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Institute for Economics and Peace\Global Peace Index\2022 GPI\Economic costing\GPI_2021_ECONOMIC_IMPACT\Data\"/>
    </mc:Choice>
  </mc:AlternateContent>
  <bookViews>
    <workbookView xWindow="0" yWindow="0" windowWidth="25200" windowHeight="10070" activeTab="1"/>
  </bookViews>
  <sheets>
    <sheet name="US CPI" sheetId="4" r:id="rId1"/>
    <sheet name="calc" sheetId="3" r:id="rId2"/>
    <sheet name="unit costs r" sheetId="2" r:id="rId3"/>
    <sheet name="Harrison excercise" sheetId="5" state="hidden" r:id="rId4"/>
    <sheet name="Sheet1" sheetId="1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H7" i="3"/>
  <c r="H3" i="3"/>
  <c r="N17" i="4"/>
  <c r="G3" i="3"/>
  <c r="J17" i="4"/>
  <c r="H40" i="4" l="1"/>
  <c r="G6" i="3" s="1"/>
  <c r="J40" i="4"/>
  <c r="H38" i="4"/>
  <c r="H37" i="4"/>
  <c r="G7" i="3"/>
  <c r="H17" i="4"/>
  <c r="G5" i="3" s="1"/>
  <c r="H5" i="3" s="1"/>
  <c r="N5" i="4"/>
  <c r="N6" i="4"/>
  <c r="N7" i="4"/>
  <c r="N8" i="4"/>
  <c r="N9" i="4"/>
  <c r="N10" i="4"/>
  <c r="N11" i="4"/>
  <c r="N12" i="4"/>
  <c r="N13" i="4"/>
  <c r="N14" i="4"/>
  <c r="N15" i="4"/>
  <c r="N16" i="4"/>
  <c r="N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K38" i="4"/>
  <c r="K5" i="4"/>
  <c r="K6" i="4"/>
  <c r="K7" i="4"/>
  <c r="K8" i="4"/>
  <c r="K9" i="4"/>
  <c r="K10" i="4"/>
  <c r="K11" i="4"/>
  <c r="K12" i="4"/>
  <c r="K13" i="4"/>
  <c r="K14" i="4"/>
  <c r="K15" i="4"/>
  <c r="K16" i="4"/>
  <c r="K4" i="4"/>
  <c r="I6" i="3" l="1"/>
  <c r="H6" i="3"/>
  <c r="G4" i="3"/>
  <c r="H4" i="3" s="1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C2" i="2" l="1"/>
  <c r="I4" i="3"/>
  <c r="L4" i="3" s="1"/>
  <c r="C5" i="2" s="1"/>
  <c r="I5" i="3"/>
  <c r="I7" i="3"/>
  <c r="I3" i="3"/>
  <c r="L3" i="3" l="1"/>
  <c r="C3" i="2" s="1"/>
  <c r="L7" i="3"/>
  <c r="C10" i="2" s="1"/>
  <c r="K7" i="3"/>
  <c r="C9" i="2" s="1"/>
  <c r="K5" i="3"/>
  <c r="C6" i="2" s="1"/>
  <c r="K37" i="4"/>
  <c r="K6" i="3" l="1"/>
  <c r="K4" i="3"/>
  <c r="C4" i="2" s="1"/>
  <c r="I3" i="1"/>
  <c r="L3" i="1" l="1"/>
  <c r="H3" i="1"/>
  <c r="K3" i="1" s="1"/>
  <c r="L5" i="3" l="1"/>
  <c r="C7" i="2" s="1"/>
  <c r="L6" i="3" l="1"/>
  <c r="C8" i="2" s="1"/>
  <c r="K6" i="1" l="1"/>
  <c r="I6" i="1"/>
  <c r="L6" i="1" s="1"/>
  <c r="I4" i="1"/>
  <c r="L4" i="1" s="1"/>
  <c r="I5" i="1"/>
  <c r="L5" i="1" s="1"/>
  <c r="H4" i="1"/>
  <c r="K4" i="1" s="1"/>
  <c r="H5" i="1"/>
  <c r="K5" i="1" s="1"/>
</calcChain>
</file>

<file path=xl/comments1.xml><?xml version="1.0" encoding="utf-8"?>
<comments xmlns="http://schemas.openxmlformats.org/spreadsheetml/2006/main">
  <authors>
    <author>Harrison Bardwell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Harrison Bardwell:</t>
        </r>
        <r>
          <rPr>
            <sz val="9"/>
            <color indexed="81"/>
            <rFont val="Tahoma"/>
            <charset val="1"/>
          </rPr>
          <t xml:space="preserve">
US CPI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Harrison Bardwell:</t>
        </r>
        <r>
          <rPr>
            <sz val="9"/>
            <color indexed="81"/>
            <rFont val="Tahoma"/>
            <charset val="1"/>
          </rPr>
          <t xml:space="preserve">
GBP/USD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Harrison Bardwell:</t>
        </r>
        <r>
          <rPr>
            <sz val="9"/>
            <color indexed="81"/>
            <rFont val="Tahoma"/>
            <charset val="1"/>
          </rPr>
          <t xml:space="preserve">
UK CPI</t>
        </r>
      </text>
    </comment>
  </commentList>
</comments>
</file>

<file path=xl/sharedStrings.xml><?xml version="1.0" encoding="utf-8"?>
<sst xmlns="http://schemas.openxmlformats.org/spreadsheetml/2006/main" count="422" uniqueCount="52">
  <si>
    <t>homicided</t>
  </si>
  <si>
    <t>Violent assault</t>
  </si>
  <si>
    <t>Sexual assault</t>
  </si>
  <si>
    <t>Fear of crime</t>
  </si>
  <si>
    <t>Indicatore</t>
  </si>
  <si>
    <t>Indirectcost</t>
  </si>
  <si>
    <t>Directcost</t>
  </si>
  <si>
    <t>Source</t>
  </si>
  <si>
    <t>McColiester 2010</t>
  </si>
  <si>
    <t>Dolan and Peasegood 2005</t>
  </si>
  <si>
    <t>Exchange rate</t>
  </si>
  <si>
    <t>inflation</t>
  </si>
  <si>
    <t>unit cost estimate year</t>
  </si>
  <si>
    <t>Indicator</t>
  </si>
  <si>
    <t>type</t>
  </si>
  <si>
    <t>direct</t>
  </si>
  <si>
    <t>indirect</t>
  </si>
  <si>
    <t>unitcost</t>
  </si>
  <si>
    <t>homicide</t>
  </si>
  <si>
    <t>violentassault</t>
  </si>
  <si>
    <t>sexualassault</t>
  </si>
  <si>
    <t>fear</t>
  </si>
  <si>
    <t>proportion of directcost</t>
  </si>
  <si>
    <t>USA</t>
  </si>
  <si>
    <t>United States</t>
  </si>
  <si>
    <t>GDP deflator</t>
  </si>
  <si>
    <t>GBR</t>
  </si>
  <si>
    <t>Suicide</t>
  </si>
  <si>
    <t xml:space="preserve">Shepard et al. (2016) </t>
  </si>
  <si>
    <t>CPI (2010 = 100)</t>
  </si>
  <si>
    <t>suicide</t>
  </si>
  <si>
    <t>minwage</t>
  </si>
  <si>
    <t>police</t>
  </si>
  <si>
    <t>privtsecurity</t>
  </si>
  <si>
    <t>United Kingdom</t>
  </si>
  <si>
    <t>year</t>
  </si>
  <si>
    <t>United Kingdom</t>
  </si>
  <si>
    <t>CPI_factor_US</t>
  </si>
  <si>
    <t>ratio_US</t>
  </si>
  <si>
    <t>country</t>
  </si>
  <si>
    <t>iso3c</t>
  </si>
  <si>
    <t>value</t>
  </si>
  <si>
    <t>CPI_factor_UK</t>
  </si>
  <si>
    <t>2021 without weight</t>
  </si>
  <si>
    <t>2021 final</t>
  </si>
  <si>
    <t>ratio of the unit cost that soes not include police expendtire</t>
  </si>
  <si>
    <t xml:space="preserve">Doing this because we have already policing cost for internal secuity expenditure. </t>
  </si>
  <si>
    <t xml:space="preserve">Only apply to direct cost beacsue no indirect cost for policing. </t>
  </si>
  <si>
    <t>these are fixed</t>
  </si>
  <si>
    <t>^tangible</t>
  </si>
  <si>
    <t>^intangible</t>
  </si>
  <si>
    <t>proportion of directcost with policing costs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</si>
</sst>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0.0%"/>
    <numFmt numFmtId="167" formatCode="0.0000"/>
    <numFmt numFmtId="169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24"/>
      <color rgb="FF222222"/>
      <name val="Arial"/>
      <family val="2"/>
    </font>
    <font>
      <b/>
      <sz val="6"/>
      <color rgb="FF000000"/>
      <name val="Segoe UI"/>
      <family val="2"/>
    </font>
    <font>
      <sz val="6"/>
      <color theme="1"/>
      <name val="Segoe UI"/>
      <family val="2"/>
    </font>
    <font>
      <sz val="6"/>
      <color rgb="FF000000"/>
      <name val="Segoe UI"/>
      <family val="2"/>
    </font>
    <font>
      <i/>
      <sz val="6"/>
      <color rgb="FFABACA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 style="medium">
        <color rgb="FFD6DADC"/>
      </top>
      <bottom/>
      <diagonal/>
    </border>
    <border>
      <left/>
      <right style="medium">
        <color rgb="FFD6DADC"/>
      </right>
      <top style="medium">
        <color rgb="FFD6DADC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2" fontId="0" fillId="0" borderId="0" xfId="1" applyNumberFormat="1" applyFont="1"/>
    <xf numFmtId="1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5" xfId="2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165" fontId="0" fillId="3" borderId="5" xfId="2" applyNumberFormat="1" applyFon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8" xfId="2" applyNumberFormat="1" applyFont="1" applyFill="1" applyBorder="1"/>
    <xf numFmtId="0" fontId="5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NumberFormat="1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NumberFormat="1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165" fontId="0" fillId="2" borderId="0" xfId="2" applyNumberFormat="1" applyFont="1" applyFill="1" applyBorder="1"/>
    <xf numFmtId="165" fontId="0" fillId="2" borderId="7" xfId="2" applyNumberFormat="1" applyFont="1" applyFill="1" applyBorder="1"/>
    <xf numFmtId="2" fontId="0" fillId="4" borderId="0" xfId="2" applyNumberFormat="1" applyFont="1" applyFill="1"/>
    <xf numFmtId="0" fontId="0" fillId="4" borderId="9" xfId="0" applyFill="1" applyBorder="1"/>
    <xf numFmtId="0" fontId="0" fillId="4" borderId="10" xfId="0" applyFill="1" applyBorder="1"/>
    <xf numFmtId="0" fontId="0" fillId="0" borderId="0" xfId="0" applyFill="1"/>
    <xf numFmtId="1" fontId="0" fillId="0" borderId="0" xfId="1" applyNumberFormat="1" applyFont="1" applyFill="1"/>
    <xf numFmtId="0" fontId="0" fillId="0" borderId="4" xfId="0" applyBorder="1"/>
    <xf numFmtId="2" fontId="0" fillId="0" borderId="4" xfId="1" applyNumberFormat="1" applyFont="1" applyBorder="1"/>
    <xf numFmtId="2" fontId="0" fillId="0" borderId="5" xfId="1" applyNumberFormat="1" applyFont="1" applyBorder="1"/>
    <xf numFmtId="2" fontId="0" fillId="0" borderId="6" xfId="1" applyNumberFormat="1" applyFont="1" applyFill="1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4" xfId="0" applyBorder="1"/>
    <xf numFmtId="0" fontId="0" fillId="0" borderId="7" xfId="0" applyBorder="1"/>
    <xf numFmtId="0" fontId="0" fillId="0" borderId="1" xfId="0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6" xfId="0" applyFill="1" applyBorder="1"/>
    <xf numFmtId="2" fontId="0" fillId="0" borderId="8" xfId="0" applyNumberFormat="1" applyFill="1" applyBorder="1"/>
    <xf numFmtId="0" fontId="0" fillId="2" borderId="3" xfId="0" applyFill="1" applyBorder="1"/>
    <xf numFmtId="0" fontId="0" fillId="4" borderId="11" xfId="0" applyFill="1" applyBorder="1"/>
    <xf numFmtId="165" fontId="0" fillId="2" borderId="2" xfId="2" applyNumberFormat="1" applyFont="1" applyFill="1" applyBorder="1"/>
    <xf numFmtId="43" fontId="0" fillId="0" borderId="0" xfId="1" applyFont="1"/>
    <xf numFmtId="0" fontId="2" fillId="5" borderId="15" xfId="0" applyFont="1" applyFill="1" applyBorder="1" applyAlignment="1">
      <alignment vertical="center"/>
    </xf>
    <xf numFmtId="0" fontId="7" fillId="0" borderId="0" xfId="0" applyFont="1"/>
    <xf numFmtId="0" fontId="8" fillId="6" borderId="15" xfId="0" applyFont="1" applyFill="1" applyBorder="1" applyAlignment="1">
      <alignment horizontal="right" vertical="center"/>
    </xf>
    <xf numFmtId="0" fontId="9" fillId="0" borderId="15" xfId="0" applyFont="1" applyBorder="1" applyAlignment="1">
      <alignment vertical="center"/>
    </xf>
    <xf numFmtId="0" fontId="10" fillId="5" borderId="15" xfId="0" applyFont="1" applyFill="1" applyBorder="1" applyAlignment="1">
      <alignment vertical="center"/>
    </xf>
    <xf numFmtId="0" fontId="6" fillId="0" borderId="15" xfId="0" applyFont="1" applyBorder="1" applyAlignment="1">
      <alignment horizontal="left" vertical="center" wrapText="1"/>
    </xf>
    <xf numFmtId="0" fontId="0" fillId="3" borderId="0" xfId="0" applyFill="1"/>
    <xf numFmtId="0" fontId="0" fillId="2" borderId="0" xfId="0" applyFill="1"/>
    <xf numFmtId="0" fontId="11" fillId="0" borderId="17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7" fontId="0" fillId="4" borderId="11" xfId="2" applyNumberFormat="1" applyFont="1" applyFill="1" applyBorder="1"/>
    <xf numFmtId="167" fontId="0" fillId="4" borderId="10" xfId="2" applyNumberFormat="1" applyFont="1" applyFill="1" applyBorder="1"/>
    <xf numFmtId="167" fontId="2" fillId="0" borderId="0" xfId="0" applyNumberFormat="1" applyFont="1"/>
    <xf numFmtId="10" fontId="0" fillId="0" borderId="13" xfId="2" applyNumberFormat="1" applyFont="1" applyBorder="1"/>
    <xf numFmtId="44" fontId="0" fillId="0" borderId="0" xfId="3" applyFont="1"/>
    <xf numFmtId="167" fontId="0" fillId="0" borderId="0" xfId="0" applyNumberFormat="1"/>
    <xf numFmtId="167" fontId="0" fillId="0" borderId="0" xfId="0" applyNumberFormat="1" applyFill="1"/>
    <xf numFmtId="169" fontId="0" fillId="0" borderId="13" xfId="2" applyNumberFormat="1" applyFont="1" applyBorder="1"/>
    <xf numFmtId="10" fontId="0" fillId="0" borderId="14" xfId="2" applyNumberFormat="1" applyFont="1" applyFill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123825</xdr:rowOff>
    </xdr:to>
    <xdr:sp macro="" textlink="">
      <xdr:nvSpPr>
        <xdr:cNvPr id="3073" name="AutoShape 1" descr="http://127.0.0.1:24208/grid_resource/datatables/images/clear_filter.png"/>
        <xdr:cNvSpPr>
          <a:spLocks noChangeAspect="1" noChangeArrowheads="1"/>
        </xdr:cNvSpPr>
      </xdr:nvSpPr>
      <xdr:spPr bwMode="auto">
        <a:xfrm>
          <a:off x="14509750" y="1063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57</xdr:row>
          <xdr:rowOff>0</xdr:rowOff>
        </xdr:from>
        <xdr:to>
          <xdr:col>18</xdr:col>
          <xdr:colOff>304800</xdr:colOff>
          <xdr:row>58</xdr:row>
          <xdr:rowOff>38100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58</xdr:row>
      <xdr:rowOff>0</xdr:rowOff>
    </xdr:from>
    <xdr:to>
      <xdr:col>23</xdr:col>
      <xdr:colOff>304800</xdr:colOff>
      <xdr:row>59</xdr:row>
      <xdr:rowOff>120650</xdr:rowOff>
    </xdr:to>
    <xdr:sp macro="" textlink="">
      <xdr:nvSpPr>
        <xdr:cNvPr id="3075" name="AutoShape 3" descr="http://127.0.0.1:24208/grid_resource/datatables/images/clear_filter.png"/>
        <xdr:cNvSpPr>
          <a:spLocks noChangeAspect="1" noChangeArrowheads="1"/>
        </xdr:cNvSpPr>
      </xdr:nvSpPr>
      <xdr:spPr bwMode="auto">
        <a:xfrm>
          <a:off x="15119350" y="110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59</xdr:row>
          <xdr:rowOff>0</xdr:rowOff>
        </xdr:from>
        <xdr:to>
          <xdr:col>24</xdr:col>
          <xdr:colOff>304800</xdr:colOff>
          <xdr:row>60</xdr:row>
          <xdr:rowOff>44450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1:AD84"/>
  <sheetViews>
    <sheetView topLeftCell="A21" workbookViewId="0">
      <selection activeCell="L3" sqref="L3"/>
    </sheetView>
  </sheetViews>
  <sheetFormatPr defaultRowHeight="14.5" x14ac:dyDescent="0.35"/>
  <cols>
    <col min="5" max="5" width="14.1796875" bestFit="1" customWidth="1"/>
    <col min="9" max="9" width="17" customWidth="1"/>
    <col min="14" max="14" width="10.7265625" customWidth="1"/>
  </cols>
  <sheetData>
    <row r="1" spans="3:29" x14ac:dyDescent="0.35">
      <c r="C1" s="26"/>
      <c r="D1" s="26"/>
      <c r="E1" s="25"/>
      <c r="M1" s="42" t="s">
        <v>28</v>
      </c>
    </row>
    <row r="2" spans="3:29" ht="15" thickBot="1" x14ac:dyDescent="0.4">
      <c r="C2" s="26"/>
      <c r="D2" s="26"/>
      <c r="E2" s="25"/>
      <c r="M2" s="42"/>
    </row>
    <row r="3" spans="3:29" ht="15" thickBot="1" x14ac:dyDescent="0.4">
      <c r="C3" s="27" t="s">
        <v>23</v>
      </c>
      <c r="D3" s="28" t="s">
        <v>24</v>
      </c>
      <c r="E3" s="29">
        <v>2008</v>
      </c>
      <c r="F3" s="69">
        <v>94.418000000000006</v>
      </c>
      <c r="G3" s="10" t="s">
        <v>25</v>
      </c>
      <c r="H3" s="10"/>
      <c r="I3" s="16" t="s">
        <v>29</v>
      </c>
      <c r="J3" s="68">
        <v>95.086992378851505</v>
      </c>
      <c r="K3" s="18"/>
      <c r="L3" s="9">
        <v>94.418000000000006</v>
      </c>
      <c r="M3" s="10" t="s">
        <v>25</v>
      </c>
      <c r="N3" s="58"/>
    </row>
    <row r="4" spans="3:29" ht="15" thickBot="1" x14ac:dyDescent="0.4">
      <c r="C4" s="30" t="s">
        <v>23</v>
      </c>
      <c r="D4" s="31" t="s">
        <v>24</v>
      </c>
      <c r="E4" s="32">
        <v>2009</v>
      </c>
      <c r="F4" s="69">
        <v>95.024000000000001</v>
      </c>
      <c r="G4" s="12" t="s">
        <v>25</v>
      </c>
      <c r="H4" s="37">
        <f>F4/F3-1</f>
        <v>6.4182677031920932E-3</v>
      </c>
      <c r="I4" s="19" t="s">
        <v>29</v>
      </c>
      <c r="J4" s="68">
        <v>98.737477385344604</v>
      </c>
      <c r="K4" s="21">
        <f>J4/J3-1</f>
        <v>3.8391002966511101E-2</v>
      </c>
      <c r="L4" s="11">
        <v>95.024000000000001</v>
      </c>
      <c r="M4" s="10" t="s">
        <v>25</v>
      </c>
      <c r="N4" s="13">
        <f>L4/L3-1</f>
        <v>6.4182677031920932E-3</v>
      </c>
    </row>
    <row r="5" spans="3:29" ht="15" thickBot="1" x14ac:dyDescent="0.4">
      <c r="C5" s="30" t="s">
        <v>23</v>
      </c>
      <c r="D5" s="31" t="s">
        <v>24</v>
      </c>
      <c r="E5" s="32">
        <v>2010</v>
      </c>
      <c r="F5" s="69">
        <v>96.165999999999997</v>
      </c>
      <c r="G5" s="12" t="s">
        <v>25</v>
      </c>
      <c r="H5" s="37">
        <f t="shared" ref="H5:H16" si="0">F5/F4-1</f>
        <v>1.2018016501094353E-2</v>
      </c>
      <c r="I5" s="19" t="s">
        <v>29</v>
      </c>
      <c r="J5" s="68">
        <v>98.386419971062395</v>
      </c>
      <c r="K5" s="21">
        <f t="shared" ref="K5:K16" si="1">J5/J4-1</f>
        <v>-3.5554626629981101E-3</v>
      </c>
      <c r="L5" s="11">
        <v>96.165999999999997</v>
      </c>
      <c r="M5" s="10" t="s">
        <v>25</v>
      </c>
      <c r="N5" s="13">
        <f t="shared" ref="N5:N16" si="2">L5/L4-1</f>
        <v>1.2018016501094353E-2</v>
      </c>
    </row>
    <row r="6" spans="3:29" ht="15" thickBot="1" x14ac:dyDescent="0.4">
      <c r="C6" s="30" t="s">
        <v>23</v>
      </c>
      <c r="D6" s="31" t="s">
        <v>24</v>
      </c>
      <c r="E6" s="32">
        <v>2011</v>
      </c>
      <c r="F6" s="69">
        <v>98.164000000000001</v>
      </c>
      <c r="G6" s="12" t="s">
        <v>25</v>
      </c>
      <c r="H6" s="37">
        <f t="shared" si="0"/>
        <v>2.077657384106657E-2</v>
      </c>
      <c r="I6" s="19" t="s">
        <v>29</v>
      </c>
      <c r="J6" s="68">
        <v>100</v>
      </c>
      <c r="K6" s="21">
        <f t="shared" si="1"/>
        <v>1.6400434423899046E-2</v>
      </c>
      <c r="L6" s="11">
        <v>98.164000000000001</v>
      </c>
      <c r="M6" s="10" t="s">
        <v>25</v>
      </c>
      <c r="N6" s="13">
        <f t="shared" si="2"/>
        <v>2.077657384106657E-2</v>
      </c>
    </row>
    <row r="7" spans="3:29" ht="15" thickBot="1" x14ac:dyDescent="0.4">
      <c r="C7" s="30" t="s">
        <v>23</v>
      </c>
      <c r="D7" s="31" t="s">
        <v>24</v>
      </c>
      <c r="E7" s="33">
        <v>2012</v>
      </c>
      <c r="F7" s="69">
        <v>100</v>
      </c>
      <c r="G7" s="12" t="s">
        <v>25</v>
      </c>
      <c r="H7" s="37">
        <f t="shared" si="0"/>
        <v>1.870339431970991E-2</v>
      </c>
      <c r="I7" s="19" t="s">
        <v>29</v>
      </c>
      <c r="J7" s="68">
        <v>103.156841568622</v>
      </c>
      <c r="K7" s="21">
        <f t="shared" si="1"/>
        <v>3.1568415686219931E-2</v>
      </c>
      <c r="L7" s="11">
        <v>100</v>
      </c>
      <c r="M7" s="10" t="s">
        <v>25</v>
      </c>
      <c r="N7" s="13">
        <f t="shared" si="2"/>
        <v>1.870339431970991E-2</v>
      </c>
    </row>
    <row r="8" spans="3:29" ht="15" thickBot="1" x14ac:dyDescent="0.4">
      <c r="C8" s="30" t="s">
        <v>23</v>
      </c>
      <c r="D8" s="31" t="s">
        <v>24</v>
      </c>
      <c r="E8" s="33">
        <v>2013</v>
      </c>
      <c r="F8" s="69">
        <v>101.751</v>
      </c>
      <c r="G8" s="12" t="s">
        <v>25</v>
      </c>
      <c r="H8" s="37">
        <f t="shared" si="0"/>
        <v>1.7510000000000137E-2</v>
      </c>
      <c r="I8" s="19" t="s">
        <v>29</v>
      </c>
      <c r="J8" s="68">
        <v>105.29150453286699</v>
      </c>
      <c r="K8" s="21">
        <f t="shared" si="1"/>
        <v>2.0693372652602626E-2</v>
      </c>
      <c r="L8" s="11">
        <v>101.751</v>
      </c>
      <c r="M8" s="10" t="s">
        <v>25</v>
      </c>
      <c r="N8" s="13">
        <f t="shared" si="2"/>
        <v>1.7510000000000137E-2</v>
      </c>
    </row>
    <row r="9" spans="3:29" ht="15" thickBot="1" x14ac:dyDescent="0.4">
      <c r="C9" s="30" t="s">
        <v>23</v>
      </c>
      <c r="D9" s="31" t="s">
        <v>24</v>
      </c>
      <c r="E9" s="33">
        <v>2014</v>
      </c>
      <c r="F9" s="69">
        <v>103.654</v>
      </c>
      <c r="G9" s="12" t="s">
        <v>25</v>
      </c>
      <c r="H9" s="37">
        <f t="shared" si="0"/>
        <v>1.8702518894163189E-2</v>
      </c>
      <c r="I9" s="19" t="s">
        <v>29</v>
      </c>
      <c r="J9" s="68">
        <v>106.83384887486601</v>
      </c>
      <c r="K9" s="21">
        <f t="shared" si="1"/>
        <v>1.464832655627557E-2</v>
      </c>
      <c r="L9" s="11">
        <v>103.654</v>
      </c>
      <c r="M9" s="10" t="s">
        <v>25</v>
      </c>
      <c r="N9" s="13">
        <f t="shared" si="2"/>
        <v>1.8702518894163189E-2</v>
      </c>
    </row>
    <row r="10" spans="3:29" ht="15" thickBot="1" x14ac:dyDescent="0.4">
      <c r="C10" s="30" t="s">
        <v>23</v>
      </c>
      <c r="D10" s="31" t="s">
        <v>24</v>
      </c>
      <c r="E10" s="33">
        <v>2015</v>
      </c>
      <c r="F10" s="69">
        <v>104.691</v>
      </c>
      <c r="G10" s="12" t="s">
        <v>25</v>
      </c>
      <c r="H10" s="37">
        <f t="shared" si="0"/>
        <v>1.0004437841279801E-2</v>
      </c>
      <c r="I10" s="19" t="s">
        <v>29</v>
      </c>
      <c r="J10" s="68">
        <v>108.566932118964</v>
      </c>
      <c r="K10" s="21">
        <f t="shared" si="1"/>
        <v>1.6222229774085495E-2</v>
      </c>
      <c r="L10" s="11">
        <v>104.691</v>
      </c>
      <c r="M10" s="10" t="s">
        <v>25</v>
      </c>
      <c r="N10" s="13">
        <f t="shared" si="2"/>
        <v>1.0004437841279801E-2</v>
      </c>
    </row>
    <row r="11" spans="3:29" ht="15" thickBot="1" x14ac:dyDescent="0.4">
      <c r="C11" s="30" t="s">
        <v>23</v>
      </c>
      <c r="D11" s="31" t="s">
        <v>24</v>
      </c>
      <c r="E11" s="33">
        <v>2016</v>
      </c>
      <c r="F11" s="69">
        <v>105.74</v>
      </c>
      <c r="G11" s="12" t="s">
        <v>25</v>
      </c>
      <c r="H11" s="37">
        <f t="shared" si="0"/>
        <v>1.0019963511667562E-2</v>
      </c>
      <c r="I11" s="19" t="s">
        <v>29</v>
      </c>
      <c r="J11" s="68">
        <v>108.69572196069301</v>
      </c>
      <c r="K11" s="21">
        <f t="shared" si="1"/>
        <v>1.1862713555161886E-3</v>
      </c>
      <c r="L11" s="11">
        <v>105.74</v>
      </c>
      <c r="M11" s="10" t="s">
        <v>25</v>
      </c>
      <c r="N11" s="13">
        <f t="shared" si="2"/>
        <v>1.0019963511667562E-2</v>
      </c>
      <c r="R11" t="s">
        <v>35</v>
      </c>
      <c r="S11" t="s">
        <v>36</v>
      </c>
      <c r="T11" t="s">
        <v>24</v>
      </c>
      <c r="U11" t="s">
        <v>37</v>
      </c>
      <c r="V11" t="s">
        <v>42</v>
      </c>
      <c r="W11" t="s">
        <v>38</v>
      </c>
    </row>
    <row r="12" spans="3:29" ht="15" customHeight="1" thickBot="1" x14ac:dyDescent="0.4">
      <c r="C12" s="30" t="s">
        <v>23</v>
      </c>
      <c r="D12" s="31" t="s">
        <v>24</v>
      </c>
      <c r="E12" s="33">
        <v>2017</v>
      </c>
      <c r="F12" s="69">
        <v>107.747</v>
      </c>
      <c r="G12" s="12" t="s">
        <v>25</v>
      </c>
      <c r="H12" s="37">
        <f t="shared" si="0"/>
        <v>1.8980518252317058E-2</v>
      </c>
      <c r="I12" s="19" t="s">
        <v>29</v>
      </c>
      <c r="J12" s="68">
        <v>110.06700893427001</v>
      </c>
      <c r="K12" s="21">
        <f t="shared" si="1"/>
        <v>1.2615832057060183E-2</v>
      </c>
      <c r="L12" s="11">
        <v>107.747</v>
      </c>
      <c r="M12" s="10" t="s">
        <v>25</v>
      </c>
      <c r="N12" s="13">
        <f t="shared" si="2"/>
        <v>1.8980518252317058E-2</v>
      </c>
      <c r="R12">
        <v>2001</v>
      </c>
      <c r="S12">
        <v>81.468466802293307</v>
      </c>
      <c r="T12">
        <v>78.9707207568716</v>
      </c>
      <c r="U12">
        <v>1.5029684475416201</v>
      </c>
      <c r="V12">
        <v>1.48286038592509</v>
      </c>
      <c r="W12">
        <v>1.0316287609063599</v>
      </c>
    </row>
    <row r="13" spans="3:29" ht="15" thickBot="1" x14ac:dyDescent="0.4">
      <c r="C13" s="30" t="s">
        <v>23</v>
      </c>
      <c r="D13" s="31" t="s">
        <v>24</v>
      </c>
      <c r="E13" s="33">
        <v>2018</v>
      </c>
      <c r="F13" s="69">
        <v>110.321</v>
      </c>
      <c r="G13" s="12" t="s">
        <v>25</v>
      </c>
      <c r="H13" s="37">
        <f t="shared" si="0"/>
        <v>2.3889296221704548E-2</v>
      </c>
      <c r="I13" s="19" t="s">
        <v>29</v>
      </c>
      <c r="J13" s="68">
        <v>112.411557302308</v>
      </c>
      <c r="K13" s="21">
        <f t="shared" si="1"/>
        <v>2.1301100036597909E-2</v>
      </c>
      <c r="L13" s="11">
        <v>110.321</v>
      </c>
      <c r="M13" s="10" t="s">
        <v>25</v>
      </c>
      <c r="N13" s="13">
        <f t="shared" si="2"/>
        <v>2.3889296221704548E-2</v>
      </c>
      <c r="Q13" s="62"/>
      <c r="R13">
        <v>2002</v>
      </c>
      <c r="S13">
        <v>82.716848529683702</v>
      </c>
      <c r="T13">
        <v>81.202568459253101</v>
      </c>
      <c r="U13">
        <v>1.4616594503012099</v>
      </c>
      <c r="V13">
        <v>1.46048071548352</v>
      </c>
      <c r="W13">
        <v>1.01864817947465</v>
      </c>
      <c r="AC13" s="62"/>
    </row>
    <row r="14" spans="3:29" ht="15" thickBot="1" x14ac:dyDescent="0.4">
      <c r="C14" s="30" t="s">
        <v>23</v>
      </c>
      <c r="D14" s="31" t="s">
        <v>24</v>
      </c>
      <c r="E14" s="33">
        <v>2019</v>
      </c>
      <c r="F14" s="69">
        <v>112.294</v>
      </c>
      <c r="G14" s="15" t="s">
        <v>25</v>
      </c>
      <c r="H14" s="37">
        <f t="shared" si="0"/>
        <v>1.7884174363901773E-2</v>
      </c>
      <c r="I14" s="19" t="s">
        <v>29</v>
      </c>
      <c r="J14" s="68">
        <v>115.15730322479099</v>
      </c>
      <c r="K14" s="21">
        <f t="shared" si="1"/>
        <v>2.4425832969281469E-2</v>
      </c>
      <c r="L14" s="11">
        <v>112.294</v>
      </c>
      <c r="M14" s="10" t="s">
        <v>25</v>
      </c>
      <c r="N14" s="13">
        <f t="shared" si="2"/>
        <v>1.7884174363901773E-2</v>
      </c>
      <c r="Q14" s="62"/>
      <c r="R14">
        <v>2003</v>
      </c>
      <c r="S14">
        <v>83.974477529128905</v>
      </c>
      <c r="T14">
        <v>82.490466876552105</v>
      </c>
      <c r="U14">
        <v>1.4388390085707701</v>
      </c>
      <c r="V14">
        <v>1.4386080828102701</v>
      </c>
      <c r="W14">
        <v>1.0179900867187199</v>
      </c>
      <c r="AC14" s="67"/>
    </row>
    <row r="15" spans="3:29" ht="15" thickBot="1" x14ac:dyDescent="0.4">
      <c r="C15" s="34" t="s">
        <v>23</v>
      </c>
      <c r="D15" s="35" t="s">
        <v>24</v>
      </c>
      <c r="E15" s="36">
        <v>2020</v>
      </c>
      <c r="F15" s="69">
        <v>113.64700000000001</v>
      </c>
      <c r="G15" s="15" t="s">
        <v>25</v>
      </c>
      <c r="H15" s="37">
        <f t="shared" si="0"/>
        <v>1.2048729228631982E-2</v>
      </c>
      <c r="I15" s="22" t="s">
        <v>29</v>
      </c>
      <c r="J15" s="68">
        <v>117.244195476228</v>
      </c>
      <c r="K15" s="21">
        <f t="shared" si="1"/>
        <v>1.8122100752596904E-2</v>
      </c>
      <c r="L15" s="14">
        <v>113.64700000000001</v>
      </c>
      <c r="M15" s="10" t="s">
        <v>25</v>
      </c>
      <c r="N15" s="13">
        <f t="shared" si="2"/>
        <v>1.2048729228631982E-2</v>
      </c>
      <c r="Q15" s="62"/>
      <c r="R15">
        <v>2004</v>
      </c>
      <c r="S15">
        <v>85.130386535971894</v>
      </c>
      <c r="T15">
        <v>84.363078818618803</v>
      </c>
      <c r="U15">
        <v>1.40690101925255</v>
      </c>
      <c r="V15">
        <v>1.4190745166195999</v>
      </c>
      <c r="W15">
        <v>1.00909530244863</v>
      </c>
      <c r="AC15" s="62"/>
    </row>
    <row r="16" spans="3:29" ht="15" thickBot="1" x14ac:dyDescent="0.4">
      <c r="C16" s="34" t="s">
        <v>23</v>
      </c>
      <c r="D16" s="35" t="s">
        <v>24</v>
      </c>
      <c r="E16" s="36">
        <v>2021</v>
      </c>
      <c r="F16" s="69">
        <v>117.74299999999999</v>
      </c>
      <c r="G16" s="15" t="s">
        <v>25</v>
      </c>
      <c r="H16" s="37">
        <f t="shared" si="0"/>
        <v>3.6041426522477327E-2</v>
      </c>
      <c r="I16" s="22" t="s">
        <v>29</v>
      </c>
      <c r="J16" s="68">
        <v>118.69050157719801</v>
      </c>
      <c r="K16" s="21">
        <f t="shared" si="1"/>
        <v>1.2335843963066306E-2</v>
      </c>
      <c r="L16" s="14">
        <v>117.74299999999999</v>
      </c>
      <c r="M16" s="10" t="s">
        <v>25</v>
      </c>
      <c r="N16" s="13">
        <f t="shared" si="2"/>
        <v>3.6041426522477327E-2</v>
      </c>
      <c r="Q16" s="62"/>
      <c r="R16">
        <v>2005</v>
      </c>
      <c r="S16">
        <v>86.314037358979107</v>
      </c>
      <c r="T16">
        <v>86.621678120172803</v>
      </c>
      <c r="U16">
        <v>1.3702170652078001</v>
      </c>
      <c r="V16">
        <v>1.3996143132633401</v>
      </c>
      <c r="W16">
        <v>0.99644845530737802</v>
      </c>
      <c r="AC16" s="62"/>
    </row>
    <row r="17" spans="3:29" ht="15" thickBot="1" x14ac:dyDescent="0.4">
      <c r="G17" s="40" t="s">
        <v>25</v>
      </c>
      <c r="H17" s="81">
        <f>F16/F3</f>
        <v>1.247039759367917</v>
      </c>
      <c r="I17" s="40" t="s">
        <v>29</v>
      </c>
      <c r="J17" s="80">
        <f>J16/J3</f>
        <v>1.2482306844274129</v>
      </c>
      <c r="M17" s="40" t="s">
        <v>25</v>
      </c>
      <c r="N17" s="80">
        <f>L16/L8</f>
        <v>1.1571679885209973</v>
      </c>
      <c r="Q17" s="62"/>
      <c r="R17">
        <v>2006</v>
      </c>
      <c r="S17">
        <v>88.117255409654206</v>
      </c>
      <c r="T17">
        <v>89.560532372110202</v>
      </c>
      <c r="U17">
        <v>1.3252545338169399</v>
      </c>
      <c r="V17">
        <v>1.3709728198132001</v>
      </c>
      <c r="W17">
        <v>0.98388489969600201</v>
      </c>
      <c r="AC17" s="62"/>
    </row>
    <row r="18" spans="3:29" ht="15" thickBot="1" x14ac:dyDescent="0.4">
      <c r="Q18" s="62"/>
      <c r="R18">
        <v>2007</v>
      </c>
      <c r="S18">
        <v>90.281117070464205</v>
      </c>
      <c r="T18">
        <v>92.449705082727405</v>
      </c>
      <c r="U18">
        <v>1.2838386176677301</v>
      </c>
      <c r="V18">
        <v>1.33811328485097</v>
      </c>
      <c r="W18">
        <v>0.97654305105329797</v>
      </c>
      <c r="AC18" s="62"/>
    </row>
    <row r="19" spans="3:29" ht="15" thickBot="1" x14ac:dyDescent="0.4">
      <c r="Q19" s="62"/>
      <c r="R19">
        <v>2008</v>
      </c>
      <c r="S19">
        <v>92.435731459219497</v>
      </c>
      <c r="T19">
        <v>95.086992378851505</v>
      </c>
      <c r="U19">
        <v>1.24823068442741</v>
      </c>
      <c r="V19">
        <v>1.3069227691076499</v>
      </c>
      <c r="W19">
        <v>0.97211752256219597</v>
      </c>
      <c r="AC19" s="62"/>
    </row>
    <row r="20" spans="3:29" ht="15" thickBot="1" x14ac:dyDescent="0.4">
      <c r="C20" s="26" t="s">
        <v>26</v>
      </c>
      <c r="D20" s="26" t="s">
        <v>34</v>
      </c>
      <c r="E20" s="25">
        <v>2003</v>
      </c>
      <c r="F20" s="9">
        <v>73.394000000000005</v>
      </c>
      <c r="G20" s="12" t="s">
        <v>25</v>
      </c>
      <c r="H20" s="60"/>
      <c r="I20" s="16" t="s">
        <v>29</v>
      </c>
      <c r="J20" s="17">
        <v>83.974477529128905</v>
      </c>
      <c r="K20" s="18"/>
      <c r="Q20" s="62"/>
      <c r="R20">
        <v>2009</v>
      </c>
      <c r="S20">
        <v>95.690771222489403</v>
      </c>
      <c r="T20">
        <v>98.737477385344604</v>
      </c>
      <c r="U20">
        <v>1.2020815674070999</v>
      </c>
      <c r="V20">
        <v>1.26246617703904</v>
      </c>
      <c r="W20">
        <v>0.96914336639405196</v>
      </c>
      <c r="AC20" s="62"/>
    </row>
    <row r="21" spans="3:29" ht="15" thickBot="1" x14ac:dyDescent="0.4">
      <c r="C21" s="26" t="s">
        <v>26</v>
      </c>
      <c r="D21" s="26" t="s">
        <v>34</v>
      </c>
      <c r="E21" s="25">
        <v>2004</v>
      </c>
      <c r="F21" s="11">
        <v>75.254000000000005</v>
      </c>
      <c r="G21" s="12" t="s">
        <v>25</v>
      </c>
      <c r="H21" s="37">
        <f t="shared" ref="H21:H35" si="3">(F21/F20)-1</f>
        <v>2.5342671063029565E-2</v>
      </c>
      <c r="I21" s="19" t="s">
        <v>29</v>
      </c>
      <c r="J21" s="20">
        <v>85.130386535971894</v>
      </c>
      <c r="K21" s="21">
        <f t="shared" ref="K21:K35" si="4">(J21/J20)-1</f>
        <v>1.3765003854201208E-2</v>
      </c>
      <c r="Q21" s="62"/>
      <c r="R21">
        <v>2010</v>
      </c>
      <c r="S21">
        <v>97.567967449602406</v>
      </c>
      <c r="T21">
        <v>98.386419971062395</v>
      </c>
      <c r="U21">
        <v>1.20637077365055</v>
      </c>
      <c r="V21">
        <v>1.2381764761634</v>
      </c>
      <c r="W21">
        <v>0.99168124501632704</v>
      </c>
      <c r="AC21" s="62"/>
    </row>
    <row r="22" spans="3:29" ht="15" thickBot="1" x14ac:dyDescent="0.4">
      <c r="C22" s="26" t="s">
        <v>26</v>
      </c>
      <c r="D22" s="26" t="s">
        <v>34</v>
      </c>
      <c r="E22" s="25">
        <v>2005</v>
      </c>
      <c r="F22" s="11">
        <v>77.286000000000001</v>
      </c>
      <c r="G22" s="12" t="s">
        <v>25</v>
      </c>
      <c r="H22" s="37">
        <f t="shared" si="3"/>
        <v>2.7001886942886744E-2</v>
      </c>
      <c r="I22" s="19" t="s">
        <v>29</v>
      </c>
      <c r="J22" s="20">
        <v>86.314037358979107</v>
      </c>
      <c r="K22" s="21">
        <f t="shared" si="4"/>
        <v>1.3903975668042579E-2</v>
      </c>
      <c r="Q22" s="62"/>
      <c r="R22">
        <v>2011</v>
      </c>
      <c r="S22">
        <v>100</v>
      </c>
      <c r="T22">
        <v>100</v>
      </c>
      <c r="U22">
        <v>1.18690501577198</v>
      </c>
      <c r="V22">
        <v>1.2080636212317399</v>
      </c>
      <c r="W22">
        <v>1</v>
      </c>
      <c r="AC22" s="62"/>
    </row>
    <row r="23" spans="3:29" ht="15" thickBot="1" x14ac:dyDescent="0.4">
      <c r="C23" s="26" t="s">
        <v>26</v>
      </c>
      <c r="D23" s="26" t="s">
        <v>34</v>
      </c>
      <c r="E23" s="25">
        <v>2006</v>
      </c>
      <c r="F23" s="11">
        <v>79.456000000000003</v>
      </c>
      <c r="G23" s="12" t="s">
        <v>25</v>
      </c>
      <c r="H23" s="37">
        <f t="shared" si="3"/>
        <v>2.8077530212457624E-2</v>
      </c>
      <c r="I23" s="19" t="s">
        <v>29</v>
      </c>
      <c r="J23" s="20">
        <v>88.117255409654206</v>
      </c>
      <c r="K23" s="21">
        <f t="shared" si="4"/>
        <v>2.0891364902507537E-2</v>
      </c>
      <c r="Q23" s="62"/>
      <c r="R23">
        <v>2012</v>
      </c>
      <c r="S23">
        <v>103.85611244682801</v>
      </c>
      <c r="T23">
        <v>103.156841568622</v>
      </c>
      <c r="U23">
        <v>1.15058293538624</v>
      </c>
      <c r="V23">
        <v>1.1632089751580501</v>
      </c>
      <c r="W23">
        <v>1.0067787154741501</v>
      </c>
      <c r="AC23" s="62"/>
    </row>
    <row r="24" spans="3:29" ht="15" thickBot="1" x14ac:dyDescent="0.4">
      <c r="C24" s="26" t="s">
        <v>26</v>
      </c>
      <c r="D24" s="26" t="s">
        <v>34</v>
      </c>
      <c r="E24" s="26">
        <v>2007</v>
      </c>
      <c r="F24" s="11">
        <v>81.600999999999999</v>
      </c>
      <c r="G24" s="12" t="s">
        <v>25</v>
      </c>
      <c r="H24" s="37">
        <f t="shared" si="3"/>
        <v>2.6996073298429346E-2</v>
      </c>
      <c r="I24" s="19" t="s">
        <v>29</v>
      </c>
      <c r="J24" s="20">
        <v>90.281117070464205</v>
      </c>
      <c r="K24" s="21">
        <f t="shared" si="4"/>
        <v>2.4556616643928386E-2</v>
      </c>
      <c r="Q24" s="62"/>
      <c r="R24">
        <v>2013</v>
      </c>
      <c r="S24">
        <v>106.528574070649</v>
      </c>
      <c r="T24">
        <v>105.29150453286699</v>
      </c>
      <c r="U24">
        <v>1.1272562027086299</v>
      </c>
      <c r="V24">
        <v>1.1340277777777801</v>
      </c>
      <c r="W24">
        <v>1.0117489966856299</v>
      </c>
      <c r="AC24" s="62"/>
    </row>
    <row r="25" spans="3:29" ht="15" thickBot="1" x14ac:dyDescent="0.4">
      <c r="C25" s="26" t="s">
        <v>26</v>
      </c>
      <c r="D25" s="26" t="s">
        <v>34</v>
      </c>
      <c r="E25" s="26">
        <v>2008</v>
      </c>
      <c r="F25" s="11">
        <v>84.114000000000004</v>
      </c>
      <c r="G25" s="12" t="s">
        <v>25</v>
      </c>
      <c r="H25" s="37">
        <f t="shared" si="3"/>
        <v>3.0796191223146918E-2</v>
      </c>
      <c r="I25" s="19" t="s">
        <v>29</v>
      </c>
      <c r="J25" s="20">
        <v>92.435731459219497</v>
      </c>
      <c r="K25" s="21">
        <f t="shared" si="4"/>
        <v>2.3865615077332425E-2</v>
      </c>
      <c r="Q25" s="62"/>
      <c r="R25">
        <v>2014</v>
      </c>
      <c r="S25">
        <v>108.969853893102</v>
      </c>
      <c r="T25">
        <v>106.83384887486601</v>
      </c>
      <c r="U25">
        <v>1.11098217303974</v>
      </c>
      <c r="V25">
        <v>1.10862186014935</v>
      </c>
      <c r="W25">
        <v>1.01999371024007</v>
      </c>
      <c r="AC25" s="62"/>
    </row>
    <row r="26" spans="3:29" ht="15" thickBot="1" x14ac:dyDescent="0.4">
      <c r="C26" s="26" t="s">
        <v>26</v>
      </c>
      <c r="D26" s="26" t="s">
        <v>34</v>
      </c>
      <c r="E26" s="26">
        <v>2009</v>
      </c>
      <c r="F26" s="11">
        <v>85.474000000000004</v>
      </c>
      <c r="G26" s="12" t="s">
        <v>25</v>
      </c>
      <c r="H26" s="37">
        <f t="shared" si="3"/>
        <v>1.6168533181158962E-2</v>
      </c>
      <c r="I26" s="19" t="s">
        <v>29</v>
      </c>
      <c r="J26" s="20">
        <v>95.690771222489403</v>
      </c>
      <c r="K26" s="21">
        <f t="shared" si="4"/>
        <v>3.5214085634254433E-2</v>
      </c>
      <c r="Q26" s="62"/>
      <c r="R26">
        <v>2015</v>
      </c>
      <c r="S26">
        <v>110.551137414463</v>
      </c>
      <c r="T26">
        <v>108.566932118964</v>
      </c>
      <c r="U26">
        <v>1.0932472647117</v>
      </c>
      <c r="V26">
        <v>1.0927645336679199</v>
      </c>
      <c r="W26">
        <v>1.01827633199882</v>
      </c>
      <c r="AC26" s="62"/>
    </row>
    <row r="27" spans="3:29" ht="15" thickBot="1" x14ac:dyDescent="0.4">
      <c r="C27" s="26" t="s">
        <v>26</v>
      </c>
      <c r="D27" s="26" t="s">
        <v>34</v>
      </c>
      <c r="E27" s="26">
        <v>2010</v>
      </c>
      <c r="F27" s="11">
        <v>86.847999999999999</v>
      </c>
      <c r="G27" s="12" t="s">
        <v>25</v>
      </c>
      <c r="H27" s="37">
        <f t="shared" si="3"/>
        <v>1.6075063762079678E-2</v>
      </c>
      <c r="I27" s="19" t="s">
        <v>29</v>
      </c>
      <c r="J27" s="20">
        <v>97.567967449602406</v>
      </c>
      <c r="K27" s="21">
        <f t="shared" si="4"/>
        <v>1.9617317356010799E-2</v>
      </c>
      <c r="Q27" s="62"/>
      <c r="R27">
        <v>2016</v>
      </c>
      <c r="S27">
        <v>110.958017384871</v>
      </c>
      <c r="T27">
        <v>108.69572196069301</v>
      </c>
      <c r="U27">
        <v>1.09195191343519</v>
      </c>
      <c r="V27">
        <v>1.0887573964497099</v>
      </c>
      <c r="W27">
        <v>1.02081310453963</v>
      </c>
      <c r="AC27" s="62"/>
    </row>
    <row r="28" spans="3:29" ht="15" thickBot="1" x14ac:dyDescent="0.4">
      <c r="C28" s="26" t="s">
        <v>26</v>
      </c>
      <c r="D28" s="26" t="s">
        <v>34</v>
      </c>
      <c r="E28" s="26">
        <v>2011</v>
      </c>
      <c r="F28" s="11">
        <v>88.643000000000001</v>
      </c>
      <c r="G28" s="12" t="s">
        <v>25</v>
      </c>
      <c r="H28" s="37">
        <f t="shared" si="3"/>
        <v>2.0668294030950607E-2</v>
      </c>
      <c r="I28" s="19" t="s">
        <v>29</v>
      </c>
      <c r="J28" s="20">
        <v>100</v>
      </c>
      <c r="K28" s="21">
        <f t="shared" si="4"/>
        <v>2.4926547246705955E-2</v>
      </c>
      <c r="Q28" s="62"/>
      <c r="R28">
        <v>2017</v>
      </c>
      <c r="S28">
        <v>112.076937303495</v>
      </c>
      <c r="T28">
        <v>110.06700893427001</v>
      </c>
      <c r="U28">
        <v>1.0783476604518101</v>
      </c>
      <c r="V28">
        <v>1.07788778877889</v>
      </c>
      <c r="W28">
        <v>1.0182609520208299</v>
      </c>
      <c r="AC28" s="62"/>
    </row>
    <row r="29" spans="3:29" ht="15" thickBot="1" x14ac:dyDescent="0.4">
      <c r="C29" s="26" t="s">
        <v>26</v>
      </c>
      <c r="D29" s="26" t="s">
        <v>34</v>
      </c>
      <c r="E29" s="26">
        <v>2012</v>
      </c>
      <c r="F29" s="11">
        <v>90.111000000000004</v>
      </c>
      <c r="G29" s="12" t="s">
        <v>25</v>
      </c>
      <c r="H29" s="37">
        <f t="shared" si="3"/>
        <v>1.6560811344381365E-2</v>
      </c>
      <c r="I29" s="19" t="s">
        <v>29</v>
      </c>
      <c r="J29" s="20">
        <v>103.85611244682801</v>
      </c>
      <c r="K29" s="21">
        <f t="shared" si="4"/>
        <v>3.8561124468279973E-2</v>
      </c>
      <c r="Q29" s="62"/>
      <c r="R29">
        <v>2018</v>
      </c>
      <c r="S29">
        <v>114.943591640466</v>
      </c>
      <c r="T29">
        <v>112.411557302308</v>
      </c>
      <c r="U29">
        <v>1.05585675019166</v>
      </c>
      <c r="V29">
        <v>1.0510056315366101</v>
      </c>
      <c r="W29">
        <v>1.02252467983651</v>
      </c>
      <c r="AC29" s="62"/>
    </row>
    <row r="30" spans="3:29" ht="15" thickBot="1" x14ac:dyDescent="0.4">
      <c r="C30" s="26" t="s">
        <v>26</v>
      </c>
      <c r="D30" s="26" t="s">
        <v>34</v>
      </c>
      <c r="E30" s="26">
        <v>2013</v>
      </c>
      <c r="F30" s="11">
        <v>91.715000000000003</v>
      </c>
      <c r="G30" s="12" t="s">
        <v>25</v>
      </c>
      <c r="H30" s="37">
        <f t="shared" si="3"/>
        <v>1.7800268557667698E-2</v>
      </c>
      <c r="I30" s="19" t="s">
        <v>29</v>
      </c>
      <c r="J30" s="20">
        <v>106.528574070649</v>
      </c>
      <c r="K30" s="21">
        <f t="shared" si="4"/>
        <v>2.5732347965452984E-2</v>
      </c>
      <c r="Q30" s="62"/>
      <c r="R30">
        <v>2019</v>
      </c>
      <c r="S30">
        <v>117.579064176068</v>
      </c>
      <c r="T30">
        <v>115.15730322479099</v>
      </c>
      <c r="U30">
        <v>1.0306814961228301</v>
      </c>
      <c r="V30">
        <v>1.0274478961856099</v>
      </c>
      <c r="W30">
        <v>1.02103002487432</v>
      </c>
      <c r="AC30" s="62"/>
    </row>
    <row r="31" spans="3:29" ht="15" thickBot="1" x14ac:dyDescent="0.4">
      <c r="C31" s="26" t="s">
        <v>26</v>
      </c>
      <c r="D31" s="26" t="s">
        <v>34</v>
      </c>
      <c r="E31" s="26">
        <v>2014</v>
      </c>
      <c r="F31" s="11">
        <v>93.302999999999997</v>
      </c>
      <c r="G31" s="12" t="s">
        <v>25</v>
      </c>
      <c r="H31" s="37">
        <f t="shared" si="3"/>
        <v>1.7314506896363602E-2</v>
      </c>
      <c r="I31" s="19" t="s">
        <v>29</v>
      </c>
      <c r="J31" s="20">
        <v>108.969853893102</v>
      </c>
      <c r="K31" s="21">
        <f t="shared" si="4"/>
        <v>2.2916666666672469E-2</v>
      </c>
      <c r="Q31" s="62"/>
      <c r="R31">
        <v>2020</v>
      </c>
      <c r="S31">
        <v>119.622711300166</v>
      </c>
      <c r="T31">
        <v>117.244195476228</v>
      </c>
      <c r="U31">
        <v>1.0123358439630701</v>
      </c>
      <c r="V31">
        <v>1.0098948670377299</v>
      </c>
      <c r="W31">
        <v>1.02028685355618</v>
      </c>
      <c r="AC31" s="62"/>
    </row>
    <row r="32" spans="3:29" ht="15" thickBot="1" x14ac:dyDescent="0.4">
      <c r="C32" s="26" t="s">
        <v>26</v>
      </c>
      <c r="D32" s="26" t="s">
        <v>34</v>
      </c>
      <c r="E32" s="26">
        <v>2015</v>
      </c>
      <c r="F32" s="11">
        <v>93.92</v>
      </c>
      <c r="G32" s="12" t="s">
        <v>25</v>
      </c>
      <c r="H32" s="37">
        <f t="shared" si="3"/>
        <v>6.6128634663409347E-3</v>
      </c>
      <c r="I32" s="19" t="s">
        <v>29</v>
      </c>
      <c r="J32" s="20">
        <v>110.551137414463</v>
      </c>
      <c r="K32" s="21">
        <f t="shared" si="4"/>
        <v>1.4511201629326065E-2</v>
      </c>
      <c r="Q32" s="62"/>
      <c r="R32">
        <v>2021</v>
      </c>
      <c r="S32">
        <v>120.806362123174</v>
      </c>
      <c r="T32">
        <v>118.69050157719801</v>
      </c>
      <c r="U32">
        <v>1</v>
      </c>
      <c r="V32">
        <v>1</v>
      </c>
      <c r="W32">
        <v>1.0178267048993801</v>
      </c>
      <c r="AC32" s="62"/>
    </row>
    <row r="33" spans="3:30" ht="15" thickBot="1" x14ac:dyDescent="0.4">
      <c r="C33" s="26" t="s">
        <v>26</v>
      </c>
      <c r="D33" s="26" t="s">
        <v>34</v>
      </c>
      <c r="E33" s="26">
        <v>2016</v>
      </c>
      <c r="F33" s="11">
        <v>95.941000000000003</v>
      </c>
      <c r="G33" s="12" t="s">
        <v>25</v>
      </c>
      <c r="H33" s="37">
        <f t="shared" si="3"/>
        <v>2.1518313458262384E-2</v>
      </c>
      <c r="I33" s="19" t="s">
        <v>29</v>
      </c>
      <c r="J33" s="20">
        <v>110.958017384871</v>
      </c>
      <c r="K33" s="21">
        <f t="shared" si="4"/>
        <v>3.6804684232472074E-3</v>
      </c>
      <c r="Q33" s="62"/>
      <c r="AC33" s="62"/>
    </row>
    <row r="34" spans="3:30" ht="15" thickBot="1" x14ac:dyDescent="0.4">
      <c r="C34" s="26" t="s">
        <v>26</v>
      </c>
      <c r="D34" s="26" t="s">
        <v>34</v>
      </c>
      <c r="E34" s="26">
        <v>2017</v>
      </c>
      <c r="F34" s="11">
        <v>97.8</v>
      </c>
      <c r="G34" s="12" t="s">
        <v>25</v>
      </c>
      <c r="H34" s="37">
        <f t="shared" si="3"/>
        <v>1.9376491802253426E-2</v>
      </c>
      <c r="I34" s="19" t="s">
        <v>29</v>
      </c>
      <c r="J34" s="20">
        <v>112.076937303495</v>
      </c>
      <c r="K34" s="21">
        <f t="shared" si="4"/>
        <v>1.0084173681140118E-2</v>
      </c>
      <c r="AC34" s="62"/>
    </row>
    <row r="35" spans="3:30" ht="15" thickBot="1" x14ac:dyDescent="0.4">
      <c r="C35" s="26" t="s">
        <v>26</v>
      </c>
      <c r="D35" s="26" t="s">
        <v>34</v>
      </c>
      <c r="E35" s="26">
        <v>2018</v>
      </c>
      <c r="F35" s="11">
        <v>100</v>
      </c>
      <c r="G35" s="12" t="s">
        <v>25</v>
      </c>
      <c r="H35" s="37">
        <f t="shared" si="3"/>
        <v>2.249488752556239E-2</v>
      </c>
      <c r="I35" s="19" t="s">
        <v>29</v>
      </c>
      <c r="J35" s="20">
        <v>114.943591640466</v>
      </c>
      <c r="K35" s="21">
        <f t="shared" si="4"/>
        <v>2.5577557755779301E-2</v>
      </c>
      <c r="R35" t="s">
        <v>39</v>
      </c>
      <c r="S35" t="s">
        <v>40</v>
      </c>
      <c r="T35" t="s">
        <v>35</v>
      </c>
      <c r="U35" t="s">
        <v>41</v>
      </c>
      <c r="W35" t="s">
        <v>39</v>
      </c>
      <c r="X35" t="s">
        <v>40</v>
      </c>
      <c r="Y35" t="s">
        <v>35</v>
      </c>
      <c r="Z35" t="s">
        <v>41</v>
      </c>
      <c r="AC35" s="62"/>
    </row>
    <row r="36" spans="3:30" ht="15" thickBot="1" x14ac:dyDescent="0.4">
      <c r="C36" s="26" t="s">
        <v>26</v>
      </c>
      <c r="D36" s="26" t="s">
        <v>34</v>
      </c>
      <c r="E36" s="26">
        <v>2019</v>
      </c>
      <c r="F36" s="11">
        <v>102.114</v>
      </c>
      <c r="G36" s="12" t="s">
        <v>25</v>
      </c>
      <c r="H36" s="37">
        <f>(F36/F35)-1</f>
        <v>2.1139999999999937E-2</v>
      </c>
      <c r="I36" s="19" t="s">
        <v>29</v>
      </c>
      <c r="J36" s="20">
        <v>117.579064176068</v>
      </c>
      <c r="K36" s="21">
        <f>(J36/J35)-1</f>
        <v>2.2928399034593872E-2</v>
      </c>
      <c r="R36" t="s">
        <v>24</v>
      </c>
      <c r="S36" t="s">
        <v>23</v>
      </c>
      <c r="T36">
        <v>2003</v>
      </c>
      <c r="U36">
        <v>82.625</v>
      </c>
      <c r="W36" t="s">
        <v>36</v>
      </c>
      <c r="X36" t="s">
        <v>26</v>
      </c>
      <c r="Y36">
        <v>2003</v>
      </c>
      <c r="Z36">
        <v>73.394000000000005</v>
      </c>
      <c r="AC36" s="62"/>
      <c r="AD36" s="62"/>
    </row>
    <row r="37" spans="3:30" ht="15" thickBot="1" x14ac:dyDescent="0.4">
      <c r="C37" s="26" t="s">
        <v>26</v>
      </c>
      <c r="D37" s="26" t="s">
        <v>34</v>
      </c>
      <c r="E37" s="26">
        <v>2020</v>
      </c>
      <c r="F37" s="14">
        <v>107.83499999999999</v>
      </c>
      <c r="G37" s="15" t="s">
        <v>25</v>
      </c>
      <c r="H37" s="38">
        <f>(F37/F36)-1</f>
        <v>5.6025618426464474E-2</v>
      </c>
      <c r="I37" s="22" t="s">
        <v>29</v>
      </c>
      <c r="J37" s="23">
        <v>119.622711300166</v>
      </c>
      <c r="K37" s="24">
        <f t="shared" ref="K37:K38" si="5">(J37/J36)-1</f>
        <v>1.7381046008647871E-2</v>
      </c>
      <c r="R37" t="s">
        <v>24</v>
      </c>
      <c r="S37" t="s">
        <v>23</v>
      </c>
      <c r="T37">
        <v>2004</v>
      </c>
      <c r="U37">
        <v>84.843000000000004</v>
      </c>
      <c r="W37" t="s">
        <v>36</v>
      </c>
      <c r="X37" t="s">
        <v>26</v>
      </c>
      <c r="Y37">
        <v>2004</v>
      </c>
      <c r="Z37">
        <v>75.254000000000005</v>
      </c>
      <c r="AC37" s="62"/>
      <c r="AD37" s="62"/>
    </row>
    <row r="38" spans="3:30" ht="15" thickBot="1" x14ac:dyDescent="0.4">
      <c r="C38" s="26" t="s">
        <v>26</v>
      </c>
      <c r="D38" s="26" t="s">
        <v>34</v>
      </c>
      <c r="E38" s="26">
        <v>2021</v>
      </c>
      <c r="F38">
        <v>106.913</v>
      </c>
      <c r="G38" s="15" t="s">
        <v>25</v>
      </c>
      <c r="H38" s="38">
        <f>(F38/F37)-1</f>
        <v>-8.5500996893401737E-3</v>
      </c>
      <c r="I38" s="22" t="s">
        <v>29</v>
      </c>
      <c r="J38">
        <v>120.806362123174</v>
      </c>
      <c r="K38" s="24">
        <f t="shared" si="5"/>
        <v>9.8948670377307923E-3</v>
      </c>
      <c r="R38" t="s">
        <v>24</v>
      </c>
      <c r="S38" t="s">
        <v>23</v>
      </c>
      <c r="T38">
        <v>2005</v>
      </c>
      <c r="U38">
        <v>87.504000000000005</v>
      </c>
      <c r="W38" t="s">
        <v>36</v>
      </c>
      <c r="X38" t="s">
        <v>26</v>
      </c>
      <c r="Y38">
        <v>2005</v>
      </c>
      <c r="Z38">
        <v>77.286000000000001</v>
      </c>
      <c r="AC38" s="62"/>
      <c r="AD38" s="62"/>
    </row>
    <row r="39" spans="3:30" ht="15" thickBot="1" x14ac:dyDescent="0.4">
      <c r="R39" t="s">
        <v>24</v>
      </c>
      <c r="S39" t="s">
        <v>23</v>
      </c>
      <c r="T39">
        <v>2006</v>
      </c>
      <c r="U39">
        <v>90.203999999999994</v>
      </c>
      <c r="W39" t="s">
        <v>36</v>
      </c>
      <c r="X39" t="s">
        <v>26</v>
      </c>
      <c r="Y39">
        <v>2006</v>
      </c>
      <c r="Z39">
        <v>79.456000000000003</v>
      </c>
    </row>
    <row r="40" spans="3:30" ht="15" thickBot="1" x14ac:dyDescent="0.4">
      <c r="G40" s="40" t="s">
        <v>25</v>
      </c>
      <c r="H40" s="41">
        <f>(F38/F22)</f>
        <v>1.3833423906011437</v>
      </c>
      <c r="I40" s="40" t="s">
        <v>29</v>
      </c>
      <c r="J40" s="59">
        <f>(J38/J22)</f>
        <v>1.3996143132633421</v>
      </c>
      <c r="K40" s="39"/>
      <c r="R40" t="s">
        <v>24</v>
      </c>
      <c r="S40" t="s">
        <v>23</v>
      </c>
      <c r="T40">
        <v>2007</v>
      </c>
      <c r="U40">
        <v>92.641999999999996</v>
      </c>
      <c r="W40" t="s">
        <v>36</v>
      </c>
      <c r="X40" t="s">
        <v>26</v>
      </c>
      <c r="Y40">
        <v>2007</v>
      </c>
      <c r="Z40">
        <v>81.600999999999999</v>
      </c>
    </row>
    <row r="41" spans="3:30" x14ac:dyDescent="0.35">
      <c r="R41" t="s">
        <v>24</v>
      </c>
      <c r="S41" t="s">
        <v>23</v>
      </c>
      <c r="T41">
        <v>2008</v>
      </c>
      <c r="U41">
        <v>94.418000000000006</v>
      </c>
      <c r="W41" t="s">
        <v>36</v>
      </c>
      <c r="X41" t="s">
        <v>26</v>
      </c>
      <c r="Y41">
        <v>2008</v>
      </c>
      <c r="Z41">
        <v>84.114000000000004</v>
      </c>
    </row>
    <row r="42" spans="3:30" x14ac:dyDescent="0.35">
      <c r="R42" t="s">
        <v>24</v>
      </c>
      <c r="S42" t="s">
        <v>23</v>
      </c>
      <c r="T42">
        <v>2009</v>
      </c>
      <c r="U42">
        <v>95.024000000000001</v>
      </c>
      <c r="W42" t="s">
        <v>36</v>
      </c>
      <c r="X42" t="s">
        <v>26</v>
      </c>
      <c r="Y42">
        <v>2009</v>
      </c>
      <c r="Z42">
        <v>85.474000000000004</v>
      </c>
    </row>
    <row r="43" spans="3:30" x14ac:dyDescent="0.35">
      <c r="R43" t="s">
        <v>24</v>
      </c>
      <c r="S43" t="s">
        <v>23</v>
      </c>
      <c r="T43">
        <v>2010</v>
      </c>
      <c r="U43">
        <v>96.165999999999997</v>
      </c>
      <c r="W43" t="s">
        <v>36</v>
      </c>
      <c r="X43" t="s">
        <v>26</v>
      </c>
      <c r="Y43">
        <v>2010</v>
      </c>
      <c r="Z43">
        <v>86.847999999999999</v>
      </c>
    </row>
    <row r="44" spans="3:30" x14ac:dyDescent="0.35">
      <c r="R44" t="s">
        <v>24</v>
      </c>
      <c r="S44" t="s">
        <v>23</v>
      </c>
      <c r="T44">
        <v>2011</v>
      </c>
      <c r="U44">
        <v>98.164000000000001</v>
      </c>
      <c r="W44" t="s">
        <v>36</v>
      </c>
      <c r="X44" t="s">
        <v>26</v>
      </c>
      <c r="Y44">
        <v>2011</v>
      </c>
      <c r="Z44">
        <v>88.643000000000001</v>
      </c>
    </row>
    <row r="45" spans="3:30" x14ac:dyDescent="0.35">
      <c r="R45" t="s">
        <v>24</v>
      </c>
      <c r="S45" t="s">
        <v>23</v>
      </c>
      <c r="T45">
        <v>2012</v>
      </c>
      <c r="U45">
        <v>100</v>
      </c>
      <c r="W45" t="s">
        <v>36</v>
      </c>
      <c r="X45" t="s">
        <v>26</v>
      </c>
      <c r="Y45">
        <v>2012</v>
      </c>
      <c r="Z45">
        <v>90.111000000000004</v>
      </c>
    </row>
    <row r="46" spans="3:30" x14ac:dyDescent="0.35">
      <c r="R46" t="s">
        <v>24</v>
      </c>
      <c r="S46" t="s">
        <v>23</v>
      </c>
      <c r="T46">
        <v>2013</v>
      </c>
      <c r="U46">
        <v>101.751</v>
      </c>
      <c r="W46" t="s">
        <v>36</v>
      </c>
      <c r="X46" t="s">
        <v>26</v>
      </c>
      <c r="Y46">
        <v>2013</v>
      </c>
      <c r="Z46">
        <v>91.715000000000003</v>
      </c>
    </row>
    <row r="47" spans="3:30" x14ac:dyDescent="0.35">
      <c r="R47" t="s">
        <v>24</v>
      </c>
      <c r="S47" t="s">
        <v>23</v>
      </c>
      <c r="T47">
        <v>2014</v>
      </c>
      <c r="U47">
        <v>103.654</v>
      </c>
      <c r="W47" t="s">
        <v>36</v>
      </c>
      <c r="X47" t="s">
        <v>26</v>
      </c>
      <c r="Y47">
        <v>2014</v>
      </c>
      <c r="Z47">
        <v>93.302999999999997</v>
      </c>
    </row>
    <row r="48" spans="3:30" x14ac:dyDescent="0.35">
      <c r="R48" t="s">
        <v>24</v>
      </c>
      <c r="S48" t="s">
        <v>23</v>
      </c>
      <c r="T48">
        <v>2015</v>
      </c>
      <c r="U48">
        <v>104.691</v>
      </c>
      <c r="W48" t="s">
        <v>36</v>
      </c>
      <c r="X48" t="s">
        <v>26</v>
      </c>
      <c r="Y48">
        <v>2015</v>
      </c>
      <c r="Z48">
        <v>93.92</v>
      </c>
    </row>
    <row r="49" spans="18:27" x14ac:dyDescent="0.35">
      <c r="R49" t="s">
        <v>24</v>
      </c>
      <c r="S49" t="s">
        <v>23</v>
      </c>
      <c r="T49">
        <v>2016</v>
      </c>
      <c r="U49">
        <v>105.74</v>
      </c>
      <c r="W49" t="s">
        <v>36</v>
      </c>
      <c r="X49" t="s">
        <v>26</v>
      </c>
      <c r="Y49">
        <v>2016</v>
      </c>
      <c r="Z49">
        <v>95.941000000000003</v>
      </c>
    </row>
    <row r="50" spans="18:27" x14ac:dyDescent="0.35">
      <c r="R50" t="s">
        <v>24</v>
      </c>
      <c r="S50" t="s">
        <v>23</v>
      </c>
      <c r="T50">
        <v>2017</v>
      </c>
      <c r="U50">
        <v>107.747</v>
      </c>
      <c r="W50" t="s">
        <v>36</v>
      </c>
      <c r="X50" t="s">
        <v>26</v>
      </c>
      <c r="Y50">
        <v>2017</v>
      </c>
      <c r="Z50">
        <v>97.8</v>
      </c>
    </row>
    <row r="51" spans="18:27" x14ac:dyDescent="0.35">
      <c r="R51" t="s">
        <v>24</v>
      </c>
      <c r="S51" t="s">
        <v>23</v>
      </c>
      <c r="T51">
        <v>2018</v>
      </c>
      <c r="U51">
        <v>110.321</v>
      </c>
      <c r="W51" t="s">
        <v>36</v>
      </c>
      <c r="X51" t="s">
        <v>26</v>
      </c>
      <c r="Y51">
        <v>2018</v>
      </c>
      <c r="Z51">
        <v>100</v>
      </c>
    </row>
    <row r="52" spans="18:27" x14ac:dyDescent="0.35">
      <c r="R52" t="s">
        <v>24</v>
      </c>
      <c r="S52" t="s">
        <v>23</v>
      </c>
      <c r="T52">
        <v>2019</v>
      </c>
      <c r="U52">
        <v>112.294</v>
      </c>
      <c r="W52" t="s">
        <v>36</v>
      </c>
      <c r="X52" t="s">
        <v>26</v>
      </c>
      <c r="Y52">
        <v>2019</v>
      </c>
      <c r="Z52">
        <v>102.114</v>
      </c>
    </row>
    <row r="53" spans="18:27" x14ac:dyDescent="0.35">
      <c r="R53" t="s">
        <v>24</v>
      </c>
      <c r="S53" t="s">
        <v>23</v>
      </c>
      <c r="T53">
        <v>2020</v>
      </c>
      <c r="U53">
        <v>113.64700000000001</v>
      </c>
      <c r="W53" t="s">
        <v>36</v>
      </c>
      <c r="X53" t="s">
        <v>26</v>
      </c>
      <c r="Y53">
        <v>2020</v>
      </c>
      <c r="Z53">
        <v>107.83499999999999</v>
      </c>
    </row>
    <row r="54" spans="18:27" x14ac:dyDescent="0.35">
      <c r="R54" t="s">
        <v>24</v>
      </c>
      <c r="S54" t="s">
        <v>23</v>
      </c>
      <c r="T54">
        <v>2021</v>
      </c>
      <c r="U54">
        <v>117.74299999999999</v>
      </c>
      <c r="W54" t="s">
        <v>36</v>
      </c>
      <c r="X54" t="s">
        <v>26</v>
      </c>
      <c r="Y54">
        <v>2021</v>
      </c>
      <c r="Z54">
        <v>106.913</v>
      </c>
    </row>
    <row r="58" spans="18:27" ht="15" thickBot="1" x14ac:dyDescent="0.4"/>
    <row r="59" spans="18:27" x14ac:dyDescent="0.35">
      <c r="W59" s="71"/>
      <c r="X59" s="73"/>
      <c r="Y59" s="75"/>
      <c r="Z59" s="75"/>
      <c r="AA59" s="70"/>
    </row>
    <row r="60" spans="18:27" x14ac:dyDescent="0.35">
      <c r="W60" s="72"/>
      <c r="X60" s="74"/>
      <c r="Y60" s="70"/>
      <c r="Z60" s="70"/>
      <c r="AA60" s="70"/>
    </row>
    <row r="61" spans="18:27" ht="15" thickBot="1" x14ac:dyDescent="0.4">
      <c r="W61" s="64">
        <v>1</v>
      </c>
      <c r="X61" s="65" t="s">
        <v>34</v>
      </c>
      <c r="Y61" s="65" t="s">
        <v>26</v>
      </c>
      <c r="Z61" s="65">
        <v>2006</v>
      </c>
      <c r="AA61" s="65">
        <v>83.025999999999996</v>
      </c>
    </row>
    <row r="62" spans="18:27" ht="15" thickBot="1" x14ac:dyDescent="0.4">
      <c r="W62" s="64">
        <v>2</v>
      </c>
      <c r="X62" s="65" t="s">
        <v>34</v>
      </c>
      <c r="Y62" s="65" t="s">
        <v>26</v>
      </c>
      <c r="Z62" s="65">
        <v>2007</v>
      </c>
      <c r="AA62" s="65">
        <v>85.171999999999997</v>
      </c>
    </row>
    <row r="63" spans="18:27" ht="15" thickBot="1" x14ac:dyDescent="0.4">
      <c r="W63" s="64">
        <v>3</v>
      </c>
      <c r="X63" s="65" t="s">
        <v>34</v>
      </c>
      <c r="Y63" s="65" t="s">
        <v>26</v>
      </c>
      <c r="Z63" s="65">
        <v>2008</v>
      </c>
      <c r="AA63" s="65">
        <v>87.622</v>
      </c>
    </row>
    <row r="64" spans="18:27" ht="15" thickBot="1" x14ac:dyDescent="0.4">
      <c r="W64" s="64">
        <v>4</v>
      </c>
      <c r="X64" s="65" t="s">
        <v>34</v>
      </c>
      <c r="Y64" s="65" t="s">
        <v>26</v>
      </c>
      <c r="Z64" s="65">
        <v>2009</v>
      </c>
      <c r="AA64" s="65">
        <v>89.070999999999998</v>
      </c>
    </row>
    <row r="65" spans="13:27" ht="15" thickBot="1" x14ac:dyDescent="0.4">
      <c r="W65" s="64">
        <v>5</v>
      </c>
      <c r="X65" s="65" t="s">
        <v>34</v>
      </c>
      <c r="Y65" s="65" t="s">
        <v>26</v>
      </c>
      <c r="Z65" s="65">
        <v>2010</v>
      </c>
      <c r="AA65" s="65">
        <v>90.436999999999998</v>
      </c>
    </row>
    <row r="66" spans="13:27" ht="15" thickBot="1" x14ac:dyDescent="0.4">
      <c r="W66" s="64">
        <v>6</v>
      </c>
      <c r="X66" s="65" t="s">
        <v>34</v>
      </c>
      <c r="Y66" s="65" t="s">
        <v>26</v>
      </c>
      <c r="Z66" s="65">
        <v>2011</v>
      </c>
      <c r="AA66" s="65">
        <v>92.281999999999996</v>
      </c>
    </row>
    <row r="67" spans="13:27" ht="15" thickBot="1" x14ac:dyDescent="0.4">
      <c r="M67" s="64">
        <v>1</v>
      </c>
      <c r="N67" s="66" t="s">
        <v>34</v>
      </c>
      <c r="O67" s="66" t="s">
        <v>26</v>
      </c>
      <c r="P67" s="66">
        <v>2003</v>
      </c>
      <c r="Q67" s="66">
        <v>75.522999999999996</v>
      </c>
      <c r="W67" s="64">
        <v>7</v>
      </c>
      <c r="X67" s="65" t="s">
        <v>34</v>
      </c>
      <c r="Y67" s="65" t="s">
        <v>26</v>
      </c>
      <c r="Z67" s="65">
        <v>2012</v>
      </c>
      <c r="AA67" s="65">
        <v>93.814999999999998</v>
      </c>
    </row>
    <row r="68" spans="13:27" ht="15" thickBot="1" x14ac:dyDescent="0.4">
      <c r="M68" s="64">
        <v>2</v>
      </c>
      <c r="N68" s="66" t="s">
        <v>34</v>
      </c>
      <c r="O68" s="66" t="s">
        <v>26</v>
      </c>
      <c r="P68" s="66">
        <v>2004</v>
      </c>
      <c r="Q68" s="66">
        <v>76.537999999999997</v>
      </c>
      <c r="W68" s="64">
        <v>8</v>
      </c>
      <c r="X68" s="65" t="s">
        <v>34</v>
      </c>
      <c r="Y68" s="65" t="s">
        <v>26</v>
      </c>
      <c r="Z68" s="65">
        <v>2013</v>
      </c>
      <c r="AA68" s="65">
        <v>95.593999999999994</v>
      </c>
    </row>
    <row r="69" spans="13:27" ht="15" thickBot="1" x14ac:dyDescent="0.4">
      <c r="M69" s="64">
        <v>3</v>
      </c>
      <c r="N69" s="66" t="s">
        <v>34</v>
      </c>
      <c r="O69" s="66" t="s">
        <v>26</v>
      </c>
      <c r="P69" s="66">
        <v>2005</v>
      </c>
      <c r="Q69" s="66">
        <v>78.111999999999995</v>
      </c>
      <c r="W69" s="64">
        <v>9</v>
      </c>
      <c r="X69" s="65" t="s">
        <v>34</v>
      </c>
      <c r="Y69" s="65" t="s">
        <v>26</v>
      </c>
      <c r="Z69" s="65">
        <v>2014</v>
      </c>
      <c r="AA69" s="65">
        <v>97.338999999999999</v>
      </c>
    </row>
    <row r="70" spans="13:27" ht="15" thickBot="1" x14ac:dyDescent="0.4">
      <c r="M70" s="64">
        <v>4</v>
      </c>
      <c r="N70" s="66" t="s">
        <v>34</v>
      </c>
      <c r="O70" s="66" t="s">
        <v>26</v>
      </c>
      <c r="P70" s="66">
        <v>2006</v>
      </c>
      <c r="Q70" s="66">
        <v>79.930999999999997</v>
      </c>
      <c r="W70" s="64">
        <v>10</v>
      </c>
      <c r="X70" s="65" t="s">
        <v>34</v>
      </c>
      <c r="Y70" s="65" t="s">
        <v>26</v>
      </c>
      <c r="Z70" s="65">
        <v>2015</v>
      </c>
      <c r="AA70" s="65">
        <v>97.905000000000001</v>
      </c>
    </row>
    <row r="71" spans="13:27" ht="15" thickBot="1" x14ac:dyDescent="0.4">
      <c r="M71" s="64">
        <v>5</v>
      </c>
      <c r="N71" s="66" t="s">
        <v>34</v>
      </c>
      <c r="O71" s="66" t="s">
        <v>26</v>
      </c>
      <c r="P71" s="66">
        <v>2007</v>
      </c>
      <c r="Q71" s="66">
        <v>81.787999999999997</v>
      </c>
      <c r="W71" s="64">
        <v>11</v>
      </c>
      <c r="X71" s="65" t="s">
        <v>34</v>
      </c>
      <c r="Y71" s="65" t="s">
        <v>26</v>
      </c>
      <c r="Z71" s="65">
        <v>2016</v>
      </c>
      <c r="AA71" s="65">
        <v>100</v>
      </c>
    </row>
    <row r="72" spans="13:27" ht="15" thickBot="1" x14ac:dyDescent="0.4">
      <c r="M72" s="64">
        <v>6</v>
      </c>
      <c r="N72" s="66" t="s">
        <v>34</v>
      </c>
      <c r="O72" s="66" t="s">
        <v>26</v>
      </c>
      <c r="P72" s="66">
        <v>2008</v>
      </c>
      <c r="Q72" s="66">
        <v>84.733000000000004</v>
      </c>
      <c r="W72" s="64">
        <v>12</v>
      </c>
      <c r="X72" s="65" t="s">
        <v>34</v>
      </c>
      <c r="Y72" s="65" t="s">
        <v>26</v>
      </c>
      <c r="Z72" s="65">
        <v>2017</v>
      </c>
      <c r="AA72" s="65">
        <v>101.89</v>
      </c>
    </row>
    <row r="73" spans="13:27" ht="15" thickBot="1" x14ac:dyDescent="0.4">
      <c r="M73" s="64">
        <v>7</v>
      </c>
      <c r="N73" s="66" t="s">
        <v>34</v>
      </c>
      <c r="O73" s="66" t="s">
        <v>26</v>
      </c>
      <c r="P73" s="66">
        <v>2009</v>
      </c>
      <c r="Q73" s="66">
        <v>86.567999999999998</v>
      </c>
      <c r="W73" s="64">
        <v>13</v>
      </c>
      <c r="X73" s="65" t="s">
        <v>34</v>
      </c>
      <c r="Y73" s="65" t="s">
        <v>26</v>
      </c>
      <c r="Z73" s="65">
        <v>2018</v>
      </c>
      <c r="AA73" s="65">
        <v>104.06699999999999</v>
      </c>
    </row>
    <row r="74" spans="13:27" ht="15" thickBot="1" x14ac:dyDescent="0.4">
      <c r="M74" s="64">
        <v>8</v>
      </c>
      <c r="N74" s="66" t="s">
        <v>34</v>
      </c>
      <c r="O74" s="66" t="s">
        <v>26</v>
      </c>
      <c r="P74" s="66">
        <v>2010</v>
      </c>
      <c r="Q74" s="66">
        <v>89.423000000000002</v>
      </c>
      <c r="W74" s="64">
        <v>14</v>
      </c>
      <c r="X74" s="65" t="s">
        <v>34</v>
      </c>
      <c r="Y74" s="65" t="s">
        <v>26</v>
      </c>
      <c r="Z74" s="65">
        <v>2019</v>
      </c>
      <c r="AA74" s="65">
        <v>106.018</v>
      </c>
    </row>
    <row r="75" spans="13:27" ht="15" thickBot="1" x14ac:dyDescent="0.4">
      <c r="M75" s="64">
        <v>9</v>
      </c>
      <c r="N75" s="66" t="s">
        <v>34</v>
      </c>
      <c r="O75" s="66" t="s">
        <v>26</v>
      </c>
      <c r="P75" s="66">
        <v>2011</v>
      </c>
      <c r="Q75" s="66">
        <v>93.415000000000006</v>
      </c>
      <c r="W75" s="64">
        <v>15</v>
      </c>
      <c r="X75" s="65" t="s">
        <v>34</v>
      </c>
      <c r="Y75" s="65" t="s">
        <v>26</v>
      </c>
      <c r="Z75" s="65">
        <v>2020</v>
      </c>
      <c r="AA75" s="65">
        <v>109.126</v>
      </c>
    </row>
    <row r="76" spans="13:27" ht="15" thickBot="1" x14ac:dyDescent="0.4">
      <c r="M76" s="64">
        <v>10</v>
      </c>
      <c r="N76" s="66" t="s">
        <v>34</v>
      </c>
      <c r="O76" s="66" t="s">
        <v>26</v>
      </c>
      <c r="P76" s="66">
        <v>2012</v>
      </c>
      <c r="Q76" s="66">
        <v>96.057000000000002</v>
      </c>
    </row>
    <row r="77" spans="13:27" ht="15" thickBot="1" x14ac:dyDescent="0.4">
      <c r="M77" s="64">
        <v>11</v>
      </c>
      <c r="N77" s="66" t="s">
        <v>34</v>
      </c>
      <c r="O77" s="66" t="s">
        <v>26</v>
      </c>
      <c r="P77" s="66">
        <v>2013</v>
      </c>
      <c r="Q77" s="66">
        <v>98.521000000000001</v>
      </c>
    </row>
    <row r="78" spans="13:27" ht="15" thickBot="1" x14ac:dyDescent="0.4">
      <c r="M78" s="64">
        <v>12</v>
      </c>
      <c r="N78" s="66" t="s">
        <v>34</v>
      </c>
      <c r="O78" s="66" t="s">
        <v>26</v>
      </c>
      <c r="P78" s="66">
        <v>2014</v>
      </c>
      <c r="Q78" s="66">
        <v>99.96</v>
      </c>
    </row>
    <row r="79" spans="13:27" ht="15" thickBot="1" x14ac:dyDescent="0.4">
      <c r="M79" s="64">
        <v>13</v>
      </c>
      <c r="N79" s="66" t="s">
        <v>34</v>
      </c>
      <c r="O79" s="66" t="s">
        <v>26</v>
      </c>
      <c r="P79" s="66">
        <v>2015</v>
      </c>
      <c r="Q79" s="66">
        <v>100</v>
      </c>
    </row>
    <row r="80" spans="13:27" ht="15" thickBot="1" x14ac:dyDescent="0.4">
      <c r="M80" s="64">
        <v>14</v>
      </c>
      <c r="N80" s="66" t="s">
        <v>34</v>
      </c>
      <c r="O80" s="66" t="s">
        <v>26</v>
      </c>
      <c r="P80" s="66">
        <v>2016</v>
      </c>
      <c r="Q80" s="66">
        <v>100.66</v>
      </c>
    </row>
    <row r="81" spans="13:17" ht="15" thickBot="1" x14ac:dyDescent="0.4">
      <c r="M81" s="64">
        <v>15</v>
      </c>
      <c r="N81" s="66" t="s">
        <v>34</v>
      </c>
      <c r="O81" s="66" t="s">
        <v>26</v>
      </c>
      <c r="P81" s="66">
        <v>2017</v>
      </c>
      <c r="Q81" s="66">
        <v>103.361</v>
      </c>
    </row>
    <row r="82" spans="13:17" ht="15" thickBot="1" x14ac:dyDescent="0.4">
      <c r="M82" s="64">
        <v>16</v>
      </c>
      <c r="N82" s="66" t="s">
        <v>34</v>
      </c>
      <c r="O82" s="66" t="s">
        <v>26</v>
      </c>
      <c r="P82" s="66">
        <v>2018</v>
      </c>
      <c r="Q82" s="66">
        <v>105.922</v>
      </c>
    </row>
    <row r="83" spans="13:17" ht="15" thickBot="1" x14ac:dyDescent="0.4">
      <c r="M83" s="64">
        <v>17</v>
      </c>
      <c r="N83" s="66" t="s">
        <v>34</v>
      </c>
      <c r="O83" s="66" t="s">
        <v>26</v>
      </c>
      <c r="P83" s="66">
        <v>2019</v>
      </c>
      <c r="Q83" s="66">
        <v>107.819</v>
      </c>
    </row>
    <row r="84" spans="13:17" ht="15" thickBot="1" x14ac:dyDescent="0.4">
      <c r="M84" s="64">
        <v>18</v>
      </c>
      <c r="N84" s="66" t="s">
        <v>34</v>
      </c>
      <c r="O84" s="66" t="s">
        <v>26</v>
      </c>
      <c r="P84" s="66">
        <v>2020</v>
      </c>
      <c r="Q84" s="66">
        <v>108.651</v>
      </c>
    </row>
  </sheetData>
  <mergeCells count="5">
    <mergeCell ref="AA59:AA60"/>
    <mergeCell ref="W59:W60"/>
    <mergeCell ref="X59:X60"/>
    <mergeCell ref="Y59:Y60"/>
    <mergeCell ref="Z59:Z60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6" r:id="rId4" name="Control 4">
          <controlPr defaultSize="0" r:id="rId5">
            <anchor moveWithCells="1">
              <from>
                <xdr:col>23</xdr:col>
                <xdr:colOff>0</xdr:colOff>
                <xdr:row>59</xdr:row>
                <xdr:rowOff>0</xdr:rowOff>
              </from>
              <to>
                <xdr:col>24</xdr:col>
                <xdr:colOff>304800</xdr:colOff>
                <xdr:row>60</xdr:row>
                <xdr:rowOff>44450</xdr:rowOff>
              </to>
            </anchor>
          </controlPr>
        </control>
      </mc:Choice>
      <mc:Fallback>
        <control shapeId="3076" r:id="rId4" name="Control 4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5">
            <anchor moveWithCells="1">
              <from>
                <xdr:col>17</xdr:col>
                <xdr:colOff>0</xdr:colOff>
                <xdr:row>57</xdr:row>
                <xdr:rowOff>0</xdr:rowOff>
              </from>
              <to>
                <xdr:col>18</xdr:col>
                <xdr:colOff>304800</xdr:colOff>
                <xdr:row>58</xdr:row>
                <xdr:rowOff>38100</xdr:rowOff>
              </to>
            </anchor>
          </controlPr>
        </control>
      </mc:Choice>
      <mc:Fallback>
        <control shapeId="3074" r:id="rId6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topLeftCell="H1" workbookViewId="0">
      <selection activeCell="J10" sqref="J10"/>
    </sheetView>
  </sheetViews>
  <sheetFormatPr defaultRowHeight="14.5" x14ac:dyDescent="0.35"/>
  <cols>
    <col min="1" max="1" width="18.1796875" customWidth="1"/>
    <col min="2" max="2" width="15.26953125" customWidth="1"/>
    <col min="3" max="4" width="15.1796875" customWidth="1"/>
    <col min="5" max="7" width="34.54296875" customWidth="1"/>
    <col min="8" max="8" width="19.54296875" customWidth="1"/>
    <col min="9" max="9" width="18.81640625" customWidth="1"/>
    <col min="10" max="10" width="22.453125" bestFit="1" customWidth="1"/>
    <col min="11" max="11" width="16.7265625" customWidth="1"/>
    <col min="12" max="12" width="25.7265625" customWidth="1"/>
  </cols>
  <sheetData>
    <row r="1" spans="1:12" ht="15.75" customHeight="1" x14ac:dyDescent="0.35">
      <c r="H1" s="76" t="s">
        <v>43</v>
      </c>
      <c r="I1" s="77"/>
      <c r="J1" s="48" t="s">
        <v>48</v>
      </c>
      <c r="K1" s="78" t="s">
        <v>44</v>
      </c>
      <c r="L1" s="77"/>
    </row>
    <row r="2" spans="1:12" ht="15" thickBot="1" x14ac:dyDescent="0.4">
      <c r="A2" t="s">
        <v>4</v>
      </c>
      <c r="B2" t="s">
        <v>6</v>
      </c>
      <c r="C2" t="s">
        <v>5</v>
      </c>
      <c r="D2" t="s">
        <v>12</v>
      </c>
      <c r="E2" t="s">
        <v>7</v>
      </c>
      <c r="F2" t="s">
        <v>10</v>
      </c>
      <c r="G2" t="s">
        <v>11</v>
      </c>
      <c r="H2" s="49" t="s">
        <v>6</v>
      </c>
      <c r="I2" s="50" t="s">
        <v>5</v>
      </c>
      <c r="J2" s="51" t="s">
        <v>51</v>
      </c>
      <c r="K2" s="52" t="s">
        <v>6</v>
      </c>
      <c r="L2" s="50" t="s">
        <v>5</v>
      </c>
    </row>
    <row r="3" spans="1:12" x14ac:dyDescent="0.35">
      <c r="A3" t="s">
        <v>0</v>
      </c>
      <c r="B3" s="84">
        <v>1278424</v>
      </c>
      <c r="C3" s="2">
        <v>8442000</v>
      </c>
      <c r="D3" s="2">
        <v>2008</v>
      </c>
      <c r="E3" t="s">
        <v>8</v>
      </c>
      <c r="F3" s="2">
        <v>1</v>
      </c>
      <c r="G3" s="82">
        <f>'US CPI'!H17</f>
        <v>1.247039759367917</v>
      </c>
      <c r="H3" s="45">
        <f>B3*G3</f>
        <v>1594245.5573301699</v>
      </c>
      <c r="I3" s="46">
        <f>C3*G3</f>
        <v>10527509.648583956</v>
      </c>
      <c r="J3" s="87">
        <v>0.69309712583618577</v>
      </c>
      <c r="K3" s="53">
        <f>J3*H3</f>
        <v>1104967.0136626489</v>
      </c>
      <c r="L3" s="54">
        <f>I3</f>
        <v>10527509.648583956</v>
      </c>
    </row>
    <row r="4" spans="1:12" x14ac:dyDescent="0.35">
      <c r="A4" t="s">
        <v>1</v>
      </c>
      <c r="B4" s="2">
        <v>19537</v>
      </c>
      <c r="C4" s="2">
        <v>95023</v>
      </c>
      <c r="D4" s="2">
        <v>2008</v>
      </c>
      <c r="E4" t="s">
        <v>8</v>
      </c>
      <c r="F4" s="2">
        <v>1</v>
      </c>
      <c r="G4" s="82">
        <f>'US CPI'!$H$17</f>
        <v>1.247039759367917</v>
      </c>
      <c r="H4" s="45">
        <f>B4*G4</f>
        <v>24363.415778770996</v>
      </c>
      <c r="I4" s="46">
        <f t="shared" ref="I4:I7" si="0">C4*G4</f>
        <v>118497.45905441757</v>
      </c>
      <c r="J4" s="83">
        <v>0.55771100987869171</v>
      </c>
      <c r="K4" s="44">
        <f>H4*J4</f>
        <v>13587.745218072825</v>
      </c>
      <c r="L4" s="55">
        <f>I4</f>
        <v>118497.45905441757</v>
      </c>
    </row>
    <row r="5" spans="1:12" x14ac:dyDescent="0.35">
      <c r="A5" t="s">
        <v>2</v>
      </c>
      <c r="B5" s="2">
        <v>41247</v>
      </c>
      <c r="C5" s="2">
        <v>199642</v>
      </c>
      <c r="D5" s="4">
        <v>2008</v>
      </c>
      <c r="E5" t="s">
        <v>8</v>
      </c>
      <c r="F5">
        <v>1</v>
      </c>
      <c r="G5" s="82">
        <f>'US CPI'!$H$17</f>
        <v>1.247039759367917</v>
      </c>
      <c r="H5" s="45">
        <f>B5*G5</f>
        <v>51436.648954648474</v>
      </c>
      <c r="I5" s="46">
        <f t="shared" si="0"/>
        <v>248961.5116397297</v>
      </c>
      <c r="J5" s="83">
        <v>0.35803816035105585</v>
      </c>
      <c r="K5" s="44">
        <f t="shared" ref="K5:K7" si="1">H5*J5</f>
        <v>18416.283166345398</v>
      </c>
      <c r="L5" s="55">
        <f>I5</f>
        <v>248961.5116397297</v>
      </c>
    </row>
    <row r="6" spans="1:12" x14ac:dyDescent="0.35">
      <c r="A6" t="s">
        <v>3</v>
      </c>
      <c r="B6" s="2">
        <v>0</v>
      </c>
      <c r="C6" s="3">
        <v>52.65</v>
      </c>
      <c r="D6" s="5">
        <v>2005</v>
      </c>
      <c r="E6" t="s">
        <v>9</v>
      </c>
      <c r="F6" s="42">
        <v>1.8243959999999999</v>
      </c>
      <c r="G6" s="85">
        <f>'US CPI'!H40</f>
        <v>1.3833423906011437</v>
      </c>
      <c r="H6" s="45">
        <f>B6*G6</f>
        <v>0</v>
      </c>
      <c r="I6" s="46">
        <f>C6*G6*F6</f>
        <v>132.87619166087259</v>
      </c>
      <c r="J6" s="83">
        <v>1</v>
      </c>
      <c r="K6" s="44">
        <f>H6*J6</f>
        <v>0</v>
      </c>
      <c r="L6" s="55">
        <f>I6</f>
        <v>132.87619166087259</v>
      </c>
    </row>
    <row r="7" spans="1:12" s="42" customFormat="1" ht="15" thickBot="1" x14ac:dyDescent="0.4">
      <c r="A7" s="42" t="s">
        <v>27</v>
      </c>
      <c r="B7" s="43">
        <v>3649.25</v>
      </c>
      <c r="C7" s="43">
        <v>2651807.5</v>
      </c>
      <c r="D7" s="42">
        <v>2013</v>
      </c>
      <c r="E7" s="42" t="s">
        <v>28</v>
      </c>
      <c r="F7" s="42">
        <v>1</v>
      </c>
      <c r="G7" s="86">
        <f>'US CPI'!N17</f>
        <v>1.1571679885209973</v>
      </c>
      <c r="H7" s="47">
        <f>B7*G7</f>
        <v>4222.7952821102499</v>
      </c>
      <c r="I7" s="46">
        <f t="shared" si="0"/>
        <v>3068586.7507198947</v>
      </c>
      <c r="J7" s="88">
        <v>1</v>
      </c>
      <c r="K7" s="56">
        <f t="shared" si="1"/>
        <v>4222.7952821102499</v>
      </c>
      <c r="L7" s="57">
        <f>I7</f>
        <v>3068586.7507198947</v>
      </c>
    </row>
    <row r="8" spans="1:12" x14ac:dyDescent="0.35">
      <c r="C8" s="43"/>
    </row>
    <row r="9" spans="1:12" x14ac:dyDescent="0.35">
      <c r="K9" t="s">
        <v>49</v>
      </c>
      <c r="L9" t="s">
        <v>50</v>
      </c>
    </row>
    <row r="10" spans="1:12" x14ac:dyDescent="0.35">
      <c r="B10" t="s">
        <v>45</v>
      </c>
    </row>
    <row r="11" spans="1:12" x14ac:dyDescent="0.35">
      <c r="B11" t="s">
        <v>46</v>
      </c>
    </row>
    <row r="12" spans="1:12" x14ac:dyDescent="0.35">
      <c r="B12" t="s">
        <v>47</v>
      </c>
    </row>
  </sheetData>
  <mergeCells count="2">
    <mergeCell ref="H1:I1"/>
    <mergeCell ref="K1:L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11" sqref="D11"/>
    </sheetView>
  </sheetViews>
  <sheetFormatPr defaultRowHeight="14.5" x14ac:dyDescent="0.35"/>
  <cols>
    <col min="1" max="1" width="14.26953125" bestFit="1" customWidth="1"/>
    <col min="3" max="3" width="18.453125" style="1" customWidth="1"/>
  </cols>
  <sheetData>
    <row r="1" spans="1:3" x14ac:dyDescent="0.35">
      <c r="A1" t="s">
        <v>13</v>
      </c>
      <c r="B1" t="s">
        <v>14</v>
      </c>
      <c r="C1" s="1" t="s">
        <v>17</v>
      </c>
    </row>
    <row r="2" spans="1:3" x14ac:dyDescent="0.35">
      <c r="A2" t="s">
        <v>18</v>
      </c>
      <c r="B2" t="s">
        <v>15</v>
      </c>
      <c r="C2" s="61">
        <f>calc!K3</f>
        <v>1104967.0136626489</v>
      </c>
    </row>
    <row r="3" spans="1:3" x14ac:dyDescent="0.35">
      <c r="A3" t="s">
        <v>18</v>
      </c>
      <c r="B3" t="s">
        <v>16</v>
      </c>
      <c r="C3" s="61">
        <f>calc!L3</f>
        <v>10527509.648583956</v>
      </c>
    </row>
    <row r="4" spans="1:3" x14ac:dyDescent="0.35">
      <c r="A4" t="s">
        <v>19</v>
      </c>
      <c r="B4" t="s">
        <v>15</v>
      </c>
      <c r="C4" s="61">
        <f>calc!K4</f>
        <v>13587.745218072825</v>
      </c>
    </row>
    <row r="5" spans="1:3" x14ac:dyDescent="0.35">
      <c r="A5" t="s">
        <v>19</v>
      </c>
      <c r="B5" t="s">
        <v>16</v>
      </c>
      <c r="C5" s="61">
        <f>calc!L4</f>
        <v>118497.45905441757</v>
      </c>
    </row>
    <row r="6" spans="1:3" x14ac:dyDescent="0.35">
      <c r="A6" t="s">
        <v>20</v>
      </c>
      <c r="B6" t="s">
        <v>15</v>
      </c>
      <c r="C6" s="61">
        <f>calc!K5</f>
        <v>18416.283166345398</v>
      </c>
    </row>
    <row r="7" spans="1:3" x14ac:dyDescent="0.35">
      <c r="A7" t="s">
        <v>20</v>
      </c>
      <c r="B7" t="s">
        <v>16</v>
      </c>
      <c r="C7" s="61">
        <f>calc!L5</f>
        <v>248961.5116397297</v>
      </c>
    </row>
    <row r="8" spans="1:3" x14ac:dyDescent="0.35">
      <c r="A8" t="s">
        <v>21</v>
      </c>
      <c r="B8" t="s">
        <v>16</v>
      </c>
      <c r="C8" s="61">
        <f>calc!L6</f>
        <v>132.87619166087259</v>
      </c>
    </row>
    <row r="9" spans="1:3" x14ac:dyDescent="0.35">
      <c r="A9" s="42" t="s">
        <v>30</v>
      </c>
      <c r="B9" t="s">
        <v>15</v>
      </c>
      <c r="C9" s="61">
        <f>calc!K7</f>
        <v>4222.7952821102499</v>
      </c>
    </row>
    <row r="10" spans="1:3" x14ac:dyDescent="0.35">
      <c r="A10" s="42" t="s">
        <v>30</v>
      </c>
      <c r="B10" t="s">
        <v>16</v>
      </c>
      <c r="C10" s="61">
        <f>calc!L7</f>
        <v>3068586.7507198947</v>
      </c>
    </row>
    <row r="11" spans="1:3" x14ac:dyDescent="0.35">
      <c r="A11" s="42" t="s">
        <v>31</v>
      </c>
      <c r="B11" t="s">
        <v>15</v>
      </c>
      <c r="C11" s="61">
        <v>15080</v>
      </c>
    </row>
    <row r="12" spans="1:3" x14ac:dyDescent="0.35">
      <c r="A12" t="s">
        <v>32</v>
      </c>
      <c r="B12" t="s">
        <v>15</v>
      </c>
      <c r="C12" s="61">
        <v>130892.39</v>
      </c>
    </row>
    <row r="13" spans="1:3" x14ac:dyDescent="0.35">
      <c r="A13" t="s">
        <v>33</v>
      </c>
      <c r="B13" t="s">
        <v>15</v>
      </c>
      <c r="C13" s="61">
        <v>56517.41</v>
      </c>
    </row>
    <row r="18" spans="13:13" ht="29.5" x14ac:dyDescent="0.55000000000000004">
      <c r="M18" s="6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XFD1048576"/>
    </sheetView>
  </sheetViews>
  <sheetFormatPr defaultRowHeight="14.5" x14ac:dyDescent="0.35"/>
  <cols>
    <col min="1" max="1" width="13" bestFit="1" customWidth="1"/>
    <col min="2" max="2" width="11.81640625" bestFit="1" customWidth="1"/>
    <col min="3" max="3" width="10.54296875" bestFit="1" customWidth="1"/>
    <col min="4" max="4" width="9.1796875" bestFit="1" customWidth="1"/>
    <col min="5" max="5" width="11.453125" bestFit="1" customWidth="1"/>
  </cols>
  <sheetData>
    <row r="1" spans="1:7" x14ac:dyDescent="0.35">
      <c r="B1" s="79">
        <v>2008</v>
      </c>
      <c r="C1" s="79"/>
      <c r="D1" s="79">
        <v>2017</v>
      </c>
      <c r="E1" s="79"/>
    </row>
    <row r="2" spans="1:7" x14ac:dyDescent="0.35">
      <c r="A2" t="s">
        <v>4</v>
      </c>
      <c r="B2" t="s">
        <v>6</v>
      </c>
      <c r="C2" t="s">
        <v>5</v>
      </c>
      <c r="D2" t="s">
        <v>6</v>
      </c>
      <c r="E2" t="s">
        <v>5</v>
      </c>
    </row>
    <row r="3" spans="1:7" x14ac:dyDescent="0.35">
      <c r="A3" t="s">
        <v>0</v>
      </c>
      <c r="B3" s="2">
        <v>1278424</v>
      </c>
      <c r="C3" s="2">
        <v>8442000</v>
      </c>
    </row>
    <row r="4" spans="1:7" x14ac:dyDescent="0.35">
      <c r="A4" t="s">
        <v>1</v>
      </c>
      <c r="B4" s="2">
        <v>19467</v>
      </c>
      <c r="C4" s="2">
        <v>86564</v>
      </c>
    </row>
    <row r="15" spans="1:7" x14ac:dyDescent="0.35">
      <c r="A15" t="s">
        <v>23</v>
      </c>
      <c r="B15" t="s">
        <v>24</v>
      </c>
      <c r="C15">
        <v>2008</v>
      </c>
      <c r="D15">
        <v>99.245999999999995</v>
      </c>
      <c r="E15" t="s">
        <v>25</v>
      </c>
    </row>
    <row r="16" spans="1:7" x14ac:dyDescent="0.35">
      <c r="A16" t="s">
        <v>23</v>
      </c>
      <c r="B16" t="s">
        <v>24</v>
      </c>
      <c r="C16">
        <v>2009</v>
      </c>
      <c r="D16">
        <v>100</v>
      </c>
      <c r="E16" t="s">
        <v>25</v>
      </c>
      <c r="G16" s="8">
        <v>7.5972835177235964E-3</v>
      </c>
    </row>
    <row r="17" spans="1:8" x14ac:dyDescent="0.35">
      <c r="A17" t="s">
        <v>23</v>
      </c>
      <c r="B17" t="s">
        <v>24</v>
      </c>
      <c r="C17">
        <v>2010</v>
      </c>
      <c r="D17">
        <v>101.22199999999999</v>
      </c>
      <c r="E17" t="s">
        <v>25</v>
      </c>
      <c r="G17" s="8">
        <v>1.2219999999999898E-2</v>
      </c>
    </row>
    <row r="18" spans="1:8" x14ac:dyDescent="0.35">
      <c r="A18" t="s">
        <v>23</v>
      </c>
      <c r="B18" t="s">
        <v>24</v>
      </c>
      <c r="C18">
        <v>2011</v>
      </c>
      <c r="D18">
        <v>103.31100000000001</v>
      </c>
      <c r="E18" t="s">
        <v>25</v>
      </c>
      <c r="G18" s="8">
        <v>2.0637806010551207E-2</v>
      </c>
    </row>
    <row r="19" spans="1:8" x14ac:dyDescent="0.35">
      <c r="A19" t="s">
        <v>23</v>
      </c>
      <c r="B19" t="s">
        <v>24</v>
      </c>
      <c r="C19">
        <v>2012</v>
      </c>
      <c r="D19">
        <v>105.214</v>
      </c>
      <c r="E19" t="s">
        <v>25</v>
      </c>
      <c r="G19" s="8">
        <v>1.8420110152839397E-2</v>
      </c>
    </row>
    <row r="20" spans="1:8" x14ac:dyDescent="0.35">
      <c r="A20" t="s">
        <v>23</v>
      </c>
      <c r="B20" t="s">
        <v>24</v>
      </c>
      <c r="C20">
        <v>2013</v>
      </c>
      <c r="D20">
        <v>106.913</v>
      </c>
      <c r="E20" t="s">
        <v>25</v>
      </c>
      <c r="G20" s="8">
        <v>1.6148041135210178E-2</v>
      </c>
    </row>
    <row r="21" spans="1:8" x14ac:dyDescent="0.35">
      <c r="A21" t="s">
        <v>23</v>
      </c>
      <c r="B21" t="s">
        <v>24</v>
      </c>
      <c r="C21">
        <v>2014</v>
      </c>
      <c r="D21">
        <v>108.83199999999999</v>
      </c>
      <c r="E21" t="s">
        <v>25</v>
      </c>
      <c r="G21" s="8">
        <v>1.7949173627154869E-2</v>
      </c>
    </row>
    <row r="22" spans="1:8" x14ac:dyDescent="0.35">
      <c r="A22" t="s">
        <v>23</v>
      </c>
      <c r="B22" t="s">
        <v>24</v>
      </c>
      <c r="C22">
        <v>2015</v>
      </c>
      <c r="D22">
        <v>110.012</v>
      </c>
      <c r="E22" t="s">
        <v>25</v>
      </c>
      <c r="G22" s="8">
        <v>1.0842399294325178E-2</v>
      </c>
    </row>
    <row r="23" spans="1:8" x14ac:dyDescent="0.35">
      <c r="A23" t="s">
        <v>23</v>
      </c>
      <c r="B23" t="s">
        <v>24</v>
      </c>
      <c r="C23">
        <v>2016</v>
      </c>
      <c r="D23">
        <v>111.416</v>
      </c>
      <c r="E23" t="s">
        <v>25</v>
      </c>
      <c r="G23" s="8">
        <v>1.2762244118823318E-2</v>
      </c>
    </row>
    <row r="24" spans="1:8" x14ac:dyDescent="0.35">
      <c r="A24" t="s">
        <v>23</v>
      </c>
      <c r="B24" t="s">
        <v>24</v>
      </c>
      <c r="C24">
        <v>2017</v>
      </c>
      <c r="D24">
        <v>113.357</v>
      </c>
      <c r="E24" t="s">
        <v>25</v>
      </c>
      <c r="G24" s="8">
        <v>1.7421196237524361E-2</v>
      </c>
      <c r="H24">
        <v>1.142182052677186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3" sqref="K3"/>
    </sheetView>
  </sheetViews>
  <sheetFormatPr defaultRowHeight="14.5" x14ac:dyDescent="0.35"/>
  <cols>
    <col min="1" max="1" width="18.1796875" customWidth="1"/>
    <col min="2" max="2" width="15.26953125" customWidth="1"/>
    <col min="3" max="4" width="15.1796875" customWidth="1"/>
    <col min="5" max="7" width="34.54296875" customWidth="1"/>
    <col min="8" max="8" width="19.54296875" customWidth="1"/>
    <col min="9" max="9" width="18.81640625" customWidth="1"/>
    <col min="11" max="11" width="16.7265625" customWidth="1"/>
    <col min="12" max="12" width="25.7265625" customWidth="1"/>
  </cols>
  <sheetData>
    <row r="1" spans="1:12" x14ac:dyDescent="0.35">
      <c r="H1" s="79">
        <v>2017</v>
      </c>
      <c r="I1" s="79"/>
      <c r="K1" s="79">
        <v>2017</v>
      </c>
      <c r="L1" s="79"/>
    </row>
    <row r="2" spans="1:12" x14ac:dyDescent="0.35">
      <c r="A2" t="s">
        <v>4</v>
      </c>
      <c r="B2" t="s">
        <v>6</v>
      </c>
      <c r="C2" t="s">
        <v>5</v>
      </c>
      <c r="D2" t="s">
        <v>12</v>
      </c>
      <c r="E2" t="s">
        <v>7</v>
      </c>
      <c r="F2" t="s">
        <v>10</v>
      </c>
      <c r="G2" t="s">
        <v>11</v>
      </c>
      <c r="H2" t="s">
        <v>6</v>
      </c>
      <c r="I2" t="s">
        <v>5</v>
      </c>
      <c r="J2" t="s">
        <v>22</v>
      </c>
      <c r="K2" t="s">
        <v>6</v>
      </c>
      <c r="L2" t="s">
        <v>5</v>
      </c>
    </row>
    <row r="3" spans="1:12" x14ac:dyDescent="0.35">
      <c r="A3" t="s">
        <v>0</v>
      </c>
      <c r="B3" s="2">
        <v>1278424</v>
      </c>
      <c r="C3" s="2">
        <v>8442000</v>
      </c>
      <c r="D3" s="2">
        <v>2008</v>
      </c>
      <c r="E3" t="s">
        <v>8</v>
      </c>
      <c r="F3" s="2">
        <v>1</v>
      </c>
      <c r="G3">
        <v>1.142182052677186</v>
      </c>
      <c r="H3" s="1">
        <f>B3*G3</f>
        <v>1460192.9485117788</v>
      </c>
      <c r="I3" s="1">
        <f>C3*G3</f>
        <v>9642300.8887008037</v>
      </c>
      <c r="J3">
        <v>0.69</v>
      </c>
      <c r="K3">
        <f>H3*J3</f>
        <v>1007533.1344731273</v>
      </c>
      <c r="L3" s="7">
        <f>I3</f>
        <v>9642300.8887008037</v>
      </c>
    </row>
    <row r="4" spans="1:12" x14ac:dyDescent="0.35">
      <c r="A4" t="s">
        <v>1</v>
      </c>
      <c r="B4" s="2">
        <v>19467</v>
      </c>
      <c r="C4" s="2">
        <v>86564</v>
      </c>
      <c r="D4" s="2">
        <v>2008</v>
      </c>
      <c r="E4" t="s">
        <v>8</v>
      </c>
      <c r="F4" s="2">
        <v>1</v>
      </c>
      <c r="G4">
        <v>1.142182052677186</v>
      </c>
      <c r="H4" s="1">
        <f t="shared" ref="H4:H5" si="0">B4*G4</f>
        <v>22234.858019466781</v>
      </c>
      <c r="I4" s="1">
        <f t="shared" ref="I4:I5" si="1">C4*G4</f>
        <v>98871.847207947925</v>
      </c>
      <c r="J4">
        <v>0.45</v>
      </c>
      <c r="K4">
        <f>H4*J4</f>
        <v>10005.686108760052</v>
      </c>
      <c r="L4" s="7">
        <f t="shared" ref="L4:L6" si="2">I4</f>
        <v>98871.847207947925</v>
      </c>
    </row>
    <row r="5" spans="1:12" x14ac:dyDescent="0.35">
      <c r="A5" t="s">
        <v>2</v>
      </c>
      <c r="B5" s="2">
        <v>36247</v>
      </c>
      <c r="C5" s="2">
        <v>198212</v>
      </c>
      <c r="D5" s="4">
        <v>2008</v>
      </c>
      <c r="E5" t="s">
        <v>8</v>
      </c>
      <c r="F5">
        <v>1</v>
      </c>
      <c r="G5">
        <v>1.14218205267719</v>
      </c>
      <c r="H5" s="1">
        <f t="shared" si="0"/>
        <v>41400.672863390108</v>
      </c>
      <c r="I5" s="1">
        <f t="shared" si="1"/>
        <v>226394.18902525117</v>
      </c>
      <c r="J5">
        <v>0.36</v>
      </c>
      <c r="K5">
        <f>H5*J5</f>
        <v>14904.242230820439</v>
      </c>
      <c r="L5" s="7">
        <f t="shared" si="2"/>
        <v>226394.18902525117</v>
      </c>
    </row>
    <row r="6" spans="1:12" x14ac:dyDescent="0.35">
      <c r="A6" t="s">
        <v>3</v>
      </c>
      <c r="B6" s="2">
        <v>0</v>
      </c>
      <c r="C6" s="3">
        <v>52.65</v>
      </c>
      <c r="D6" s="5">
        <v>2005</v>
      </c>
      <c r="E6" t="s">
        <v>9</v>
      </c>
      <c r="F6">
        <v>1.8189</v>
      </c>
      <c r="G6">
        <v>1.21</v>
      </c>
      <c r="I6" s="6">
        <f>C6*F6*G6</f>
        <v>115.87575285</v>
      </c>
      <c r="J6">
        <v>1</v>
      </c>
      <c r="K6">
        <f>H6*J6</f>
        <v>0</v>
      </c>
      <c r="L6" s="7">
        <f t="shared" si="2"/>
        <v>115.87575285</v>
      </c>
    </row>
  </sheetData>
  <mergeCells count="2">
    <mergeCell ref="H1:I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 CPI</vt:lpstr>
      <vt:lpstr>calc</vt:lpstr>
      <vt:lpstr>unit costs r</vt:lpstr>
      <vt:lpstr>Harrison excercise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Mohib Iqbal</dc:creator>
  <cp:lastModifiedBy>Rohin Singh</cp:lastModifiedBy>
  <dcterms:created xsi:type="dcterms:W3CDTF">2016-03-06T23:18:23Z</dcterms:created>
  <dcterms:modified xsi:type="dcterms:W3CDTF">2022-03-09T03:06:41Z</dcterms:modified>
</cp:coreProperties>
</file>