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duyên\"/>
    </mc:Choice>
  </mc:AlternateContent>
  <bookViews>
    <workbookView xWindow="240" yWindow="255" windowWidth="19440" windowHeight="7815" activeTab="2"/>
  </bookViews>
  <sheets>
    <sheet name="TỔNG HỢP " sheetId="4" r:id="rId1"/>
    <sheet name="SỬA CHỮA " sheetId="1" r:id="rId2"/>
    <sheet name="VẬT TƯ" sheetId="2" r:id="rId3"/>
    <sheet name="Sheet3" sheetId="3" r:id="rId4"/>
  </sheets>
  <definedNames>
    <definedName name="_xlnm._FilterDatabase" localSheetId="2" hidden="1">'VẬT TƯ'!$A$10:$M$11</definedName>
  </definedNames>
  <calcPr calcId="162913"/>
</workbook>
</file>

<file path=xl/calcChain.xml><?xml version="1.0" encoding="utf-8"?>
<calcChain xmlns="http://schemas.openxmlformats.org/spreadsheetml/2006/main">
  <c r="G89" i="2" l="1"/>
  <c r="H89" i="2" s="1"/>
  <c r="G88" i="2" l="1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H68" i="2"/>
  <c r="G68" i="2"/>
  <c r="G67" i="2" l="1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 l="1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L47" i="2"/>
  <c r="L48" i="2" l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l="1"/>
  <c r="L90" i="2" s="1"/>
  <c r="M88" i="2"/>
  <c r="G42" i="2"/>
  <c r="H42" i="2" s="1"/>
  <c r="G13" i="2" l="1"/>
  <c r="H13" i="2" s="1"/>
  <c r="G14" i="1"/>
  <c r="H14" i="1" s="1"/>
  <c r="G15" i="1"/>
  <c r="H15" i="1" s="1"/>
  <c r="G16" i="1"/>
  <c r="H16" i="1" s="1"/>
  <c r="G17" i="1"/>
  <c r="H17" i="1" s="1"/>
  <c r="G13" i="1"/>
  <c r="H13" i="1" s="1"/>
  <c r="G14" i="2"/>
  <c r="G18" i="1"/>
  <c r="H18" i="1" s="1"/>
  <c r="J13" i="1" l="1"/>
  <c r="J14" i="1"/>
  <c r="J15" i="1" s="1"/>
  <c r="J16" i="1" s="1"/>
  <c r="J17" i="1" s="1"/>
  <c r="B4" i="4" s="1"/>
  <c r="G34" i="2"/>
  <c r="H34" i="2" s="1"/>
  <c r="G32" i="2"/>
  <c r="H32" i="2" s="1"/>
  <c r="G33" i="2"/>
  <c r="H33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3" i="2"/>
  <c r="H43" i="2" s="1"/>
  <c r="G31" i="2" l="1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15" i="2" l="1"/>
  <c r="H15" i="2" s="1"/>
  <c r="G16" i="2"/>
  <c r="H16" i="2" s="1"/>
  <c r="G17" i="2"/>
  <c r="H17" i="2" s="1"/>
  <c r="G18" i="2"/>
  <c r="H18" i="2" s="1"/>
  <c r="G19" i="2"/>
  <c r="H19" i="2" s="1"/>
  <c r="G20" i="2"/>
  <c r="H20" i="2" s="1"/>
  <c r="H14" i="2"/>
  <c r="L13" i="2" l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l="1"/>
  <c r="B3" i="4"/>
</calcChain>
</file>

<file path=xl/sharedStrings.xml><?xml version="1.0" encoding="utf-8"?>
<sst xmlns="http://schemas.openxmlformats.org/spreadsheetml/2006/main" count="209" uniqueCount="108">
  <si>
    <t>ĐỊA CHỈ : 41/4A Quốc Lộ 1 A, Ấp Đông Lân, Bà Điểm , H. Hóc Môn, Tp. HCM.</t>
  </si>
  <si>
    <t xml:space="preserve"> Điện thoại: 028 6259 9546</t>
  </si>
  <si>
    <t>BẢNG ĐỐI CHIẾU CÔNG NỢ VÀ ĐỀ NGHỊ THANH TOÁN</t>
  </si>
  <si>
    <t xml:space="preserve">Kính gởi: Công Ty CỔ PHẦN CƠ KHÍ VÀ NHÔM KÍNH ANH VIỆT </t>
  </si>
  <si>
    <t>MST: 0301453003</t>
  </si>
  <si>
    <t>ĐỊA CHỈ: 1700/3C Q LỘ 1A, PHƢỜNG AN PHÚ ĐÔNG, QUẬN 12, TP HCM</t>
  </si>
  <si>
    <t>STT</t>
  </si>
  <si>
    <t>ĐVT</t>
  </si>
  <si>
    <t>SL</t>
  </si>
  <si>
    <t>Số dư đầu kỳ</t>
  </si>
  <si>
    <t>Phát sinh</t>
  </si>
  <si>
    <t>Nợ</t>
  </si>
  <si>
    <t>Có</t>
  </si>
  <si>
    <t>Số dư</t>
  </si>
  <si>
    <t>Ngày</t>
  </si>
  <si>
    <t>Tên hàng</t>
  </si>
  <si>
    <t>Đơn giá</t>
  </si>
  <si>
    <t>Số hóa đơn</t>
  </si>
  <si>
    <t>Kế Toán Trường</t>
  </si>
  <si>
    <t>Giám Đốc</t>
  </si>
  <si>
    <t>(ký, họ tên)</t>
  </si>
  <si>
    <t xml:space="preserve">CÔNG NỢ BÁN MỚI </t>
  </si>
  <si>
    <t xml:space="preserve">CÔNG NỢ SỬA CHỮA </t>
  </si>
  <si>
    <t>CÔNG NỢ PHẢI THU CÔNG TY NHÔM KÍNH ANH VIỆT TỪ 01/05/2019 ĐÉN NGÀY 30/05/2019</t>
  </si>
  <si>
    <t xml:space="preserve">CÔNG TY TNHH MÁY VÀ THIẾT BỊ CƠ KHÍ SÀI GÒN </t>
  </si>
  <si>
    <t xml:space="preserve">Kính gởi: CÔNG TY CỔ PHẦN CƠ KHÍ VÀ NHÔM KÍNH ANH VIỆT </t>
  </si>
  <si>
    <t>Công Ty TNHH Máy Và Thiết Bị Cơ Khí Sài Gòn  xin gởi bảng đối chiếu công nợ đến quý công ty như sau :</t>
  </si>
  <si>
    <t>ĐỊA CHỈ: 1700/3C Q LỘ 1A, PHƯỜNG AN PHÚ ĐÔNG, QUẬN 12, TP HCM</t>
  </si>
  <si>
    <t>Công Ty TNHH Máy Và Thiết Bị Cơ Khí Sài Gòn xin gởi bảng đối chiếu công nợ đến quý công ty như sau</t>
  </si>
  <si>
    <t xml:space="preserve"> Người Lập Phiếu</t>
  </si>
  <si>
    <t xml:space="preserve">      (ký, họ tên)</t>
  </si>
  <si>
    <t>cái</t>
  </si>
  <si>
    <t>Mét</t>
  </si>
  <si>
    <t>Kẹp Mát 300a</t>
  </si>
  <si>
    <t>Kìm hàn thiên hương loại 1a</t>
  </si>
  <si>
    <t>Đồng hồ UBW</t>
  </si>
  <si>
    <t>Đầu nối cáp 35-50</t>
  </si>
  <si>
    <t>Tời điện OTK 1000</t>
  </si>
  <si>
    <t>Máy hàn que 200 IT</t>
  </si>
  <si>
    <t>Máy</t>
  </si>
  <si>
    <t>Dây cáp hàn 16</t>
  </si>
  <si>
    <t>Dây nguồn Hitha 3x2.5</t>
  </si>
  <si>
    <t>mét</t>
  </si>
  <si>
    <t>Máy khoan gài 2024DRE</t>
  </si>
  <si>
    <t>Máy mài GWS 060</t>
  </si>
  <si>
    <t>Máy cân bằng tia laisai</t>
  </si>
  <si>
    <t>Mũi khoan thép gió (HSS), 22x35mm phủ titanium (TIN) Cooper -MH35-22</t>
  </si>
  <si>
    <t>B-57401 HSS- tim mũi khoan 3x90</t>
  </si>
  <si>
    <t>Mũi khoan bê tông SDS 12x160</t>
  </si>
  <si>
    <t>Mũi khoan bê tông SDS 14x160</t>
  </si>
  <si>
    <t>Mũi khoan bê tông SDS 20x210</t>
  </si>
  <si>
    <t>thu tiền từ công ty</t>
  </si>
  <si>
    <t>Đầu nối cáp 10-25</t>
  </si>
  <si>
    <t>Chuôi điện IP67</t>
  </si>
  <si>
    <t>Cb 100 A (Đã qua sd)</t>
  </si>
  <si>
    <t>nón hàn thường</t>
  </si>
  <si>
    <t>Máy bơm hơi Puma OLD 2025</t>
  </si>
  <si>
    <t>Sửa máy mài thay nhông, bạc đạn</t>
  </si>
  <si>
    <t>sửa máy mài chỉnh dây căn lại</t>
  </si>
  <si>
    <t>sửa máy khoan bàn thay KĐT</t>
  </si>
  <si>
    <t>Tời điện PA 800</t>
  </si>
  <si>
    <t>Hộp điều khiển từ xa</t>
  </si>
  <si>
    <t>Ngày  31 Tháng 1 năm 2021</t>
  </si>
  <si>
    <t>SHĐ</t>
  </si>
  <si>
    <t>Chuôi cắm IP67</t>
  </si>
  <si>
    <t>Ổ cắm IP67</t>
  </si>
  <si>
    <t>Đuôi súng tig</t>
  </si>
  <si>
    <t>Mũi khoan từ hợp kim 20x35</t>
  </si>
  <si>
    <t>Mũi khoan từ hợp kim 24x35</t>
  </si>
  <si>
    <t>Tim định tâm</t>
  </si>
  <si>
    <t>Bộ ngắt mạch 108-20</t>
  </si>
  <si>
    <t>Kìm hàn Thiên Hương TH600A</t>
  </si>
  <si>
    <t>Kẹp mát 300A</t>
  </si>
  <si>
    <t>Đầu cos 50-12</t>
  </si>
  <si>
    <t>Đầu nối cáp 10-25 Male cho cáp</t>
  </si>
  <si>
    <t>Dây cáp hàn 16 Hwasan</t>
  </si>
  <si>
    <t>lệch khúc này</t>
  </si>
  <si>
    <t>Máy hàn tig DC 200A</t>
  </si>
  <si>
    <t>máy</t>
  </si>
  <si>
    <t>Máy mài góc 750W</t>
  </si>
  <si>
    <t>Khoan bocsh 550</t>
  </si>
  <si>
    <t>Khoan taro 1m2</t>
  </si>
  <si>
    <t>Quạt chinghi đứng</t>
  </si>
  <si>
    <t>bét hàn M6x27</t>
  </si>
  <si>
    <t>Khớp nối đầu hàn 24KD</t>
  </si>
  <si>
    <t>Mũi khoan bê tông SDS 10x160</t>
  </si>
  <si>
    <t>Dây nguồn 4x6mm Lucky</t>
  </si>
  <si>
    <t xml:space="preserve">Mét </t>
  </si>
  <si>
    <t>Đầu cos 6</t>
  </si>
  <si>
    <t>CB 100A (Đã qua sd)</t>
  </si>
  <si>
    <t>Tủ điện 300x400</t>
  </si>
  <si>
    <t>Đầu cos đấu điện DTL50</t>
  </si>
  <si>
    <t>Dây điện 2x2,5</t>
  </si>
  <si>
    <t>Bóng đèn led 150W DUHAL</t>
  </si>
  <si>
    <t>Mỏ hàn Mig 24KD</t>
  </si>
  <si>
    <t>thu tiền từ công ty</t>
  </si>
  <si>
    <t>Khớp nối PNN 20SM (to8)</t>
  </si>
  <si>
    <t>Khớp nối PVN 20SH (to8)</t>
  </si>
  <si>
    <t>Khớp nối PVN 20PH (nhỏ 8)</t>
  </si>
  <si>
    <t>Dây hơi 8x12mm</t>
  </si>
  <si>
    <t>Cổ dê</t>
  </si>
  <si>
    <t>Thước lá inox 600mm</t>
  </si>
  <si>
    <t>Bình ắc quy 105D31R</t>
  </si>
  <si>
    <t>Bơm chìm có pha0 osaka</t>
  </si>
  <si>
    <t>Ống xanh</t>
  </si>
  <si>
    <t>CÔNG TY THANH TOÁN</t>
  </si>
  <si>
    <t>SỐ DƯ CUỐI KỲ</t>
  </si>
  <si>
    <t>hđơn 588 là hđơn sửa máy 990k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</si>
</sst>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þ_-;\-* #,##0.00\ _þ_-;_-* &quot;-&quot;??\ _þ_-;_-@_-"/>
    <numFmt numFmtId="165" formatCode="_-* #,##0\ _þ_-;\-* #,##0\ _þ_-;_-* &quot;-&quot;??\ _þ_-;_-@_-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sz val="13"/>
      <color theme="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1"/>
      <name val="Segoe UI"/>
      <family val="2"/>
      <charset val="163"/>
    </font>
    <font>
      <sz val="12"/>
      <name val="Times New Roman"/>
      <family val="1"/>
      <charset val="163"/>
    </font>
    <font>
      <sz val="11"/>
      <color rgb="FF001A33"/>
      <name val="Segoe UI"/>
      <family val="2"/>
      <charset val="163"/>
    </font>
    <font>
      <sz val="11"/>
      <color rgb="FF00B050"/>
      <name val="Times New Roman"/>
      <family val="1"/>
      <charset val="163"/>
    </font>
    <font>
      <b/>
      <sz val="12"/>
      <color rgb="FF00B050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 indent="1"/>
    </xf>
    <xf numFmtId="0" fontId="3" fillId="0" borderId="0" xfId="1" applyFont="1" applyAlignment="1"/>
    <xf numFmtId="165" fontId="0" fillId="0" borderId="0" xfId="2" applyNumberFormat="1" applyFont="1"/>
    <xf numFmtId="165" fontId="0" fillId="0" borderId="0" xfId="0" applyNumberFormat="1"/>
    <xf numFmtId="165" fontId="3" fillId="0" borderId="0" xfId="2" applyNumberFormat="1" applyFont="1" applyAlignment="1"/>
    <xf numFmtId="165" fontId="3" fillId="0" borderId="0" xfId="2" applyNumberFormat="1" applyFont="1"/>
    <xf numFmtId="0" fontId="6" fillId="0" borderId="1" xfId="3" applyFont="1" applyBorder="1"/>
    <xf numFmtId="3" fontId="5" fillId="2" borderId="1" xfId="0" applyNumberFormat="1" applyFont="1" applyFill="1" applyBorder="1"/>
    <xf numFmtId="0" fontId="5" fillId="0" borderId="1" xfId="0" applyFont="1" applyBorder="1"/>
    <xf numFmtId="0" fontId="7" fillId="0" borderId="0" xfId="0" applyFont="1"/>
    <xf numFmtId="0" fontId="8" fillId="0" borderId="0" xfId="1" applyFont="1" applyAlignment="1"/>
    <xf numFmtId="0" fontId="9" fillId="0" borderId="0" xfId="1" applyFont="1" applyAlignment="1">
      <alignment horizontal="left" vertical="center" indent="15"/>
    </xf>
    <xf numFmtId="0" fontId="8" fillId="0" borderId="0" xfId="1" applyFont="1"/>
    <xf numFmtId="0" fontId="7" fillId="0" borderId="0" xfId="1" applyFont="1"/>
    <xf numFmtId="0" fontId="8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3" fontId="10" fillId="0" borderId="1" xfId="0" applyNumberFormat="1" applyFont="1" applyBorder="1"/>
    <xf numFmtId="165" fontId="7" fillId="0" borderId="1" xfId="2" applyNumberFormat="1" applyFont="1" applyBorder="1"/>
    <xf numFmtId="3" fontId="7" fillId="0" borderId="0" xfId="0" applyNumberFormat="1" applyFont="1" applyBorder="1"/>
    <xf numFmtId="0" fontId="7" fillId="0" borderId="0" xfId="0" applyFont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5" fontId="7" fillId="0" borderId="1" xfId="2" applyNumberFormat="1" applyFont="1" applyBorder="1" applyAlignment="1">
      <alignment horizontal="center"/>
    </xf>
    <xf numFmtId="3" fontId="9" fillId="0" borderId="1" xfId="0" applyNumberFormat="1" applyFont="1" applyBorder="1"/>
    <xf numFmtId="165" fontId="7" fillId="0" borderId="0" xfId="2" applyNumberFormat="1" applyFont="1"/>
    <xf numFmtId="165" fontId="7" fillId="0" borderId="0" xfId="2" applyNumberFormat="1" applyFont="1" applyAlignment="1">
      <alignment horizontal="center"/>
    </xf>
    <xf numFmtId="165" fontId="7" fillId="0" borderId="0" xfId="0" applyNumberFormat="1" applyFont="1"/>
    <xf numFmtId="0" fontId="7" fillId="0" borderId="1" xfId="1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5" xfId="1" applyFont="1" applyBorder="1" applyAlignment="1">
      <alignment horizontal="center" vertical="center" wrapText="1"/>
    </xf>
    <xf numFmtId="165" fontId="7" fillId="0" borderId="5" xfId="2" applyNumberFormat="1" applyFont="1" applyBorder="1" applyAlignment="1">
      <alignment horizontal="center" vertical="center" wrapText="1"/>
    </xf>
    <xf numFmtId="165" fontId="7" fillId="0" borderId="6" xfId="2" applyNumberFormat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14" fontId="7" fillId="0" borderId="1" xfId="0" applyNumberFormat="1" applyFont="1" applyBorder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Border="1"/>
    <xf numFmtId="165" fontId="7" fillId="5" borderId="1" xfId="2" applyNumberFormat="1" applyFont="1" applyFill="1" applyBorder="1"/>
    <xf numFmtId="0" fontId="0" fillId="0" borderId="1" xfId="0" applyBorder="1"/>
    <xf numFmtId="0" fontId="7" fillId="0" borderId="2" xfId="0" applyFont="1" applyBorder="1"/>
    <xf numFmtId="14" fontId="7" fillId="0" borderId="4" xfId="0" applyNumberFormat="1" applyFont="1" applyBorder="1"/>
    <xf numFmtId="0" fontId="7" fillId="0" borderId="4" xfId="0" applyFont="1" applyBorder="1"/>
    <xf numFmtId="165" fontId="7" fillId="0" borderId="4" xfId="2" applyNumberFormat="1" applyFont="1" applyBorder="1"/>
    <xf numFmtId="3" fontId="9" fillId="0" borderId="4" xfId="0" applyNumberFormat="1" applyFont="1" applyBorder="1"/>
    <xf numFmtId="0" fontId="13" fillId="0" borderId="1" xfId="0" applyFont="1" applyBorder="1"/>
    <xf numFmtId="0" fontId="13" fillId="0" borderId="0" xfId="0" applyFont="1"/>
    <xf numFmtId="0" fontId="14" fillId="0" borderId="1" xfId="0" applyFont="1" applyBorder="1"/>
    <xf numFmtId="0" fontId="15" fillId="0" borderId="1" xfId="1" applyFont="1" applyBorder="1" applyAlignment="1">
      <alignment horizontal="center" vertical="center"/>
    </xf>
    <xf numFmtId="166" fontId="15" fillId="0" borderId="1" xfId="2" applyNumberFormat="1" applyFont="1" applyBorder="1" applyAlignment="1">
      <alignment horizontal="center" vertical="center"/>
    </xf>
    <xf numFmtId="0" fontId="16" fillId="0" borderId="1" xfId="0" applyFont="1" applyBorder="1"/>
    <xf numFmtId="0" fontId="7" fillId="4" borderId="1" xfId="0" applyFont="1" applyFill="1" applyBorder="1" applyAlignment="1">
      <alignment horizontal="center"/>
    </xf>
    <xf numFmtId="165" fontId="7" fillId="4" borderId="1" xfId="2" applyNumberFormat="1" applyFont="1" applyFill="1" applyBorder="1"/>
    <xf numFmtId="0" fontId="7" fillId="4" borderId="1" xfId="0" applyFont="1" applyFill="1" applyBorder="1"/>
    <xf numFmtId="3" fontId="9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3" fontId="11" fillId="0" borderId="0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165" fontId="7" fillId="0" borderId="4" xfId="2" applyNumberFormat="1" applyFont="1" applyBorder="1" applyAlignment="1">
      <alignment horizontal="center" vertical="center" wrapText="1"/>
    </xf>
    <xf numFmtId="165" fontId="7" fillId="0" borderId="5" xfId="2" applyNumberFormat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65" fontId="13" fillId="0" borderId="1" xfId="2" applyNumberFormat="1" applyFont="1" applyBorder="1"/>
    <xf numFmtId="0" fontId="7" fillId="0" borderId="8" xfId="0" applyFont="1" applyBorder="1"/>
    <xf numFmtId="0" fontId="7" fillId="0" borderId="5" xfId="0" applyFont="1" applyBorder="1"/>
    <xf numFmtId="165" fontId="7" fillId="0" borderId="8" xfId="2" applyNumberFormat="1" applyFont="1" applyBorder="1"/>
    <xf numFmtId="165" fontId="7" fillId="0" borderId="5" xfId="2" applyNumberFormat="1" applyFont="1" applyBorder="1"/>
    <xf numFmtId="165" fontId="7" fillId="4" borderId="4" xfId="2" applyNumberFormat="1" applyFont="1" applyFill="1" applyBorder="1"/>
    <xf numFmtId="165" fontId="7" fillId="4" borderId="5" xfId="2" applyNumberFormat="1" applyFont="1" applyFill="1" applyBorder="1"/>
    <xf numFmtId="165" fontId="13" fillId="0" borderId="4" xfId="2" applyNumberFormat="1" applyFont="1" applyBorder="1" applyAlignment="1">
      <alignment horizontal="center" vertical="center"/>
    </xf>
    <xf numFmtId="165" fontId="13" fillId="0" borderId="8" xfId="2" applyNumberFormat="1" applyFont="1" applyBorder="1" applyAlignment="1">
      <alignment horizontal="center" vertical="center"/>
    </xf>
    <xf numFmtId="165" fontId="13" fillId="0" borderId="5" xfId="2" applyNumberFormat="1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165" fontId="7" fillId="0" borderId="8" xfId="0" applyNumberFormat="1" applyFont="1" applyBorder="1"/>
    <xf numFmtId="165" fontId="7" fillId="0" borderId="4" xfId="0" applyNumberFormat="1" applyFont="1" applyBorder="1"/>
    <xf numFmtId="165" fontId="7" fillId="0" borderId="1" xfId="0" applyNumberFormat="1" applyFont="1" applyBorder="1"/>
    <xf numFmtId="0" fontId="17" fillId="0" borderId="1" xfId="0" applyFont="1" applyBorder="1"/>
    <xf numFmtId="3" fontId="18" fillId="0" borderId="1" xfId="0" applyNumberFormat="1" applyFont="1" applyBorder="1"/>
    <xf numFmtId="0" fontId="17" fillId="0" borderId="0" xfId="0" applyFont="1"/>
    <xf numFmtId="0" fontId="17" fillId="0" borderId="2" xfId="0" applyFont="1" applyBorder="1"/>
  </cellXfs>
  <cellStyles count="4">
    <cellStyle name="Comma" xfId="2" builtinId="3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4" sqref="B4"/>
    </sheetView>
  </sheetViews>
  <sheetFormatPr defaultRowHeight="15" x14ac:dyDescent="0.25"/>
  <cols>
    <col min="1" max="1" width="48" bestFit="1" customWidth="1"/>
    <col min="2" max="5" width="19.140625" customWidth="1"/>
  </cols>
  <sheetData>
    <row r="1" spans="1:5" x14ac:dyDescent="0.25">
      <c r="A1" s="58" t="s">
        <v>23</v>
      </c>
      <c r="B1" s="58"/>
      <c r="C1" s="58"/>
      <c r="D1" s="58"/>
      <c r="E1" s="58"/>
    </row>
    <row r="2" spans="1:5" x14ac:dyDescent="0.25">
      <c r="A2" s="58"/>
      <c r="B2" s="58"/>
      <c r="C2" s="58"/>
      <c r="D2" s="58"/>
      <c r="E2" s="58"/>
    </row>
    <row r="3" spans="1:5" ht="21" x14ac:dyDescent="0.35">
      <c r="A3" s="9" t="s">
        <v>21</v>
      </c>
      <c r="B3" s="10">
        <f>'VẬT TƯ'!L44</f>
        <v>70846778</v>
      </c>
      <c r="C3" s="11"/>
      <c r="D3" s="11"/>
      <c r="E3" s="11"/>
    </row>
    <row r="4" spans="1:5" ht="21" x14ac:dyDescent="0.35">
      <c r="A4" s="9" t="s">
        <v>22</v>
      </c>
      <c r="B4" s="10">
        <f>'SỬA CHỮA '!J17</f>
        <v>29579000</v>
      </c>
      <c r="C4" s="11"/>
      <c r="D4" s="11"/>
      <c r="E4" s="11"/>
    </row>
    <row r="5" spans="1:5" ht="21" x14ac:dyDescent="0.35">
      <c r="A5" s="11"/>
      <c r="B5" s="11"/>
      <c r="C5" s="11"/>
      <c r="D5" s="11"/>
      <c r="E5" s="11"/>
    </row>
    <row r="6" spans="1:5" ht="21" x14ac:dyDescent="0.35">
      <c r="A6" s="11"/>
      <c r="B6" s="11"/>
      <c r="C6" s="11"/>
      <c r="D6" s="11"/>
      <c r="E6" s="11"/>
    </row>
    <row r="7" spans="1:5" ht="21" x14ac:dyDescent="0.35">
      <c r="A7" s="11"/>
      <c r="B7" s="11"/>
      <c r="C7" s="11"/>
      <c r="D7" s="11"/>
      <c r="E7" s="11"/>
    </row>
    <row r="8" spans="1:5" ht="21" x14ac:dyDescent="0.35">
      <c r="A8" s="11"/>
      <c r="B8" s="11"/>
      <c r="C8" s="11"/>
      <c r="D8" s="11"/>
      <c r="E8" s="11"/>
    </row>
    <row r="9" spans="1:5" ht="21" x14ac:dyDescent="0.35">
      <c r="A9" s="11"/>
      <c r="B9" s="11"/>
      <c r="C9" s="11"/>
      <c r="D9" s="11"/>
      <c r="E9" s="11"/>
    </row>
    <row r="10" spans="1:5" ht="21" x14ac:dyDescent="0.35">
      <c r="A10" s="11"/>
      <c r="B10" s="11"/>
      <c r="C10" s="11"/>
      <c r="D10" s="11"/>
      <c r="E10" s="11"/>
    </row>
    <row r="11" spans="1:5" ht="21" x14ac:dyDescent="0.35">
      <c r="A11" s="11"/>
      <c r="B11" s="11"/>
      <c r="C11" s="11"/>
      <c r="D11" s="11"/>
      <c r="E11" s="11"/>
    </row>
    <row r="12" spans="1:5" ht="21" x14ac:dyDescent="0.35">
      <c r="A12" s="11"/>
      <c r="B12" s="11"/>
      <c r="C12" s="11"/>
      <c r="D12" s="11"/>
      <c r="E12" s="11"/>
    </row>
    <row r="13" spans="1:5" ht="21" x14ac:dyDescent="0.35">
      <c r="A13" s="11"/>
      <c r="B13" s="11"/>
      <c r="C13" s="11"/>
      <c r="D13" s="11"/>
      <c r="E13" s="11"/>
    </row>
    <row r="14" spans="1:5" ht="21" x14ac:dyDescent="0.35">
      <c r="A14" s="11"/>
      <c r="B14" s="11"/>
      <c r="C14" s="11"/>
      <c r="D14" s="11"/>
      <c r="E14" s="11"/>
    </row>
    <row r="15" spans="1:5" ht="21" x14ac:dyDescent="0.35">
      <c r="A15" s="11"/>
      <c r="B15" s="11"/>
      <c r="C15" s="11"/>
      <c r="D15" s="11"/>
      <c r="E15" s="11"/>
    </row>
    <row r="16" spans="1:5" ht="21" x14ac:dyDescent="0.35">
      <c r="A16" s="11"/>
      <c r="B16" s="11"/>
      <c r="C16" s="11"/>
      <c r="D16" s="11"/>
      <c r="E16" s="11"/>
    </row>
    <row r="17" spans="1:5" ht="21" x14ac:dyDescent="0.35">
      <c r="A17" s="11"/>
      <c r="B17" s="11"/>
      <c r="C17" s="11"/>
      <c r="D17" s="11"/>
      <c r="E17" s="11"/>
    </row>
    <row r="18" spans="1:5" ht="21" x14ac:dyDescent="0.35">
      <c r="A18" s="11"/>
      <c r="B18" s="11"/>
      <c r="C18" s="11"/>
      <c r="D18" s="11"/>
      <c r="E18" s="11"/>
    </row>
    <row r="19" spans="1:5" ht="21" x14ac:dyDescent="0.35">
      <c r="A19" s="11"/>
      <c r="B19" s="11"/>
      <c r="C19" s="11"/>
      <c r="D19" s="11"/>
      <c r="E19" s="11"/>
    </row>
    <row r="20" spans="1:5" ht="21" x14ac:dyDescent="0.35">
      <c r="A20" s="11"/>
      <c r="B20" s="11"/>
      <c r="C20" s="11"/>
      <c r="D20" s="11"/>
      <c r="E20" s="11"/>
    </row>
    <row r="21" spans="1:5" ht="21" x14ac:dyDescent="0.35">
      <c r="A21" s="11"/>
      <c r="B21" s="11"/>
      <c r="C21" s="11"/>
      <c r="D21" s="11"/>
      <c r="E21" s="11"/>
    </row>
    <row r="22" spans="1:5" ht="21" x14ac:dyDescent="0.35">
      <c r="A22" s="11"/>
      <c r="B22" s="11"/>
      <c r="C22" s="11"/>
      <c r="D22" s="11"/>
      <c r="E22" s="11"/>
    </row>
    <row r="23" spans="1:5" ht="21" x14ac:dyDescent="0.35">
      <c r="A23" s="11"/>
      <c r="B23" s="11"/>
      <c r="C23" s="11"/>
      <c r="D23" s="11"/>
      <c r="E23" s="11"/>
    </row>
    <row r="24" spans="1:5" ht="21" x14ac:dyDescent="0.35">
      <c r="A24" s="11"/>
      <c r="B24" s="11"/>
      <c r="C24" s="11"/>
      <c r="D24" s="11"/>
      <c r="E24" s="11"/>
    </row>
  </sheetData>
  <mergeCells count="1">
    <mergeCell ref="A1:E2"/>
  </mergeCells>
  <hyperlinks>
    <hyperlink ref="A3" location="'VẬT TƯ'!A1" display="CÔNG NỢ BÁN MỚI "/>
    <hyperlink ref="A4" location="'SỬA CHỮA '!A1" display="CÔNG NỢ SỬA CHỮA 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7" zoomScaleNormal="100" workbookViewId="0">
      <selection activeCell="H23" sqref="H23"/>
    </sheetView>
  </sheetViews>
  <sheetFormatPr defaultRowHeight="15" x14ac:dyDescent="0.25"/>
  <cols>
    <col min="1" max="1" width="4.42578125" style="12" customWidth="1"/>
    <col min="2" max="2" width="11" style="12" customWidth="1"/>
    <col min="3" max="3" width="40.7109375" style="12" customWidth="1"/>
    <col min="4" max="4" width="6.42578125" style="12" customWidth="1"/>
    <col min="5" max="5" width="4" style="12" customWidth="1"/>
    <col min="6" max="7" width="12.85546875" style="12" customWidth="1"/>
    <col min="8" max="8" width="13" style="12" customWidth="1"/>
    <col min="9" max="9" width="11.42578125" style="12" customWidth="1"/>
    <col min="10" max="10" width="15.85546875" style="12" customWidth="1"/>
    <col min="11" max="11" width="13" style="12" customWidth="1"/>
    <col min="12" max="12" width="13" style="12" hidden="1" customWidth="1"/>
    <col min="13" max="16384" width="9.140625" style="12"/>
  </cols>
  <sheetData>
    <row r="1" spans="1:13" ht="15.75" x14ac:dyDescent="0.25">
      <c r="B1" s="13"/>
      <c r="C1" s="14" t="s">
        <v>24</v>
      </c>
      <c r="D1" s="13"/>
      <c r="E1" s="13"/>
      <c r="F1" s="13"/>
      <c r="G1" s="13"/>
      <c r="H1" s="13"/>
      <c r="I1" s="15"/>
      <c r="J1" s="15"/>
      <c r="K1" s="16"/>
    </row>
    <row r="2" spans="1:13" ht="15.75" x14ac:dyDescent="0.25">
      <c r="A2" s="15"/>
      <c r="B2" s="15"/>
      <c r="C2" s="15"/>
      <c r="D2" s="15"/>
      <c r="E2" s="17" t="s">
        <v>0</v>
      </c>
      <c r="F2" s="15"/>
      <c r="G2" s="15"/>
      <c r="H2" s="15"/>
      <c r="I2" s="15"/>
      <c r="J2" s="15"/>
      <c r="K2" s="16"/>
    </row>
    <row r="3" spans="1:13" ht="15.75" x14ac:dyDescent="0.25">
      <c r="A3" s="15"/>
      <c r="B3" s="15"/>
      <c r="C3" s="15"/>
      <c r="D3" s="15" t="s">
        <v>1</v>
      </c>
      <c r="E3" s="15"/>
      <c r="F3" s="15"/>
      <c r="G3" s="15"/>
      <c r="H3" s="15"/>
      <c r="I3" s="15"/>
      <c r="J3" s="15"/>
      <c r="K3" s="16"/>
    </row>
    <row r="4" spans="1:13" ht="15.75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6"/>
    </row>
    <row r="5" spans="1:13" ht="15.75" x14ac:dyDescent="0.25">
      <c r="A5" s="62" t="s">
        <v>2</v>
      </c>
      <c r="B5" s="62"/>
      <c r="C5" s="62"/>
      <c r="D5" s="62"/>
      <c r="E5" s="62"/>
      <c r="F5" s="62"/>
      <c r="G5" s="62"/>
      <c r="H5" s="62"/>
      <c r="I5" s="62"/>
      <c r="J5" s="62"/>
      <c r="K5" s="62"/>
    </row>
    <row r="6" spans="1:13" ht="15.75" x14ac:dyDescent="0.25">
      <c r="A6" s="18" t="s">
        <v>25</v>
      </c>
      <c r="B6" s="15"/>
      <c r="C6" s="15"/>
      <c r="D6" s="15"/>
      <c r="E6" s="15"/>
      <c r="F6" s="15"/>
      <c r="G6" s="15"/>
      <c r="H6" s="15"/>
      <c r="I6" s="15"/>
      <c r="J6" s="15"/>
      <c r="K6" s="16"/>
    </row>
    <row r="7" spans="1:13" ht="15.75" x14ac:dyDescent="0.25">
      <c r="A7" s="18" t="s">
        <v>4</v>
      </c>
      <c r="B7" s="15"/>
      <c r="C7" s="15"/>
      <c r="D7" s="15"/>
      <c r="E7" s="15"/>
      <c r="F7" s="15"/>
      <c r="G7" s="15"/>
      <c r="H7" s="15"/>
      <c r="I7" s="15"/>
      <c r="J7" s="15"/>
      <c r="K7" s="16"/>
    </row>
    <row r="8" spans="1:13" ht="15.75" x14ac:dyDescent="0.25">
      <c r="A8" s="18" t="s">
        <v>5</v>
      </c>
      <c r="B8" s="15"/>
      <c r="C8" s="15"/>
      <c r="D8" s="15"/>
      <c r="E8" s="15"/>
      <c r="F8" s="15"/>
      <c r="G8" s="15"/>
      <c r="H8" s="15"/>
      <c r="I8" s="15"/>
      <c r="J8" s="15"/>
      <c r="K8" s="16"/>
    </row>
    <row r="9" spans="1:13" ht="15.75" x14ac:dyDescent="0.25">
      <c r="A9" s="15" t="s">
        <v>26</v>
      </c>
      <c r="B9" s="15"/>
      <c r="C9" s="15"/>
      <c r="D9" s="15"/>
      <c r="E9" s="15"/>
      <c r="F9" s="15"/>
      <c r="G9" s="15"/>
      <c r="H9" s="15"/>
      <c r="I9" s="15"/>
      <c r="J9" s="15"/>
      <c r="K9" s="16"/>
    </row>
    <row r="10" spans="1:13" x14ac:dyDescent="0.25">
      <c r="A10" s="66" t="s">
        <v>6</v>
      </c>
      <c r="B10" s="66" t="s">
        <v>14</v>
      </c>
      <c r="C10" s="66" t="s">
        <v>15</v>
      </c>
      <c r="D10" s="66" t="s">
        <v>7</v>
      </c>
      <c r="E10" s="66" t="s">
        <v>8</v>
      </c>
      <c r="F10" s="66" t="s">
        <v>16</v>
      </c>
      <c r="G10" s="36"/>
      <c r="H10" s="63" t="s">
        <v>10</v>
      </c>
      <c r="I10" s="64"/>
      <c r="J10" s="65" t="s">
        <v>13</v>
      </c>
      <c r="K10" s="65"/>
      <c r="L10" s="60" t="s">
        <v>17</v>
      </c>
    </row>
    <row r="11" spans="1:13" ht="20.25" customHeight="1" x14ac:dyDescent="0.25">
      <c r="A11" s="67"/>
      <c r="B11" s="67"/>
      <c r="C11" s="67"/>
      <c r="D11" s="67"/>
      <c r="E11" s="67"/>
      <c r="F11" s="67"/>
      <c r="G11" s="33"/>
      <c r="H11" s="19" t="s">
        <v>11</v>
      </c>
      <c r="I11" s="19" t="s">
        <v>12</v>
      </c>
      <c r="J11" s="19" t="s">
        <v>11</v>
      </c>
      <c r="K11" s="19" t="s">
        <v>12</v>
      </c>
      <c r="L11" s="61"/>
    </row>
    <row r="12" spans="1:13" ht="29.25" customHeight="1" x14ac:dyDescent="0.25">
      <c r="A12" s="20"/>
      <c r="B12" s="20"/>
      <c r="C12" s="20" t="s">
        <v>9</v>
      </c>
      <c r="D12" s="20"/>
      <c r="E12" s="20"/>
      <c r="F12" s="20"/>
      <c r="G12" s="20"/>
      <c r="H12" s="20"/>
      <c r="I12" s="20"/>
      <c r="J12" s="21">
        <v>28809000</v>
      </c>
      <c r="K12" s="20"/>
      <c r="L12" s="20"/>
    </row>
    <row r="13" spans="1:13" ht="29.25" customHeight="1" x14ac:dyDescent="0.25">
      <c r="A13" s="20"/>
      <c r="B13" s="37">
        <v>44218</v>
      </c>
      <c r="C13" s="20" t="s">
        <v>57</v>
      </c>
      <c r="D13" s="20" t="s">
        <v>31</v>
      </c>
      <c r="E13" s="20">
        <v>1</v>
      </c>
      <c r="F13" s="20">
        <v>230000</v>
      </c>
      <c r="G13" s="20">
        <f>F13*1.1</f>
        <v>253000.00000000003</v>
      </c>
      <c r="H13" s="20">
        <f>G13*E13</f>
        <v>253000.00000000003</v>
      </c>
      <c r="I13" s="20"/>
      <c r="J13" s="21">
        <f>J12+H13-I13</f>
        <v>29062000</v>
      </c>
      <c r="K13" s="20"/>
      <c r="L13" s="40"/>
      <c r="M13" s="12">
        <v>422</v>
      </c>
    </row>
    <row r="14" spans="1:13" ht="29.25" customHeight="1" x14ac:dyDescent="0.25">
      <c r="A14" s="20"/>
      <c r="B14" s="20"/>
      <c r="C14" s="20" t="s">
        <v>58</v>
      </c>
      <c r="D14" s="20" t="s">
        <v>31</v>
      </c>
      <c r="E14" s="20">
        <v>2</v>
      </c>
      <c r="F14" s="20">
        <v>35000</v>
      </c>
      <c r="G14" s="20">
        <f t="shared" ref="G14:G17" si="0">F14*1.1</f>
        <v>38500</v>
      </c>
      <c r="H14" s="20">
        <f t="shared" ref="H14:H18" si="1">G14*E14</f>
        <v>77000</v>
      </c>
      <c r="I14" s="20"/>
      <c r="J14" s="21">
        <f t="shared" ref="J14:J17" si="2">J13+H14-I14</f>
        <v>29139000</v>
      </c>
      <c r="K14" s="20"/>
      <c r="L14" s="40"/>
    </row>
    <row r="15" spans="1:13" ht="29.25" customHeight="1" x14ac:dyDescent="0.25">
      <c r="A15" s="20"/>
      <c r="B15" s="37">
        <v>44219</v>
      </c>
      <c r="C15" s="20" t="s">
        <v>59</v>
      </c>
      <c r="D15" s="20" t="s">
        <v>31</v>
      </c>
      <c r="E15" s="20">
        <v>1</v>
      </c>
      <c r="F15" s="20">
        <v>400000</v>
      </c>
      <c r="G15" s="20">
        <f t="shared" si="0"/>
        <v>440000.00000000006</v>
      </c>
      <c r="H15" s="20">
        <f t="shared" si="1"/>
        <v>440000.00000000006</v>
      </c>
      <c r="I15" s="20"/>
      <c r="J15" s="21">
        <f t="shared" si="2"/>
        <v>29579000</v>
      </c>
      <c r="K15" s="20"/>
      <c r="L15" s="40"/>
      <c r="M15" s="12">
        <v>426</v>
      </c>
    </row>
    <row r="16" spans="1:13" ht="29.25" customHeight="1" x14ac:dyDescent="0.25">
      <c r="A16" s="20"/>
      <c r="B16" s="20"/>
      <c r="C16" s="20"/>
      <c r="D16" s="20"/>
      <c r="E16" s="20"/>
      <c r="F16" s="20"/>
      <c r="G16" s="20">
        <f t="shared" si="0"/>
        <v>0</v>
      </c>
      <c r="H16" s="20">
        <f t="shared" si="1"/>
        <v>0</v>
      </c>
      <c r="I16" s="20"/>
      <c r="J16" s="21">
        <f t="shared" si="2"/>
        <v>29579000</v>
      </c>
      <c r="K16" s="20"/>
      <c r="L16" s="40"/>
    </row>
    <row r="17" spans="1:12" ht="29.25" customHeight="1" x14ac:dyDescent="0.25">
      <c r="A17" s="20"/>
      <c r="B17" s="20"/>
      <c r="C17" s="20"/>
      <c r="D17" s="20"/>
      <c r="E17" s="20"/>
      <c r="F17" s="20"/>
      <c r="G17" s="20">
        <f t="shared" si="0"/>
        <v>0</v>
      </c>
      <c r="H17" s="20">
        <f t="shared" si="1"/>
        <v>0</v>
      </c>
      <c r="I17" s="20"/>
      <c r="J17" s="21">
        <f t="shared" si="2"/>
        <v>29579000</v>
      </c>
      <c r="K17" s="20"/>
      <c r="L17" s="40"/>
    </row>
    <row r="18" spans="1:12" ht="29.25" customHeight="1" x14ac:dyDescent="0.25">
      <c r="A18" s="20"/>
      <c r="B18" s="20"/>
      <c r="C18" s="20"/>
      <c r="D18" s="20"/>
      <c r="E18" s="20"/>
      <c r="F18" s="20"/>
      <c r="G18" s="20">
        <f t="shared" ref="G18" si="3">F18*0.1</f>
        <v>0</v>
      </c>
      <c r="H18" s="20">
        <f t="shared" si="1"/>
        <v>0</v>
      </c>
      <c r="I18" s="20"/>
      <c r="J18" s="21"/>
      <c r="K18" s="20"/>
      <c r="L18" s="40"/>
    </row>
    <row r="19" spans="1:12" x14ac:dyDescent="0.25">
      <c r="J19" s="23"/>
    </row>
    <row r="20" spans="1:12" x14ac:dyDescent="0.25">
      <c r="I20" s="59" t="s">
        <v>62</v>
      </c>
      <c r="J20" s="59"/>
      <c r="K20" s="59"/>
    </row>
    <row r="21" spans="1:12" x14ac:dyDescent="0.25">
      <c r="J21" s="23"/>
    </row>
    <row r="22" spans="1:12" x14ac:dyDescent="0.25">
      <c r="F22" s="24" t="s">
        <v>18</v>
      </c>
      <c r="G22" s="24"/>
      <c r="J22" s="25" t="s">
        <v>19</v>
      </c>
    </row>
    <row r="23" spans="1:12" x14ac:dyDescent="0.25">
      <c r="F23" s="24" t="s">
        <v>20</v>
      </c>
      <c r="G23" s="24"/>
      <c r="J23" s="24" t="s">
        <v>20</v>
      </c>
    </row>
  </sheetData>
  <mergeCells count="11">
    <mergeCell ref="I20:K20"/>
    <mergeCell ref="L10:L11"/>
    <mergeCell ref="A5:K5"/>
    <mergeCell ref="H10:I10"/>
    <mergeCell ref="J10:K10"/>
    <mergeCell ref="F10:F11"/>
    <mergeCell ref="E10:E11"/>
    <mergeCell ref="D10:D11"/>
    <mergeCell ref="C10:C11"/>
    <mergeCell ref="B10:B11"/>
    <mergeCell ref="A10:A11"/>
  </mergeCells>
  <pageMargins left="0.25" right="0.25" top="0.75" bottom="0.75" header="0.3" footer="0.3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abSelected="1" topLeftCell="B28" zoomScaleNormal="100" workbookViewId="0">
      <selection activeCell="J47" sqref="J47"/>
    </sheetView>
  </sheetViews>
  <sheetFormatPr defaultRowHeight="15" x14ac:dyDescent="0.25"/>
  <cols>
    <col min="1" max="1" width="4.42578125" customWidth="1"/>
    <col min="2" max="2" width="11.42578125" customWidth="1"/>
    <col min="3" max="3" width="48.7109375" customWidth="1"/>
    <col min="4" max="4" width="6.85546875" customWidth="1"/>
    <col min="5" max="5" width="5.28515625" customWidth="1"/>
    <col min="6" max="6" width="14.85546875" style="5" customWidth="1"/>
    <col min="7" max="7" width="14.28515625" style="5" customWidth="1"/>
    <col min="8" max="10" width="13.5703125" style="5" customWidth="1"/>
    <col min="11" max="11" width="15.42578125" customWidth="1"/>
    <col min="12" max="12" width="12.85546875" customWidth="1"/>
    <col min="13" max="13" width="13" hidden="1" customWidth="1"/>
  </cols>
  <sheetData>
    <row r="1" spans="1:13" ht="15.75" x14ac:dyDescent="0.25">
      <c r="B1" s="4"/>
      <c r="C1" s="14" t="s">
        <v>24</v>
      </c>
      <c r="D1" s="4"/>
      <c r="E1" s="4"/>
      <c r="F1" s="7"/>
      <c r="G1" s="7"/>
      <c r="H1" s="7"/>
      <c r="I1" s="7"/>
      <c r="J1" s="7"/>
      <c r="K1" s="1"/>
      <c r="L1" s="1"/>
    </row>
    <row r="2" spans="1:13" ht="15.75" x14ac:dyDescent="0.25">
      <c r="A2" s="1"/>
      <c r="B2" s="1"/>
      <c r="C2" s="1"/>
      <c r="D2" s="1"/>
      <c r="E2" s="2" t="s">
        <v>0</v>
      </c>
      <c r="F2" s="8"/>
      <c r="G2" s="8"/>
      <c r="H2" s="8"/>
      <c r="I2" s="8"/>
      <c r="J2" s="8"/>
      <c r="K2" s="1"/>
      <c r="L2" s="1"/>
    </row>
    <row r="3" spans="1:13" ht="15.75" x14ac:dyDescent="0.25">
      <c r="A3" s="1"/>
      <c r="B3" s="1"/>
      <c r="C3" s="1"/>
      <c r="D3" s="1" t="s">
        <v>1</v>
      </c>
      <c r="E3" s="1"/>
      <c r="F3" s="8"/>
      <c r="G3" s="8"/>
      <c r="H3" s="8"/>
      <c r="I3" s="8"/>
      <c r="J3" s="8"/>
      <c r="K3" s="1"/>
      <c r="L3" s="1"/>
    </row>
    <row r="4" spans="1:13" ht="15.75" x14ac:dyDescent="0.25">
      <c r="A4" s="1"/>
      <c r="B4" s="1"/>
      <c r="C4" s="1"/>
      <c r="D4" s="1"/>
      <c r="E4" s="1"/>
      <c r="F4" s="8"/>
      <c r="G4" s="8"/>
      <c r="H4" s="8"/>
      <c r="I4" s="8"/>
      <c r="J4" s="8"/>
      <c r="K4" s="1"/>
      <c r="L4" s="1"/>
    </row>
    <row r="5" spans="1:13" ht="15.75" x14ac:dyDescent="0.25">
      <c r="A5" s="71" t="s">
        <v>2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</row>
    <row r="6" spans="1:13" ht="15.75" x14ac:dyDescent="0.25">
      <c r="A6" s="3" t="s">
        <v>3</v>
      </c>
      <c r="B6" s="1"/>
      <c r="C6" s="1"/>
      <c r="D6" s="1"/>
      <c r="E6" s="1"/>
      <c r="F6" s="8"/>
      <c r="G6" s="8"/>
      <c r="H6" s="8"/>
      <c r="I6" s="8"/>
      <c r="J6" s="8"/>
      <c r="K6" s="1"/>
      <c r="L6" s="1"/>
    </row>
    <row r="7" spans="1:13" ht="15.75" x14ac:dyDescent="0.25">
      <c r="A7" s="3" t="s">
        <v>4</v>
      </c>
      <c r="B7" s="1"/>
      <c r="C7" s="1"/>
      <c r="D7" s="1"/>
      <c r="E7" s="1"/>
      <c r="F7" s="8"/>
      <c r="G7" s="8"/>
      <c r="H7" s="8"/>
      <c r="I7" s="8"/>
      <c r="J7" s="8"/>
      <c r="K7" s="1"/>
      <c r="L7" s="1"/>
    </row>
    <row r="8" spans="1:13" ht="15.75" x14ac:dyDescent="0.25">
      <c r="A8" s="3" t="s">
        <v>27</v>
      </c>
      <c r="B8" s="1"/>
      <c r="C8" s="1"/>
      <c r="D8" s="1"/>
      <c r="E8" s="1"/>
      <c r="F8" s="8"/>
      <c r="G8" s="8"/>
      <c r="H8" s="8"/>
      <c r="I8" s="8"/>
      <c r="J8" s="8"/>
      <c r="K8" s="1"/>
      <c r="L8" s="1"/>
    </row>
    <row r="9" spans="1:13" ht="15.75" x14ac:dyDescent="0.25">
      <c r="A9" s="1" t="s">
        <v>28</v>
      </c>
      <c r="B9" s="1"/>
      <c r="C9" s="1"/>
      <c r="D9" s="1"/>
      <c r="E9" s="1"/>
      <c r="F9" s="8"/>
      <c r="G9" s="8"/>
      <c r="H9" s="8"/>
      <c r="I9" s="8"/>
      <c r="J9" s="8"/>
      <c r="K9" s="1"/>
      <c r="L9" s="1"/>
    </row>
    <row r="10" spans="1:13" s="12" customFormat="1" ht="24" customHeight="1" x14ac:dyDescent="0.25">
      <c r="A10" s="66" t="s">
        <v>6</v>
      </c>
      <c r="B10" s="66" t="s">
        <v>14</v>
      </c>
      <c r="C10" s="66" t="s">
        <v>15</v>
      </c>
      <c r="D10" s="66" t="s">
        <v>7</v>
      </c>
      <c r="E10" s="66" t="s">
        <v>8</v>
      </c>
      <c r="F10" s="72" t="s">
        <v>16</v>
      </c>
      <c r="G10" s="35"/>
      <c r="H10" s="63" t="s">
        <v>10</v>
      </c>
      <c r="I10" s="74"/>
      <c r="J10" s="74"/>
      <c r="K10" s="64"/>
      <c r="L10" s="31" t="s">
        <v>13</v>
      </c>
      <c r="M10" s="69" t="s">
        <v>17</v>
      </c>
    </row>
    <row r="11" spans="1:13" s="12" customFormat="1" x14ac:dyDescent="0.25">
      <c r="A11" s="67"/>
      <c r="B11" s="67"/>
      <c r="C11" s="67"/>
      <c r="D11" s="67"/>
      <c r="E11" s="67"/>
      <c r="F11" s="73"/>
      <c r="G11" s="34"/>
      <c r="H11" s="26" t="s">
        <v>11</v>
      </c>
      <c r="I11" s="26"/>
      <c r="J11" s="26" t="s">
        <v>63</v>
      </c>
      <c r="K11" s="19" t="s">
        <v>12</v>
      </c>
      <c r="L11" s="19" t="s">
        <v>11</v>
      </c>
      <c r="M11" s="70"/>
    </row>
    <row r="12" spans="1:13" s="12" customFormat="1" ht="25.5" customHeight="1" x14ac:dyDescent="0.25">
      <c r="A12" s="20"/>
      <c r="B12" s="20"/>
      <c r="C12" s="20" t="s">
        <v>9</v>
      </c>
      <c r="D12" s="20"/>
      <c r="E12" s="20"/>
      <c r="F12" s="22"/>
      <c r="G12" s="22"/>
      <c r="H12" s="22"/>
      <c r="I12" s="22"/>
      <c r="J12" s="20"/>
      <c r="K12" s="20"/>
      <c r="L12" s="27">
        <v>133439154</v>
      </c>
      <c r="M12" s="43"/>
    </row>
    <row r="13" spans="1:13" s="12" customFormat="1" ht="25.5" customHeight="1" x14ac:dyDescent="0.25">
      <c r="A13" s="20"/>
      <c r="B13" s="37">
        <v>44201</v>
      </c>
      <c r="C13" s="20" t="s">
        <v>35</v>
      </c>
      <c r="D13" s="20" t="s">
        <v>31</v>
      </c>
      <c r="E13" s="20">
        <v>6</v>
      </c>
      <c r="F13" s="41">
        <v>150000</v>
      </c>
      <c r="G13" s="22">
        <f>F13*1.1</f>
        <v>165000</v>
      </c>
      <c r="H13" s="55">
        <f>E13*G13</f>
        <v>990000</v>
      </c>
      <c r="I13" s="22"/>
      <c r="J13" s="56">
        <v>378</v>
      </c>
      <c r="K13" s="20"/>
      <c r="L13" s="27">
        <f>L12+H13-K13</f>
        <v>134429154</v>
      </c>
      <c r="M13" s="40"/>
    </row>
    <row r="14" spans="1:13" s="12" customFormat="1" ht="24" customHeight="1" x14ac:dyDescent="0.25">
      <c r="A14" s="20"/>
      <c r="B14" s="37">
        <v>44202</v>
      </c>
      <c r="C14" s="38" t="s">
        <v>33</v>
      </c>
      <c r="D14" s="39" t="s">
        <v>31</v>
      </c>
      <c r="E14" s="39">
        <v>8</v>
      </c>
      <c r="F14" s="41">
        <v>20000</v>
      </c>
      <c r="G14" s="22">
        <f>F14*1.1</f>
        <v>22000</v>
      </c>
      <c r="H14" s="83">
        <f>G14*E14</f>
        <v>176000</v>
      </c>
      <c r="I14" s="90">
        <v>23254000</v>
      </c>
      <c r="J14" s="93">
        <v>381</v>
      </c>
      <c r="K14" s="20"/>
      <c r="L14" s="27">
        <f t="shared" ref="L14:L44" si="0">L13+H14-K14</f>
        <v>134605154</v>
      </c>
    </row>
    <row r="15" spans="1:13" s="12" customFormat="1" ht="24" customHeight="1" x14ac:dyDescent="0.25">
      <c r="A15" s="20"/>
      <c r="B15" s="20"/>
      <c r="C15" s="20" t="s">
        <v>34</v>
      </c>
      <c r="D15" s="20" t="s">
        <v>31</v>
      </c>
      <c r="E15" s="20">
        <v>5</v>
      </c>
      <c r="F15" s="41">
        <v>80000</v>
      </c>
      <c r="G15" s="22">
        <f t="shared" ref="G15:G43" si="1">F15*1.1</f>
        <v>88000</v>
      </c>
      <c r="H15" s="83">
        <f t="shared" ref="H15:H43" si="2">G15*E15</f>
        <v>440000</v>
      </c>
      <c r="I15" s="91"/>
      <c r="J15" s="94"/>
      <c r="K15" s="20"/>
      <c r="L15" s="27">
        <f t="shared" si="0"/>
        <v>135045154</v>
      </c>
    </row>
    <row r="16" spans="1:13" s="12" customFormat="1" ht="24" customHeight="1" x14ac:dyDescent="0.25">
      <c r="A16" s="20"/>
      <c r="B16" s="20"/>
      <c r="C16" s="20" t="s">
        <v>36</v>
      </c>
      <c r="D16" s="20" t="s">
        <v>31</v>
      </c>
      <c r="E16" s="20">
        <v>20</v>
      </c>
      <c r="F16" s="41">
        <v>10000</v>
      </c>
      <c r="G16" s="22">
        <f t="shared" si="1"/>
        <v>11000</v>
      </c>
      <c r="H16" s="83">
        <f t="shared" si="2"/>
        <v>220000</v>
      </c>
      <c r="I16" s="91"/>
      <c r="J16" s="94"/>
      <c r="K16" s="20"/>
      <c r="L16" s="27">
        <f t="shared" si="0"/>
        <v>135265154</v>
      </c>
    </row>
    <row r="17" spans="1:12" s="12" customFormat="1" ht="24" customHeight="1" x14ac:dyDescent="0.25">
      <c r="A17" s="20"/>
      <c r="B17" s="20"/>
      <c r="C17" s="20" t="s">
        <v>37</v>
      </c>
      <c r="D17" s="20" t="s">
        <v>31</v>
      </c>
      <c r="E17" s="20">
        <v>2</v>
      </c>
      <c r="F17" s="41">
        <v>3415000</v>
      </c>
      <c r="G17" s="22">
        <f t="shared" si="1"/>
        <v>3756500.0000000005</v>
      </c>
      <c r="H17" s="83">
        <f t="shared" si="2"/>
        <v>7513000.0000000009</v>
      </c>
      <c r="I17" s="91"/>
      <c r="J17" s="94"/>
      <c r="K17" s="20"/>
      <c r="L17" s="27">
        <f t="shared" si="0"/>
        <v>142778154</v>
      </c>
    </row>
    <row r="18" spans="1:12" s="12" customFormat="1" ht="24" customHeight="1" x14ac:dyDescent="0.25">
      <c r="A18" s="20"/>
      <c r="B18" s="20"/>
      <c r="C18" s="20" t="s">
        <v>38</v>
      </c>
      <c r="D18" s="20" t="s">
        <v>39</v>
      </c>
      <c r="E18" s="20">
        <v>4</v>
      </c>
      <c r="F18" s="41">
        <v>2000000</v>
      </c>
      <c r="G18" s="22">
        <f t="shared" si="1"/>
        <v>2200000</v>
      </c>
      <c r="H18" s="83">
        <f t="shared" si="2"/>
        <v>8800000</v>
      </c>
      <c r="I18" s="91"/>
      <c r="J18" s="94"/>
      <c r="K18" s="20"/>
      <c r="L18" s="27">
        <f t="shared" si="0"/>
        <v>151578154</v>
      </c>
    </row>
    <row r="19" spans="1:12" s="12" customFormat="1" ht="24" customHeight="1" x14ac:dyDescent="0.25">
      <c r="A19" s="20"/>
      <c r="B19" s="20"/>
      <c r="C19" s="20" t="s">
        <v>40</v>
      </c>
      <c r="D19" s="20" t="s">
        <v>32</v>
      </c>
      <c r="E19" s="20">
        <v>50</v>
      </c>
      <c r="F19" s="41">
        <v>38200</v>
      </c>
      <c r="G19" s="22">
        <f t="shared" si="1"/>
        <v>42020</v>
      </c>
      <c r="H19" s="83">
        <f t="shared" si="2"/>
        <v>2101000</v>
      </c>
      <c r="I19" s="91"/>
      <c r="J19" s="94"/>
      <c r="K19" s="20"/>
      <c r="L19" s="27">
        <f t="shared" si="0"/>
        <v>153679154</v>
      </c>
    </row>
    <row r="20" spans="1:12" s="12" customFormat="1" ht="24" customHeight="1" x14ac:dyDescent="0.25">
      <c r="A20" s="20"/>
      <c r="B20" s="20"/>
      <c r="C20" s="20" t="s">
        <v>41</v>
      </c>
      <c r="D20" s="20" t="s">
        <v>32</v>
      </c>
      <c r="E20" s="20">
        <v>200</v>
      </c>
      <c r="F20" s="41">
        <v>17000</v>
      </c>
      <c r="G20" s="22">
        <f t="shared" si="1"/>
        <v>18700</v>
      </c>
      <c r="H20" s="83">
        <f t="shared" si="2"/>
        <v>3740000</v>
      </c>
      <c r="I20" s="92"/>
      <c r="J20" s="95"/>
      <c r="K20" s="20"/>
      <c r="L20" s="27">
        <f t="shared" si="0"/>
        <v>157419154</v>
      </c>
    </row>
    <row r="21" spans="1:12" s="12" customFormat="1" ht="24" customHeight="1" x14ac:dyDescent="0.25">
      <c r="A21" s="20"/>
      <c r="B21" s="37">
        <v>44204</v>
      </c>
      <c r="C21" s="20" t="s">
        <v>33</v>
      </c>
      <c r="D21" s="20" t="s">
        <v>31</v>
      </c>
      <c r="E21" s="20">
        <v>1</v>
      </c>
      <c r="F21" s="41">
        <v>20000</v>
      </c>
      <c r="G21" s="22">
        <f t="shared" si="1"/>
        <v>22000</v>
      </c>
      <c r="H21" s="83">
        <f t="shared" si="2"/>
        <v>22000</v>
      </c>
      <c r="I21" s="90">
        <v>7706600</v>
      </c>
      <c r="J21" s="93">
        <v>387</v>
      </c>
      <c r="K21" s="20"/>
      <c r="L21" s="27">
        <f t="shared" si="0"/>
        <v>157441154</v>
      </c>
    </row>
    <row r="22" spans="1:12" s="12" customFormat="1" ht="24" customHeight="1" x14ac:dyDescent="0.25">
      <c r="A22" s="20"/>
      <c r="B22" s="37"/>
      <c r="C22" s="20" t="s">
        <v>34</v>
      </c>
      <c r="D22" s="20" t="s">
        <v>31</v>
      </c>
      <c r="E22" s="20">
        <v>1</v>
      </c>
      <c r="F22" s="41">
        <v>80000</v>
      </c>
      <c r="G22" s="22">
        <f t="shared" si="1"/>
        <v>88000</v>
      </c>
      <c r="H22" s="83">
        <f t="shared" si="2"/>
        <v>88000</v>
      </c>
      <c r="I22" s="91"/>
      <c r="J22" s="94"/>
      <c r="K22" s="20"/>
      <c r="L22" s="27">
        <f t="shared" si="0"/>
        <v>157529154</v>
      </c>
    </row>
    <row r="23" spans="1:12" s="12" customFormat="1" ht="24" customHeight="1" x14ac:dyDescent="0.25">
      <c r="A23" s="20"/>
      <c r="B23" s="37"/>
      <c r="C23" s="20" t="s">
        <v>36</v>
      </c>
      <c r="D23" s="20" t="s">
        <v>31</v>
      </c>
      <c r="E23" s="20">
        <v>2</v>
      </c>
      <c r="F23" s="41">
        <v>10000</v>
      </c>
      <c r="G23" s="22">
        <f t="shared" si="1"/>
        <v>11000</v>
      </c>
      <c r="H23" s="83">
        <f t="shared" si="2"/>
        <v>22000</v>
      </c>
      <c r="I23" s="91"/>
      <c r="J23" s="94"/>
      <c r="K23" s="20"/>
      <c r="L23" s="27">
        <f t="shared" si="0"/>
        <v>157551154</v>
      </c>
    </row>
    <row r="24" spans="1:12" s="12" customFormat="1" ht="24" customHeight="1" x14ac:dyDescent="0.25">
      <c r="A24" s="20"/>
      <c r="B24" s="37"/>
      <c r="C24" s="20" t="s">
        <v>40</v>
      </c>
      <c r="D24" s="20" t="s">
        <v>42</v>
      </c>
      <c r="E24" s="20">
        <v>5</v>
      </c>
      <c r="F24" s="41">
        <v>38200</v>
      </c>
      <c r="G24" s="22">
        <f t="shared" si="1"/>
        <v>42020</v>
      </c>
      <c r="H24" s="83">
        <f t="shared" si="2"/>
        <v>210100</v>
      </c>
      <c r="I24" s="91"/>
      <c r="J24" s="94"/>
      <c r="K24" s="20"/>
      <c r="L24" s="27">
        <f t="shared" si="0"/>
        <v>157761254</v>
      </c>
    </row>
    <row r="25" spans="1:12" s="12" customFormat="1" ht="24" customHeight="1" x14ac:dyDescent="0.25">
      <c r="A25" s="20"/>
      <c r="B25" s="37"/>
      <c r="C25" s="20" t="s">
        <v>43</v>
      </c>
      <c r="D25" s="20" t="s">
        <v>31</v>
      </c>
      <c r="E25" s="20">
        <v>1</v>
      </c>
      <c r="F25" s="41">
        <v>2909000</v>
      </c>
      <c r="G25" s="22">
        <f t="shared" si="1"/>
        <v>3199900.0000000005</v>
      </c>
      <c r="H25" s="83">
        <f t="shared" si="2"/>
        <v>3199900.0000000005</v>
      </c>
      <c r="I25" s="91"/>
      <c r="J25" s="94"/>
      <c r="K25" s="20"/>
      <c r="L25" s="27">
        <f t="shared" si="0"/>
        <v>160961154</v>
      </c>
    </row>
    <row r="26" spans="1:12" s="12" customFormat="1" ht="24" customHeight="1" x14ac:dyDescent="0.25">
      <c r="A26" s="20"/>
      <c r="B26" s="37"/>
      <c r="C26" s="20" t="s">
        <v>44</v>
      </c>
      <c r="D26" s="20" t="s">
        <v>31</v>
      </c>
      <c r="E26" s="20">
        <v>1</v>
      </c>
      <c r="F26" s="41">
        <v>740910</v>
      </c>
      <c r="G26" s="22">
        <f t="shared" si="1"/>
        <v>815001.00000000012</v>
      </c>
      <c r="H26" s="83">
        <f t="shared" si="2"/>
        <v>815001.00000000012</v>
      </c>
      <c r="I26" s="91"/>
      <c r="J26" s="94"/>
      <c r="K26" s="20"/>
      <c r="L26" s="27">
        <f t="shared" si="0"/>
        <v>161776155</v>
      </c>
    </row>
    <row r="27" spans="1:12" s="12" customFormat="1" ht="24" customHeight="1" x14ac:dyDescent="0.25">
      <c r="A27" s="20"/>
      <c r="B27" s="37"/>
      <c r="C27" s="20" t="s">
        <v>45</v>
      </c>
      <c r="D27" s="20" t="s">
        <v>31</v>
      </c>
      <c r="E27" s="20">
        <v>1</v>
      </c>
      <c r="F27" s="41">
        <v>3045000</v>
      </c>
      <c r="G27" s="22">
        <f t="shared" si="1"/>
        <v>3349500.0000000005</v>
      </c>
      <c r="H27" s="83">
        <f t="shared" si="2"/>
        <v>3349500.0000000005</v>
      </c>
      <c r="I27" s="92"/>
      <c r="J27" s="95"/>
      <c r="K27" s="20"/>
      <c r="L27" s="27">
        <f t="shared" si="0"/>
        <v>165125655</v>
      </c>
    </row>
    <row r="28" spans="1:12" s="12" customFormat="1" ht="24" customHeight="1" x14ac:dyDescent="0.25">
      <c r="A28" s="20"/>
      <c r="B28" s="37">
        <v>44205</v>
      </c>
      <c r="C28" s="42" t="s">
        <v>46</v>
      </c>
      <c r="D28" s="20" t="s">
        <v>31</v>
      </c>
      <c r="E28" s="20">
        <v>4</v>
      </c>
      <c r="F28" s="41">
        <v>560000</v>
      </c>
      <c r="G28" s="22">
        <f t="shared" si="1"/>
        <v>616000</v>
      </c>
      <c r="H28" s="55">
        <f t="shared" si="2"/>
        <v>2464000</v>
      </c>
      <c r="I28" s="45"/>
      <c r="J28" s="75">
        <v>388</v>
      </c>
      <c r="K28" s="20"/>
      <c r="L28" s="27">
        <f t="shared" si="0"/>
        <v>167589655</v>
      </c>
    </row>
    <row r="29" spans="1:12" s="12" customFormat="1" ht="24" customHeight="1" x14ac:dyDescent="0.25">
      <c r="A29" s="20"/>
      <c r="B29" s="20"/>
      <c r="C29" s="42" t="s">
        <v>47</v>
      </c>
      <c r="D29" s="20" t="s">
        <v>31</v>
      </c>
      <c r="E29" s="20">
        <v>4</v>
      </c>
      <c r="F29" s="41">
        <v>52000</v>
      </c>
      <c r="G29" s="22">
        <f t="shared" si="1"/>
        <v>57200.000000000007</v>
      </c>
      <c r="H29" s="55">
        <f t="shared" si="2"/>
        <v>228800.00000000003</v>
      </c>
      <c r="I29" s="84"/>
      <c r="J29" s="76"/>
      <c r="K29" s="20"/>
      <c r="L29" s="27">
        <f t="shared" si="0"/>
        <v>167818455</v>
      </c>
    </row>
    <row r="30" spans="1:12" s="12" customFormat="1" ht="24" customHeight="1" x14ac:dyDescent="0.25">
      <c r="A30" s="20"/>
      <c r="B30" s="20"/>
      <c r="C30" s="42" t="s">
        <v>48</v>
      </c>
      <c r="D30" s="20" t="s">
        <v>31</v>
      </c>
      <c r="E30" s="20">
        <v>5</v>
      </c>
      <c r="F30" s="41">
        <v>19910</v>
      </c>
      <c r="G30" s="22">
        <f t="shared" si="1"/>
        <v>21901</v>
      </c>
      <c r="H30" s="55">
        <f t="shared" si="2"/>
        <v>109505</v>
      </c>
      <c r="I30" s="97"/>
      <c r="J30" s="76"/>
      <c r="K30" s="20"/>
      <c r="L30" s="27">
        <f t="shared" si="0"/>
        <v>167927960</v>
      </c>
    </row>
    <row r="31" spans="1:12" s="12" customFormat="1" ht="24" customHeight="1" x14ac:dyDescent="0.25">
      <c r="A31" s="20"/>
      <c r="B31" s="20"/>
      <c r="C31" s="42" t="s">
        <v>49</v>
      </c>
      <c r="D31" s="20" t="s">
        <v>31</v>
      </c>
      <c r="E31" s="20">
        <v>5</v>
      </c>
      <c r="F31" s="41">
        <v>30000</v>
      </c>
      <c r="G31" s="22">
        <f t="shared" si="1"/>
        <v>33000</v>
      </c>
      <c r="H31" s="55">
        <f t="shared" si="2"/>
        <v>165000</v>
      </c>
      <c r="I31" s="84"/>
      <c r="J31" s="76"/>
      <c r="K31" s="20"/>
      <c r="L31" s="27">
        <f t="shared" si="0"/>
        <v>168092960</v>
      </c>
    </row>
    <row r="32" spans="1:12" s="12" customFormat="1" ht="24" customHeight="1" x14ac:dyDescent="0.25">
      <c r="A32" s="20"/>
      <c r="B32" s="20"/>
      <c r="C32" s="42" t="s">
        <v>50</v>
      </c>
      <c r="D32" s="20" t="s">
        <v>31</v>
      </c>
      <c r="E32" s="20">
        <v>5</v>
      </c>
      <c r="F32" s="41">
        <v>70908</v>
      </c>
      <c r="G32" s="22">
        <f t="shared" si="1"/>
        <v>77998.8</v>
      </c>
      <c r="H32" s="55">
        <f t="shared" si="2"/>
        <v>389994</v>
      </c>
      <c r="I32" s="85"/>
      <c r="J32" s="77"/>
      <c r="K32" s="20"/>
      <c r="L32" s="27">
        <f t="shared" si="0"/>
        <v>168482954</v>
      </c>
    </row>
    <row r="33" spans="1:15" s="12" customFormat="1" ht="24" customHeight="1" x14ac:dyDescent="0.25">
      <c r="A33" s="20"/>
      <c r="B33" s="37">
        <v>44209</v>
      </c>
      <c r="C33" s="20" t="s">
        <v>51</v>
      </c>
      <c r="D33" s="20"/>
      <c r="E33" s="20"/>
      <c r="F33" s="41"/>
      <c r="G33" s="22">
        <f t="shared" si="1"/>
        <v>0</v>
      </c>
      <c r="H33" s="22">
        <f t="shared" si="2"/>
        <v>0</v>
      </c>
      <c r="I33" s="20"/>
      <c r="J33" s="20"/>
      <c r="K33" s="20">
        <v>57709586</v>
      </c>
      <c r="L33" s="27">
        <f t="shared" si="0"/>
        <v>110773368</v>
      </c>
    </row>
    <row r="34" spans="1:15" s="12" customFormat="1" ht="24" customHeight="1" x14ac:dyDescent="0.25">
      <c r="A34" s="20"/>
      <c r="B34" s="37">
        <v>44215</v>
      </c>
      <c r="C34" s="20" t="s">
        <v>52</v>
      </c>
      <c r="D34" s="20" t="s">
        <v>31</v>
      </c>
      <c r="E34" s="20">
        <v>6</v>
      </c>
      <c r="F34" s="41">
        <v>10000</v>
      </c>
      <c r="G34" s="22">
        <f>F34*1.1</f>
        <v>11000</v>
      </c>
      <c r="H34" s="55">
        <f t="shared" si="2"/>
        <v>66000</v>
      </c>
      <c r="I34" s="45"/>
      <c r="J34" s="75">
        <v>415</v>
      </c>
      <c r="K34" s="20"/>
      <c r="L34" s="27">
        <f t="shared" si="0"/>
        <v>110839368</v>
      </c>
    </row>
    <row r="35" spans="1:15" s="12" customFormat="1" ht="24" customHeight="1" x14ac:dyDescent="0.25">
      <c r="A35" s="20"/>
      <c r="B35" s="37"/>
      <c r="C35" s="20" t="s">
        <v>34</v>
      </c>
      <c r="D35" s="20" t="s">
        <v>31</v>
      </c>
      <c r="E35" s="20">
        <v>3</v>
      </c>
      <c r="F35" s="41">
        <v>80000</v>
      </c>
      <c r="G35" s="22">
        <f t="shared" si="1"/>
        <v>88000</v>
      </c>
      <c r="H35" s="55">
        <f t="shared" si="2"/>
        <v>264000</v>
      </c>
      <c r="I35" s="84"/>
      <c r="J35" s="76"/>
      <c r="K35" s="20"/>
      <c r="L35" s="27">
        <f t="shared" si="0"/>
        <v>111103368</v>
      </c>
    </row>
    <row r="36" spans="1:15" s="12" customFormat="1" ht="24" customHeight="1" x14ac:dyDescent="0.25">
      <c r="A36" s="20"/>
      <c r="B36" s="37"/>
      <c r="C36" s="20" t="s">
        <v>33</v>
      </c>
      <c r="D36" s="20" t="s">
        <v>31</v>
      </c>
      <c r="E36" s="20">
        <v>3</v>
      </c>
      <c r="F36" s="41">
        <v>20000</v>
      </c>
      <c r="G36" s="22">
        <f t="shared" si="1"/>
        <v>22000</v>
      </c>
      <c r="H36" s="55">
        <f t="shared" si="2"/>
        <v>66000</v>
      </c>
      <c r="I36" s="97"/>
      <c r="J36" s="76"/>
      <c r="K36" s="20"/>
      <c r="L36" s="27">
        <f t="shared" si="0"/>
        <v>111169368</v>
      </c>
    </row>
    <row r="37" spans="1:15" s="12" customFormat="1" ht="24" customHeight="1" x14ac:dyDescent="0.25">
      <c r="A37" s="20"/>
      <c r="B37" s="37"/>
      <c r="C37" s="20" t="s">
        <v>35</v>
      </c>
      <c r="D37" s="20" t="s">
        <v>31</v>
      </c>
      <c r="E37" s="20">
        <v>1</v>
      </c>
      <c r="F37" s="41">
        <v>150000</v>
      </c>
      <c r="G37" s="22">
        <f t="shared" si="1"/>
        <v>165000</v>
      </c>
      <c r="H37" s="55">
        <f t="shared" si="2"/>
        <v>165000</v>
      </c>
      <c r="I37" s="84"/>
      <c r="J37" s="76"/>
      <c r="K37" s="20"/>
      <c r="L37" s="27">
        <f t="shared" si="0"/>
        <v>111334368</v>
      </c>
    </row>
    <row r="38" spans="1:15" s="12" customFormat="1" ht="24" customHeight="1" x14ac:dyDescent="0.25">
      <c r="A38" s="20"/>
      <c r="B38" s="37"/>
      <c r="C38" s="20" t="s">
        <v>53</v>
      </c>
      <c r="D38" s="20" t="s">
        <v>31</v>
      </c>
      <c r="E38" s="20">
        <v>10</v>
      </c>
      <c r="F38" s="41">
        <v>70000</v>
      </c>
      <c r="G38" s="22">
        <f t="shared" si="1"/>
        <v>77000</v>
      </c>
      <c r="H38" s="55">
        <f t="shared" si="2"/>
        <v>770000</v>
      </c>
      <c r="I38" s="85"/>
      <c r="J38" s="77"/>
      <c r="K38" s="20"/>
      <c r="L38" s="27">
        <f t="shared" si="0"/>
        <v>112104368</v>
      </c>
    </row>
    <row r="39" spans="1:15" s="12" customFormat="1" ht="24" customHeight="1" x14ac:dyDescent="0.25">
      <c r="A39" s="20"/>
      <c r="B39" s="37">
        <v>44216</v>
      </c>
      <c r="C39" s="20" t="s">
        <v>54</v>
      </c>
      <c r="D39" s="20" t="s">
        <v>31</v>
      </c>
      <c r="E39" s="20">
        <v>6</v>
      </c>
      <c r="F39" s="41">
        <v>325000</v>
      </c>
      <c r="G39" s="22">
        <f t="shared" si="1"/>
        <v>357500</v>
      </c>
      <c r="H39" s="55">
        <f t="shared" si="2"/>
        <v>2145000</v>
      </c>
      <c r="I39" s="98"/>
      <c r="J39" s="75">
        <v>417</v>
      </c>
      <c r="K39" s="20"/>
      <c r="L39" s="27">
        <f t="shared" si="0"/>
        <v>114249368</v>
      </c>
    </row>
    <row r="40" spans="1:15" s="12" customFormat="1" ht="24" customHeight="1" x14ac:dyDescent="0.25">
      <c r="A40" s="20"/>
      <c r="B40" s="20"/>
      <c r="C40" s="20" t="s">
        <v>55</v>
      </c>
      <c r="D40" s="20" t="s">
        <v>31</v>
      </c>
      <c r="E40" s="20">
        <v>10</v>
      </c>
      <c r="F40" s="41">
        <v>35000</v>
      </c>
      <c r="G40" s="22">
        <f t="shared" si="1"/>
        <v>38500</v>
      </c>
      <c r="H40" s="55">
        <f t="shared" si="2"/>
        <v>385000</v>
      </c>
      <c r="I40" s="85"/>
      <c r="J40" s="77"/>
      <c r="K40" s="20"/>
      <c r="L40" s="27">
        <f t="shared" si="0"/>
        <v>114634368</v>
      </c>
    </row>
    <row r="41" spans="1:15" s="12" customFormat="1" ht="24" customHeight="1" x14ac:dyDescent="0.25">
      <c r="A41" s="20"/>
      <c r="B41" s="37">
        <v>44219</v>
      </c>
      <c r="C41" s="20" t="s">
        <v>56</v>
      </c>
      <c r="D41" s="20" t="s">
        <v>31</v>
      </c>
      <c r="E41" s="20">
        <v>2</v>
      </c>
      <c r="F41" s="41">
        <v>8259090</v>
      </c>
      <c r="G41" s="22">
        <f t="shared" si="1"/>
        <v>9084999</v>
      </c>
      <c r="H41" s="55">
        <f t="shared" si="2"/>
        <v>18169998</v>
      </c>
      <c r="I41" s="99"/>
      <c r="J41" s="56">
        <v>427</v>
      </c>
      <c r="K41" s="20"/>
      <c r="L41" s="27">
        <f t="shared" si="0"/>
        <v>132804366</v>
      </c>
    </row>
    <row r="42" spans="1:15" s="12" customFormat="1" ht="24" customHeight="1" x14ac:dyDescent="0.25">
      <c r="A42" s="20"/>
      <c r="B42" s="37">
        <v>44226</v>
      </c>
      <c r="C42" s="20" t="s">
        <v>60</v>
      </c>
      <c r="D42" s="20" t="s">
        <v>31</v>
      </c>
      <c r="E42" s="20">
        <v>1</v>
      </c>
      <c r="F42" s="41">
        <v>2627270</v>
      </c>
      <c r="G42" s="22">
        <f t="shared" si="1"/>
        <v>2889997.0000000005</v>
      </c>
      <c r="H42" s="55">
        <f t="shared" si="2"/>
        <v>2889997.0000000005</v>
      </c>
      <c r="I42" s="98"/>
      <c r="J42" s="75">
        <v>445</v>
      </c>
      <c r="K42" s="20"/>
      <c r="L42" s="27">
        <f t="shared" si="0"/>
        <v>135694363</v>
      </c>
    </row>
    <row r="43" spans="1:15" s="12" customFormat="1" ht="24" customHeight="1" x14ac:dyDescent="0.25">
      <c r="A43" s="20"/>
      <c r="B43" s="20"/>
      <c r="C43" s="20" t="s">
        <v>61</v>
      </c>
      <c r="D43" s="20" t="s">
        <v>31</v>
      </c>
      <c r="E43" s="20">
        <v>1</v>
      </c>
      <c r="F43" s="22">
        <v>1681820</v>
      </c>
      <c r="G43" s="22">
        <f t="shared" si="1"/>
        <v>1850002.0000000002</v>
      </c>
      <c r="H43" s="55">
        <f t="shared" si="2"/>
        <v>1850002.0000000002</v>
      </c>
      <c r="I43" s="85"/>
      <c r="J43" s="77"/>
      <c r="K43" s="20"/>
      <c r="L43" s="27">
        <f t="shared" si="0"/>
        <v>137544365</v>
      </c>
    </row>
    <row r="44" spans="1:15" s="12" customFormat="1" ht="24" customHeight="1" x14ac:dyDescent="0.25">
      <c r="A44" s="40"/>
      <c r="B44" s="44">
        <v>44229</v>
      </c>
      <c r="C44" s="45" t="s">
        <v>51</v>
      </c>
      <c r="D44" s="45"/>
      <c r="E44" s="45"/>
      <c r="F44" s="46"/>
      <c r="G44" s="46"/>
      <c r="H44" s="46"/>
      <c r="I44" s="98"/>
      <c r="J44" s="45"/>
      <c r="K44" s="45">
        <v>66697587</v>
      </c>
      <c r="L44" s="47">
        <f t="shared" si="0"/>
        <v>70846778</v>
      </c>
    </row>
    <row r="45" spans="1:15" s="12" customFormat="1" ht="24" customHeight="1" x14ac:dyDescent="0.25">
      <c r="A45" s="40"/>
      <c r="B45" s="37"/>
      <c r="C45" s="20"/>
      <c r="D45" s="20"/>
      <c r="E45" s="20"/>
      <c r="F45" s="22"/>
      <c r="G45" s="20"/>
      <c r="H45" s="99"/>
      <c r="I45" s="20"/>
      <c r="J45" s="48"/>
      <c r="K45" s="100">
        <v>44801097</v>
      </c>
      <c r="L45" s="101">
        <f>L44+H45-K45</f>
        <v>26045681</v>
      </c>
      <c r="M45" s="100"/>
      <c r="N45" s="102"/>
      <c r="O45" s="49"/>
    </row>
    <row r="46" spans="1:15" s="12" customFormat="1" ht="24" customHeight="1" x14ac:dyDescent="0.25">
      <c r="A46" s="40"/>
      <c r="B46" s="20"/>
      <c r="C46" s="20" t="s">
        <v>9</v>
      </c>
      <c r="D46" s="20"/>
      <c r="E46" s="20"/>
      <c r="F46" s="22"/>
      <c r="G46" s="22"/>
      <c r="H46" s="22"/>
      <c r="I46" s="22"/>
      <c r="J46" s="48"/>
      <c r="K46" s="100"/>
      <c r="L46" s="101">
        <v>26770997</v>
      </c>
      <c r="M46" s="103"/>
      <c r="N46" s="102" t="s">
        <v>76</v>
      </c>
      <c r="O46" s="49"/>
    </row>
    <row r="47" spans="1:15" s="12" customFormat="1" ht="24" customHeight="1" x14ac:dyDescent="0.25">
      <c r="A47" s="40"/>
      <c r="B47" s="20"/>
      <c r="C47" s="20" t="s">
        <v>51</v>
      </c>
      <c r="D47" s="20"/>
      <c r="E47" s="20"/>
      <c r="F47" s="22"/>
      <c r="G47" s="22"/>
      <c r="H47" s="22"/>
      <c r="I47" s="22"/>
      <c r="J47" s="20"/>
      <c r="K47" s="20">
        <v>26770997</v>
      </c>
      <c r="L47" s="27">
        <f>L46+H47-K47</f>
        <v>0</v>
      </c>
      <c r="M47" s="40"/>
    </row>
    <row r="48" spans="1:15" s="12" customFormat="1" ht="24" customHeight="1" x14ac:dyDescent="0.25">
      <c r="A48" s="40"/>
      <c r="B48" s="37">
        <v>44273</v>
      </c>
      <c r="C48" s="20" t="s">
        <v>64</v>
      </c>
      <c r="D48" s="20" t="s">
        <v>31</v>
      </c>
      <c r="E48" s="20">
        <v>5</v>
      </c>
      <c r="F48" s="41">
        <v>70000</v>
      </c>
      <c r="G48" s="22">
        <f>F48*1.1</f>
        <v>77000</v>
      </c>
      <c r="H48" s="55">
        <f>E48*G48</f>
        <v>385000</v>
      </c>
      <c r="I48" s="46"/>
      <c r="J48" s="75">
        <v>542</v>
      </c>
      <c r="K48" s="20"/>
      <c r="L48" s="27">
        <f t="shared" ref="L48:L60" si="3">L47+H48-K48</f>
        <v>385000</v>
      </c>
      <c r="M48" s="40"/>
    </row>
    <row r="49" spans="1:14" s="12" customFormat="1" ht="24" customHeight="1" x14ac:dyDescent="0.25">
      <c r="A49" s="40"/>
      <c r="B49" s="44"/>
      <c r="C49" s="45" t="s">
        <v>65</v>
      </c>
      <c r="D49" s="45" t="s">
        <v>31</v>
      </c>
      <c r="E49" s="45">
        <v>5</v>
      </c>
      <c r="F49" s="46">
        <v>80000</v>
      </c>
      <c r="G49" s="22">
        <f t="shared" ref="G49:G60" si="4">F49*1.1</f>
        <v>88000</v>
      </c>
      <c r="H49" s="55">
        <f t="shared" ref="H49:H60" si="5">E49*G49</f>
        <v>440000</v>
      </c>
      <c r="I49" s="86"/>
      <c r="J49" s="76"/>
      <c r="K49" s="45"/>
      <c r="L49" s="27">
        <f t="shared" si="3"/>
        <v>825000</v>
      </c>
    </row>
    <row r="50" spans="1:14" s="12" customFormat="1" ht="24" customHeight="1" x14ac:dyDescent="0.25">
      <c r="A50" s="40"/>
      <c r="B50" s="44"/>
      <c r="C50" s="45" t="s">
        <v>66</v>
      </c>
      <c r="D50" s="45" t="s">
        <v>31</v>
      </c>
      <c r="E50" s="45">
        <v>20</v>
      </c>
      <c r="F50" s="46">
        <v>7000</v>
      </c>
      <c r="G50" s="22">
        <f t="shared" si="4"/>
        <v>7700.0000000000009</v>
      </c>
      <c r="H50" s="55">
        <f t="shared" si="5"/>
        <v>154000.00000000003</v>
      </c>
      <c r="I50" s="86"/>
      <c r="J50" s="76"/>
      <c r="K50" s="45"/>
      <c r="L50" s="27">
        <f t="shared" si="3"/>
        <v>979000</v>
      </c>
    </row>
    <row r="51" spans="1:14" s="12" customFormat="1" ht="24" customHeight="1" x14ac:dyDescent="0.25">
      <c r="A51" s="40"/>
      <c r="B51" s="44">
        <v>44279</v>
      </c>
      <c r="C51" s="38" t="s">
        <v>67</v>
      </c>
      <c r="D51" s="39" t="s">
        <v>31</v>
      </c>
      <c r="E51" s="39">
        <v>5</v>
      </c>
      <c r="F51" s="46">
        <v>567000</v>
      </c>
      <c r="G51" s="22">
        <f t="shared" si="4"/>
        <v>623700</v>
      </c>
      <c r="H51" s="55">
        <f t="shared" si="5"/>
        <v>3118500</v>
      </c>
      <c r="I51" s="86"/>
      <c r="J51" s="76"/>
      <c r="K51" s="45"/>
      <c r="L51" s="27">
        <f t="shared" si="3"/>
        <v>4097500</v>
      </c>
    </row>
    <row r="52" spans="1:14" s="12" customFormat="1" ht="24" customHeight="1" x14ac:dyDescent="0.25">
      <c r="A52" s="40"/>
      <c r="B52" s="44"/>
      <c r="C52" s="38" t="s">
        <v>68</v>
      </c>
      <c r="D52" s="39" t="s">
        <v>31</v>
      </c>
      <c r="E52" s="39">
        <v>5</v>
      </c>
      <c r="F52" s="46">
        <v>588000</v>
      </c>
      <c r="G52" s="22">
        <f t="shared" si="4"/>
        <v>646800</v>
      </c>
      <c r="H52" s="55">
        <f t="shared" si="5"/>
        <v>3234000</v>
      </c>
      <c r="I52" s="86"/>
      <c r="J52" s="76"/>
      <c r="K52" s="45"/>
      <c r="L52" s="27">
        <f t="shared" si="3"/>
        <v>7331500</v>
      </c>
    </row>
    <row r="53" spans="1:14" s="12" customFormat="1" ht="24" customHeight="1" x14ac:dyDescent="0.25">
      <c r="A53" s="40"/>
      <c r="B53" s="44"/>
      <c r="C53" s="38" t="s">
        <v>69</v>
      </c>
      <c r="D53" s="39" t="s">
        <v>31</v>
      </c>
      <c r="E53" s="39">
        <v>4</v>
      </c>
      <c r="F53" s="46">
        <v>65000</v>
      </c>
      <c r="G53" s="22">
        <f t="shared" si="4"/>
        <v>71500</v>
      </c>
      <c r="H53" s="55">
        <f t="shared" si="5"/>
        <v>286000</v>
      </c>
      <c r="I53" s="86"/>
      <c r="J53" s="76"/>
      <c r="K53" s="45"/>
      <c r="L53" s="27">
        <f t="shared" si="3"/>
        <v>7617500</v>
      </c>
    </row>
    <row r="54" spans="1:14" s="12" customFormat="1" ht="24" customHeight="1" x14ac:dyDescent="0.25">
      <c r="A54" s="40"/>
      <c r="B54" s="44"/>
      <c r="C54" s="38" t="s">
        <v>70</v>
      </c>
      <c r="D54" s="39" t="s">
        <v>31</v>
      </c>
      <c r="E54" s="39">
        <v>1</v>
      </c>
      <c r="F54" s="46">
        <v>550000</v>
      </c>
      <c r="G54" s="22">
        <f t="shared" si="4"/>
        <v>605000</v>
      </c>
      <c r="H54" s="55">
        <f t="shared" si="5"/>
        <v>605000</v>
      </c>
      <c r="I54" s="87"/>
      <c r="J54" s="77"/>
      <c r="K54" s="45"/>
      <c r="L54" s="27">
        <f t="shared" si="3"/>
        <v>8222500</v>
      </c>
    </row>
    <row r="55" spans="1:14" s="12" customFormat="1" ht="24" customHeight="1" x14ac:dyDescent="0.25">
      <c r="A55" s="40"/>
      <c r="B55" s="44">
        <v>44286</v>
      </c>
      <c r="C55" t="s">
        <v>71</v>
      </c>
      <c r="D55" s="45" t="s">
        <v>31</v>
      </c>
      <c r="E55" s="45">
        <v>5</v>
      </c>
      <c r="F55" s="46">
        <v>90000</v>
      </c>
      <c r="G55" s="22">
        <f t="shared" si="4"/>
        <v>99000.000000000015</v>
      </c>
      <c r="H55" s="55">
        <f t="shared" si="5"/>
        <v>495000.00000000006</v>
      </c>
      <c r="I55" s="46"/>
      <c r="J55" s="75">
        <v>564</v>
      </c>
      <c r="K55" s="45"/>
      <c r="L55" s="27">
        <f t="shared" si="3"/>
        <v>8717500</v>
      </c>
    </row>
    <row r="56" spans="1:14" s="12" customFormat="1" ht="24" customHeight="1" x14ac:dyDescent="0.25">
      <c r="A56" s="40"/>
      <c r="B56" s="44"/>
      <c r="C56" s="20" t="s">
        <v>72</v>
      </c>
      <c r="D56" s="45" t="s">
        <v>31</v>
      </c>
      <c r="E56" s="45">
        <v>10</v>
      </c>
      <c r="F56" s="46">
        <v>20000</v>
      </c>
      <c r="G56" s="22">
        <f t="shared" si="4"/>
        <v>22000</v>
      </c>
      <c r="H56" s="55">
        <f t="shared" si="5"/>
        <v>220000</v>
      </c>
      <c r="I56" s="86"/>
      <c r="J56" s="76"/>
      <c r="K56" s="45"/>
      <c r="L56" s="27">
        <f t="shared" si="3"/>
        <v>8937500</v>
      </c>
    </row>
    <row r="57" spans="1:14" s="12" customFormat="1" ht="24" customHeight="1" x14ac:dyDescent="0.25">
      <c r="A57" s="40"/>
      <c r="B57" s="44"/>
      <c r="C57" s="42" t="s">
        <v>73</v>
      </c>
      <c r="D57" s="45" t="s">
        <v>31</v>
      </c>
      <c r="E57" s="45">
        <v>50</v>
      </c>
      <c r="F57" s="46">
        <v>11800</v>
      </c>
      <c r="G57" s="22">
        <f t="shared" si="4"/>
        <v>12980.000000000002</v>
      </c>
      <c r="H57" s="55">
        <f t="shared" si="5"/>
        <v>649000.00000000012</v>
      </c>
      <c r="I57" s="86"/>
      <c r="J57" s="76"/>
      <c r="K57" s="45"/>
      <c r="L57" s="27">
        <f t="shared" si="3"/>
        <v>9586500</v>
      </c>
    </row>
    <row r="58" spans="1:14" s="12" customFormat="1" ht="24" customHeight="1" x14ac:dyDescent="0.25">
      <c r="A58" s="40"/>
      <c r="B58" s="44"/>
      <c r="C58" t="s">
        <v>74</v>
      </c>
      <c r="D58" s="45" t="s">
        <v>31</v>
      </c>
      <c r="E58" s="45">
        <v>10</v>
      </c>
      <c r="F58" s="46">
        <v>10000</v>
      </c>
      <c r="G58" s="22">
        <f t="shared" si="4"/>
        <v>11000</v>
      </c>
      <c r="H58" s="55">
        <f t="shared" si="5"/>
        <v>110000</v>
      </c>
      <c r="I58" s="86"/>
      <c r="J58" s="76"/>
      <c r="K58" s="45"/>
      <c r="L58" s="27">
        <f t="shared" si="3"/>
        <v>9696500</v>
      </c>
    </row>
    <row r="59" spans="1:14" s="12" customFormat="1" ht="24" customHeight="1" x14ac:dyDescent="0.25">
      <c r="A59" s="40"/>
      <c r="B59" s="44"/>
      <c r="C59" s="45" t="s">
        <v>75</v>
      </c>
      <c r="D59" s="45" t="s">
        <v>32</v>
      </c>
      <c r="E59" s="45">
        <v>30</v>
      </c>
      <c r="F59" s="46">
        <v>38000</v>
      </c>
      <c r="G59" s="22">
        <f t="shared" si="4"/>
        <v>41800</v>
      </c>
      <c r="H59" s="55">
        <f t="shared" si="5"/>
        <v>1254000</v>
      </c>
      <c r="I59" s="87"/>
      <c r="J59" s="77"/>
      <c r="K59" s="45"/>
      <c r="L59" s="27">
        <f t="shared" si="3"/>
        <v>10950500</v>
      </c>
    </row>
    <row r="60" spans="1:14" s="12" customFormat="1" ht="24" customHeight="1" x14ac:dyDescent="0.25">
      <c r="A60" s="40"/>
      <c r="B60" s="44"/>
      <c r="C60" s="45"/>
      <c r="D60" s="45"/>
      <c r="E60" s="45"/>
      <c r="F60" s="46"/>
      <c r="G60" s="22">
        <f t="shared" si="4"/>
        <v>0</v>
      </c>
      <c r="H60" s="22">
        <f t="shared" si="5"/>
        <v>0</v>
      </c>
      <c r="I60" s="46"/>
      <c r="J60" s="45"/>
      <c r="K60" s="45"/>
      <c r="L60" s="27">
        <f t="shared" si="3"/>
        <v>10950500</v>
      </c>
    </row>
    <row r="61" spans="1:14" s="12" customFormat="1" ht="24" customHeight="1" x14ac:dyDescent="0.25">
      <c r="A61" s="40"/>
      <c r="B61" s="37">
        <v>44289</v>
      </c>
      <c r="C61" s="20" t="s">
        <v>77</v>
      </c>
      <c r="D61" s="20" t="s">
        <v>78</v>
      </c>
      <c r="E61" s="20">
        <v>1</v>
      </c>
      <c r="F61" s="22">
        <v>4900000</v>
      </c>
      <c r="G61" s="22">
        <f>F61*1.1</f>
        <v>5390000</v>
      </c>
      <c r="H61" s="22">
        <f>G61*E61</f>
        <v>5390000</v>
      </c>
      <c r="I61" s="83">
        <v>990000</v>
      </c>
      <c r="J61" s="48">
        <v>588</v>
      </c>
      <c r="K61" s="20"/>
      <c r="L61" s="27">
        <f>L60+H61-K61</f>
        <v>16340500</v>
      </c>
      <c r="M61" s="40"/>
      <c r="N61" s="49" t="s">
        <v>107</v>
      </c>
    </row>
    <row r="62" spans="1:14" s="12" customFormat="1" ht="24" customHeight="1" x14ac:dyDescent="0.25">
      <c r="A62" s="40"/>
      <c r="B62" s="37">
        <v>44293</v>
      </c>
      <c r="C62" s="20" t="s">
        <v>79</v>
      </c>
      <c r="D62" s="20" t="s">
        <v>31</v>
      </c>
      <c r="E62" s="20">
        <v>5</v>
      </c>
      <c r="F62" s="41">
        <v>863600</v>
      </c>
      <c r="G62" s="22">
        <f t="shared" ref="G62:G67" si="6">F62*1.1</f>
        <v>949960.00000000012</v>
      </c>
      <c r="H62" s="55">
        <f t="shared" ref="H62:H66" si="7">G62*E62</f>
        <v>4749800.0000000009</v>
      </c>
      <c r="I62" s="22"/>
      <c r="J62" s="78">
        <v>590</v>
      </c>
      <c r="K62" s="20"/>
      <c r="L62" s="27">
        <f t="shared" ref="L62:L67" si="8">L61+H62-K62</f>
        <v>21090300</v>
      </c>
      <c r="M62" s="40"/>
    </row>
    <row r="63" spans="1:14" s="12" customFormat="1" ht="24" customHeight="1" x14ac:dyDescent="0.25">
      <c r="A63" s="40"/>
      <c r="B63" s="44"/>
      <c r="C63" s="45" t="s">
        <v>80</v>
      </c>
      <c r="D63" s="45" t="s">
        <v>31</v>
      </c>
      <c r="E63" s="45">
        <v>5</v>
      </c>
      <c r="F63" s="46">
        <v>812000</v>
      </c>
      <c r="G63" s="22">
        <f t="shared" si="6"/>
        <v>893200.00000000012</v>
      </c>
      <c r="H63" s="55">
        <f t="shared" si="7"/>
        <v>4466000.0000000009</v>
      </c>
      <c r="I63" s="22"/>
      <c r="J63" s="78"/>
      <c r="K63" s="45"/>
      <c r="L63" s="27">
        <f t="shared" si="8"/>
        <v>25556300</v>
      </c>
    </row>
    <row r="64" spans="1:14" s="12" customFormat="1" ht="24" customHeight="1" x14ac:dyDescent="0.25">
      <c r="A64" s="40"/>
      <c r="B64" s="44">
        <v>44299</v>
      </c>
      <c r="C64" s="45" t="s">
        <v>53</v>
      </c>
      <c r="D64" s="45" t="s">
        <v>31</v>
      </c>
      <c r="E64" s="45">
        <v>20</v>
      </c>
      <c r="F64" s="46">
        <v>70000</v>
      </c>
      <c r="G64" s="22">
        <f t="shared" si="6"/>
        <v>77000</v>
      </c>
      <c r="H64" s="55">
        <f t="shared" si="7"/>
        <v>1540000</v>
      </c>
      <c r="I64" s="46"/>
      <c r="J64" s="79">
        <v>597</v>
      </c>
      <c r="K64" s="45"/>
      <c r="L64" s="27">
        <f t="shared" si="8"/>
        <v>27096300</v>
      </c>
    </row>
    <row r="65" spans="1:13" s="12" customFormat="1" ht="24" customHeight="1" x14ac:dyDescent="0.25">
      <c r="A65" s="40"/>
      <c r="B65" s="44">
        <v>44309</v>
      </c>
      <c r="C65" s="45" t="s">
        <v>81</v>
      </c>
      <c r="D65" s="45" t="s">
        <v>31</v>
      </c>
      <c r="E65" s="45">
        <v>1</v>
      </c>
      <c r="F65" s="46">
        <v>16000000</v>
      </c>
      <c r="G65" s="22">
        <f t="shared" si="6"/>
        <v>17600000</v>
      </c>
      <c r="H65" s="55">
        <f t="shared" si="7"/>
        <v>17600000</v>
      </c>
      <c r="I65" s="22"/>
      <c r="J65" s="78">
        <v>632</v>
      </c>
      <c r="K65" s="45"/>
      <c r="L65" s="27">
        <f t="shared" si="8"/>
        <v>44696300</v>
      </c>
    </row>
    <row r="66" spans="1:13" s="12" customFormat="1" ht="24" customHeight="1" x14ac:dyDescent="0.25">
      <c r="A66" s="40"/>
      <c r="B66" s="44"/>
      <c r="C66" s="38" t="s">
        <v>82</v>
      </c>
      <c r="D66" s="39" t="s">
        <v>31</v>
      </c>
      <c r="E66" s="39">
        <v>5</v>
      </c>
      <c r="F66" s="46">
        <v>1500000</v>
      </c>
      <c r="G66" s="22">
        <f t="shared" si="6"/>
        <v>1650000.0000000002</v>
      </c>
      <c r="H66" s="55">
        <f t="shared" si="7"/>
        <v>8250000.0000000009</v>
      </c>
      <c r="I66" s="22"/>
      <c r="J66" s="78"/>
      <c r="K66" s="45"/>
      <c r="L66" s="27">
        <f t="shared" si="8"/>
        <v>52946300</v>
      </c>
    </row>
    <row r="67" spans="1:13" s="12" customFormat="1" ht="24" customHeight="1" x14ac:dyDescent="0.25">
      <c r="A67" s="40"/>
      <c r="B67" s="37"/>
      <c r="C67" s="20"/>
      <c r="D67" s="20"/>
      <c r="E67" s="20"/>
      <c r="F67" s="22"/>
      <c r="G67" s="22">
        <f t="shared" si="6"/>
        <v>0</v>
      </c>
      <c r="H67" s="22">
        <f t="shared" ref="H67" si="9">E67*G67</f>
        <v>0</v>
      </c>
      <c r="I67" s="22"/>
      <c r="J67" s="20"/>
      <c r="K67" s="20"/>
      <c r="L67" s="27">
        <f t="shared" si="8"/>
        <v>52946300</v>
      </c>
      <c r="M67" s="20"/>
    </row>
    <row r="68" spans="1:13" s="12" customFormat="1" ht="24" customHeight="1" x14ac:dyDescent="0.25">
      <c r="A68" s="40"/>
      <c r="B68" s="37">
        <v>44326</v>
      </c>
      <c r="C68" s="20" t="s">
        <v>83</v>
      </c>
      <c r="D68" s="20" t="s">
        <v>31</v>
      </c>
      <c r="E68" s="20">
        <v>50</v>
      </c>
      <c r="F68" s="22">
        <v>7500</v>
      </c>
      <c r="G68" s="22">
        <f>F68*1.1</f>
        <v>8250</v>
      </c>
      <c r="H68" s="55">
        <f>G68*E68</f>
        <v>412500</v>
      </c>
      <c r="I68" s="46"/>
      <c r="J68" s="80">
        <v>655</v>
      </c>
      <c r="K68" s="20"/>
      <c r="L68" s="27">
        <f>L67+H68-K68</f>
        <v>53358800</v>
      </c>
      <c r="M68" s="40"/>
    </row>
    <row r="69" spans="1:13" s="12" customFormat="1" ht="24" customHeight="1" x14ac:dyDescent="0.25">
      <c r="A69" s="40"/>
      <c r="B69" s="20"/>
      <c r="C69" s="42" t="s">
        <v>84</v>
      </c>
      <c r="D69" s="20" t="s">
        <v>31</v>
      </c>
      <c r="E69" s="20">
        <v>30</v>
      </c>
      <c r="F69" s="22">
        <v>8000</v>
      </c>
      <c r="G69" s="22">
        <f t="shared" ref="G69:G70" si="10">F69*1.1</f>
        <v>8800</v>
      </c>
      <c r="H69" s="55">
        <f t="shared" ref="H69:H70" si="11">G69*E69</f>
        <v>264000</v>
      </c>
      <c r="I69" s="86"/>
      <c r="J69" s="81"/>
      <c r="K69" s="20"/>
      <c r="L69" s="27">
        <f t="shared" ref="L69:L78" si="12">L68+H69-K69</f>
        <v>53622800</v>
      </c>
      <c r="M69" s="40"/>
    </row>
    <row r="70" spans="1:13" s="12" customFormat="1" ht="24" customHeight="1" x14ac:dyDescent="0.25">
      <c r="A70" s="40"/>
      <c r="B70" s="20"/>
      <c r="C70" s="42" t="s">
        <v>85</v>
      </c>
      <c r="D70" s="20" t="s">
        <v>31</v>
      </c>
      <c r="E70" s="20">
        <v>10</v>
      </c>
      <c r="F70" s="22">
        <v>20000</v>
      </c>
      <c r="G70" s="22">
        <f t="shared" si="10"/>
        <v>22000</v>
      </c>
      <c r="H70" s="55">
        <f t="shared" si="11"/>
        <v>220000</v>
      </c>
      <c r="I70" s="87"/>
      <c r="J70" s="82"/>
      <c r="K70" s="20"/>
      <c r="L70" s="27">
        <f t="shared" si="12"/>
        <v>53842800</v>
      </c>
      <c r="M70" s="40"/>
    </row>
    <row r="71" spans="1:13" s="12" customFormat="1" ht="24" customHeight="1" x14ac:dyDescent="0.3">
      <c r="A71" s="40"/>
      <c r="B71" s="37">
        <v>44335</v>
      </c>
      <c r="C71" s="50" t="s">
        <v>86</v>
      </c>
      <c r="D71" s="51" t="s">
        <v>87</v>
      </c>
      <c r="E71" s="51">
        <v>200</v>
      </c>
      <c r="F71" s="52">
        <v>75500</v>
      </c>
      <c r="G71" s="22">
        <f>F71*1.1</f>
        <v>83050</v>
      </c>
      <c r="H71" s="55">
        <f>G71*E71</f>
        <v>16610000</v>
      </c>
      <c r="I71" s="46"/>
      <c r="J71" s="75">
        <v>676</v>
      </c>
      <c r="K71" s="20"/>
      <c r="L71" s="27">
        <f t="shared" si="12"/>
        <v>70452800</v>
      </c>
      <c r="M71" s="40"/>
    </row>
    <row r="72" spans="1:13" s="12" customFormat="1" ht="24" customHeight="1" x14ac:dyDescent="0.3">
      <c r="A72" s="40"/>
      <c r="B72" s="37"/>
      <c r="C72" s="50" t="s">
        <v>88</v>
      </c>
      <c r="D72" s="51" t="s">
        <v>31</v>
      </c>
      <c r="E72" s="51">
        <v>100</v>
      </c>
      <c r="F72" s="52">
        <v>2000</v>
      </c>
      <c r="G72" s="22">
        <f t="shared" ref="G72:G78" si="13">F72*1.1</f>
        <v>2200</v>
      </c>
      <c r="H72" s="55">
        <f t="shared" ref="H72:H78" si="14">G72*E72</f>
        <v>220000</v>
      </c>
      <c r="I72" s="86"/>
      <c r="J72" s="76"/>
      <c r="K72" s="20"/>
      <c r="L72" s="27">
        <f t="shared" si="12"/>
        <v>70672800</v>
      </c>
      <c r="M72" s="40"/>
    </row>
    <row r="73" spans="1:13" s="12" customFormat="1" ht="24" customHeight="1" x14ac:dyDescent="0.3">
      <c r="A73" s="40"/>
      <c r="B73" s="44"/>
      <c r="C73" s="50" t="s">
        <v>89</v>
      </c>
      <c r="D73" s="51" t="s">
        <v>31</v>
      </c>
      <c r="E73" s="51">
        <v>3</v>
      </c>
      <c r="F73" s="52">
        <v>350000</v>
      </c>
      <c r="G73" s="22">
        <f t="shared" si="13"/>
        <v>385000.00000000006</v>
      </c>
      <c r="H73" s="55">
        <f t="shared" si="14"/>
        <v>1155000.0000000002</v>
      </c>
      <c r="I73" s="86"/>
      <c r="J73" s="76"/>
      <c r="K73" s="45"/>
      <c r="L73" s="27">
        <f t="shared" si="12"/>
        <v>71827800</v>
      </c>
      <c r="M73" s="40"/>
    </row>
    <row r="74" spans="1:13" s="12" customFormat="1" ht="24" customHeight="1" x14ac:dyDescent="0.3">
      <c r="A74" s="40"/>
      <c r="B74" s="44"/>
      <c r="C74" s="50" t="s">
        <v>90</v>
      </c>
      <c r="D74" s="51" t="s">
        <v>31</v>
      </c>
      <c r="E74" s="51">
        <v>3</v>
      </c>
      <c r="F74" s="52">
        <v>350000</v>
      </c>
      <c r="G74" s="22">
        <f t="shared" si="13"/>
        <v>385000.00000000006</v>
      </c>
      <c r="H74" s="55">
        <f t="shared" si="14"/>
        <v>1155000.0000000002</v>
      </c>
      <c r="I74" s="86"/>
      <c r="J74" s="76"/>
      <c r="K74" s="45"/>
      <c r="L74" s="27">
        <f t="shared" si="12"/>
        <v>72982800</v>
      </c>
      <c r="M74" s="40"/>
    </row>
    <row r="75" spans="1:13" s="12" customFormat="1" ht="24" customHeight="1" x14ac:dyDescent="0.3">
      <c r="A75" s="40"/>
      <c r="B75" s="44"/>
      <c r="C75" s="50" t="s">
        <v>91</v>
      </c>
      <c r="D75" s="51" t="s">
        <v>31</v>
      </c>
      <c r="E75" s="51">
        <v>50</v>
      </c>
      <c r="F75" s="52">
        <v>11800</v>
      </c>
      <c r="G75" s="22">
        <f t="shared" si="13"/>
        <v>12980.000000000002</v>
      </c>
      <c r="H75" s="55">
        <f t="shared" si="14"/>
        <v>649000.00000000012</v>
      </c>
      <c r="I75" s="86"/>
      <c r="J75" s="76"/>
      <c r="K75" s="45"/>
      <c r="L75" s="27">
        <f t="shared" si="12"/>
        <v>73631800</v>
      </c>
      <c r="M75" s="40"/>
    </row>
    <row r="76" spans="1:13" s="12" customFormat="1" ht="24" customHeight="1" x14ac:dyDescent="0.3">
      <c r="A76" s="40"/>
      <c r="B76" s="44"/>
      <c r="C76" s="50" t="s">
        <v>92</v>
      </c>
      <c r="D76" s="51" t="s">
        <v>87</v>
      </c>
      <c r="E76" s="51">
        <v>200</v>
      </c>
      <c r="F76" s="52">
        <v>13500</v>
      </c>
      <c r="G76" s="22">
        <f t="shared" si="13"/>
        <v>14850.000000000002</v>
      </c>
      <c r="H76" s="55">
        <f t="shared" si="14"/>
        <v>2970000.0000000005</v>
      </c>
      <c r="I76" s="86"/>
      <c r="J76" s="76"/>
      <c r="K76" s="45"/>
      <c r="L76" s="27">
        <f t="shared" si="12"/>
        <v>76601800</v>
      </c>
      <c r="M76" s="40"/>
    </row>
    <row r="77" spans="1:13" s="12" customFormat="1" ht="24" customHeight="1" x14ac:dyDescent="0.3">
      <c r="A77" s="40"/>
      <c r="B77" s="37"/>
      <c r="C77" s="50" t="s">
        <v>93</v>
      </c>
      <c r="D77" s="51" t="s">
        <v>31</v>
      </c>
      <c r="E77" s="51">
        <v>4</v>
      </c>
      <c r="F77" s="52">
        <v>1650000</v>
      </c>
      <c r="G77" s="22">
        <f t="shared" si="13"/>
        <v>1815000.0000000002</v>
      </c>
      <c r="H77" s="55">
        <f t="shared" si="14"/>
        <v>7260000.0000000009</v>
      </c>
      <c r="I77" s="87"/>
      <c r="J77" s="77"/>
      <c r="K77" s="20"/>
      <c r="L77" s="27">
        <f t="shared" si="12"/>
        <v>83861800</v>
      </c>
      <c r="M77" s="40"/>
    </row>
    <row r="78" spans="1:13" s="12" customFormat="1" ht="24" customHeight="1" x14ac:dyDescent="0.3">
      <c r="A78" s="40"/>
      <c r="B78" s="37">
        <v>44336</v>
      </c>
      <c r="C78" s="53" t="s">
        <v>94</v>
      </c>
      <c r="D78" s="51" t="s">
        <v>31</v>
      </c>
      <c r="E78" s="51">
        <v>6</v>
      </c>
      <c r="F78" s="52">
        <v>780000</v>
      </c>
      <c r="G78" s="22">
        <f t="shared" si="13"/>
        <v>858000.00000000012</v>
      </c>
      <c r="H78" s="55">
        <f t="shared" si="14"/>
        <v>5148000.0000000009</v>
      </c>
      <c r="I78" s="22"/>
      <c r="J78" s="54">
        <v>679</v>
      </c>
      <c r="K78" s="20"/>
      <c r="L78" s="27">
        <f t="shared" si="12"/>
        <v>89009800</v>
      </c>
      <c r="M78" s="40"/>
    </row>
    <row r="79" spans="1:13" s="12" customFormat="1" ht="24" customHeight="1" x14ac:dyDescent="0.25">
      <c r="A79" s="40"/>
      <c r="B79" s="37">
        <v>44341</v>
      </c>
      <c r="C79" s="12" t="s">
        <v>95</v>
      </c>
      <c r="J79" s="19"/>
      <c r="K79" s="20">
        <v>18873800</v>
      </c>
      <c r="L79" s="27">
        <f t="shared" ref="L79:L90" si="15">L78+H80-K79</f>
        <v>72446000</v>
      </c>
      <c r="M79" s="40"/>
    </row>
    <row r="80" spans="1:13" s="12" customFormat="1" ht="24" customHeight="1" x14ac:dyDescent="0.25">
      <c r="A80" s="40"/>
      <c r="B80" s="37"/>
      <c r="C80" s="38" t="s">
        <v>96</v>
      </c>
      <c r="D80" s="39" t="s">
        <v>31</v>
      </c>
      <c r="E80" s="39">
        <v>60</v>
      </c>
      <c r="F80" s="52">
        <v>35000</v>
      </c>
      <c r="G80" s="22">
        <f t="shared" ref="G80:G88" si="16">F80*1.1</f>
        <v>38500</v>
      </c>
      <c r="H80" s="55">
        <f t="shared" ref="H80:H88" si="17">G80*E80</f>
        <v>2310000</v>
      </c>
      <c r="I80" s="46"/>
      <c r="J80" s="75">
        <v>695</v>
      </c>
      <c r="K80" s="20"/>
      <c r="L80" s="27">
        <f t="shared" si="15"/>
        <v>74371000</v>
      </c>
      <c r="M80" s="40"/>
    </row>
    <row r="81" spans="1:13" s="12" customFormat="1" ht="24" customHeight="1" x14ac:dyDescent="0.25">
      <c r="A81" s="40"/>
      <c r="B81" s="37"/>
      <c r="C81" s="38" t="s">
        <v>97</v>
      </c>
      <c r="D81" s="39" t="s">
        <v>31</v>
      </c>
      <c r="E81">
        <v>50</v>
      </c>
      <c r="F81" s="52">
        <v>35000</v>
      </c>
      <c r="G81" s="22">
        <f t="shared" si="16"/>
        <v>38500</v>
      </c>
      <c r="H81" s="55">
        <f t="shared" si="17"/>
        <v>1925000</v>
      </c>
      <c r="I81" s="86"/>
      <c r="J81" s="76"/>
      <c r="K81" s="20"/>
      <c r="L81" s="27">
        <f t="shared" si="15"/>
        <v>75031000</v>
      </c>
      <c r="M81" s="40"/>
    </row>
    <row r="82" spans="1:13" s="12" customFormat="1" ht="24" customHeight="1" x14ac:dyDescent="0.25">
      <c r="A82" s="40"/>
      <c r="B82" s="37"/>
      <c r="C82" s="38" t="s">
        <v>98</v>
      </c>
      <c r="D82" s="39" t="s">
        <v>31</v>
      </c>
      <c r="E82" s="39">
        <v>50</v>
      </c>
      <c r="F82" s="52">
        <v>12000</v>
      </c>
      <c r="G82" s="22">
        <f t="shared" si="16"/>
        <v>13200.000000000002</v>
      </c>
      <c r="H82" s="55">
        <f t="shared" si="17"/>
        <v>660000.00000000012</v>
      </c>
      <c r="I82" s="86"/>
      <c r="J82" s="76"/>
      <c r="K82" s="20"/>
      <c r="L82" s="27">
        <f t="shared" si="15"/>
        <v>77891000</v>
      </c>
      <c r="M82" s="40"/>
    </row>
    <row r="83" spans="1:13" s="12" customFormat="1" ht="24" customHeight="1" x14ac:dyDescent="0.25">
      <c r="A83" s="40"/>
      <c r="B83" s="37"/>
      <c r="C83" s="38" t="s">
        <v>99</v>
      </c>
      <c r="D83" s="39" t="s">
        <v>87</v>
      </c>
      <c r="E83" s="39">
        <v>200</v>
      </c>
      <c r="F83" s="52">
        <v>13000</v>
      </c>
      <c r="G83" s="22">
        <f t="shared" si="16"/>
        <v>14300.000000000002</v>
      </c>
      <c r="H83" s="55">
        <f t="shared" si="17"/>
        <v>2860000.0000000005</v>
      </c>
      <c r="I83" s="86"/>
      <c r="J83" s="76"/>
      <c r="K83" s="20"/>
      <c r="L83" s="27">
        <f t="shared" si="15"/>
        <v>78221000</v>
      </c>
      <c r="M83" s="40"/>
    </row>
    <row r="84" spans="1:13" s="12" customFormat="1" ht="24" customHeight="1" x14ac:dyDescent="0.25">
      <c r="A84" s="40"/>
      <c r="B84" s="37"/>
      <c r="C84" s="38" t="s">
        <v>100</v>
      </c>
      <c r="D84" s="39" t="s">
        <v>31</v>
      </c>
      <c r="E84" s="39">
        <v>100</v>
      </c>
      <c r="F84" s="52">
        <v>3000</v>
      </c>
      <c r="G84" s="22">
        <f t="shared" si="16"/>
        <v>3300.0000000000005</v>
      </c>
      <c r="H84" s="55">
        <f t="shared" si="17"/>
        <v>330000.00000000006</v>
      </c>
      <c r="I84" s="86"/>
      <c r="J84" s="76"/>
      <c r="K84" s="20"/>
      <c r="L84" s="27">
        <f t="shared" si="15"/>
        <v>78584000</v>
      </c>
      <c r="M84" s="40"/>
    </row>
    <row r="85" spans="1:13" s="12" customFormat="1" ht="24" customHeight="1" x14ac:dyDescent="0.25">
      <c r="A85" s="40"/>
      <c r="B85" s="37"/>
      <c r="C85" s="38" t="s">
        <v>101</v>
      </c>
      <c r="D85" s="39" t="s">
        <v>31</v>
      </c>
      <c r="E85" s="12">
        <v>6</v>
      </c>
      <c r="F85" s="39">
        <v>55000</v>
      </c>
      <c r="G85" s="22">
        <f t="shared" si="16"/>
        <v>60500.000000000007</v>
      </c>
      <c r="H85" s="55">
        <f t="shared" si="17"/>
        <v>363000.00000000006</v>
      </c>
      <c r="I85" s="87"/>
      <c r="J85" s="77"/>
      <c r="K85" s="20"/>
      <c r="L85" s="27">
        <f t="shared" si="15"/>
        <v>80484000.299999997</v>
      </c>
      <c r="M85" s="40"/>
    </row>
    <row r="86" spans="1:13" s="12" customFormat="1" ht="24" customHeight="1" x14ac:dyDescent="0.25">
      <c r="A86" s="40"/>
      <c r="B86" s="37">
        <v>44343</v>
      </c>
      <c r="C86" t="s">
        <v>102</v>
      </c>
      <c r="D86" s="39" t="s">
        <v>31</v>
      </c>
      <c r="E86" s="39">
        <v>1</v>
      </c>
      <c r="F86" s="52">
        <v>1727273</v>
      </c>
      <c r="G86" s="22">
        <f t="shared" si="16"/>
        <v>1900000.3</v>
      </c>
      <c r="H86" s="83">
        <f t="shared" si="17"/>
        <v>1900000.3</v>
      </c>
      <c r="I86" s="83">
        <v>1950000</v>
      </c>
      <c r="J86" s="96">
        <v>699</v>
      </c>
      <c r="K86" s="20"/>
      <c r="L86" s="27">
        <f t="shared" si="15"/>
        <v>82233000.299999997</v>
      </c>
      <c r="M86" s="40"/>
    </row>
    <row r="87" spans="1:13" s="12" customFormat="1" ht="24" customHeight="1" x14ac:dyDescent="0.25">
      <c r="A87" s="40"/>
      <c r="B87" s="37">
        <v>44344</v>
      </c>
      <c r="C87" s="38" t="s">
        <v>103</v>
      </c>
      <c r="D87" s="39" t="s">
        <v>31</v>
      </c>
      <c r="E87" s="39">
        <v>1</v>
      </c>
      <c r="F87" s="52">
        <v>1590000</v>
      </c>
      <c r="G87" s="22">
        <f t="shared" si="16"/>
        <v>1749000.0000000002</v>
      </c>
      <c r="H87" s="55">
        <f t="shared" si="17"/>
        <v>1749000.0000000002</v>
      </c>
      <c r="I87" s="88"/>
      <c r="J87" s="75">
        <v>702</v>
      </c>
      <c r="K87" s="20"/>
      <c r="L87" s="27">
        <f t="shared" si="15"/>
        <v>85093000.299999997</v>
      </c>
      <c r="M87" s="40"/>
    </row>
    <row r="88" spans="1:13" s="12" customFormat="1" ht="24" customHeight="1" x14ac:dyDescent="0.25">
      <c r="A88" s="40"/>
      <c r="B88" s="37"/>
      <c r="C88" s="38" t="s">
        <v>104</v>
      </c>
      <c r="D88" s="39" t="s">
        <v>87</v>
      </c>
      <c r="E88" s="39">
        <v>100</v>
      </c>
      <c r="F88" s="52">
        <v>26000</v>
      </c>
      <c r="G88" s="22">
        <f t="shared" si="16"/>
        <v>28600.000000000004</v>
      </c>
      <c r="H88" s="55">
        <f t="shared" si="17"/>
        <v>2860000.0000000005</v>
      </c>
      <c r="I88" s="89"/>
      <c r="J88" s="77"/>
      <c r="K88" s="20"/>
      <c r="L88" s="27">
        <f t="shared" si="15"/>
        <v>85093000.299999997</v>
      </c>
      <c r="M88" s="27">
        <f t="shared" ref="M88" si="18">M87+K89-L88</f>
        <v>-50124000.299999997</v>
      </c>
    </row>
    <row r="89" spans="1:13" s="12" customFormat="1" ht="24" customHeight="1" x14ac:dyDescent="0.25">
      <c r="A89" s="40"/>
      <c r="B89" s="37">
        <v>44382</v>
      </c>
      <c r="C89" s="20" t="s">
        <v>105</v>
      </c>
      <c r="D89" s="20"/>
      <c r="E89" s="20"/>
      <c r="F89" s="22"/>
      <c r="G89" s="22">
        <f>F89*1.1</f>
        <v>0</v>
      </c>
      <c r="H89" s="22">
        <f>G89*E89</f>
        <v>0</v>
      </c>
      <c r="I89" s="22"/>
      <c r="J89" s="22"/>
      <c r="K89" s="20">
        <v>34969000</v>
      </c>
      <c r="L89" s="27">
        <f t="shared" si="15"/>
        <v>50124000.299999997</v>
      </c>
      <c r="M89" s="40"/>
    </row>
    <row r="90" spans="1:13" s="12" customFormat="1" ht="24" customHeight="1" x14ac:dyDescent="0.25">
      <c r="A90" s="40"/>
      <c r="B90" s="20"/>
      <c r="C90" s="68" t="s">
        <v>106</v>
      </c>
      <c r="D90" s="68"/>
      <c r="E90" s="68"/>
      <c r="F90" s="68"/>
      <c r="G90" s="68"/>
      <c r="H90" s="68"/>
      <c r="I90" s="54"/>
      <c r="J90" s="55"/>
      <c r="K90" s="56"/>
      <c r="L90" s="57">
        <f t="shared" si="15"/>
        <v>50124000.299999997</v>
      </c>
    </row>
    <row r="91" spans="1:13" s="12" customFormat="1" ht="24" customHeight="1" x14ac:dyDescent="0.25">
      <c r="A91" s="40"/>
      <c r="C91" s="32" t="s">
        <v>29</v>
      </c>
      <c r="E91" s="29" t="s">
        <v>18</v>
      </c>
      <c r="H91" s="28"/>
      <c r="I91" s="28"/>
      <c r="J91" s="28"/>
      <c r="K91" s="25" t="s">
        <v>19</v>
      </c>
    </row>
    <row r="92" spans="1:13" s="12" customFormat="1" ht="24" customHeight="1" x14ac:dyDescent="0.25">
      <c r="A92" s="40"/>
      <c r="C92" s="32" t="s">
        <v>30</v>
      </c>
      <c r="E92" s="29" t="s">
        <v>20</v>
      </c>
      <c r="H92" s="28"/>
      <c r="I92" s="28"/>
      <c r="J92" s="28"/>
      <c r="K92" s="24" t="s">
        <v>20</v>
      </c>
    </row>
    <row r="93" spans="1:13" s="12" customFormat="1" ht="24" customHeight="1" x14ac:dyDescent="0.25">
      <c r="A93" s="40"/>
      <c r="E93" s="28"/>
      <c r="H93" s="28"/>
      <c r="I93" s="28"/>
      <c r="J93" s="28"/>
    </row>
    <row r="94" spans="1:13" s="12" customFormat="1" ht="24" customHeight="1" x14ac:dyDescent="0.25">
      <c r="A94" s="40"/>
      <c r="F94" s="28"/>
      <c r="G94" s="28"/>
      <c r="H94" s="28"/>
      <c r="I94" s="28"/>
      <c r="J94" s="28"/>
    </row>
    <row r="95" spans="1:13" s="12" customFormat="1" ht="24" customHeight="1" x14ac:dyDescent="0.25">
      <c r="A95" s="40"/>
      <c r="F95" s="28"/>
      <c r="G95" s="28"/>
      <c r="H95" s="28"/>
      <c r="I95" s="28"/>
      <c r="J95" s="28"/>
    </row>
    <row r="96" spans="1:13" s="12" customFormat="1" ht="24" customHeight="1" x14ac:dyDescent="0.25">
      <c r="A96" s="40"/>
      <c r="F96" s="28"/>
      <c r="G96" s="28"/>
      <c r="H96" s="28"/>
      <c r="I96" s="28"/>
      <c r="J96" s="28"/>
    </row>
    <row r="97" spans="1:13" s="12" customFormat="1" ht="24" customHeight="1" x14ac:dyDescent="0.25">
      <c r="A97" s="40"/>
      <c r="F97" s="28"/>
      <c r="G97" s="28"/>
      <c r="H97" s="28"/>
      <c r="I97" s="28"/>
      <c r="J97" s="28"/>
    </row>
    <row r="98" spans="1:13" s="12" customFormat="1" ht="24" customHeight="1" x14ac:dyDescent="0.25">
      <c r="A98" s="40"/>
      <c r="F98" s="28"/>
      <c r="G98" s="28"/>
      <c r="H98" s="28"/>
      <c r="I98" s="28"/>
      <c r="J98" s="28"/>
    </row>
    <row r="99" spans="1:13" s="12" customFormat="1" ht="24" customHeight="1" x14ac:dyDescent="0.25">
      <c r="A99" s="40"/>
      <c r="F99" s="28"/>
      <c r="G99" s="28"/>
      <c r="H99" s="28"/>
      <c r="I99" s="28"/>
      <c r="J99" s="28"/>
    </row>
    <row r="100" spans="1:13" s="12" customFormat="1" ht="24" customHeight="1" x14ac:dyDescent="0.25">
      <c r="A100" s="40"/>
      <c r="F100" s="28"/>
      <c r="G100" s="28"/>
      <c r="H100" s="28"/>
      <c r="I100" s="28"/>
      <c r="J100" s="28"/>
    </row>
    <row r="101" spans="1:13" s="12" customFormat="1" ht="24" customHeight="1" x14ac:dyDescent="0.25">
      <c r="A101" s="40"/>
      <c r="F101" s="28"/>
      <c r="G101" s="28"/>
      <c r="H101" s="28"/>
      <c r="I101" s="28"/>
      <c r="J101" s="28"/>
    </row>
    <row r="102" spans="1:13" s="12" customFormat="1" ht="24" customHeight="1" x14ac:dyDescent="0.25">
      <c r="F102" s="28"/>
      <c r="G102" s="28"/>
      <c r="H102" s="28"/>
      <c r="I102" s="28"/>
      <c r="J102" s="28"/>
      <c r="M102" s="20"/>
    </row>
    <row r="103" spans="1:13" s="12" customFormat="1" x14ac:dyDescent="0.25">
      <c r="F103" s="28"/>
      <c r="G103" s="28"/>
      <c r="H103" s="28"/>
      <c r="I103" s="28"/>
      <c r="J103" s="28"/>
    </row>
    <row r="104" spans="1:13" s="12" customFormat="1" x14ac:dyDescent="0.25">
      <c r="F104" s="28"/>
      <c r="G104" s="28"/>
      <c r="H104" s="28"/>
      <c r="I104" s="28"/>
      <c r="J104" s="28"/>
    </row>
    <row r="105" spans="1:13" s="12" customFormat="1" x14ac:dyDescent="0.25">
      <c r="F105" s="28"/>
      <c r="G105" s="28"/>
      <c r="H105" s="28"/>
      <c r="I105" s="28"/>
      <c r="J105" s="28"/>
    </row>
    <row r="106" spans="1:13" s="12" customFormat="1" x14ac:dyDescent="0.25">
      <c r="F106" s="28"/>
      <c r="G106" s="28"/>
      <c r="H106" s="28"/>
      <c r="I106" s="28"/>
      <c r="J106" s="28"/>
    </row>
    <row r="107" spans="1:13" s="12" customFormat="1" x14ac:dyDescent="0.25">
      <c r="F107" s="28"/>
      <c r="G107" s="28"/>
      <c r="H107" s="28"/>
      <c r="I107" s="28"/>
      <c r="J107" s="28"/>
    </row>
    <row r="108" spans="1:13" s="12" customFormat="1" x14ac:dyDescent="0.25">
      <c r="F108" s="28"/>
      <c r="G108" s="28"/>
      <c r="H108" s="28"/>
      <c r="I108" s="28"/>
      <c r="J108" s="28"/>
    </row>
    <row r="109" spans="1:13" s="12" customFormat="1" x14ac:dyDescent="0.25">
      <c r="F109" s="28"/>
      <c r="G109" s="28"/>
      <c r="H109" s="28"/>
      <c r="I109" s="28"/>
      <c r="J109" s="28"/>
    </row>
    <row r="110" spans="1:13" s="12" customFormat="1" x14ac:dyDescent="0.25">
      <c r="F110" s="28"/>
      <c r="G110" s="28"/>
      <c r="H110" s="28"/>
      <c r="I110" s="28"/>
      <c r="J110" s="28"/>
    </row>
    <row r="111" spans="1:13" s="12" customFormat="1" x14ac:dyDescent="0.25">
      <c r="F111" s="28"/>
      <c r="G111" s="28"/>
      <c r="H111" s="28"/>
      <c r="I111" s="28"/>
      <c r="J111" s="28"/>
    </row>
    <row r="112" spans="1:13" s="12" customFormat="1" x14ac:dyDescent="0.25">
      <c r="F112" s="28"/>
      <c r="G112" s="28"/>
      <c r="H112" s="28"/>
      <c r="I112" s="28"/>
      <c r="J112" s="28"/>
      <c r="K112" s="28"/>
      <c r="L112" s="30"/>
    </row>
    <row r="113" spans="2:12" s="12" customFormat="1" x14ac:dyDescent="0.25">
      <c r="F113" s="28"/>
      <c r="G113" s="28"/>
      <c r="H113" s="28"/>
      <c r="I113" s="28"/>
      <c r="J113" s="28"/>
      <c r="K113" s="28"/>
      <c r="L113" s="30"/>
    </row>
    <row r="114" spans="2:12" s="12" customFormat="1" x14ac:dyDescent="0.25">
      <c r="B114"/>
      <c r="C114"/>
      <c r="D114"/>
      <c r="E114"/>
      <c r="F114" s="5"/>
      <c r="G114" s="5"/>
      <c r="H114" s="5"/>
      <c r="I114" s="5"/>
      <c r="J114" s="5"/>
      <c r="K114" s="5"/>
      <c r="L114" s="6"/>
    </row>
    <row r="115" spans="2:12" s="12" customFormat="1" x14ac:dyDescent="0.25">
      <c r="B115"/>
      <c r="C115"/>
      <c r="D115"/>
      <c r="E115"/>
      <c r="F115" s="5"/>
      <c r="G115" s="5"/>
      <c r="H115" s="5"/>
      <c r="I115" s="5"/>
      <c r="J115" s="5"/>
      <c r="K115" s="5"/>
      <c r="L115" s="6"/>
    </row>
    <row r="116" spans="2:12" s="12" customFormat="1" x14ac:dyDescent="0.25">
      <c r="B116"/>
      <c r="C116"/>
      <c r="D116"/>
      <c r="E116"/>
      <c r="F116" s="5"/>
      <c r="G116" s="5"/>
      <c r="H116" s="5"/>
      <c r="I116" s="5"/>
      <c r="J116" s="5"/>
      <c r="K116" s="5"/>
      <c r="L116" s="6"/>
    </row>
    <row r="117" spans="2:12" s="12" customFormat="1" x14ac:dyDescent="0.25">
      <c r="B117"/>
      <c r="C117"/>
      <c r="D117"/>
      <c r="E117"/>
      <c r="F117" s="5"/>
      <c r="G117" s="5"/>
      <c r="H117" s="5"/>
      <c r="I117" s="5"/>
      <c r="J117" s="5"/>
      <c r="K117" s="5"/>
      <c r="L117" s="6"/>
    </row>
    <row r="118" spans="2:12" s="12" customFormat="1" x14ac:dyDescent="0.25">
      <c r="B118"/>
      <c r="C118"/>
      <c r="D118"/>
      <c r="E118"/>
      <c r="F118" s="5"/>
      <c r="G118" s="5"/>
      <c r="H118" s="5"/>
      <c r="I118" s="5"/>
      <c r="J118" s="5"/>
      <c r="K118"/>
      <c r="L118"/>
    </row>
    <row r="119" spans="2:12" s="12" customFormat="1" x14ac:dyDescent="0.25">
      <c r="B119"/>
      <c r="C119"/>
      <c r="D119"/>
      <c r="E119"/>
      <c r="F119" s="5"/>
      <c r="G119" s="5"/>
      <c r="H119" s="5"/>
      <c r="I119" s="5"/>
      <c r="J119" s="5"/>
      <c r="K119"/>
      <c r="L119"/>
    </row>
    <row r="120" spans="2:12" s="12" customFormat="1" x14ac:dyDescent="0.25">
      <c r="B120"/>
      <c r="C120"/>
      <c r="D120"/>
      <c r="E120"/>
      <c r="F120" s="5"/>
      <c r="G120" s="5"/>
      <c r="H120" s="5"/>
      <c r="I120" s="5"/>
      <c r="J120" s="5"/>
      <c r="K120"/>
      <c r="L120"/>
    </row>
    <row r="121" spans="2:12" s="12" customFormat="1" x14ac:dyDescent="0.25">
      <c r="B121"/>
      <c r="C121"/>
      <c r="D121"/>
      <c r="E121"/>
      <c r="F121" s="5"/>
      <c r="G121" s="5"/>
      <c r="H121" s="5"/>
      <c r="I121" s="5"/>
      <c r="J121" s="5"/>
      <c r="K121"/>
      <c r="L121"/>
    </row>
    <row r="122" spans="2:12" s="12" customFormat="1" x14ac:dyDescent="0.25">
      <c r="B122"/>
      <c r="C122"/>
      <c r="D122"/>
      <c r="E122"/>
      <c r="F122" s="5"/>
      <c r="G122" s="5"/>
      <c r="H122" s="5"/>
      <c r="I122" s="5"/>
      <c r="J122" s="5"/>
      <c r="K122"/>
      <c r="L122"/>
    </row>
    <row r="123" spans="2:12" s="12" customFormat="1" x14ac:dyDescent="0.25">
      <c r="B123"/>
      <c r="C123"/>
      <c r="D123"/>
      <c r="E123"/>
      <c r="F123" s="5"/>
      <c r="G123" s="5"/>
      <c r="H123" s="5"/>
      <c r="I123" s="5"/>
      <c r="J123" s="5"/>
      <c r="K123"/>
      <c r="L123"/>
    </row>
    <row r="124" spans="2:12" s="12" customFormat="1" x14ac:dyDescent="0.25">
      <c r="B124"/>
      <c r="C124"/>
      <c r="D124"/>
      <c r="E124"/>
      <c r="F124" s="5"/>
      <c r="G124" s="5"/>
      <c r="H124" s="5"/>
      <c r="I124" s="5"/>
      <c r="J124" s="5"/>
      <c r="K124"/>
      <c r="L124"/>
    </row>
    <row r="125" spans="2:12" s="12" customFormat="1" x14ac:dyDescent="0.25">
      <c r="B125"/>
      <c r="C125"/>
      <c r="D125"/>
      <c r="E125"/>
      <c r="F125" s="5"/>
      <c r="G125" s="5"/>
      <c r="H125" s="5"/>
      <c r="I125" s="5"/>
      <c r="J125" s="5"/>
      <c r="K125"/>
      <c r="L125"/>
    </row>
    <row r="126" spans="2:12" s="12" customFormat="1" x14ac:dyDescent="0.25">
      <c r="B126"/>
      <c r="C126"/>
      <c r="D126"/>
      <c r="E126"/>
      <c r="F126" s="5"/>
      <c r="G126" s="5"/>
      <c r="H126" s="5"/>
      <c r="I126" s="5"/>
      <c r="J126" s="5"/>
      <c r="K126"/>
      <c r="L126"/>
    </row>
    <row r="127" spans="2:12" s="12" customFormat="1" x14ac:dyDescent="0.25">
      <c r="B127"/>
      <c r="C127"/>
      <c r="D127"/>
      <c r="E127"/>
      <c r="F127" s="5"/>
      <c r="G127" s="5"/>
      <c r="H127" s="5"/>
      <c r="I127" s="5"/>
      <c r="J127" s="5"/>
      <c r="K127"/>
      <c r="L127"/>
    </row>
    <row r="128" spans="2:12" s="12" customFormat="1" x14ac:dyDescent="0.25">
      <c r="B128"/>
      <c r="C128"/>
      <c r="D128"/>
      <c r="E128"/>
      <c r="F128" s="5"/>
      <c r="G128" s="5"/>
      <c r="H128" s="5"/>
      <c r="I128" s="5"/>
      <c r="J128" s="5"/>
      <c r="K128"/>
      <c r="L128"/>
    </row>
    <row r="129" spans="1:12" s="12" customFormat="1" x14ac:dyDescent="0.25">
      <c r="A129"/>
      <c r="B129"/>
      <c r="C129"/>
      <c r="D129"/>
      <c r="E129"/>
      <c r="F129" s="5"/>
      <c r="G129" s="5"/>
      <c r="H129" s="5"/>
      <c r="I129" s="5"/>
      <c r="J129" s="5"/>
      <c r="K129"/>
      <c r="L129"/>
    </row>
  </sheetData>
  <autoFilter ref="A10:M11">
    <filterColumn colId="7" showButton="0"/>
    <filterColumn colId="8" hiddenButton="1" showButton="0"/>
    <filterColumn colId="9" hiddenButton="1" showButton="0"/>
    <filterColumn colId="11" showButton="0"/>
  </autoFilter>
  <mergeCells count="26">
    <mergeCell ref="J42:J43"/>
    <mergeCell ref="I21:I27"/>
    <mergeCell ref="I14:I20"/>
    <mergeCell ref="J14:J20"/>
    <mergeCell ref="J21:J27"/>
    <mergeCell ref="J28:J32"/>
    <mergeCell ref="J34:J38"/>
    <mergeCell ref="J39:J40"/>
    <mergeCell ref="M10:M11"/>
    <mergeCell ref="A5:L5"/>
    <mergeCell ref="A10:A11"/>
    <mergeCell ref="B10:B11"/>
    <mergeCell ref="C10:C11"/>
    <mergeCell ref="D10:D11"/>
    <mergeCell ref="E10:E11"/>
    <mergeCell ref="F10:F11"/>
    <mergeCell ref="H10:K10"/>
    <mergeCell ref="C90:H90"/>
    <mergeCell ref="J48:J54"/>
    <mergeCell ref="J55:J59"/>
    <mergeCell ref="J62:J63"/>
    <mergeCell ref="J65:J66"/>
    <mergeCell ref="J68:J70"/>
    <mergeCell ref="J71:J77"/>
    <mergeCell ref="J80:J85"/>
    <mergeCell ref="J87:J88"/>
  </mergeCells>
  <printOptions horizontalCentered="1"/>
  <pageMargins left="0" right="0" top="0" bottom="0" header="0.31496062992125984" footer="0.31496062992125984"/>
  <pageSetup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TỔNG HỢP </vt:lpstr>
      <vt:lpstr>SỬA CHỮA </vt:lpstr>
      <vt:lpstr>VẬT TƯ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ThienIT</dc:creator>
  <cp:lastModifiedBy>Admin</cp:lastModifiedBy>
  <cp:lastPrinted>2019-06-07T07:02:37Z</cp:lastPrinted>
  <dcterms:created xsi:type="dcterms:W3CDTF">2019-01-03T01:49:54Z</dcterms:created>
  <dcterms:modified xsi:type="dcterms:W3CDTF">2021-09-30T03:45:19Z</dcterms:modified>
</cp:coreProperties>
</file>