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TQHUY\diab\Work\diab\DIA-B API\Src\DiaB.WebApi\Template\"/>
    </mc:Choice>
  </mc:AlternateContent>
  <xr:revisionPtr revIDLastSave="0" documentId="13_ncr:1_{0D8C6B1C-3FDC-488F-809F-9852EDE8F0A7}" xr6:coauthVersionLast="47" xr6:coauthVersionMax="47" xr10:uidLastSave="{00000000-0000-0000-0000-000000000000}"/>
  <bookViews>
    <workbookView xWindow="1980" yWindow="10965" windowWidth="21600" windowHeight="11385" activeTab="3" xr2:uid="{3BA8E6AE-EBA2-4462-A3E9-92EDEA7DA9F5}"/>
  </bookViews>
  <sheets>
    <sheet name="00_Tyle" sheetId="1" r:id="rId1"/>
    <sheet name="03_TuChamSoc" sheetId="4" r:id="rId2"/>
    <sheet name="04_RaoCan" sheetId="5" r:id="rId3"/>
    <sheet name="05_Dongluc" sheetId="7" r:id="rId4"/>
    <sheet name="06_ĐCTamly" sheetId="6" r:id="rId5"/>
    <sheet name="07_KienThuc" sheetId="2" r:id="rId6"/>
    <sheet name="DKSV" sheetId="8" r:id="rId7"/>
    <sheet name="KSDV-Original" sheetId="9" r:id="rId8"/>
    <sheet name="KienThuc" sheetId="10" state="hidden" r:id="rId9"/>
  </sheets>
  <definedNames>
    <definedName name="_xlnm._FilterDatabase" localSheetId="3" hidden="1">'05_Dongluc'!$A$19:$F$29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7" l="1"/>
  <c r="E6" i="7"/>
  <c r="B7" i="7"/>
  <c r="E7" i="7"/>
  <c r="B8" i="7"/>
  <c r="E8" i="7"/>
  <c r="B9" i="7"/>
  <c r="E9" i="7"/>
  <c r="B10" i="7"/>
  <c r="E10" i="7"/>
  <c r="B11" i="7"/>
  <c r="E11" i="7"/>
  <c r="B12" i="7"/>
  <c r="E12" i="7"/>
  <c r="B13" i="7"/>
  <c r="E13" i="7"/>
  <c r="B14" i="7"/>
  <c r="E14" i="7"/>
  <c r="F21" i="2"/>
  <c r="G5" i="8"/>
  <c r="G6" i="8"/>
  <c r="G7" i="8"/>
  <c r="G8" i="8"/>
  <c r="G9" i="8"/>
  <c r="G10" i="8"/>
  <c r="G11" i="8"/>
  <c r="G12" i="8"/>
  <c r="G4" i="8"/>
  <c r="F5" i="8"/>
  <c r="F6" i="8"/>
  <c r="F7" i="8"/>
  <c r="F8" i="8"/>
  <c r="F9" i="8"/>
  <c r="F10" i="8"/>
  <c r="F11" i="8"/>
  <c r="F12" i="8"/>
  <c r="F13" i="8"/>
  <c r="F4" i="8"/>
  <c r="E23" i="7"/>
  <c r="E24" i="7"/>
  <c r="E25" i="7"/>
  <c r="E26" i="7"/>
  <c r="E27" i="7"/>
  <c r="E28" i="7"/>
  <c r="E29" i="7"/>
  <c r="D5" i="8"/>
  <c r="E5" i="8" s="1"/>
  <c r="D6" i="8"/>
  <c r="E6" i="8" s="1"/>
  <c r="D4" i="8"/>
  <c r="E4" i="8" s="1"/>
  <c r="I6" i="8"/>
  <c r="I7" i="8"/>
  <c r="I8" i="8"/>
  <c r="I9" i="8"/>
  <c r="I10" i="8"/>
  <c r="I11" i="8"/>
  <c r="I12" i="8"/>
  <c r="I13" i="8"/>
  <c r="H6" i="8"/>
  <c r="H7" i="8"/>
  <c r="H8" i="8"/>
  <c r="H9" i="8"/>
  <c r="H10" i="8"/>
  <c r="H11" i="8"/>
  <c r="J11" i="8" s="1"/>
  <c r="H12" i="8"/>
  <c r="H13" i="8"/>
  <c r="B29" i="7"/>
  <c r="B28" i="7"/>
  <c r="B27" i="7"/>
  <c r="B26" i="7"/>
  <c r="B25" i="7"/>
  <c r="B24" i="7"/>
  <c r="B23" i="7"/>
  <c r="EV10" i="9"/>
  <c r="EW10" i="9"/>
  <c r="EX10" i="9"/>
  <c r="EY10" i="9"/>
  <c r="EZ10" i="9"/>
  <c r="FA10" i="9"/>
  <c r="FB10" i="9"/>
  <c r="FC10" i="9"/>
  <c r="FD10" i="9"/>
  <c r="FE10" i="9"/>
  <c r="FF10" i="9"/>
  <c r="FG10" i="9"/>
  <c r="FH10" i="9"/>
  <c r="FI10" i="9"/>
  <c r="FJ10" i="9"/>
  <c r="FK10" i="9"/>
  <c r="FL10" i="9"/>
  <c r="FM10" i="9"/>
  <c r="FN10" i="9"/>
  <c r="FO10" i="9"/>
  <c r="AM6" i="8"/>
  <c r="AN6" i="8"/>
  <c r="AO6" i="8"/>
  <c r="AP6" i="8"/>
  <c r="AQ6" i="8"/>
  <c r="AR6" i="8"/>
  <c r="AS6" i="8"/>
  <c r="AT6" i="8"/>
  <c r="AU6" i="8"/>
  <c r="AV6" i="8"/>
  <c r="AW6" i="8"/>
  <c r="AX6" i="8"/>
  <c r="AY6" i="8"/>
  <c r="AZ6" i="8"/>
  <c r="BA6" i="8"/>
  <c r="BB6" i="8"/>
  <c r="BD6" i="8"/>
  <c r="BE6" i="8"/>
  <c r="BF6" i="8"/>
  <c r="BG6" i="8"/>
  <c r="BH6" i="8"/>
  <c r="BI6" i="8"/>
  <c r="BJ6" i="8"/>
  <c r="BK6" i="8"/>
  <c r="BL6" i="8"/>
  <c r="BM6" i="8"/>
  <c r="BN6" i="8"/>
  <c r="BO6" i="8"/>
  <c r="BP6" i="8"/>
  <c r="BR6" i="8"/>
  <c r="BS6" i="8"/>
  <c r="BT6" i="8"/>
  <c r="BU6" i="8"/>
  <c r="BV6" i="8"/>
  <c r="BW6" i="8"/>
  <c r="BX6" i="8"/>
  <c r="BY6" i="8"/>
  <c r="BZ6" i="8"/>
  <c r="CA6" i="8"/>
  <c r="CB6" i="8"/>
  <c r="CC6" i="8"/>
  <c r="CD6" i="8"/>
  <c r="CG6" i="8"/>
  <c r="CH6" i="8"/>
  <c r="CI6" i="8"/>
  <c r="CJ6" i="8"/>
  <c r="CK6" i="8"/>
  <c r="CL6" i="8"/>
  <c r="CM6" i="8"/>
  <c r="CN6" i="8"/>
  <c r="CP6" i="8"/>
  <c r="CQ6" i="8"/>
  <c r="CR6" i="8"/>
  <c r="CS6" i="8"/>
  <c r="CT6" i="8"/>
  <c r="CU6" i="8"/>
  <c r="CV6" i="8"/>
  <c r="CW6" i="8"/>
  <c r="CX6" i="8"/>
  <c r="CY6" i="8"/>
  <c r="CZ6" i="8"/>
  <c r="DB6" i="8"/>
  <c r="DC6" i="8"/>
  <c r="DD6" i="8"/>
  <c r="DE6" i="8"/>
  <c r="DF6" i="8"/>
  <c r="DH6" i="8"/>
  <c r="DI6" i="8"/>
  <c r="DJ6" i="8"/>
  <c r="DK6" i="8"/>
  <c r="DM6" i="8"/>
  <c r="DN6" i="8"/>
  <c r="DO6" i="8"/>
  <c r="DP6" i="8"/>
  <c r="DQ6" i="8"/>
  <c r="DS6" i="8"/>
  <c r="DT6" i="8"/>
  <c r="DU6" i="8"/>
  <c r="DX6" i="8"/>
  <c r="DY6" i="8"/>
  <c r="DZ6" i="8"/>
  <c r="EA6" i="8"/>
  <c r="EB6" i="8"/>
  <c r="EC6" i="8"/>
  <c r="ED6" i="8"/>
  <c r="EF6" i="8"/>
  <c r="EG6" i="8"/>
  <c r="EH6" i="8"/>
  <c r="EJ6" i="8"/>
  <c r="EK6" i="8"/>
  <c r="EL6" i="8"/>
  <c r="EM6" i="8"/>
  <c r="EN6" i="8"/>
  <c r="EO6" i="8"/>
  <c r="EP6" i="8"/>
  <c r="ER6" i="8"/>
  <c r="ES6" i="8"/>
  <c r="ET6" i="8"/>
  <c r="T6" i="8"/>
  <c r="U6" i="8"/>
  <c r="V6" i="8"/>
  <c r="W6" i="8"/>
  <c r="X6" i="8"/>
  <c r="Y6" i="8"/>
  <c r="Z6" i="8"/>
  <c r="AA6" i="8"/>
  <c r="AB6" i="8"/>
  <c r="AC6" i="8"/>
  <c r="AD6" i="8"/>
  <c r="AE6" i="8"/>
  <c r="AF6" i="8"/>
  <c r="AG6" i="8"/>
  <c r="AH6" i="8"/>
  <c r="AI6" i="8"/>
  <c r="AJ6" i="8"/>
  <c r="AK6" i="8"/>
  <c r="R6" i="8"/>
  <c r="L6" i="8"/>
  <c r="N6" i="8" s="1"/>
  <c r="M6" i="8"/>
  <c r="O6" i="8"/>
  <c r="P6" i="8"/>
  <c r="Q6" i="8"/>
  <c r="B6" i="8"/>
  <c r="AM5" i="8"/>
  <c r="AN5" i="8"/>
  <c r="AO5" i="8"/>
  <c r="AP5" i="8"/>
  <c r="AQ5" i="8"/>
  <c r="AR5" i="8"/>
  <c r="AS5" i="8"/>
  <c r="AT5" i="8"/>
  <c r="AU5" i="8"/>
  <c r="AV5" i="8"/>
  <c r="AW5" i="8"/>
  <c r="AX5" i="8"/>
  <c r="AY5" i="8"/>
  <c r="AZ5" i="8"/>
  <c r="BA5" i="8"/>
  <c r="BB5" i="8"/>
  <c r="BD5" i="8"/>
  <c r="BE5" i="8"/>
  <c r="BF5" i="8"/>
  <c r="BG5" i="8"/>
  <c r="BH5" i="8"/>
  <c r="BI5" i="8"/>
  <c r="BJ5" i="8"/>
  <c r="BK5" i="8"/>
  <c r="BL5" i="8"/>
  <c r="BM5" i="8"/>
  <c r="BN5" i="8"/>
  <c r="BO5" i="8"/>
  <c r="BP5" i="8"/>
  <c r="BR5" i="8"/>
  <c r="BS5" i="8"/>
  <c r="BT5" i="8"/>
  <c r="BU5" i="8"/>
  <c r="BV5" i="8"/>
  <c r="BW5" i="8"/>
  <c r="BX5" i="8"/>
  <c r="BY5" i="8"/>
  <c r="BZ5" i="8"/>
  <c r="CA5" i="8"/>
  <c r="CB5" i="8"/>
  <c r="CC5" i="8"/>
  <c r="CD5" i="8"/>
  <c r="T5" i="8"/>
  <c r="U5" i="8"/>
  <c r="V5" i="8"/>
  <c r="W5" i="8"/>
  <c r="X5" i="8"/>
  <c r="Y5" i="8"/>
  <c r="Z5" i="8"/>
  <c r="AA5" i="8"/>
  <c r="AB5" i="8"/>
  <c r="AC5" i="8"/>
  <c r="AD5" i="8"/>
  <c r="AE5" i="8"/>
  <c r="AF5" i="8"/>
  <c r="AG5" i="8"/>
  <c r="AH5" i="8"/>
  <c r="AI5" i="8"/>
  <c r="AJ5" i="8"/>
  <c r="AK5" i="8"/>
  <c r="Q5" i="8"/>
  <c r="Q4" i="8"/>
  <c r="E8" i="4" s="1"/>
  <c r="P5" i="8"/>
  <c r="P4" i="8"/>
  <c r="O5" i="8"/>
  <c r="O4" i="8"/>
  <c r="E6" i="4" s="1"/>
  <c r="M5" i="8"/>
  <c r="M4" i="8"/>
  <c r="L5" i="8"/>
  <c r="L4" i="8"/>
  <c r="N4" i="8" s="1"/>
  <c r="BS4" i="8"/>
  <c r="BT4" i="8"/>
  <c r="BU4" i="8"/>
  <c r="BV4" i="8"/>
  <c r="BW4" i="8"/>
  <c r="BX4" i="8"/>
  <c r="BY4" i="8"/>
  <c r="BZ4" i="8"/>
  <c r="CA4" i="8"/>
  <c r="CB4" i="8"/>
  <c r="CC4" i="8"/>
  <c r="CD4" i="8"/>
  <c r="BR4" i="8"/>
  <c r="BE4" i="8"/>
  <c r="BF4" i="8"/>
  <c r="BG4" i="8"/>
  <c r="BH4" i="8"/>
  <c r="BI4" i="8"/>
  <c r="BJ4" i="8"/>
  <c r="BK4" i="8"/>
  <c r="BL4" i="8"/>
  <c r="BM4" i="8"/>
  <c r="BN4" i="8"/>
  <c r="BO4" i="8"/>
  <c r="BP4" i="8"/>
  <c r="BD4" i="8"/>
  <c r="AN4" i="8"/>
  <c r="AO4" i="8"/>
  <c r="AP4" i="8"/>
  <c r="AQ4" i="8"/>
  <c r="AR4" i="8"/>
  <c r="AS4" i="8"/>
  <c r="AT4" i="8"/>
  <c r="AU4" i="8"/>
  <c r="AV4" i="8"/>
  <c r="AW4" i="8"/>
  <c r="AX4" i="8"/>
  <c r="AY4" i="8"/>
  <c r="AZ4" i="8"/>
  <c r="BA4" i="8"/>
  <c r="BB4" i="8"/>
  <c r="AM4" i="8"/>
  <c r="AH4" i="8"/>
  <c r="AI4" i="8"/>
  <c r="AJ4" i="8"/>
  <c r="AK4" i="8"/>
  <c r="U4" i="8"/>
  <c r="V4" i="8"/>
  <c r="W4" i="8"/>
  <c r="X4" i="8"/>
  <c r="Y4" i="8"/>
  <c r="Z4" i="8"/>
  <c r="AA4" i="8"/>
  <c r="AB4" i="8"/>
  <c r="AC4" i="8"/>
  <c r="AD4" i="8"/>
  <c r="AE4" i="8"/>
  <c r="AF4" i="8"/>
  <c r="AG4" i="8"/>
  <c r="T4" i="8"/>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BE8" i="9"/>
  <c r="BF8" i="9"/>
  <c r="BG8" i="9"/>
  <c r="BH8" i="9"/>
  <c r="BD8"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BE7" i="9"/>
  <c r="BD7" i="9"/>
  <c r="EF5" i="8"/>
  <c r="EG5" i="8"/>
  <c r="EH5" i="8"/>
  <c r="EJ5" i="8"/>
  <c r="EK5" i="8"/>
  <c r="EL5" i="8"/>
  <c r="EM5" i="8"/>
  <c r="EN5" i="8"/>
  <c r="EO5" i="8"/>
  <c r="EP5" i="8"/>
  <c r="ER5" i="8"/>
  <c r="ES5" i="8"/>
  <c r="ET5" i="8"/>
  <c r="DX5" i="8"/>
  <c r="DY5" i="8"/>
  <c r="DZ5" i="8"/>
  <c r="EA5" i="8"/>
  <c r="EB5" i="8"/>
  <c r="EC5" i="8"/>
  <c r="ED5" i="8"/>
  <c r="ES4" i="8"/>
  <c r="ET4" i="8"/>
  <c r="ER4" i="8"/>
  <c r="EK4" i="8"/>
  <c r="EL4" i="8"/>
  <c r="EM4" i="8"/>
  <c r="EN4" i="8"/>
  <c r="EO4" i="8"/>
  <c r="EP4" i="8"/>
  <c r="EJ4" i="8"/>
  <c r="EG4" i="8"/>
  <c r="EH4" i="8"/>
  <c r="EF4" i="8"/>
  <c r="DZ4" i="8"/>
  <c r="EA4" i="8"/>
  <c r="EB4" i="8"/>
  <c r="EC4" i="8"/>
  <c r="ED4" i="8"/>
  <c r="DY4" i="8"/>
  <c r="DX4" i="8"/>
  <c r="EV9" i="9"/>
  <c r="EW9" i="9"/>
  <c r="EX9" i="9"/>
  <c r="EY9" i="9"/>
  <c r="EZ9" i="9"/>
  <c r="FA9" i="9"/>
  <c r="FB9" i="9"/>
  <c r="FC9" i="9"/>
  <c r="FD9" i="9"/>
  <c r="FE9" i="9"/>
  <c r="FF9" i="9"/>
  <c r="FG9" i="9"/>
  <c r="FH9" i="9"/>
  <c r="FI9" i="9"/>
  <c r="FJ9" i="9"/>
  <c r="FK9" i="9"/>
  <c r="FL9" i="9"/>
  <c r="FM9" i="9"/>
  <c r="FN9" i="9"/>
  <c r="FO9" i="9"/>
  <c r="FO8" i="9"/>
  <c r="FN8" i="9"/>
  <c r="FM8" i="9"/>
  <c r="FL8" i="9"/>
  <c r="FK8" i="9"/>
  <c r="FJ8" i="9"/>
  <c r="FI8" i="9"/>
  <c r="FH8" i="9"/>
  <c r="FG8" i="9"/>
  <c r="FF8" i="9"/>
  <c r="FE8" i="9"/>
  <c r="FD8" i="9"/>
  <c r="FC8" i="9"/>
  <c r="FB8" i="9"/>
  <c r="FA8" i="9"/>
  <c r="EZ8" i="9"/>
  <c r="EY8" i="9"/>
  <c r="EX8" i="9"/>
  <c r="EW8" i="9"/>
  <c r="EV8" i="9"/>
  <c r="DB5" i="8"/>
  <c r="DC5" i="8"/>
  <c r="DD5" i="8"/>
  <c r="DE5" i="8"/>
  <c r="DF5" i="8"/>
  <c r="DH5" i="8"/>
  <c r="DI5" i="8"/>
  <c r="DJ5" i="8"/>
  <c r="DK5" i="8"/>
  <c r="DM5" i="8"/>
  <c r="DN5" i="8"/>
  <c r="DO5" i="8"/>
  <c r="DP5" i="8"/>
  <c r="DQ5" i="8"/>
  <c r="DS5" i="8"/>
  <c r="DT5" i="8"/>
  <c r="DU5" i="8"/>
  <c r="DU4" i="8"/>
  <c r="DT4" i="8"/>
  <c r="DS4" i="8"/>
  <c r="DQ4" i="8"/>
  <c r="DP4" i="8"/>
  <c r="DO4" i="8"/>
  <c r="DN4" i="8"/>
  <c r="DM4" i="8"/>
  <c r="DK4" i="8"/>
  <c r="DJ4" i="8"/>
  <c r="DI4" i="8"/>
  <c r="DH4" i="8"/>
  <c r="DF4" i="8"/>
  <c r="DE4" i="8"/>
  <c r="DD4" i="8"/>
  <c r="DB4" i="8"/>
  <c r="DC4" i="8"/>
  <c r="CP5" i="8"/>
  <c r="CQ5" i="8"/>
  <c r="CR5" i="8"/>
  <c r="CS5" i="8"/>
  <c r="CT5" i="8"/>
  <c r="CU5" i="8"/>
  <c r="CV5" i="8"/>
  <c r="CW5" i="8"/>
  <c r="CX5" i="8"/>
  <c r="CY5" i="8"/>
  <c r="CZ5" i="8"/>
  <c r="CZ4" i="8"/>
  <c r="CY4" i="8"/>
  <c r="CX4" i="8"/>
  <c r="CW4" i="8"/>
  <c r="CV4" i="8"/>
  <c r="CU4" i="8"/>
  <c r="CT4" i="8"/>
  <c r="CS4" i="8"/>
  <c r="CR4" i="8"/>
  <c r="CQ4" i="8"/>
  <c r="CP4" i="8"/>
  <c r="CG5" i="8"/>
  <c r="CH5" i="8"/>
  <c r="CI5" i="8"/>
  <c r="CJ5" i="8"/>
  <c r="CK5" i="8"/>
  <c r="CL5" i="8"/>
  <c r="CM5" i="8"/>
  <c r="CN5" i="8"/>
  <c r="CM4" i="8"/>
  <c r="CL4" i="8"/>
  <c r="CK4" i="8"/>
  <c r="CJ4" i="8"/>
  <c r="CI4" i="8"/>
  <c r="CH4" i="8"/>
  <c r="CG4" i="8"/>
  <c r="CN4" i="8"/>
  <c r="N5" i="8" l="1"/>
  <c r="J9" i="8"/>
  <c r="J12" i="8"/>
  <c r="J8" i="8"/>
  <c r="J10" i="8"/>
  <c r="J13" i="8"/>
  <c r="J7" i="8"/>
  <c r="J6" i="8"/>
  <c r="DL6" i="8"/>
  <c r="E5" i="4"/>
  <c r="EI6" i="8"/>
  <c r="S4" i="8"/>
  <c r="BQ6" i="8"/>
  <c r="AL6" i="8"/>
  <c r="B22" i="7"/>
  <c r="EQ6" i="8"/>
  <c r="CO6" i="8"/>
  <c r="CE6" i="8"/>
  <c r="BC6" i="8"/>
  <c r="S6" i="8"/>
  <c r="DV6" i="8"/>
  <c r="DA6" i="8"/>
  <c r="E22" i="7" s="1"/>
  <c r="DA4" i="8"/>
  <c r="E20" i="7" s="1"/>
  <c r="DG4" i="8"/>
  <c r="F5" i="6" s="1"/>
  <c r="DR4" i="8"/>
  <c r="F7" i="6" s="1"/>
  <c r="DV4" i="8"/>
  <c r="EE4" i="8"/>
  <c r="F4" i="2" s="1"/>
  <c r="EQ4" i="8"/>
  <c r="F6" i="2" s="1"/>
  <c r="EE6" i="8"/>
  <c r="DR6" i="8"/>
  <c r="DG6" i="8"/>
  <c r="EU4" i="8"/>
  <c r="EU6" i="8"/>
  <c r="AL4" i="8"/>
  <c r="E5" i="5" s="1"/>
  <c r="EQ5" i="8"/>
  <c r="BQ4" i="8"/>
  <c r="E7" i="5" s="1"/>
  <c r="CO4" i="8"/>
  <c r="E5" i="7" s="1"/>
  <c r="DA5" i="8"/>
  <c r="E21" i="7" s="1"/>
  <c r="DV5" i="8"/>
  <c r="EU5" i="8"/>
  <c r="BQ5" i="8"/>
  <c r="BC5" i="8"/>
  <c r="CE5" i="8"/>
  <c r="DR5" i="8"/>
  <c r="DL5" i="8"/>
  <c r="EE5" i="8"/>
  <c r="BC4" i="8"/>
  <c r="E6" i="5" s="1"/>
  <c r="AL5" i="8"/>
  <c r="CO5" i="8"/>
  <c r="DL4" i="8"/>
  <c r="F6" i="6" s="1"/>
  <c r="DG5" i="8"/>
  <c r="EI4" i="8"/>
  <c r="F5" i="2" s="1"/>
  <c r="EI5" i="8"/>
  <c r="CE4" i="8"/>
  <c r="E8" i="5" s="1"/>
  <c r="S5" i="8"/>
  <c r="EV5" i="8" l="1"/>
  <c r="EV4" i="8"/>
  <c r="F7" i="2"/>
  <c r="F13" i="6"/>
  <c r="EV6" i="8"/>
  <c r="DW5" i="8"/>
  <c r="DW4" i="8"/>
  <c r="F8" i="6"/>
  <c r="CF6" i="8"/>
  <c r="DW6" i="8"/>
  <c r="CF4" i="8"/>
  <c r="CF5" i="8"/>
  <c r="R5" i="8" l="1"/>
  <c r="R4" i="8"/>
  <c r="H5" i="8"/>
  <c r="I5" i="8"/>
  <c r="I4" i="8"/>
  <c r="H4" i="8"/>
  <c r="B5" i="8"/>
  <c r="B4" i="8"/>
  <c r="B4" i="2" s="1"/>
  <c r="E13" i="5"/>
  <c r="E14" i="4"/>
  <c r="B6" i="1"/>
  <c r="B7" i="1"/>
  <c r="B2" i="1"/>
  <c r="C8" i="1"/>
  <c r="B3" i="1" s="1"/>
  <c r="B5" i="1" l="1"/>
  <c r="B4" i="1"/>
  <c r="B21" i="7"/>
  <c r="B5" i="7"/>
  <c r="B20" i="7"/>
  <c r="J4" i="8"/>
  <c r="J5" i="8"/>
</calcChain>
</file>

<file path=xl/sharedStrings.xml><?xml version="1.0" encoding="utf-8"?>
<sst xmlns="http://schemas.openxmlformats.org/spreadsheetml/2006/main" count="1107" uniqueCount="572">
  <si>
    <t>30-39 tuổi</t>
  </si>
  <si>
    <t>Độ tuổi</t>
  </si>
  <si>
    <t>40-49 tuổi</t>
  </si>
  <si>
    <t>50-59 tuổi</t>
  </si>
  <si>
    <t>60-69 tuổi</t>
  </si>
  <si>
    <t>70-79 tuổi</t>
  </si>
  <si>
    <t>Số lượng</t>
  </si>
  <si>
    <t>Tỷ lệ %</t>
  </si>
  <si>
    <t>trên 80 tuổi</t>
  </si>
  <si>
    <t>Bệnh lý</t>
  </si>
  <si>
    <t>D</t>
  </si>
  <si>
    <t>T</t>
  </si>
  <si>
    <t>Theo dõi chỉ số</t>
  </si>
  <si>
    <t>N</t>
  </si>
  <si>
    <t>Dinh dưỡng</t>
  </si>
  <si>
    <t>E</t>
  </si>
  <si>
    <t>Vận động</t>
  </si>
  <si>
    <t>B</t>
  </si>
  <si>
    <t>Mã Chủ đề</t>
  </si>
  <si>
    <t>Tên chủ đề</t>
  </si>
  <si>
    <t>Trung bình</t>
  </si>
  <si>
    <t>Điểm tối đa</t>
  </si>
  <si>
    <t>Tổng thể kiến thức</t>
  </si>
  <si>
    <t>KHẢ NĂNG TỰ CHĂM SÓC</t>
  </si>
  <si>
    <t>Chế độ ăn uống</t>
  </si>
  <si>
    <t>Chế độ vận động</t>
  </si>
  <si>
    <t>Theo dõi đường huyết</t>
  </si>
  <si>
    <t>Chăm sóc bàn chân</t>
  </si>
  <si>
    <t>Tổng thể tự chăm sóc</t>
  </si>
  <si>
    <t>Dùng thuốc</t>
  </si>
  <si>
    <t>Rào cản</t>
  </si>
  <si>
    <t>Gánh nặng cảm xúc</t>
  </si>
  <si>
    <t>Gánh nặng về tuân thủ điều trị</t>
  </si>
  <si>
    <t>Căng thẳng trong các mối quan hệ</t>
  </si>
  <si>
    <t>Căng thẳng liên quan đến bác sĩ</t>
  </si>
  <si>
    <t>Khả năng điều chỉnh tâm lý</t>
  </si>
  <si>
    <t>Động lức thay đổi từ bên trong</t>
  </si>
  <si>
    <t>Động lức thay đổi từ bên ngoài</t>
  </si>
  <si>
    <t>PHẦN 1: SỨC KHOẺ HIỆN TẠI</t>
  </si>
  <si>
    <t>2. Lịch sử thay đổi lối sống -TĐLS</t>
  </si>
  <si>
    <t>2. Lịch sử thay đổi lối sống -VẬN ĐỘNG</t>
  </si>
  <si>
    <t>2. Lịch sử thay đổi lối sống -ĂN UỐNG</t>
  </si>
  <si>
    <t>3. KHẢ NĂNG TỰ CHĂM SÓC- ĂN UỐNG</t>
  </si>
  <si>
    <t>3. KHẢ NĂNG TỰ CHĂM SÓC-VẬN ĐỘNG</t>
  </si>
  <si>
    <t>3. KHẢ NĂNG TỰ CHĂM SÓC-ĐO ĐƯỜNG HUYẾT</t>
  </si>
  <si>
    <t>3. KHẢ NĂNG TỰ CHĂM SÓC-CHẮM SÓC BÀN CHÂN</t>
  </si>
  <si>
    <t>3. KHẢ NĂNG TỰ CHĂM SÓC-Hút thuốc lá</t>
  </si>
  <si>
    <t>4. CẢN TRỞ - Ăn Uống</t>
  </si>
  <si>
    <t>4. CẢN TRỞ - Vận động</t>
  </si>
  <si>
    <t>4. CẢN TRỞ - Dùng Thuốc</t>
  </si>
  <si>
    <t>4. CẢN TRỞ - Theo dõi đường Huyết</t>
  </si>
  <si>
    <t>6. ĐIỀU CHỈNH TÂM LÝ</t>
  </si>
  <si>
    <t>7. KIẾN THỨC - BỆNH LÝ</t>
  </si>
  <si>
    <t>7. KIẾN THỨC - THEO DÕI CHỈ SỐ</t>
  </si>
  <si>
    <t>7. KIẾN THỨC - DINH DƯỠNG</t>
  </si>
  <si>
    <t>7. KIẾN THỨC - VẬN ĐỘNG</t>
  </si>
  <si>
    <t>8. MỤC TIÊU THAM GIA CHƯƠNG TRÌNH</t>
  </si>
  <si>
    <t>Timestamp</t>
  </si>
  <si>
    <t>1. Hãy cho chúng tôi biết họ tên đầy đủ của bạn (người tham gia khoá học)?</t>
  </si>
  <si>
    <t>2. Bạn là người bệnh trực tiếp học HAY học để chăm sóc người thân?</t>
  </si>
  <si>
    <t xml:space="preserve">3. Số điện thoại liên lạc của bạn: </t>
  </si>
  <si>
    <t>4. Giới tính của bạn:</t>
  </si>
  <si>
    <t>5. Năm sinh của bạn:</t>
  </si>
  <si>
    <t>6. Nơi sinh sống hiện tại (Tỉnh/thành)</t>
  </si>
  <si>
    <t xml:space="preserve">1. Chiều cao (cm) </t>
  </si>
  <si>
    <t>2. Cân nặng (kg)</t>
  </si>
  <si>
    <t>3. Bạn được chẩn đoán bệnh ĐTĐ típ mấy?</t>
  </si>
  <si>
    <t>4. Bạn đã được chẩn đoán bệnh ĐTĐ từ tháng/ năm nào?</t>
  </si>
  <si>
    <t>5. Bạn đang sống chung với bao nhiêu người?</t>
  </si>
  <si>
    <t>6. Kết quả xét nghiệm HbA1c gần nhất (%)?</t>
  </si>
  <si>
    <t>7. Ngày xét nghiệm HbA1c gần nhất?</t>
  </si>
  <si>
    <t xml:space="preserve">8. Bạn cảm thấy sức khỏe hiện tại của mình như thế nào? </t>
  </si>
  <si>
    <t>9. Sức khỏe của bạn HIỆN TẠI như thế nào SO VỚI 1 NĂM TRƯỚC ĐÂY</t>
  </si>
  <si>
    <t>10. Bạn có dấu hiệu HẠ ĐƯỜNG HUYẾT như đổ mồ hôi, chân tay bủn rủn, mệt bao nhiêu lần trong 1 THÁNG vừa qua</t>
  </si>
  <si>
    <t xml:space="preserve">11. Bạn có dấu hiệu ĐƯỜNG HUYẾT CAO như khát nước, khô miệng, tăng đường trong nước tiểu, kém ăn, buồn nôn hoặc mệt mỏi bao nhiêu lần trong 1 THÁNG vừa qua? </t>
  </si>
  <si>
    <t>12. Bạn có BIẾN CHỨNG nào liên quan đến bệnh Đái tháo đường không?</t>
  </si>
  <si>
    <t>13. Bạn có vấn đề sức khỏe nào khiến bạn không TỰ CHĂM SÓC bản thân được hay không?</t>
  </si>
  <si>
    <t>14. Bạn có được chẩn đoán có các BỆNH KÈM sau đây không?</t>
  </si>
  <si>
    <t>15. Bạn có PHẪU THUẬT trong vòng 5 năm trở lại đây? (Nếu có, tiếp tục các câu hỏi từ 16 tới 18, Nếu không vui lòng đi tới câu 21)</t>
  </si>
  <si>
    <t xml:space="preserve">16. Thời gian phẫu thuật </t>
  </si>
  <si>
    <t>17. Vị trị (nơi) phẫu thuật</t>
  </si>
  <si>
    <t>18. Phương pháp phẫu thuật (mổ hở, mổ nội soi,...)</t>
  </si>
  <si>
    <t>21. Bạn có gặp vấn đề gì về GIẤC NGỦ không?</t>
  </si>
  <si>
    <t>22. Hãy nêu rõ VẤN ĐỀ GIẤC NGỦ là gì?</t>
  </si>
  <si>
    <t>1. Bạn đã thử thay đổi lối sống để kiểm soát bệnh đái tháo đường bao giờ chưa</t>
  </si>
  <si>
    <t>2. Bạn đã làm những gì khi thay đổi lối sống để kiếm soát bệnh đái tháo đường?</t>
  </si>
  <si>
    <t>3. Bạn ĐÁNH GIÁ thế nào về việc thay đổi lối sống đó?</t>
  </si>
  <si>
    <t>4. Bạn CẢM NHẬN thế nào về việc thay đổi lối sống đó?</t>
  </si>
  <si>
    <t>1. Bạn đã từng điều chỉnh sinh hoạt để tăng hoạt động thể chất?</t>
  </si>
  <si>
    <t xml:space="preserve">2. Bạn đã làm những gì để tăng cường hoạt động thể chất? </t>
  </si>
  <si>
    <t>3. Bạn ĐÁNH GIÁ thế nào về các hoạt động đó?</t>
  </si>
  <si>
    <t>4. Bạn CẢM NHẬN  thế nào về những hoạt động đó?</t>
  </si>
  <si>
    <t xml:space="preserve">1. Bạn đã từng thay đổi chế độ ăn của mình? </t>
  </si>
  <si>
    <t>2. Bạn ĐÃ LÀM những gì để thay đổi chế độ ăn của mình?</t>
  </si>
  <si>
    <t>3. Bạn ĐÁNH GIÁ thế nào về những thay đổi đó?</t>
  </si>
  <si>
    <t>4. Bạn CẢM NHẬN thế nào về những thay đổi đó?</t>
  </si>
  <si>
    <t>1. Trong vòng 7 NGÀY qua, bạn ăn theo chế độ ăn uống lành mạnh bao nhiêu ngày?</t>
  </si>
  <si>
    <t>2. Trung bình trong 1 THÁNG qua, bạn ăn theo chế độ ăn uống lành mạnh bao nhiêu NGÀY MỖI TUẦN?</t>
  </si>
  <si>
    <t>3. Trong vòng 7 NGÀY qua, bạn ăn 5 hoặc nhiều hơn 5 suất trái cây và rau củ bao nhiêu ngày?</t>
  </si>
  <si>
    <t>4. Trong vòng 7 NGÀY qua, bạn ăn thức ăn có lượng béo cao như thịt đỏ, hoặc các sản phẩm từ sữa nguyên béo bao nhiêu ngày?</t>
  </si>
  <si>
    <t>1. Trong vòng 7 NGÀY qua, có bao nhiêu ngày bạn vận động thể chất nhiều hơn 30 phút (tổng số phút của các hoạt động liên tục, bao gồm đi bộ)?</t>
  </si>
  <si>
    <t>2. Trong vòng 7 NGÀY qua, có bao nhiêu ngày bạn tham gia một môn thể dục thể thao cụ thể (như là bơi lội, đi bộ, đạp xe,...) không bao gồm việc nhà hoặc công việc thường ngày?</t>
  </si>
  <si>
    <t>3. Bạn thường tập các môn thể dục, thể thao nào ( đi bộ, bơi lội, đạp xe,....)?</t>
  </si>
  <si>
    <t>4. Bạn có thường tập các môn đấy với ai không?</t>
  </si>
  <si>
    <t>1. Trong vòng 7 NGÀY qua, có bao nhiêu ngày bạn đo đường huyết?</t>
  </si>
  <si>
    <t>2. Trong vòng 7 NGÀY qua, có bao nhiêu ngày bạn đo đường huyết theo số lần bác sĩ của bạn khuyến nghị?</t>
  </si>
  <si>
    <t xml:space="preserve">1. Trong vòng 7 NGÀY qua, có bao nhiêu ngày bạn kiểm tra bàn chân của mình? (Lòng bàn chân, khe ngón, cảm giác bàn chân,…) </t>
  </si>
  <si>
    <t xml:space="preserve">2. Trong vòng 7 NGÀY qua, có bao nhiêu ngày bạn kiểm tra bên trong giày của mình? (Có vật lạ,…) </t>
  </si>
  <si>
    <t xml:space="preserve">1. Trong vòng 7 ngày qua, bạn có hút thuốc lá không? </t>
  </si>
  <si>
    <t xml:space="preserve">2. Trung bình bạn hút bao nhiêu điếu một ngày? </t>
  </si>
  <si>
    <t>3. Khi nào bạn thấy mình sử dụng thuốc lá nhiều nhất trong ngày?</t>
  </si>
  <si>
    <t>4. Những KHÓ KHĂN nào hiện tại (nếu có) khiến bạn không  bỏ thuốc lá?</t>
  </si>
  <si>
    <t>Điều nào sau đây GÂY KHÓ KHĂN cho bạn nếu bạn TUẦN THEO 1 độ ăn uống lành mạnh nào đó? [Tìm thời gian phù hợp ở nhà (chuẩn bị các bữa ăn, ăn đúng giờ,..)]</t>
  </si>
  <si>
    <t>Điều nào sau đây GÂY KHÓ KHĂN cho bạn nếu bạn TUẦN THEO 1 độ ăn uống lành mạnh nào đó? [Tìm thời gian phù hợp ở nơi làm việc (chuẩn bị bữa ăn, ăn đúng giờ,…)]</t>
  </si>
  <si>
    <t>Điều nào sau đây GÂY KHÓ KHĂN cho bạn nếu bạn TUẦN THEO 1 độ ăn uống lành mạnh nào đó? [Tìm nơi phù hợp (quán ăn có bán thức ăn phù hợp với chế độ ăn của bạn)]</t>
  </si>
  <si>
    <t>Điều nào sau đây GÂY KHÓ KHĂN cho bạn nếu bạn TUẦN THEO 1 độ ăn uống lành mạnh nào đó? [Sự thuận tiện (để chuẩn bị các loại thức ăn đặc biệt, sử dụng nguyên liệu thay thế)]</t>
  </si>
  <si>
    <t>Điều nào sau đây GÂY KHÓ KHĂN cho bạn nếu bạn TUẦN THEO 1 độ ăn uống lành mạnh nào đó? [Vấn đề sức khoẻ (mắt kém, không có năng lượng, …)]</t>
  </si>
  <si>
    <t>Điều nào sau đây GÂY KHÓ KHĂN cho bạn nếu bạn TUẦN THEO 1 độ ăn uống lành mạnh nào đó? [Quên về chế độ ăn của mình]</t>
  </si>
  <si>
    <t>Điều nào sau đây GÂY KHÓ KHĂN cho bạn nếu bạn TUẦN THEO 1 độ ăn uống lành mạnh nào đó? [Bị bệnh]</t>
  </si>
  <si>
    <t>Điều nào sau đây GÂY KHÓ KHĂN cho bạn nếu bạn TUẦN THEO 1 độ ăn uống lành mạnh nào đó? [Cảm thấy phức tạp khi tuân thủ chế độ ăn lành mạnh]</t>
  </si>
  <si>
    <t>Điều nào sau đây GÂY KHÓ KHĂN cho bạn nếu bạn TUẦN THEO 1 độ ăn uống lành mạnh nào đó? [Cảm thấy việc tuân thủ chế độ ăn uống lành mạnh gây khó chịu (đói bụng)]</t>
  </si>
  <si>
    <t>Điều nào sau đây GÂY KHÓ KHĂN cho bạn nếu bạn TUẦN THEO 1 độ ăn uống lành mạnh nào đó? [Đi xa, không ở nhà (đi chợ, du lịch, …)]</t>
  </si>
  <si>
    <t>Điều nào sau đây GÂY KHÓ KHĂN cho bạn nếu bạn TUẦN THEO 1 độ ăn uống lành mạnh nào đó? [Thay đổi trong sinh hoạt hàng ngày (ngủ muộn, làm việc khuya, …)]</t>
  </si>
  <si>
    <t>Điều nào sau đây GÂY KHÓ KHĂN cho bạn nếu bạn TUẦN THEO 1 độ ăn uống lành mạnh nào đó? [Chi phí]</t>
  </si>
  <si>
    <t>Điều nào sau đây GÂY KHÓ KHĂN cho bạn nếu bạn TUẦN THEO 1 độ ăn uống lành mạnh nào đó? [Dịp đặc biệt (đám cưới, lễ tết, gặp mặt bạn bè, ...)]</t>
  </si>
  <si>
    <t>Điều nào sau đây GÂY KHÓ KHĂN cho bạn nếu bạn TUẦN THEO 1 độ ăn uống lành mạnh nào đó? [Quay trở lại chế độ ăn sau một thời gian không theo chế độ ăn này]</t>
  </si>
  <si>
    <t>Điều nào sau đây GÂY KHÓ KHĂN cho bạn nếu bạn TUẦN THEO 1 độ ăn uống lành mạnh nào đó? [Không có sẵn thức ăn phù hợp ở nhà]</t>
  </si>
  <si>
    <t>Điều nào sau đây GÂY KHÓ KHĂN cho bạn nếu bạn TUẦN THEO 1 độ ăn uống lành mạnh nào đó? [Có sẵn đồ ăn vặt ở nhà]</t>
  </si>
  <si>
    <t>Điều nào sau đây GÂY KHÓ KHĂN cho bạn nếu bạn TUẦN THEO 1 độ ăn uống lành mạnh nào đó? [Cảm thấy không ai ăn giống mình]</t>
  </si>
  <si>
    <t>Điều nào sau đây GÂY KHÓ KHĂN cho bạn nếu bạn TUẦN THEO 1 độ ăn uống lành mạnh nào đó? [Có quá ít thức ăn hợp khẩu vị tôi khi tôi ăn theo chế độ ăn uống lành mạnh]</t>
  </si>
  <si>
    <t>Điều nào sau đây GÂY KHÓ KHĂN cho bạn nếu bạn TĂNG CƯỜNG chế độ VẬN ĐỘNG?  [Tìm thời gian phù hợp ở nhà ]</t>
  </si>
  <si>
    <t>Điều nào sau đây GÂY KHÓ KHĂN cho bạn nếu bạn TĂNG CƯỜNG chế độ VẬN ĐỘNG?  [Tìm thời gian phù hợp ở nơi làm việc ]</t>
  </si>
  <si>
    <t>Điều nào sau đây GÂY KHÓ KHĂN cho bạn nếu bạn TĂNG CƯỜNG chế độ VẬN ĐỘNG?  [Tìm nơi phù hợp ]</t>
  </si>
  <si>
    <t>Điều nào sau đây GÂY KHÓ KHĂN cho bạn nếu bạn TĂNG CƯỜNG chế độ VẬN ĐỘNG?  [Sự thuận tiện (để chuẩn bị các loại thức ăn đặc biệt, sử dụng nguyên liệu thay thế)]</t>
  </si>
  <si>
    <t>Điều nào sau đây GÂY KHÓ KHĂN cho bạn nếu bạn TĂNG CƯỜNG chế độ VẬN ĐỘNG?  [Vấn đề sức khoẻ (mắt kém, không có năng lượng, …)]</t>
  </si>
  <si>
    <t>Điều nào sau đây GÂY KHÓ KHĂN cho bạn nếu bạn TĂNG CƯỜNG chế độ VẬN ĐỘNG?  [Quên đi tập]</t>
  </si>
  <si>
    <t>Điều nào sau đây GÂY KHÓ KHĂN cho bạn nếu bạn TĂNG CƯỜNG chế độ VẬN ĐỘNG?  [Bị bệnh]</t>
  </si>
  <si>
    <t>Điều nào sau đây GÂY KHÓ KHĂN cho bạn nếu bạn TĂNG CƯỜNG chế độ VẬN ĐỘNG?  [Tập luyện vận động thật phức tạp (theo dõi nhịp tim, thời gian, ...)]</t>
  </si>
  <si>
    <t>Điều nào sau đây GÂY KHÓ KHĂN cho bạn nếu bạn TĂNG CƯỜNG chế độ VẬN ĐỘNG?  [Tập luyện vận động gây khó chịu]</t>
  </si>
  <si>
    <t>Điều nào sau đây GÂY KHÓ KHĂN cho bạn nếu bạn TĂNG CƯỜNG chế độ VẬN ĐỘNG?  [Đi xa, không ở nhà (đi chợ, du lịch, …)]</t>
  </si>
  <si>
    <t>Điều nào sau đây GÂY KHÓ KHĂN cho bạn nếu bạn TĂNG CƯỜNG chế độ VẬN ĐỘNG?  [Thay đổi trong sinh hoạt hàng ngày (ngủ muộn, làm việc khuya, …)]</t>
  </si>
  <si>
    <t>Điều nào sau đây GÂY KHÓ KHĂN cho bạn nếu bạn TĂNG CƯỜNG chế độ VẬN ĐỘNG?  [Quay trở lại tập luyện vận động sau một thời gian nghỉ ngơi]</t>
  </si>
  <si>
    <t>Điều nào sau đây GÂY KHÓ KHĂN cho bạn nếu bạn TĂNG CƯỜNG chế độ VẬN ĐỘNG?  [Thời tiết xấu]</t>
  </si>
  <si>
    <t>Điều nào sau đây GÂY KHÓ KHĂN cho bạn nếu bạn TĂNG CƯỜNG chế độ VẬN ĐỘNG?  [Thay đổi mùa trong năm]</t>
  </si>
  <si>
    <t>Điều nào sau đây GÂY KHÓ KHĂN cho bạn nếu bạn TĂNG CƯỜNG chế độ VẬN ĐỘNG?  [Chi phí]</t>
  </si>
  <si>
    <t>Điều nào sau đây GÂY KHÓ KHĂN cho bạn nếu bạn TĂNG CƯỜNG chế độ VẬN ĐỘNG?  [Dịp đặc biệt (đám cưới, lễ tết...)]</t>
  </si>
  <si>
    <t>Điều nào sau đây GÂY KHÓ KHĂN cho bạn khi phải TUẦN THỦ dùng THUỐC theo toa? [Tìm thời gian để uống thuốc/tiêm insulin khi đi làm]</t>
  </si>
  <si>
    <t>Điều nào sau đây GÂY KHÓ KHĂN cho bạn khi phải TUẦN THỦ dùng THUỐC theo toa? [Tìm thời gian để uống thuốc/tiêm insulin khi ở nhà]</t>
  </si>
  <si>
    <t>Điều nào sau đây GÂY KHÓ KHĂN cho bạn khi phải TUẦN THỦ dùng THUỐC theo toa? [Tìm nơi phù hợp để uống/ tiêm insulin]</t>
  </si>
  <si>
    <t>Điều nào sau đây GÂY KHÓ KHĂN cho bạn khi phải TUẦN THỦ dùng THUỐC theo toa? [Sự thuận tiện (khi mang thuốc theo bên mình, ...)]</t>
  </si>
  <si>
    <t>Điều nào sau đây GÂY KHÓ KHĂN cho bạn khi phải TUẦN THỦ dùng THUỐC theo toa? [Vấn đề sức khoẻ (mắt kém, …)]</t>
  </si>
  <si>
    <t>Điều nào sau đây GÂY KHÓ KHĂN cho bạn khi phải TUẦN THỦ dùng THUỐC theo toa? [Quên sử dụng thuốc]</t>
  </si>
  <si>
    <t>Điều nào sau đây GÂY KHÓ KHĂN cho bạn khi phải TUẦN THỦ dùng THUỐC theo toa? [Bị bệnh]</t>
  </si>
  <si>
    <t>Điều nào sau đây GÂY KHÓ KHĂN cho bạn khi phải TUẦN THỦ dùng THUỐC theo toa? [Việc uống thuốc/tiêm insulin thật phức tạp]</t>
  </si>
  <si>
    <t>Điều nào sau đây GÂY KHÓ KHĂN cho bạn khi phải TUẦN THỦ dùng THUỐC theo toa? [Việc uống thuốc/tiêm insulin gây khó chịu]</t>
  </si>
  <si>
    <t>Điều nào sau đây GÂY KHÓ KHĂN cho bạn khi phải TUẦN THỦ dùng THUỐC theo toa? [Đi xa, không ở nhà (đi chợ, du lịch, …)]</t>
  </si>
  <si>
    <t>Điều nào sau đây GÂY KHÓ KHĂN cho bạn khi phải TUẦN THỦ dùng THUỐC theo toa? [Thay đổi trong sinh hoạt hàng ngày (ngủ muộn, làm việc khuya, …)]</t>
  </si>
  <si>
    <t>Điều nào sau đây GÂY KHÓ KHĂN cho bạn khi phải TUẦN THỦ dùng THUỐC theo toa? [Chi phí]</t>
  </si>
  <si>
    <t>Điều nào sau đây GÂY KHÓ KHĂN cho bạn khi phải TUẦN THỦ dùng THUỐC theo toa? [Dịp đặc biệt (đám cưới, lễ tết, ...)]</t>
  </si>
  <si>
    <t>Điều nào sau đây GÂY KHÓ KHĂN cho bạn khi THEO DÕI ĐƯỜNG HUYẾT TẠI NHÀ?  [Tìm thời gian phù hợp ở nhà]</t>
  </si>
  <si>
    <t>Điều nào sau đây GÂY KHÓ KHĂN cho bạn khi THEO DÕI ĐƯỜNG HUYẾT TẠI NHÀ?  [Tìm thời gian phù hợp ở nơi làm việc]</t>
  </si>
  <si>
    <t>Điều nào sau đây GÂY KHÓ KHĂN cho bạn khi THEO DÕI ĐƯỜNG HUYẾT TẠI NHÀ?  [Tìm nơi phù hợp ]</t>
  </si>
  <si>
    <t>Điều nào sau đây GÂY KHÓ KHĂN cho bạn khi THEO DÕI ĐƯỜNG HUYẾT TẠI NHÀ?  [Sự thuận tiện (khi mang theo bộ dụng cụ, ...)]</t>
  </si>
  <si>
    <t>Điều nào sau đây GÂY KHÓ KHĂN cho bạn khi THEO DÕI ĐƯỜNG HUYẾT TẠI NHÀ?  [Vấn đề sức khoẻ (mắt kém, …)]</t>
  </si>
  <si>
    <t>Điều nào sau đây GÂY KHÓ KHĂN cho bạn khi THEO DÕI ĐƯỜNG HUYẾT TẠI NHÀ?  [Quên đo đường huyết]</t>
  </si>
  <si>
    <t>Điều nào sau đây GÂY KHÓ KHĂN cho bạn khi THEO DÕI ĐƯỜNG HUYẾT TẠI NHÀ?  [Bị bệnh]</t>
  </si>
  <si>
    <t>Điều nào sau đây GÂY KHÓ KHĂN cho bạn khi THEO DÕI ĐƯỜNG HUYẾT TẠI NHÀ?  [Việc đo đường huyết thật phức tạp]</t>
  </si>
  <si>
    <t>Điều nào sau đây GÂY KHÓ KHĂN cho bạn khi THEO DÕI ĐƯỜNG HUYẾT TẠI NHÀ?  [Việc đo đường huyết gây khó chịu]</t>
  </si>
  <si>
    <t>Điều nào sau đây GÂY KHÓ KHĂN cho bạn khi THEO DÕI ĐƯỜNG HUYẾT TẠI NHÀ?  [Đi xa, không ở nhà (đi chợ, du lịch, …)]</t>
  </si>
  <si>
    <t>Điều nào sau đây GÂY KHÓ KHĂN cho bạn khi THEO DÕI ĐƯỜNG HUYẾT TẠI NHÀ?  [Thay đổi trong sinh hoạt hàng ngày (ngủ muộn, làm việc khuya, …)]</t>
  </si>
  <si>
    <t>Điều nào sau đây GÂY KHÓ KHĂN cho bạn khi THEO DÕI ĐƯỜNG HUYẾT TẠI NHÀ?  [Chi phí bộ dụng cụ đo đường huyết]</t>
  </si>
  <si>
    <t>Điều nào sau đây GÂY KHÓ KHĂN cho bạn khi THEO DÕI ĐƯỜNG HUYẾT TẠI NHÀ?  [Dịp đặc biệt (đám cưới, lễ tết, ...)]</t>
  </si>
  <si>
    <t>1. Tôi sử dụng thuốc điều trị ĐTĐ, hoặc kiểm tra đường huyết bởi vì: [Người khác sẽ giận nếu tôi không làm vậy.]</t>
  </si>
  <si>
    <t>1. Tôi sử dụng thuốc điều trị ĐTĐ, hoặc kiểm tra đường huyết bởi vì: [Tôi thấy đây là một thách thức cá nhân để chinh phục]</t>
  </si>
  <si>
    <t>1. Tôi sử dụng thuốc điều trị ĐTĐ, hoặc kiểm tra đường huyết bởi vì: [Cá nhân tôi tin rằng kiểm soát được bệnh ĐTĐ sẽ cải thiện được sức khoẻ của tôi]</t>
  </si>
  <si>
    <t>1. Tôi sử dụng thuốc điều trị ĐTĐ, hoặc kiểm tra đường huyết bởi vì: [Tôi sẽ cảm thấy có lỗi nếu tôi không làm theo lời bác sĩ hướng dẫn.]</t>
  </si>
  <si>
    <t>1. Tôi sử dụng thuốc điều trị ĐTĐ, hoặc kiểm tra đường huyết bởi vì: [Tôi muốn bác sĩ nghĩ rằng tôi là một người bệnh biết tuân thủ]</t>
  </si>
  <si>
    <t>1. Tôi sử dụng thuốc điều trị ĐTĐ, hoặc kiểm tra đường huyết bởi vì: [Tôi sẽ cảm thấy tệ về bản thân mình nếu tôi không làm vậy.]</t>
  </si>
  <si>
    <t>1. Tôi sử dụng thuốc điều trị ĐTĐ, hoặc kiểm tra đường huyết bởi vì: [Tôi thấy hào hứng khi cố gắng giữ mức đường huyết trong vùng an toàn]</t>
  </si>
  <si>
    <t>1. Tôi sử dụng thuốc điều trị ĐTĐ, hoặc kiểm tra đường huyết bởi vì: [Tôi không muốn người khác thất vọng về mình.]</t>
  </si>
  <si>
    <t>2. Tôi tuân theo chế độ ăn uống và tập luyện thường xuyên bởi vì:  [Người khác sẽ buồn nếu tôi không làm vậy.]</t>
  </si>
  <si>
    <t>2. Tôi tuân theo chế độ ăn uống và tập luyện thường xuyên bởi vì:  [Cá nhân tôi tin rằng chế độ ăn uống và vận động thường xuyên quan trọng trong việc duy trì sức khoẻ của tôi.]</t>
  </si>
  <si>
    <t>2. Tôi tuân theo chế độ ăn uống và tập luyện thường xuyên bởi vì:  [Tôi sẽ cảm thấy xấu hổ nếu tôi không làm vậy.]</t>
  </si>
  <si>
    <t>2. Tôi tuân theo chế độ ăn uống và tập luyện thường xuyên bởi vì:  [Làm theo lời người khác nói thì dễ hơn là suy nghĩ cần phải làm gì]</t>
  </si>
  <si>
    <t>2. Tôi tuân theo chế độ ăn uống và tập luyện thường xuyên bởi vì:  [Tôi nghĩ chế độ ăn uống và vận động của mình là điều đúng đắn]</t>
  </si>
  <si>
    <t>2. Tôi tuân theo chế độ ăn uống và tập luyện thường xuyên bởi vì:  [Tôi muốn những người khác thấy rằng tôi có thể tuân theo chế độ ăn uống và giữ sức khỏe lành mạnh.]</t>
  </si>
  <si>
    <t>2. Tôi tuân theo chế độ ăn uống và tập luyện thường xuyên bởi vì:  [Tôi làm vì bác sĩ tôi bảo vậy]</t>
  </si>
  <si>
    <t>2. Tôi tuân theo chế độ ăn uống và tập luyện thường xuyên bởi vì:  [Tôi tự thấy rằng việc theo dõi chế độ ăn uống và vận động của mình là điều tốt nhất cho tôi.]</t>
  </si>
  <si>
    <t>2. Tôi tuân theo chế độ ăn uống và tập luyện thường xuyên bởi vì:  [Tôi sẽ thấy có lỗi nếu tôi không theo dõi chế độ ăn uống và vận động của mình.]</t>
  </si>
  <si>
    <t>2. Tôi tuân theo chế độ ăn uống và tập luyện thường xuyên bởi vì:  [Tôi muốn vận động thường xuyên và tuân theo chế độ ăn uống của mình]</t>
  </si>
  <si>
    <t>2. Tôi tuân theo chế độ ăn uống và tập luyện thường xuyên bởi vì:  [Thật là một thử thách khi học cách sống với bệnh ĐTĐ]</t>
  </si>
  <si>
    <t>1. Tôi cảm thấy bệnh ĐTĐ làm tôi mệt mỏi về thể chất và tinh thần hàng ngày</t>
  </si>
  <si>
    <t>2. Tôi cảm thấy bác sĩ chưa hiểu đầy đủ về bệnh ĐTĐ và cách chăm sóc bệnh nhân ĐTĐ.</t>
  </si>
  <si>
    <t>3. Tôi cảm thấy không tự tin về khả năng kiểm soát bệnh ĐTĐ hàng ngày</t>
  </si>
  <si>
    <t>4. Tôi cảm thấy tức giận, sợ hãi và/hoặc chán nản khi nghĩ đến việc mình phải sống chung với bệnh ĐTĐ</t>
  </si>
  <si>
    <t>5. Tôi cảm thấy bác sĩ chưa hướng dẫn rõ ràng cho tôi cách kiểm soát bệnh ĐTĐ.</t>
  </si>
  <si>
    <t>6. Tôi nhận thấy mình chưa kiểm tra đường huyết đủ thường xuyên</t>
  </si>
  <si>
    <t>7. Tôi thấy dù có làm gì thì về lâu dài bệnh của tôi cũng sẽ có những biến chứng nghiêm trọng</t>
  </si>
  <si>
    <t>8. Tôi cảm thấy thường không tuân thủ tốt theo kế hoạch điều trị bệnh ĐTĐ của mình</t>
  </si>
  <si>
    <t>9. Tôi cảm thấy gia đình hoặc bạn bè không tích cực hỗ trợ tôi trong việc tự chăm sóc bản thân (ví dụ: tổ chức các hoạt động trái với lịch của tôi, khuyến khích tôi ăn các thực phẩm không tốt cho bệnh ĐTĐ).</t>
  </si>
  <si>
    <t>10. Tôi cảm thấy bệnh ĐTĐ đang điều khiển cuộc sống của tôi.</t>
  </si>
  <si>
    <t>11. Tôi cảm thấy bác sĩ không quan tâm đầy đủ đến các mối lo ngại của tôi.</t>
  </si>
  <si>
    <t>12. Tôi cảm thấy mình chưa tuân thủ chặt chẽ chế độ ăn cho bệnh nhân ĐTĐ</t>
  </si>
  <si>
    <t>13. Tôi cảm thấy gia đình hoặc bạn bè không thấu hiểu được sự khó khăn của tôi khi phải sống chung với bệnh ĐTĐ</t>
  </si>
  <si>
    <t>14.Tôi cảm thấy quá mệt mỏi bởi những yêu cầu khi phải sống chung với bệnh ĐTĐ</t>
  </si>
  <si>
    <t>15. Tôi cảm thấy mình chưa có một bác sĩ để thường xuyên gặp và trao đổi về ĐTĐ</t>
  </si>
  <si>
    <t>16. Tôi cảm thấy không đủ động lực để tiếp tục tự kiểm soát bệnh ĐTĐ</t>
  </si>
  <si>
    <t>17. Tôi cảm thấy gia đình hoặc bạn bè chưa cho tôi chỗ dựa tinh thần như tôi mong muốn</t>
  </si>
  <si>
    <t>1. Điều nào sau đây là ĐÚNG khi nói về đái tháo đường típ 2</t>
  </si>
  <si>
    <t>2. Đường huyết bình thường lúc đói đối với cơ thể bình thường là</t>
  </si>
  <si>
    <t xml:space="preserve">3. Đặc điểm chung của tất cả các loại thảo dược điều trị đái tháo đường? </t>
  </si>
  <si>
    <t>4. Bia rượu ảnh hưởng gì đến sức khỏe người đái tháo đường?</t>
  </si>
  <si>
    <t>5. Cách chọn giày dép cho người đái tháo đường:</t>
  </si>
  <si>
    <t>6. Vì sao Không được tự ý ngưng thuốc điều trị đái tháo đường khi thấy đường huyết ổn định?</t>
  </si>
  <si>
    <t xml:space="preserve">7. Các nguyên tắc quan trọng để sử dụng thuốc điều trị đái tháo đường an toàn </t>
  </si>
  <si>
    <t xml:space="preserve">1. Một trong những nguyên nhân làm kết quả đo đường không chính xác </t>
  </si>
  <si>
    <t>2. Ngưỡng cho phép của đường huyết sau ăn 2 giờ là bao nhiêu?</t>
  </si>
  <si>
    <t xml:space="preserve">3. HbA1c bao nhiêu là đạt yêu cầu trong điều trị ĐTĐ? </t>
  </si>
  <si>
    <t xml:space="preserve">2. Một trong những nguyên tắc của chế độ ăn dành cho người mắc bệnh đái tháo đường là </t>
  </si>
  <si>
    <t>3. Thời gian uống thuốc điều trị bệnh đái tháo đường và bữa ăn?</t>
  </si>
  <si>
    <t xml:space="preserve">4. Để kiểm soát tốt đường huyết, bạn nên </t>
  </si>
  <si>
    <t xml:space="preserve">5. Khi nói về bữa ăn cân bằng,câu nào sau đây ĐÚNG </t>
  </si>
  <si>
    <t>6. Bữa ăn nào sau đây cân bằng?</t>
  </si>
  <si>
    <t>7. Trái cây ảnh hưởng như thế nào đến đường huyết?</t>
  </si>
  <si>
    <t xml:space="preserve">1. Một trong những cách làm thế nào để tăng cường vận động hàng ngày? </t>
  </si>
  <si>
    <t>2. Nhận định nào sau đây ĐÚNG</t>
  </si>
  <si>
    <t xml:space="preserve">3. Điều gì không nên làm khi tập thể dục </t>
  </si>
  <si>
    <t xml:space="preserve">1. Lý do bạn tham gia chương trình này là gì? </t>
  </si>
  <si>
    <t xml:space="preserve">2. Bạn hy vọng đạt được những điều gì khi tham gia chương trình này? </t>
  </si>
  <si>
    <t>3. Bạn nghĩ cần làm gì để đạt được mục tiêu này?</t>
  </si>
  <si>
    <t xml:space="preserve">4. Trở ngại lớn nhất của bạn là gì khi muốn đạt mục tiêu này? </t>
  </si>
  <si>
    <t>Mức độ tự tin của bạn về khả năng vượt qua các trở ngại của mình? [Mức độ]</t>
  </si>
  <si>
    <t>Học để chăm sóc người thân (Nếu trường hợp này thì các câu hỏi ở dưới bạn cần trả lời theo thực tế của người thân nhé)</t>
  </si>
  <si>
    <t>0938306936 - 0917458027</t>
  </si>
  <si>
    <t>Nữ</t>
  </si>
  <si>
    <t>80 Đường 2, Phước Bình, Quận 9, Tp. Thủ Đức</t>
  </si>
  <si>
    <t>Đái tháo đường thai kỳ</t>
  </si>
  <si>
    <t>Từ 5 người trở lên</t>
  </si>
  <si>
    <t>Chưa kiểm tra</t>
  </si>
  <si>
    <t>Chưa làm xét nghiệm</t>
  </si>
  <si>
    <t>Rất tốt</t>
  </si>
  <si>
    <t>TỐT HƠN một ít so với 1 năm trước</t>
  </si>
  <si>
    <t>0 lần</t>
  </si>
  <si>
    <t>Không có</t>
  </si>
  <si>
    <t>Không</t>
  </si>
  <si>
    <t>Suy van tĩnh mạch sâu chi dưới</t>
  </si>
  <si>
    <t>Có</t>
  </si>
  <si>
    <t>2 chân dưới - do suy giãn tĩnh mạch</t>
  </si>
  <si>
    <t>mổ nội soi</t>
  </si>
  <si>
    <t>Có (tiếp tục với câu tiếp theo)</t>
  </si>
  <si>
    <t>hay suy nghĩ nên khó ngủ</t>
  </si>
  <si>
    <t>Chưa</t>
  </si>
  <si>
    <t>Điều chỉnh chế độ ăn (dinh dưỡng)</t>
  </si>
  <si>
    <t>Rất hiệu quả</t>
  </si>
  <si>
    <t>ăn uống dinh dưỡng cải thiện không những cho bệnh ĐTĐ mà còn giúp phòng ngừa các bệnh tật khác</t>
  </si>
  <si>
    <t>Đã từng (tiếp tục các câu hỏi tiếp theo)</t>
  </si>
  <si>
    <t>Tập thể dục</t>
  </si>
  <si>
    <t>Hiệu quả</t>
  </si>
  <si>
    <t>Tậy yoga giúp tôi ngủ ngon hơn, vui vẻ và thấy năng lượng hơn</t>
  </si>
  <si>
    <t>Đã từng (tiếp tục các câu tiếp theo)</t>
  </si>
  <si>
    <t>Kiểm soát khẩu phần ăn, Ăn nhiêu trái cây / rau xanh, Cắt bỏ các loại thực phẩm cụ thể</t>
  </si>
  <si>
    <t xml:space="preserve">rất tốt, tôi thấy cơ thể nhẹ nhàng hơn, khỏe hơn rất nhiều nhất là kiểm soát được cân nặng </t>
  </si>
  <si>
    <t>Yoga</t>
  </si>
  <si>
    <t>Cùng người khác</t>
  </si>
  <si>
    <t>không có</t>
  </si>
  <si>
    <t>không hút thuốc lá</t>
  </si>
  <si>
    <t>Đôi khi cản trở tôi</t>
  </si>
  <si>
    <t>Không quan tâm điều này</t>
  </si>
  <si>
    <t>Hiếm khi cản trở tôi</t>
  </si>
  <si>
    <t>Đối khi cản trở tôi</t>
  </si>
  <si>
    <t>Không quan tâm</t>
  </si>
  <si>
    <t>Không quan tấm điều này</t>
  </si>
  <si>
    <t>1-Hoàn toàn không đúng</t>
  </si>
  <si>
    <t>7 - Rất đúng</t>
  </si>
  <si>
    <t>7-Rất đúng</t>
  </si>
  <si>
    <t>4-Hơi đúng</t>
  </si>
  <si>
    <t>2-Chỉ có chút vấn đề</t>
  </si>
  <si>
    <t>1-Không phải vấn đề</t>
  </si>
  <si>
    <t>3-Bình thường</t>
  </si>
  <si>
    <t>Triệu chứng rầm rộ: ăn nhiều, uống nhiều, tiểu nhiều, gầy nhiều</t>
  </si>
  <si>
    <t>&lt;100 mg/dL</t>
  </si>
  <si>
    <t>Có thể làm giảm đường huyết đói nhưng không làm giảm đáng kể chỉ số HbA1c..</t>
  </si>
  <si>
    <t>Giảm huyết áp</t>
  </si>
  <si>
    <t>Chọn giày thoải mái có khoảng trống ở mũi giày</t>
  </si>
  <si>
    <t>Vì đường huyết sẽ tăng lại, lúc đó khó kiểm soát hơn.</t>
  </si>
  <si>
    <t>Uống thuốc theo đúng toa thuốc được kê đơn: đúng thuốc, đúng lúc, đúng liều, đúng cách.</t>
  </si>
  <si>
    <t>Lấy máu sau khi uống thuốc đái tháo đường</t>
  </si>
  <si>
    <t>&lt;180 mg/dL</t>
  </si>
  <si>
    <t>&lt;8.5%</t>
  </si>
  <si>
    <t>Ngăn không cho biến chứng nào xảy ra</t>
  </si>
  <si>
    <t>Một chế độ ăn phù hợp thói quen, đem lại sự thoải mái tương đối cho người ăn</t>
  </si>
  <si>
    <t>Tuỳ từng loại thuốc mà có thời gian sử dụng thuốc trước hay sau bữa ăn cho phù hợp</t>
  </si>
  <si>
    <t>Cần có kế hoạch phối hợp giữa dinh dưỡng, vận động, thuốc và tinh thần</t>
  </si>
  <si>
    <t>Ăn cân đối theo tỉ lệ khuyến nghị</t>
  </si>
  <si>
    <t>1 chén cơm, 1/2 chén đồ ăn, 1 chén rau, 1 chén trái cây, 1 nắm hạt</t>
  </si>
  <si>
    <t>Lúc tăng, lúc giảm đường huyết</t>
  </si>
  <si>
    <t>Đứng lên/đi lại/tập những bài tập nhẹ nhàng khi xem tivi thay vì ngồi một chỗ.</t>
  </si>
  <si>
    <t>Những vận động như làm việc nhà, đi cầu thang, mang vác đồ không làm tăng cường sức khỏe</t>
  </si>
  <si>
    <t>Khởi động, làm nóng cơ thể</t>
  </si>
  <si>
    <t>Muốn học thêm kiến thức có thể giúp đỡ người thân và nhiều người hơn</t>
  </si>
  <si>
    <t>Hiểu rõ nguyên nhân gây ra bệnh TĐ, có kiến thức xây dựng bữa ăn cân bằng cho người ĐTĐ</t>
  </si>
  <si>
    <t>nghiêm túc học tập, thực hành đúng, đủ, đều</t>
  </si>
  <si>
    <t>thời gian</t>
  </si>
  <si>
    <t>Huỳnh Thị Vân</t>
  </si>
  <si>
    <t>Người bệnh trực tiếp học</t>
  </si>
  <si>
    <t>0387228380</t>
  </si>
  <si>
    <t>HCM</t>
  </si>
  <si>
    <t>Típ 2</t>
  </si>
  <si>
    <t>3 người</t>
  </si>
  <si>
    <t>15/2/22</t>
  </si>
  <si>
    <t>XẤU HƠN một ít so với 1 năm trước</t>
  </si>
  <si>
    <t>Tôi không biết</t>
  </si>
  <si>
    <t>Mắt, Thận</t>
  </si>
  <si>
    <t>Bị mắt kém khó đọc thuốc</t>
  </si>
  <si>
    <t>Tăng mỡ máu (cholesterol/triglyceride), Bệnh thận, Bệnh mắt</t>
  </si>
  <si>
    <t>tốt hơn</t>
  </si>
  <si>
    <t>Bình thường</t>
  </si>
  <si>
    <t>không rõ</t>
  </si>
  <si>
    <t>tạm</t>
  </si>
  <si>
    <t>Thể dục nói chung</t>
  </si>
  <si>
    <t>Tập một mình</t>
  </si>
  <si>
    <t>Không bao giờ cản trở tôi</t>
  </si>
  <si>
    <t>Thường xuyên cản trở tôi</t>
  </si>
  <si>
    <t>5-Vấn đề nghiêm trọng</t>
  </si>
  <si>
    <t>Có thể kiểm soát bằng cách thay đổi lối sống, thuốc hoặc tiêm insulin</t>
  </si>
  <si>
    <t>Có khả năng điều trị đái tháo đường thay cho thuốc Tây.</t>
  </si>
  <si>
    <t>Hạ đường huyết</t>
  </si>
  <si>
    <t>Có thể ngưng uống thuốc tây và chuyển qua uống thảo dược nếu đường huyết đã ổn định.</t>
  </si>
  <si>
    <t>Lấy quá nhiều máu</t>
  </si>
  <si>
    <t>&lt;7%</t>
  </si>
  <si>
    <t>Làm chậm quá trình xảy ra các biến chứng mạn tính</t>
  </si>
  <si>
    <t>Giảm tinh bột, tăng đạm thực vật, không ăn đạm động vật</t>
  </si>
  <si>
    <t>Những vận động như làm việc nhà, đi cầu thang, mang vác đồ không làm tiêu hao năng lượng mấy</t>
  </si>
  <si>
    <t>Uống thật nhiều nước trước và trong khi tập</t>
  </si>
  <si>
    <t>Biết cách ăn uống, vận động hợp lý để cải thiện đường huyết</t>
  </si>
  <si>
    <t>Đường huyết ổn định ở mức cho phép</t>
  </si>
  <si>
    <t>Có chế độ ăn uống,vận động phù hợp cùng với việc dùng thuốc theo toa bs</t>
  </si>
  <si>
    <t>chưa nắm rõ các bài tập thể dục phù hợp với các bệnh lý đang có.</t>
  </si>
  <si>
    <t>#</t>
  </si>
  <si>
    <t>Họ và tên</t>
  </si>
  <si>
    <t>Chiều cao</t>
  </si>
  <si>
    <t>Cân nặng</t>
  </si>
  <si>
    <t>BMI</t>
  </si>
  <si>
    <t>Năm sinh</t>
  </si>
  <si>
    <t>Tỉnh/Thành</t>
  </si>
  <si>
    <t>3.TƯ CHĂM SÓC</t>
  </si>
  <si>
    <t>DD -Chung</t>
  </si>
  <si>
    <t>DD-C.tiết</t>
  </si>
  <si>
    <t>DD-TB</t>
  </si>
  <si>
    <t>VD-TB</t>
  </si>
  <si>
    <t>DoDuongHuyet-TB</t>
  </si>
  <si>
    <t>CS_BanChan-TB</t>
  </si>
  <si>
    <t>4. RÀO CẢN</t>
  </si>
  <si>
    <t>PHÂN LOẠI: KHẢ NĂNG TỰ CHĂM SÓC:</t>
  </si>
  <si>
    <t>Operator</t>
  </si>
  <si>
    <t>FromValue</t>
  </si>
  <si>
    <t>ToValue</t>
  </si>
  <si>
    <t>Description</t>
  </si>
  <si>
    <t>Message to Customer</t>
  </si>
  <si>
    <t>Range</t>
  </si>
  <si>
    <t>Cần cải tiến</t>
  </si>
  <si>
    <t>Tốt</t>
  </si>
  <si>
    <t>PHÂN LOẠI: RÀO CẢN</t>
  </si>
  <si>
    <t>Luôn luôn cản trở tôi</t>
  </si>
  <si>
    <t>5. ĐỘNG LỰC THAY ĐỔI</t>
  </si>
  <si>
    <t>Động Lực Bên Trong</t>
  </si>
  <si>
    <t>Động lực Bên Ngoài</t>
  </si>
  <si>
    <t>6.KHẢ NĂNG ĐIỀU CHỈNH TÂM LÝ</t>
  </si>
  <si>
    <t>1 - EB</t>
  </si>
  <si>
    <t>4 - EB</t>
  </si>
  <si>
    <t>7-EB</t>
  </si>
  <si>
    <t>10-EB</t>
  </si>
  <si>
    <t>14-EB</t>
  </si>
  <si>
    <t>2-PD</t>
  </si>
  <si>
    <t>5-PD</t>
  </si>
  <si>
    <t>11-PD</t>
  </si>
  <si>
    <t>15-PD</t>
  </si>
  <si>
    <t>3-RD</t>
  </si>
  <si>
    <t>6-RD</t>
  </si>
  <si>
    <t>8-RD</t>
  </si>
  <si>
    <t>12-RD</t>
  </si>
  <si>
    <t>16-RD</t>
  </si>
  <si>
    <t>9-ID</t>
  </si>
  <si>
    <t>13-ID</t>
  </si>
  <si>
    <t>17-ID</t>
  </si>
  <si>
    <t>EB-TB</t>
  </si>
  <si>
    <t>PD-TB</t>
  </si>
  <si>
    <t>RD-TB</t>
  </si>
  <si>
    <t>ID-TB</t>
  </si>
  <si>
    <t>7.KIẾN THỨC</t>
  </si>
  <si>
    <t>Dinh Dưỡng</t>
  </si>
  <si>
    <t>STT</t>
  </si>
  <si>
    <t>Câu hỏi</t>
  </si>
  <si>
    <t>Câu trả lời</t>
  </si>
  <si>
    <t>Đáp án đúng</t>
  </si>
  <si>
    <t>Điều nào sau đây là ĐÚNG khi nói về đái tháo đường típ 2</t>
  </si>
  <si>
    <t>A. Thường xuất hiện sớm (trẻ em, thanh niên)</t>
  </si>
  <si>
    <t>B. Người bệnh thường gầy</t>
  </si>
  <si>
    <t>C. Triệu chứng rầm rộ: ăn nhiều, uống nhiều, tiểu nhiều, gầy nhiều</t>
  </si>
  <si>
    <t>D. Có thể kiểm soát bằng cách thay đổi lối sống, thuốc hoặc tiêm insulin</t>
  </si>
  <si>
    <t>Đường huyết bình thường lúc đói đối với cơ thể bình thường là</t>
  </si>
  <si>
    <t>A</t>
  </si>
  <si>
    <t>A. Có khả năng điều trị đái tháo đường thay cho thuốc Tây.</t>
  </si>
  <si>
    <t>B. Có thể làm giảm đường huyết đói nhưng không làm giảm đáng kể chỉ số HbA1c..</t>
  </si>
  <si>
    <t>C. Không gây dị ứng.</t>
  </si>
  <si>
    <t>D. Có thể dùng thảo dược bao nhiêu cũng được vì thảo dược không có tác dụng phụ.</t>
  </si>
  <si>
    <t>Bia rượu ảnh hưởng gì đến sức khỏe người đái tháo đường?</t>
  </si>
  <si>
    <t>C</t>
  </si>
  <si>
    <t>Cách chọn giày dép cho người đái tháo đường:</t>
  </si>
  <si>
    <t>A.     Chọn giày vừa khít với chân</t>
  </si>
  <si>
    <t>B.      Chọn giày làm bằng nhựa</t>
  </si>
  <si>
    <t>C.      Chọn dép xỏ ngón</t>
  </si>
  <si>
    <t>D.     Chọn giày thoải mái có khoảng trống ở mũi giày</t>
  </si>
  <si>
    <t>Vì sao Không được tự ý ngưng thuốc điều trị đái tháo đường khi thấy đường huyết ổn định?</t>
  </si>
  <si>
    <t>Các nguyên tắc quan trọng để sử dụng thuốc điều trị đái tháo đường an toàn</t>
  </si>
  <si>
    <t xml:space="preserve">1. Lợi ích của chế độ ăn dành cho người mắc bệnh đái tháo đường là </t>
  </si>
  <si>
    <t>Đặc điểm chung của tất cả các loại thảo dược điều trị đái tháo đường?</t>
  </si>
  <si>
    <t>Module</t>
  </si>
  <si>
    <r>
      <t>b.</t>
    </r>
    <r>
      <rPr>
        <sz val="7"/>
        <color theme="1"/>
        <rFont val="Times New Roman"/>
        <family val="1"/>
      </rPr>
      <t xml:space="preserve">       </t>
    </r>
    <r>
      <rPr>
        <sz val="11"/>
        <color theme="1"/>
        <rFont val="游ゴシック"/>
        <family val="2"/>
        <scheme val="minor"/>
      </rPr>
      <t>Sụt cân</t>
    </r>
  </si>
  <si>
    <r>
      <t>c.</t>
    </r>
    <r>
      <rPr>
        <sz val="7"/>
        <color theme="1"/>
        <rFont val="Times New Roman"/>
        <family val="1"/>
      </rPr>
      <t xml:space="preserve">       </t>
    </r>
    <r>
      <rPr>
        <sz val="11"/>
        <color theme="1"/>
        <rFont val="游ゴシック"/>
        <family val="2"/>
        <scheme val="minor"/>
      </rPr>
      <t>Giảm huyết áp</t>
    </r>
  </si>
  <si>
    <r>
      <t>d.</t>
    </r>
    <r>
      <rPr>
        <sz val="7"/>
        <color theme="1"/>
        <rFont val="Times New Roman"/>
        <family val="1"/>
      </rPr>
      <t xml:space="preserve">       </t>
    </r>
    <r>
      <rPr>
        <sz val="11"/>
        <color theme="1"/>
        <rFont val="游ゴシック"/>
        <family val="2"/>
        <scheme val="minor"/>
      </rPr>
      <t>Hay gây táo bón</t>
    </r>
  </si>
  <si>
    <r>
      <t>B.</t>
    </r>
    <r>
      <rPr>
        <sz val="7"/>
        <color theme="1"/>
        <rFont val="Times New Roman"/>
        <family val="1"/>
      </rPr>
      <t xml:space="preserve">      </t>
    </r>
    <r>
      <rPr>
        <sz val="11"/>
        <color theme="1"/>
        <rFont val="游ゴシック"/>
        <family val="2"/>
        <scheme val="minor"/>
      </rPr>
      <t>Có thể ngưng uống thuốc tây và chuyển qua uống thảo dược nếu đường huyết đã ổn định.</t>
    </r>
  </si>
  <si>
    <r>
      <t>C.</t>
    </r>
    <r>
      <rPr>
        <sz val="7"/>
        <color theme="1"/>
        <rFont val="Times New Roman"/>
        <family val="1"/>
      </rPr>
      <t xml:space="preserve">      </t>
    </r>
    <r>
      <rPr>
        <sz val="11"/>
        <color theme="1"/>
        <rFont val="游ゴシック"/>
        <family val="2"/>
        <scheme val="minor"/>
      </rPr>
      <t>Vì thuốc đái tháo đường có tác dụng giảm cân, ngưng thuốc có thể làm tăng cân trở lại.</t>
    </r>
  </si>
  <si>
    <r>
      <t>A.</t>
    </r>
    <r>
      <rPr>
        <sz val="7"/>
        <color theme="1"/>
        <rFont val="Times New Roman"/>
        <family val="1"/>
      </rPr>
      <t xml:space="preserve">    </t>
    </r>
    <r>
      <rPr>
        <sz val="11"/>
        <color theme="1"/>
        <rFont val="游ゴシック"/>
        <family val="2"/>
        <scheme val="minor"/>
      </rPr>
      <t>Nếu ngưng thuốc có thể khiến người thân lo lắng hơn nên phải tiếp tục uống thuốc.</t>
    </r>
  </si>
  <si>
    <r>
      <t>A.</t>
    </r>
    <r>
      <rPr>
        <sz val="7"/>
        <color theme="1"/>
        <rFont val="Times New Roman"/>
        <family val="1"/>
      </rPr>
      <t xml:space="preserve">      </t>
    </r>
    <r>
      <rPr>
        <sz val="11"/>
        <color theme="1"/>
        <rFont val="游ゴシック"/>
        <family val="2"/>
        <scheme val="minor"/>
      </rPr>
      <t>Nên nhận biết tên thuốc, hàm lượng, liều lượng và dùng thuốc tất cả các thuốc cùng lúc.</t>
    </r>
  </si>
  <si>
    <r>
      <t>C.</t>
    </r>
    <r>
      <rPr>
        <sz val="7"/>
        <color theme="1"/>
        <rFont val="Times New Roman"/>
        <family val="1"/>
      </rPr>
      <t xml:space="preserve">      </t>
    </r>
    <r>
      <rPr>
        <sz val="11"/>
        <color theme="1"/>
        <rFont val="游ゴシック"/>
        <family val="2"/>
        <scheme val="minor"/>
      </rPr>
      <t>Có thể dùng thuốc của người khác hoặc dùng chung thuốc với người khác nếu không có sẵn thuốc</t>
    </r>
  </si>
  <si>
    <r>
      <t>D.</t>
    </r>
    <r>
      <rPr>
        <sz val="7"/>
        <color theme="1"/>
        <rFont val="Times New Roman"/>
        <family val="1"/>
      </rPr>
      <t xml:space="preserve">      </t>
    </r>
    <r>
      <rPr>
        <sz val="11"/>
        <color theme="1"/>
        <rFont val="游ゴシック"/>
        <family val="2"/>
        <scheme val="minor"/>
      </rPr>
      <t>Tự ngưng thuốc điều trị đái tháo đường khi thấy đường huyết ổn định</t>
    </r>
  </si>
  <si>
    <t>1 trong những nguyên nhân làm kết quả đo đường không chính xác</t>
  </si>
  <si>
    <r>
      <t>A.</t>
    </r>
    <r>
      <rPr>
        <sz val="7"/>
        <color rgb="FF000000"/>
        <rFont val="Times New Roman"/>
        <family val="1"/>
      </rPr>
      <t xml:space="preserve">     </t>
    </r>
    <r>
      <rPr>
        <sz val="11"/>
        <color theme="1"/>
        <rFont val="游ゴシック"/>
        <family val="2"/>
        <scheme val="minor"/>
      </rPr>
      <t>Do máy đo đường huyết cá nhân không chất lượng.</t>
    </r>
  </si>
  <si>
    <r>
      <t>C.</t>
    </r>
    <r>
      <rPr>
        <sz val="7"/>
        <color rgb="FF000000"/>
        <rFont val="Times New Roman"/>
        <family val="1"/>
      </rPr>
      <t xml:space="preserve">     </t>
    </r>
    <r>
      <rPr>
        <sz val="11"/>
        <color rgb="FF000000"/>
        <rFont val="游ゴシック"/>
        <family val="2"/>
        <scheme val="minor"/>
      </rPr>
      <t>Lấy quá nhiều máu.</t>
    </r>
  </si>
  <si>
    <r>
      <t>D.</t>
    </r>
    <r>
      <rPr>
        <sz val="7"/>
        <color rgb="FF000000"/>
        <rFont val="Times New Roman"/>
        <family val="1"/>
      </rPr>
      <t xml:space="preserve">     </t>
    </r>
    <r>
      <rPr>
        <sz val="11"/>
        <color theme="1"/>
        <rFont val="游ゴシック"/>
        <family val="2"/>
        <scheme val="minor"/>
      </rPr>
      <t>Lấy máu sau khi uống thuốc đái tháo đường.</t>
    </r>
  </si>
  <si>
    <t>Ngưỡng cho phép của đường huyết sau ăn 2 giờ là bao nhiêu?</t>
  </si>
  <si>
    <r>
      <t>A.</t>
    </r>
    <r>
      <rPr>
        <sz val="7"/>
        <color theme="1"/>
        <rFont val="Times New Roman"/>
        <family val="1"/>
      </rPr>
      <t xml:space="preserve">      </t>
    </r>
    <r>
      <rPr>
        <sz val="11"/>
        <color theme="1"/>
        <rFont val="游ゴシック"/>
        <family val="2"/>
        <scheme val="minor"/>
      </rPr>
      <t>70 - 120 mg/gL</t>
    </r>
  </si>
  <si>
    <r>
      <t>C.</t>
    </r>
    <r>
      <rPr>
        <sz val="7"/>
        <color theme="1"/>
        <rFont val="Times New Roman"/>
        <family val="1"/>
      </rPr>
      <t xml:space="preserve">      </t>
    </r>
    <r>
      <rPr>
        <sz val="11"/>
        <color theme="1"/>
        <rFont val="游ゴシック"/>
        <family val="2"/>
        <scheme val="minor"/>
      </rPr>
      <t>70 – 130 mg/dL</t>
    </r>
  </si>
  <si>
    <r>
      <t>D.</t>
    </r>
    <r>
      <rPr>
        <sz val="7"/>
        <color theme="1"/>
        <rFont val="Times New Roman"/>
        <family val="1"/>
      </rPr>
      <t xml:space="preserve">      </t>
    </r>
    <r>
      <rPr>
        <sz val="11"/>
        <color theme="1"/>
        <rFont val="游ゴシック"/>
        <family val="2"/>
        <scheme val="minor"/>
      </rPr>
      <t>&lt;130 mg/dL</t>
    </r>
  </si>
  <si>
    <t>HbA1c bao nhiêu là đạt yêu cầu?</t>
  </si>
  <si>
    <r>
      <t>B.</t>
    </r>
    <r>
      <rPr>
        <sz val="7"/>
        <color theme="1"/>
        <rFont val="Times New Roman"/>
        <family val="1"/>
      </rPr>
      <t xml:space="preserve">      </t>
    </r>
    <r>
      <rPr>
        <sz val="11"/>
        <color theme="1"/>
        <rFont val="游ゴシック"/>
        <family val="2"/>
        <scheme val="minor"/>
      </rPr>
      <t>&lt;7.5%</t>
    </r>
  </si>
  <si>
    <r>
      <t>C.</t>
    </r>
    <r>
      <rPr>
        <sz val="7"/>
        <color theme="1"/>
        <rFont val="Times New Roman"/>
        <family val="1"/>
      </rPr>
      <t xml:space="preserve">      </t>
    </r>
    <r>
      <rPr>
        <sz val="11"/>
        <color theme="1"/>
        <rFont val="游ゴシック"/>
        <family val="2"/>
        <scheme val="minor"/>
      </rPr>
      <t>&lt; 8%</t>
    </r>
  </si>
  <si>
    <r>
      <t>D.</t>
    </r>
    <r>
      <rPr>
        <sz val="7"/>
        <color theme="1"/>
        <rFont val="Times New Roman"/>
        <family val="1"/>
      </rPr>
      <t xml:space="preserve">      </t>
    </r>
    <r>
      <rPr>
        <sz val="11"/>
        <color theme="1"/>
        <rFont val="游ゴシック"/>
        <family val="2"/>
        <scheme val="minor"/>
      </rPr>
      <t>&lt;8.5%</t>
    </r>
  </si>
  <si>
    <t>Lợi ích của chế độ ăn dành cho người mắc bệnh đái tháo đường là</t>
  </si>
  <si>
    <t>A. Không cần dùng thuốc vẫn đạt đường huyêt mục tiêu</t>
  </si>
  <si>
    <t>B. Không cần phải vận động vẫn đạt đường huyêt mục tiêu</t>
  </si>
  <si>
    <t>C. Làm chậm quá trình xảy ra các biến chứng mạn tính</t>
  </si>
  <si>
    <t>D. Ngăn không cho biến chứng nào xảy ra</t>
  </si>
  <si>
    <t>Một trong những nguyên tắc của chế độ ăn dành cho người mắc bệnh đái tháo đường là</t>
  </si>
  <si>
    <t>A. Phải thực hiện chế độ ăn kiêng nghiêm ngặt.</t>
  </si>
  <si>
    <t>B. Một  chế độ ăn kiêng giống nhau cho mọi người</t>
  </si>
  <si>
    <t>C. Một chế độ ăn phù hợp thói quen, đem lại sự thoải mái tương đối cho người ăn</t>
  </si>
  <si>
    <t>D. Một chế độ ăn có qui định sẵn giờ ăn, món ăn với số lượng, loại thực phẩm cố định chặt chẽ, không được thay đổi</t>
  </si>
  <si>
    <t>Thời gian uống thuốc điều trị bệnh đái tháo đường và bữa ăn?</t>
  </si>
  <si>
    <t>A. Luôn sử dụng trước ăn</t>
  </si>
  <si>
    <t>B. Luôn sử dụng sau ăn</t>
  </si>
  <si>
    <t>C. Luôn sử dụng trong bữa ăn</t>
  </si>
  <si>
    <t>D. Tuỳ từng loại thuốc mà có thời gian sử dụng thuốc trước hay sau bữa ăn cho phù hợp</t>
  </si>
  <si>
    <t>Để kiểm soát tốt đường huyết, bạn nên </t>
  </si>
  <si>
    <t>A. Chỉ cần chế độ ăn phù hợp là đủ</t>
  </si>
  <si>
    <t>B. Chỉ cần vận động là đủ</t>
  </si>
  <si>
    <t>C. Chỉ cần uống thuốc là đủ</t>
  </si>
  <si>
    <t>D. Cần có kế hoạch phối hợp giữa dinh dưỡng, vận động, thuốc và tinh thần</t>
  </si>
  <si>
    <t>Khi nói về bữa ăn cân bằng, câu nào sau đây ĐÚNG</t>
  </si>
  <si>
    <t>A. Giảm tinh bột, tăng béo, đặc biệt là béo từ động vật </t>
  </si>
  <si>
    <t>B. Giảm tinh bột, tăng đạm, động vật, giảm béo thực vật</t>
  </si>
  <si>
    <t>C. Giảm tinh bột, tăng đạm thực vật, không ăn đạm động vật</t>
  </si>
  <si>
    <t>D. Ăn cân đối theo tỉ lệ khuyến nghị</t>
  </si>
  <si>
    <t>Bữa ăn nào sau đây cân bằng?</t>
  </si>
  <si>
    <t>A. 1 chén cơm, 1/2 chén đồ ăn, 1 chén rau, 1 chén trái cây, 1 nắm hạt</t>
  </si>
  <si>
    <t>B. 1 chén cơm, 1 chén đồ ăn, 1 chén rau, 1/2 chén trái cây, 2 nắm hạt</t>
  </si>
  <si>
    <t>C. 1 chén cơm, 1/2 chén đồ ăn, 1 chén rau, 1/2 chén trái cây, 2 nắm hạt</t>
  </si>
  <si>
    <t>D. 1 chén cơm, 1/2 chén đồ ăn, 1/2 chén rau, 1/2 chén trái cây, 1 nắm hạt</t>
  </si>
  <si>
    <t>Trái cây ảnh hưởng như thế nào đến đường huyết?</t>
  </si>
  <si>
    <r>
      <t xml:space="preserve">B. </t>
    </r>
    <r>
      <rPr>
        <sz val="11"/>
        <color rgb="FF000000"/>
        <rFont val="游ゴシック"/>
        <family val="2"/>
        <scheme val="minor"/>
      </rPr>
      <t>Giảm đường huyết.</t>
    </r>
  </si>
  <si>
    <t>C. Lúc tăng, lúc giảm đường huyết</t>
  </si>
  <si>
    <t>D. Không ảnh hưởng đường huyết.</t>
  </si>
  <si>
    <t>Một trong những cách làm thế nào để tăng cường vận động hàng ngày?</t>
  </si>
  <si>
    <r>
      <t>B.</t>
    </r>
    <r>
      <rPr>
        <sz val="7"/>
        <color theme="1"/>
        <rFont val="Times New Roman"/>
        <family val="1"/>
      </rPr>
      <t xml:space="preserve">      </t>
    </r>
    <r>
      <rPr>
        <sz val="11"/>
        <color theme="1"/>
        <rFont val="游ゴシック"/>
        <family val="2"/>
        <scheme val="minor"/>
      </rPr>
      <t>Đi xe máy đến những nơi gần nhà.</t>
    </r>
  </si>
  <si>
    <r>
      <t>C.</t>
    </r>
    <r>
      <rPr>
        <sz val="7"/>
        <color theme="1"/>
        <rFont val="Times New Roman"/>
        <family val="1"/>
      </rPr>
      <t xml:space="preserve">      </t>
    </r>
    <r>
      <rPr>
        <sz val="11"/>
        <color theme="1"/>
        <rFont val="游ゴシック"/>
        <family val="2"/>
        <scheme val="minor"/>
      </rPr>
      <t xml:space="preserve">Mua sắm trực tuyến/giao tận nhà thay vì đi chợ/siêu thị. </t>
    </r>
  </si>
  <si>
    <r>
      <t>D.</t>
    </r>
    <r>
      <rPr>
        <sz val="7"/>
        <color theme="1"/>
        <rFont val="Times New Roman"/>
        <family val="1"/>
      </rPr>
      <t xml:space="preserve">      </t>
    </r>
    <r>
      <rPr>
        <sz val="11"/>
        <color theme="1"/>
        <rFont val="游ゴシック"/>
        <family val="2"/>
        <scheme val="minor"/>
      </rPr>
      <t>Sử dụng thang máy thay vì tranh thủ đi thang bộ</t>
    </r>
  </si>
  <si>
    <t>Nhận định nào sau đây ĐÚNG</t>
  </si>
  <si>
    <r>
      <t>A.</t>
    </r>
    <r>
      <rPr>
        <sz val="7"/>
        <color rgb="FF202124"/>
        <rFont val="Times New Roman"/>
        <family val="1"/>
      </rPr>
      <t xml:space="preserve">      </t>
    </r>
    <r>
      <rPr>
        <sz val="11"/>
        <color rgb="FF202124"/>
        <rFont val="游ゴシック"/>
        <family val="2"/>
        <scheme val="minor"/>
      </rPr>
      <t>Những vận động như làm việc nhà, đi cầu thang, mang vác đồ không làm tăng cường sức khỏe.</t>
    </r>
  </si>
  <si>
    <r>
      <t>B.</t>
    </r>
    <r>
      <rPr>
        <sz val="7"/>
        <color rgb="FF202124"/>
        <rFont val="Times New Roman"/>
        <family val="1"/>
      </rPr>
      <t xml:space="preserve">      </t>
    </r>
    <r>
      <rPr>
        <sz val="11"/>
        <color rgb="FF202124"/>
        <rFont val="游ゴシック"/>
        <family val="2"/>
        <scheme val="minor"/>
      </rPr>
      <t>Những vận động như làm việc nhà, đi cầu thang, mang vác đồ mang lại rủi ro té ngã, nên tránh</t>
    </r>
  </si>
  <si>
    <t>Điều gì không nên làm khi tập thể dục </t>
  </si>
  <si>
    <r>
      <t>A.</t>
    </r>
    <r>
      <rPr>
        <sz val="7"/>
        <color theme="1"/>
        <rFont val="Times New Roman"/>
        <family val="1"/>
      </rPr>
      <t xml:space="preserve">      </t>
    </r>
    <r>
      <rPr>
        <sz val="11"/>
        <color rgb="FF000000"/>
        <rFont val="游ゴシック"/>
        <family val="2"/>
        <scheme val="minor"/>
      </rPr>
      <t>Luôn hỏi ý kiến bác sĩ trước khi bắt đầu tập luyện bất cứ môn nào.</t>
    </r>
  </si>
  <si>
    <r>
      <t>B.</t>
    </r>
    <r>
      <rPr>
        <sz val="7"/>
        <color theme="1"/>
        <rFont val="Times New Roman"/>
        <family val="1"/>
      </rPr>
      <t xml:space="preserve">      </t>
    </r>
    <r>
      <rPr>
        <sz val="11"/>
        <color rgb="FF000000"/>
        <rFont val="游ゴシック"/>
        <family val="2"/>
        <scheme val="minor"/>
      </rPr>
      <t>Kiểm tra đường huyết</t>
    </r>
  </si>
  <si>
    <r>
      <t>C.</t>
    </r>
    <r>
      <rPr>
        <sz val="7"/>
        <color theme="1"/>
        <rFont val="Times New Roman"/>
        <family val="1"/>
      </rPr>
      <t xml:space="preserve">      </t>
    </r>
    <r>
      <rPr>
        <sz val="11"/>
        <color rgb="FF000000"/>
        <rFont val="游ゴシック"/>
        <family val="2"/>
        <scheme val="minor"/>
      </rPr>
      <t>Khởi động, làm nóng cơ thể</t>
    </r>
  </si>
  <si>
    <t>Vận Động</t>
  </si>
  <si>
    <t>A. &lt;100 mg/dL</t>
  </si>
  <si>
    <t>B. &lt;110 mg/dL</t>
  </si>
  <si>
    <t>C. &lt;120 mg/dL</t>
  </si>
  <si>
    <t>D. &lt;130 mg/dL</t>
  </si>
  <si>
    <r>
      <t>a.</t>
    </r>
    <r>
      <rPr>
        <sz val="7"/>
        <color rgb="FFFF0000"/>
        <rFont val="Times New Roman"/>
        <family val="1"/>
      </rPr>
      <t xml:space="preserve">       </t>
    </r>
    <r>
      <rPr>
        <sz val="11"/>
        <color rgb="FFFF0000"/>
        <rFont val="游ゴシック"/>
        <family val="2"/>
        <scheme val="minor"/>
      </rPr>
      <t>Hạ đường huyết</t>
    </r>
  </si>
  <si>
    <r>
      <t>A.</t>
    </r>
    <r>
      <rPr>
        <sz val="7"/>
        <color rgb="FFFF0000"/>
        <rFont val="Times New Roman"/>
        <family val="1"/>
      </rPr>
      <t xml:space="preserve">      </t>
    </r>
    <r>
      <rPr>
        <sz val="11"/>
        <color rgb="FFFF0000"/>
        <rFont val="游ゴシック"/>
        <family val="2"/>
        <scheme val="minor"/>
      </rPr>
      <t>Vì đường huyết sẽ tăng lại, lúc đó khó kiểm soát hơn.</t>
    </r>
  </si>
  <si>
    <r>
      <t>B.</t>
    </r>
    <r>
      <rPr>
        <sz val="7"/>
        <color rgb="FFFF0000"/>
        <rFont val="Times New Roman"/>
        <family val="1"/>
      </rPr>
      <t xml:space="preserve">      </t>
    </r>
    <r>
      <rPr>
        <sz val="11"/>
        <color rgb="FFFF0000"/>
        <rFont val="游ゴシック"/>
        <family val="2"/>
        <scheme val="minor"/>
      </rPr>
      <t>Uống thuốc theo đúng toa thuốc được kê đơn: đúng thuốc, đúng lúc, đúng liều, đúng cách.</t>
    </r>
  </si>
  <si>
    <r>
      <t>B.</t>
    </r>
    <r>
      <rPr>
        <sz val="7"/>
        <color rgb="FFFF0000"/>
        <rFont val="Times New Roman"/>
        <family val="1"/>
      </rPr>
      <t xml:space="preserve">     </t>
    </r>
    <r>
      <rPr>
        <sz val="11"/>
        <color rgb="FFFF0000"/>
        <rFont val="游ゴシック"/>
        <family val="2"/>
        <scheme val="minor"/>
      </rPr>
      <t>Lấy máu ngay khi cồn chưa khô.</t>
    </r>
  </si>
  <si>
    <r>
      <t>B.</t>
    </r>
    <r>
      <rPr>
        <sz val="7"/>
        <color rgb="FFFF0000"/>
        <rFont val="Times New Roman"/>
        <family val="1"/>
      </rPr>
      <t xml:space="preserve">      </t>
    </r>
    <r>
      <rPr>
        <sz val="11"/>
        <color rgb="FFFF0000"/>
        <rFont val="游ゴシック"/>
        <family val="2"/>
        <scheme val="minor"/>
      </rPr>
      <t>&lt;180 mg/dL</t>
    </r>
  </si>
  <si>
    <r>
      <t>A.</t>
    </r>
    <r>
      <rPr>
        <sz val="7"/>
        <color rgb="FFFF0000"/>
        <rFont val="Times New Roman"/>
        <family val="1"/>
      </rPr>
      <t xml:space="preserve">      </t>
    </r>
    <r>
      <rPr>
        <sz val="11"/>
        <color rgb="FFFF0000"/>
        <rFont val="游ゴシック"/>
        <family val="2"/>
        <scheme val="minor"/>
      </rPr>
      <t>&lt;7%</t>
    </r>
  </si>
  <si>
    <t>A. Tăng đường huyết.</t>
  </si>
  <si>
    <r>
      <t>A.</t>
    </r>
    <r>
      <rPr>
        <sz val="7"/>
        <color rgb="FFFF0000"/>
        <rFont val="Times New Roman"/>
        <family val="1"/>
      </rPr>
      <t xml:space="preserve">      </t>
    </r>
    <r>
      <rPr>
        <sz val="11"/>
        <color rgb="FFFF0000"/>
        <rFont val="游ゴシック"/>
        <family val="2"/>
        <scheme val="minor"/>
      </rPr>
      <t>Đứng lên/đi lại/tập những bài tập nhẹ nhàng khi xem tivi thay vì ngồi một chỗ.</t>
    </r>
  </si>
  <si>
    <r>
      <t>D.</t>
    </r>
    <r>
      <rPr>
        <sz val="7"/>
        <color rgb="FFFF0000"/>
        <rFont val="Times New Roman"/>
        <family val="1"/>
      </rPr>
      <t xml:space="preserve">      </t>
    </r>
    <r>
      <rPr>
        <sz val="11"/>
        <color rgb="FFFF0000"/>
        <rFont val="游ゴシック"/>
        <family val="2"/>
        <scheme val="minor"/>
      </rPr>
      <t>Những vận động như làm việc nhà, đi cầu thang, mang vác đồ … là vận động thể chất, có làm tiêu hao năng lượng.</t>
    </r>
  </si>
  <si>
    <r>
      <t>D.</t>
    </r>
    <r>
      <rPr>
        <sz val="7"/>
        <color rgb="FFFF0000"/>
        <rFont val="Times New Roman"/>
        <family val="1"/>
      </rPr>
      <t xml:space="preserve">      </t>
    </r>
    <r>
      <rPr>
        <sz val="11"/>
        <color rgb="FFFF0000"/>
        <rFont val="游ゴシック"/>
        <family val="2"/>
        <scheme val="minor"/>
      </rPr>
      <t>Uống thật nhiều nước trước và trong khi tập.</t>
    </r>
  </si>
  <si>
    <t>1. Bệnh Lý</t>
  </si>
  <si>
    <t>1. Theo dõi chỉ số</t>
  </si>
  <si>
    <t>1.Dinh Dưỡng</t>
  </si>
  <si>
    <t>1. Vận động</t>
  </si>
  <si>
    <t xml:space="preserve"> Vì đường huyết sẽ tăng lại, lúc đó khó kiểm soát hơn.</t>
  </si>
  <si>
    <t>Lấy máu ngay khi cồn chưa khô.</t>
  </si>
  <si>
    <t>Tăng đường huyết.</t>
  </si>
  <si>
    <r>
      <t>C.</t>
    </r>
    <r>
      <rPr>
        <sz val="7"/>
        <color rgb="FF202124"/>
        <rFont val="Times New Roman"/>
        <family val="1"/>
      </rPr>
      <t xml:space="preserve">      </t>
    </r>
    <r>
      <rPr>
        <sz val="11"/>
        <color rgb="FF202124"/>
        <rFont val="游ゴシック"/>
        <family val="2"/>
        <scheme val="minor"/>
      </rPr>
      <t xml:space="preserve">Những vận động như làm việc nhà, đi cầu thang, mang vác đồ </t>
    </r>
    <r>
      <rPr>
        <b/>
        <sz val="11"/>
        <color rgb="FF202124"/>
        <rFont val="游ゴシック"/>
        <family val="2"/>
        <scheme val="minor"/>
      </rPr>
      <t>KHÔNG LÀM</t>
    </r>
    <r>
      <rPr>
        <sz val="11"/>
        <color rgb="FF202124"/>
        <rFont val="游ゴシック"/>
        <family val="2"/>
        <scheme val="minor"/>
      </rPr>
      <t xml:space="preserve"> tiêu hao năng lượng mấy.</t>
    </r>
  </si>
  <si>
    <t>TDCS-TB</t>
  </si>
  <si>
    <t>Bệnh Lý-TB</t>
  </si>
  <si>
    <t>Dinh Dưỡng-TB</t>
  </si>
  <si>
    <t>Vận động-TB</t>
  </si>
  <si>
    <t>Điện thoại</t>
  </si>
  <si>
    <t>Hút Thuốc</t>
  </si>
  <si>
    <t>1. DD</t>
  </si>
  <si>
    <t>1.VĐ</t>
  </si>
  <si>
    <t>Vận động - TB</t>
  </si>
  <si>
    <t>1.Thuốc</t>
  </si>
  <si>
    <t>Thuốc - TB</t>
  </si>
  <si>
    <t>1. Đ.huyết</t>
  </si>
  <si>
    <t>Đ.huyết - TB</t>
  </si>
  <si>
    <t>Tự Chắm Sóc - TB</t>
  </si>
  <si>
    <t>RÀO CẢN - TB</t>
  </si>
  <si>
    <t>ĐCTL - TB</t>
  </si>
  <si>
    <t>KIẾN THỨC - TB</t>
  </si>
  <si>
    <t>2/28/2022 20:22:25</t>
  </si>
  <si>
    <t>Thái Thị Đào</t>
  </si>
  <si>
    <t>TP hcm</t>
  </si>
  <si>
    <t>10.4</t>
  </si>
  <si>
    <t>21.04.2021</t>
  </si>
  <si>
    <t>TƯƠNG TỰ như 1 năm trước</t>
  </si>
  <si>
    <t>Mắt, Bàn chân</t>
  </si>
  <si>
    <t>Bị mắt kém khó đọc thuốc, Đi lại khó</t>
  </si>
  <si>
    <t>Bệnh mắt, Tê chân</t>
  </si>
  <si>
    <t>3 tháng trước thì có, giờ thì ko</t>
  </si>
  <si>
    <t>Điều chỉnh chế độ ăn (dinh dưỡng), Chế độ tập luyện/vận động</t>
  </si>
  <si>
    <t>Mình thấy thoải mái khi đường huyết ổn</t>
  </si>
  <si>
    <t>Mình vui và thấy khoẻ hơn</t>
  </si>
  <si>
    <t>Ăn nhiêu trái cây / rau xanh, Hạn chế ăn thịt đỏ. Ăn nhiêù cá</t>
  </si>
  <si>
    <t>Thấy nhẹ nhàng hơn, thoải mái hơn</t>
  </si>
  <si>
    <t>Đi bộ</t>
  </si>
  <si>
    <t>6-Vấn đề rất nghiêm trọng</t>
  </si>
  <si>
    <t>&lt;120 mg/dL</t>
  </si>
  <si>
    <t>Nên nhận biết tên thuốc, hàm lượng, liều lượng và dùng thuốc tất cả các thuốc cùng lúc.</t>
  </si>
  <si>
    <t>&lt; 8%</t>
  </si>
  <si>
    <t>Giảm đường huyết</t>
  </si>
  <si>
    <t>Những vận động như làm việc nhà, đi cầu thang, mang vác đồ … là vận động thể chất, có làm tiêu hao năng lượng</t>
  </si>
  <si>
    <t>Tìm hiểu về cách kiểm soát và chữa trị bệnh DTD</t>
  </si>
  <si>
    <t>Đường huyết ổn định, tinh thần thoải mái lạc quan</t>
  </si>
  <si>
    <t>Chia sẻ với chuyên gia và tuân thủ chế độ được đề ra</t>
  </si>
  <si>
    <t>Duy trì chế độ ăn và lối sống lâu dài</t>
  </si>
  <si>
    <t>10-Rất tự tin</t>
  </si>
  <si>
    <t>Phan Thị Ngọc An</t>
  </si>
  <si>
    <t>EB</t>
  </si>
  <si>
    <t>RD</t>
  </si>
  <si>
    <t>ID</t>
  </si>
  <si>
    <t>PD</t>
  </si>
  <si>
    <t>RÀO CẢN KHẢ NĂNG TỰ CHĂM SÓC</t>
  </si>
  <si>
    <t>ĐỘNG LỰC THAY ĐỔI</t>
  </si>
  <si>
    <t>KHẢ NĂNG ĐIỀU CHỈNH TÂM LÝ</t>
  </si>
  <si>
    <t>ĐÁNH GIÁ KIẾN THỨC</t>
  </si>
  <si>
    <t>Tuổi</t>
  </si>
  <si>
    <t>HbA1C (%)</t>
  </si>
  <si>
    <t>Tp.Hồ Chí Minh</t>
  </si>
  <si>
    <t>Típ mấy?</t>
  </si>
  <si>
    <t>Năm phát hiện</t>
  </si>
  <si>
    <t>Thông điệp cho khách hàng</t>
  </si>
  <si>
    <t>Cần cũng cố kiến thức</t>
  </si>
  <si>
    <t>Kiến thức trung bình</t>
  </si>
  <si>
    <t>Kiến thức khá tốt</t>
  </si>
  <si>
    <t>Kiến thức rất tốt</t>
  </si>
  <si>
    <r>
      <t>Tinh th</t>
    </r>
    <r>
      <rPr>
        <sz val="11"/>
        <color theme="1"/>
        <rFont val="Calibri"/>
        <family val="2"/>
        <charset val="163"/>
      </rPr>
      <t>ầ</t>
    </r>
    <r>
      <rPr>
        <sz val="11"/>
        <color theme="1"/>
        <rFont val="游ゴシック"/>
        <family val="2"/>
        <scheme val="minor"/>
      </rPr>
      <t>n</t>
    </r>
    <phoneticPr fontId="28"/>
  </si>
  <si>
    <t>Tâm lý hành vi</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</si>
</sst>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_(* \(#,##0.00\);_(* &quot;-&quot;??_);_(@_)"/>
    <numFmt numFmtId="177" formatCode="m/d/yyyy\ h:mm:ss"/>
    <numFmt numFmtId="178" formatCode="0.0"/>
    <numFmt numFmtId="179" formatCode="_(* #,##0.0_);_(* \(#,##0.0\);_(* &quot;-&quot;??_);_(@_)"/>
    <numFmt numFmtId="180" formatCode="_(* #,##0.0_);_(* \(#,##0.0\);_(* &quot;-&quot;?_);_(@_)"/>
  </numFmts>
  <fonts count="30" x14ac:knownFonts="1">
    <font>
      <sz val="11"/>
      <color theme="1"/>
      <name val="游ゴシック"/>
      <family val="2"/>
      <scheme val="minor"/>
    </font>
    <font>
      <sz val="11"/>
      <color theme="1"/>
      <name val="游ゴシック"/>
      <family val="2"/>
      <scheme val="minor"/>
    </font>
    <font>
      <b/>
      <sz val="11"/>
      <color theme="0"/>
      <name val="游ゴシック"/>
      <family val="2"/>
      <scheme val="minor"/>
    </font>
    <font>
      <sz val="11"/>
      <color rgb="FFFF0000"/>
      <name val="游ゴシック"/>
      <family val="2"/>
      <scheme val="minor"/>
    </font>
    <font>
      <b/>
      <sz val="11"/>
      <color theme="1"/>
      <name val="游ゴシック"/>
      <family val="2"/>
      <scheme val="minor"/>
    </font>
    <font>
      <sz val="10"/>
      <color rgb="FF000000"/>
      <name val="Arial"/>
      <family val="2"/>
    </font>
    <font>
      <b/>
      <sz val="10"/>
      <color rgb="FF000000"/>
      <name val="Arial"/>
      <family val="2"/>
    </font>
    <font>
      <sz val="10"/>
      <color rgb="FF000000"/>
      <name val="Arial"/>
      <family val="2"/>
    </font>
    <font>
      <sz val="10"/>
      <color theme="1"/>
      <name val="Arial"/>
      <family val="2"/>
    </font>
    <font>
      <sz val="10"/>
      <color rgb="FFFF0000"/>
      <name val="Arial"/>
      <family val="2"/>
    </font>
    <font>
      <b/>
      <sz val="11"/>
      <color theme="0"/>
      <name val="Calibri"/>
      <family val="2"/>
    </font>
    <font>
      <sz val="11"/>
      <color rgb="FF000000"/>
      <name val="Cambria"/>
      <family val="1"/>
    </font>
    <font>
      <sz val="11"/>
      <color rgb="FF000000"/>
      <name val="Calibri"/>
      <family val="2"/>
    </font>
    <font>
      <sz val="10"/>
      <color theme="1"/>
      <name val="Arial"/>
      <family val="2"/>
    </font>
    <font>
      <b/>
      <sz val="11"/>
      <color rgb="FFFF0000"/>
      <name val="游ゴシック"/>
      <family val="2"/>
      <scheme val="minor"/>
    </font>
    <font>
      <sz val="7"/>
      <color theme="1"/>
      <name val="Times New Roman"/>
      <family val="1"/>
    </font>
    <font>
      <b/>
      <sz val="11"/>
      <color rgb="FF000000"/>
      <name val="游ゴシック"/>
      <family val="2"/>
      <scheme val="minor"/>
    </font>
    <font>
      <sz val="11"/>
      <color rgb="FF231F20"/>
      <name val="游ゴシック"/>
      <family val="2"/>
      <scheme val="minor"/>
    </font>
    <font>
      <sz val="11"/>
      <color rgb="FF000000"/>
      <name val="游ゴシック"/>
      <family val="2"/>
      <scheme val="minor"/>
    </font>
    <font>
      <sz val="13"/>
      <color rgb="FF000000"/>
      <name val="游ゴシック"/>
      <family val="2"/>
      <scheme val="minor"/>
    </font>
    <font>
      <sz val="7"/>
      <color rgb="FF000000"/>
      <name val="Times New Roman"/>
      <family val="1"/>
    </font>
    <font>
      <sz val="11"/>
      <color rgb="FF202124"/>
      <name val="游ゴシック"/>
      <family val="2"/>
      <scheme val="minor"/>
    </font>
    <font>
      <sz val="7"/>
      <color rgb="FF202124"/>
      <name val="Times New Roman"/>
      <family val="1"/>
    </font>
    <font>
      <sz val="7"/>
      <color rgb="FFFF0000"/>
      <name val="Times New Roman"/>
      <family val="1"/>
    </font>
    <font>
      <sz val="13"/>
      <color rgb="FFFF0000"/>
      <name val="游ゴシック"/>
      <family val="2"/>
      <scheme val="minor"/>
    </font>
    <font>
      <b/>
      <sz val="11"/>
      <color rgb="FF202124"/>
      <name val="游ゴシック"/>
      <family val="2"/>
      <scheme val="minor"/>
    </font>
    <font>
      <b/>
      <sz val="11"/>
      <color rgb="FFFFFFFF"/>
      <name val="Calibri"/>
      <family val="2"/>
    </font>
    <font>
      <sz val="9"/>
      <color rgb="FF000000"/>
      <name val="Calibri"/>
      <family val="2"/>
    </font>
    <font>
      <sz val="6"/>
      <name val="游ゴシック"/>
      <family val="3"/>
      <charset val="128"/>
      <scheme val="minor"/>
    </font>
    <font>
      <sz val="11"/>
      <color theme="1"/>
      <name val="Calibri"/>
      <family val="2"/>
      <charset val="163"/>
    </font>
  </fonts>
  <fills count="2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9" tint="0.79998168889431442"/>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21A567"/>
        <bgColor indexed="64"/>
      </patternFill>
    </fill>
    <fill>
      <patternFill patternType="solid">
        <fgColor rgb="FF00206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176" fontId="1" fillId="0" borderId="0" applyFont="0" applyFill="0" applyBorder="0" applyAlignment="0" applyProtection="0"/>
    <xf numFmtId="0" fontId="5" fillId="0" borderId="0"/>
  </cellStyleXfs>
  <cellXfs count="153">
    <xf numFmtId="0" fontId="0" fillId="0" borderId="0" xfId="0"/>
    <xf numFmtId="3" fontId="0" fillId="0" borderId="0" xfId="0" applyNumberFormat="1"/>
    <xf numFmtId="9" fontId="0" fillId="0" borderId="0" xfId="1" applyFont="1"/>
    <xf numFmtId="0" fontId="0" fillId="2" borderId="0" xfId="0" applyFill="1"/>
    <xf numFmtId="0" fontId="0" fillId="3" borderId="0" xfId="0" applyFill="1"/>
    <xf numFmtId="0" fontId="0" fillId="4" borderId="1" xfId="0" applyFill="1" applyBorder="1"/>
    <xf numFmtId="0" fontId="0" fillId="3" borderId="1" xfId="0" applyFill="1" applyBorder="1"/>
    <xf numFmtId="0" fontId="5" fillId="0" borderId="0" xfId="3"/>
    <xf numFmtId="0" fontId="6" fillId="5" borderId="1" xfId="3" applyFont="1" applyFill="1" applyBorder="1"/>
    <xf numFmtId="0" fontId="5" fillId="5" borderId="1" xfId="3" applyFill="1" applyBorder="1"/>
    <xf numFmtId="0" fontId="5" fillId="6" borderId="1" xfId="3" applyFill="1" applyBorder="1"/>
    <xf numFmtId="0" fontId="5" fillId="7" borderId="0" xfId="3" applyFill="1"/>
    <xf numFmtId="0" fontId="5" fillId="8" borderId="1" xfId="3" applyFill="1" applyBorder="1"/>
    <xf numFmtId="0" fontId="5" fillId="9" borderId="1" xfId="3" applyFill="1" applyBorder="1"/>
    <xf numFmtId="0" fontId="7" fillId="10" borderId="0" xfId="3" applyFont="1" applyFill="1"/>
    <xf numFmtId="0" fontId="5" fillId="10" borderId="0" xfId="3" applyFill="1"/>
    <xf numFmtId="0" fontId="7" fillId="11" borderId="1" xfId="3" applyFont="1" applyFill="1" applyBorder="1"/>
    <xf numFmtId="0" fontId="5" fillId="11" borderId="1" xfId="3" applyFill="1" applyBorder="1"/>
    <xf numFmtId="0" fontId="7" fillId="12" borderId="1" xfId="3" applyFont="1" applyFill="1" applyBorder="1"/>
    <xf numFmtId="0" fontId="5" fillId="12" borderId="1" xfId="3" applyFill="1" applyBorder="1"/>
    <xf numFmtId="0" fontId="7" fillId="13" borderId="1" xfId="3" applyFont="1" applyFill="1" applyBorder="1"/>
    <xf numFmtId="0" fontId="5" fillId="13" borderId="1" xfId="3" applyFill="1" applyBorder="1"/>
    <xf numFmtId="0" fontId="7" fillId="14" borderId="1" xfId="3" applyFont="1" applyFill="1" applyBorder="1"/>
    <xf numFmtId="0" fontId="5" fillId="14" borderId="1" xfId="3" applyFill="1" applyBorder="1"/>
    <xf numFmtId="0" fontId="8" fillId="6" borderId="0" xfId="3" applyFont="1" applyFill="1" applyAlignment="1">
      <alignment horizontal="center" vertical="center" wrapText="1"/>
    </xf>
    <xf numFmtId="0" fontId="8" fillId="5" borderId="1" xfId="3" applyFont="1" applyFill="1" applyBorder="1" applyAlignment="1">
      <alignment horizontal="center" vertical="center" wrapText="1"/>
    </xf>
    <xf numFmtId="0" fontId="8" fillId="6" borderId="1" xfId="3" applyFont="1" applyFill="1" applyBorder="1" applyAlignment="1">
      <alignment horizontal="center" vertical="center" wrapText="1"/>
    </xf>
    <xf numFmtId="0" fontId="8" fillId="7" borderId="0" xfId="3" applyFont="1" applyFill="1" applyAlignment="1">
      <alignment horizontal="center" vertical="center" wrapText="1"/>
    </xf>
    <xf numFmtId="0" fontId="8" fillId="8" borderId="1" xfId="3" applyFont="1" applyFill="1" applyBorder="1" applyAlignment="1">
      <alignment horizontal="center" vertical="center" wrapText="1"/>
    </xf>
    <xf numFmtId="0" fontId="8" fillId="9" borderId="1" xfId="3" applyFont="1" applyFill="1" applyBorder="1" applyAlignment="1">
      <alignment horizontal="center" vertical="center" wrapText="1"/>
    </xf>
    <xf numFmtId="0" fontId="8" fillId="10" borderId="0" xfId="3" applyFont="1" applyFill="1" applyAlignment="1">
      <alignment horizontal="center" vertical="center" wrapText="1"/>
    </xf>
    <xf numFmtId="0" fontId="8" fillId="11" borderId="1" xfId="3" applyFont="1" applyFill="1" applyBorder="1" applyAlignment="1">
      <alignment horizontal="center" vertical="center" wrapText="1"/>
    </xf>
    <xf numFmtId="0" fontId="8" fillId="12" borderId="1" xfId="3" applyFont="1" applyFill="1" applyBorder="1" applyAlignment="1">
      <alignment horizontal="center" vertical="center" wrapText="1"/>
    </xf>
    <xf numFmtId="0" fontId="8" fillId="13" borderId="1" xfId="3" applyFont="1" applyFill="1" applyBorder="1" applyAlignment="1">
      <alignment horizontal="center" vertical="center" wrapText="1"/>
    </xf>
    <xf numFmtId="0" fontId="8" fillId="14" borderId="1" xfId="3" applyFont="1" applyFill="1" applyBorder="1" applyAlignment="1">
      <alignment horizontal="center" vertical="center" wrapText="1"/>
    </xf>
    <xf numFmtId="0" fontId="8" fillId="0" borderId="0" xfId="3" applyFont="1" applyAlignment="1">
      <alignment horizontal="center" vertical="center" wrapText="1"/>
    </xf>
    <xf numFmtId="0" fontId="0" fillId="0" borderId="3" xfId="0" applyBorder="1"/>
    <xf numFmtId="0" fontId="0" fillId="0" borderId="4" xfId="0" applyBorder="1"/>
    <xf numFmtId="178" fontId="0" fillId="0" borderId="3" xfId="0" applyNumberFormat="1" applyBorder="1"/>
    <xf numFmtId="0" fontId="0" fillId="15" borderId="3" xfId="0" applyFill="1" applyBorder="1"/>
    <xf numFmtId="0" fontId="4" fillId="2" borderId="2" xfId="0" applyFont="1" applyFill="1" applyBorder="1" applyAlignment="1">
      <alignment horizontal="center" vertical="center" wrapText="1"/>
    </xf>
    <xf numFmtId="179" fontId="0" fillId="0" borderId="3" xfId="2" applyNumberFormat="1" applyFont="1" applyBorder="1"/>
    <xf numFmtId="180" fontId="0" fillId="0" borderId="3" xfId="0" applyNumberFormat="1" applyBorder="1"/>
    <xf numFmtId="0" fontId="0" fillId="7" borderId="0" xfId="0" applyFill="1"/>
    <xf numFmtId="0" fontId="4" fillId="7" borderId="2" xfId="0" applyFont="1" applyFill="1" applyBorder="1" applyAlignment="1">
      <alignment horizontal="center" vertical="center" wrapText="1"/>
    </xf>
    <xf numFmtId="0" fontId="0" fillId="0" borderId="0" xfId="0" applyAlignment="1">
      <alignment horizontal="center" vertical="center" wrapText="1"/>
    </xf>
    <xf numFmtId="0" fontId="0" fillId="16" borderId="0" xfId="0" applyFill="1"/>
    <xf numFmtId="0" fontId="0" fillId="16" borderId="0" xfId="0" applyFill="1" applyAlignment="1">
      <alignment horizontal="center" vertical="center" wrapText="1"/>
    </xf>
    <xf numFmtId="0" fontId="0" fillId="7" borderId="2" xfId="0" applyFill="1" applyBorder="1" applyAlignment="1">
      <alignment horizontal="center" vertical="center" wrapText="1"/>
    </xf>
    <xf numFmtId="0" fontId="0" fillId="16" borderId="2" xfId="0" applyFill="1" applyBorder="1" applyAlignment="1">
      <alignment horizontal="center" vertical="center" wrapText="1"/>
    </xf>
    <xf numFmtId="0" fontId="10" fillId="17"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wrapText="1"/>
    </xf>
    <xf numFmtId="0" fontId="0" fillId="14" borderId="0" xfId="0" applyFill="1"/>
    <xf numFmtId="0" fontId="4" fillId="14" borderId="0" xfId="0" applyFont="1" applyFill="1"/>
    <xf numFmtId="0" fontId="4" fillId="7" borderId="0" xfId="0" applyFont="1" applyFill="1"/>
    <xf numFmtId="0" fontId="4" fillId="16" borderId="0" xfId="0" applyFont="1" applyFill="1"/>
    <xf numFmtId="177" fontId="8" fillId="0" borderId="0" xfId="3" applyNumberFormat="1" applyFont="1" applyAlignment="1">
      <alignment vertical="center" wrapText="1"/>
    </xf>
    <xf numFmtId="0" fontId="8" fillId="0" borderId="0" xfId="3" applyFont="1" applyAlignment="1">
      <alignment vertical="center" wrapText="1"/>
    </xf>
    <xf numFmtId="0" fontId="5" fillId="0" borderId="0" xfId="3" applyAlignment="1">
      <alignment vertical="center"/>
    </xf>
    <xf numFmtId="0" fontId="8" fillId="0" borderId="0" xfId="3" quotePrefix="1" applyFont="1" applyAlignment="1">
      <alignment vertical="center" wrapText="1"/>
    </xf>
    <xf numFmtId="0" fontId="9" fillId="0" borderId="0" xfId="3" applyFont="1" applyAlignment="1">
      <alignment vertical="center" wrapText="1"/>
    </xf>
    <xf numFmtId="0" fontId="0" fillId="0" borderId="1" xfId="0" applyBorder="1"/>
    <xf numFmtId="0" fontId="13" fillId="0" borderId="0" xfId="3" applyFont="1" applyAlignment="1">
      <alignment vertical="center" wrapText="1"/>
    </xf>
    <xf numFmtId="178" fontId="4" fillId="16" borderId="0" xfId="0" applyNumberFormat="1" applyFont="1" applyFill="1"/>
    <xf numFmtId="0" fontId="6" fillId="6" borderId="1" xfId="3" applyFont="1" applyFill="1" applyBorder="1"/>
    <xf numFmtId="0" fontId="6" fillId="7" borderId="0" xfId="3" applyFont="1" applyFill="1"/>
    <xf numFmtId="0" fontId="6" fillId="0" borderId="0" xfId="3" applyFont="1"/>
    <xf numFmtId="0" fontId="6" fillId="8" borderId="1" xfId="3" applyFont="1" applyFill="1" applyBorder="1"/>
    <xf numFmtId="0" fontId="6" fillId="9" borderId="1" xfId="3" applyFont="1" applyFill="1" applyBorder="1"/>
    <xf numFmtId="0" fontId="0" fillId="9" borderId="0" xfId="0" applyFill="1"/>
    <xf numFmtId="0" fontId="4" fillId="18" borderId="9" xfId="0" applyFont="1" applyFill="1" applyBorder="1"/>
    <xf numFmtId="0" fontId="0" fillId="18" borderId="9" xfId="0" applyFill="1" applyBorder="1"/>
    <xf numFmtId="0" fontId="0" fillId="18" borderId="7" xfId="0" applyFill="1" applyBorder="1"/>
    <xf numFmtId="0" fontId="0" fillId="21" borderId="9" xfId="0" applyFill="1" applyBorder="1"/>
    <xf numFmtId="0" fontId="0" fillId="18"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9" borderId="2" xfId="0" applyFill="1" applyBorder="1" applyAlignment="1">
      <alignment horizontal="center" vertical="center" wrapText="1"/>
    </xf>
    <xf numFmtId="0" fontId="0" fillId="20" borderId="2" xfId="0" applyFill="1" applyBorder="1" applyAlignment="1">
      <alignment horizontal="center" vertical="center" wrapText="1"/>
    </xf>
    <xf numFmtId="0" fontId="0" fillId="21" borderId="2" xfId="0" applyFill="1" applyBorder="1" applyAlignment="1">
      <alignment horizontal="center" vertical="center" wrapText="1"/>
    </xf>
    <xf numFmtId="178" fontId="2" fillId="16" borderId="3" xfId="0" applyNumberFormat="1" applyFont="1" applyFill="1" applyBorder="1"/>
    <xf numFmtId="0" fontId="2" fillId="16" borderId="3" xfId="0" applyFont="1" applyFill="1" applyBorder="1"/>
    <xf numFmtId="0" fontId="0" fillId="16" borderId="3" xfId="0" applyFill="1" applyBorder="1"/>
    <xf numFmtId="0" fontId="0" fillId="16" borderId="4" xfId="0" applyFill="1" applyBorder="1"/>
    <xf numFmtId="0" fontId="13" fillId="12" borderId="1" xfId="3" applyFont="1" applyFill="1" applyBorder="1" applyAlignment="1">
      <alignment horizontal="center" vertical="center" wrapText="1"/>
    </xf>
    <xf numFmtId="0" fontId="0"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2" borderId="1" xfId="0" applyFont="1" applyFill="1" applyBorder="1" applyAlignment="1">
      <alignment horizontal="center" vertical="center" wrapText="1"/>
    </xf>
    <xf numFmtId="0" fontId="18" fillId="0" borderId="1" xfId="0" applyFont="1" applyBorder="1" applyAlignment="1">
      <alignment horizontal="justify" vertical="center" wrapText="1"/>
    </xf>
    <xf numFmtId="0" fontId="0" fillId="0" borderId="9" xfId="0" applyFont="1" applyBorder="1" applyAlignment="1">
      <alignment horizontal="justify" vertical="center" wrapText="1"/>
    </xf>
    <xf numFmtId="0" fontId="19" fillId="0" borderId="1" xfId="0" applyFont="1" applyBorder="1" applyAlignment="1">
      <alignment horizontal="justify" vertical="center" wrapText="1"/>
    </xf>
    <xf numFmtId="0" fontId="18" fillId="0" borderId="1" xfId="0" applyFont="1" applyBorder="1" applyAlignment="1">
      <alignment vertical="center" wrapText="1"/>
    </xf>
    <xf numFmtId="0" fontId="21" fillId="0" borderId="1" xfId="0" applyFont="1" applyBorder="1" applyAlignment="1">
      <alignment horizontal="justify" vertical="center" wrapText="1"/>
    </xf>
    <xf numFmtId="0" fontId="24" fillId="0" borderId="1" xfId="0" applyFont="1" applyBorder="1" applyAlignment="1">
      <alignment horizontal="justify"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2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16" borderId="9" xfId="0" applyFill="1" applyBorder="1"/>
    <xf numFmtId="0" fontId="12" fillId="0" borderId="1" xfId="0" applyFont="1" applyBorder="1" applyAlignment="1">
      <alignment horizontal="left" wrapText="1"/>
    </xf>
    <xf numFmtId="0" fontId="7" fillId="0" borderId="1" xfId="3" applyFont="1" applyBorder="1"/>
    <xf numFmtId="0" fontId="5" fillId="0" borderId="1" xfId="3" applyBorder="1"/>
    <xf numFmtId="0" fontId="12" fillId="0" borderId="1" xfId="0" applyFont="1" applyBorder="1" applyAlignment="1"/>
    <xf numFmtId="0" fontId="0" fillId="14" borderId="2" xfId="0" applyFill="1" applyBorder="1" applyAlignment="1">
      <alignment horizontal="center" vertical="center" wrapText="1"/>
    </xf>
    <xf numFmtId="0" fontId="0" fillId="14" borderId="3" xfId="0" applyFill="1" applyBorder="1"/>
    <xf numFmtId="0" fontId="0" fillId="14" borderId="4" xfId="0" applyFill="1" applyBorder="1"/>
    <xf numFmtId="0" fontId="0" fillId="21" borderId="2" xfId="0" applyFill="1" applyBorder="1" applyAlignment="1">
      <alignment horizontal="center" vertical="center"/>
    </xf>
    <xf numFmtId="178" fontId="0" fillId="14" borderId="3" xfId="0" applyNumberFormat="1" applyFill="1" applyBorder="1"/>
    <xf numFmtId="178" fontId="4" fillId="16" borderId="3" xfId="0" applyNumberFormat="1" applyFont="1" applyFill="1" applyBorder="1"/>
    <xf numFmtId="0" fontId="14" fillId="22" borderId="2" xfId="0" applyFont="1" applyFill="1" applyBorder="1" applyAlignment="1">
      <alignment horizontal="center" vertical="center" wrapText="1"/>
    </xf>
    <xf numFmtId="178" fontId="14" fillId="22" borderId="3" xfId="0" applyNumberFormat="1" applyFont="1" applyFill="1" applyBorder="1"/>
    <xf numFmtId="0" fontId="3" fillId="22" borderId="3" xfId="0" applyFont="1" applyFill="1" applyBorder="1"/>
    <xf numFmtId="0" fontId="4" fillId="22" borderId="0" xfId="0" applyFont="1" applyFill="1"/>
    <xf numFmtId="0" fontId="14" fillId="22" borderId="3" xfId="0" applyFont="1" applyFill="1" applyBorder="1"/>
    <xf numFmtId="0" fontId="4" fillId="22" borderId="3" xfId="0" applyFont="1" applyFill="1" applyBorder="1"/>
    <xf numFmtId="0" fontId="4" fillId="22" borderId="4" xfId="0" applyFont="1" applyFill="1" applyBorder="1"/>
    <xf numFmtId="0" fontId="14" fillId="22" borderId="0" xfId="0" applyFont="1" applyFill="1"/>
    <xf numFmtId="0" fontId="3" fillId="22" borderId="4" xfId="0" applyFont="1" applyFill="1" applyBorder="1"/>
    <xf numFmtId="179" fontId="14" fillId="22" borderId="3" xfId="0" applyNumberFormat="1" applyFont="1" applyFill="1" applyBorder="1"/>
    <xf numFmtId="0" fontId="14" fillId="22" borderId="4" xfId="0" applyFont="1" applyFill="1" applyBorder="1"/>
    <xf numFmtId="178" fontId="0" fillId="3" borderId="1" xfId="0" applyNumberFormat="1" applyFill="1" applyBorder="1"/>
    <xf numFmtId="179" fontId="0" fillId="3" borderId="1" xfId="2" applyNumberFormat="1" applyFont="1" applyFill="1" applyBorder="1"/>
    <xf numFmtId="10" fontId="0" fillId="0" borderId="3" xfId="0" applyNumberFormat="1" applyBorder="1"/>
    <xf numFmtId="0" fontId="13" fillId="0" borderId="10" xfId="0" applyFont="1" applyBorder="1" applyAlignment="1">
      <alignment vertical="center" wrapText="1"/>
    </xf>
    <xf numFmtId="0" fontId="0" fillId="15" borderId="3" xfId="0" applyFill="1" applyBorder="1" applyAlignment="1">
      <alignment wrapText="1"/>
    </xf>
    <xf numFmtId="0" fontId="26" fillId="17" borderId="1" xfId="0" applyFont="1" applyFill="1" applyBorder="1" applyAlignment="1">
      <alignment horizontal="center" vertical="center"/>
    </xf>
    <xf numFmtId="0" fontId="27"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horizontal="left"/>
    </xf>
    <xf numFmtId="0" fontId="10" fillId="17" borderId="1" xfId="0" applyFont="1" applyFill="1" applyBorder="1" applyAlignment="1">
      <alignment horizontal="center" vertical="center"/>
    </xf>
    <xf numFmtId="0" fontId="0" fillId="0" borderId="1"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10" fillId="17" borderId="11" xfId="0" applyFont="1" applyFill="1" applyBorder="1" applyAlignment="1">
      <alignment horizontal="center" vertical="center"/>
    </xf>
    <xf numFmtId="0" fontId="10" fillId="17" borderId="12" xfId="0" applyFont="1" applyFill="1" applyBorder="1" applyAlignment="1">
      <alignment horizontal="center" vertical="center"/>
    </xf>
    <xf numFmtId="0" fontId="12" fillId="0" borderId="5" xfId="0" applyFont="1" applyBorder="1" applyAlignment="1">
      <alignment horizontal="left" wrapText="1"/>
    </xf>
    <xf numFmtId="0" fontId="12" fillId="0" borderId="6" xfId="0" applyFont="1" applyBorder="1" applyAlignment="1">
      <alignment horizontal="left" wrapText="1"/>
    </xf>
    <xf numFmtId="0" fontId="4"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justify" vertical="center" wrapText="1"/>
    </xf>
    <xf numFmtId="0" fontId="0" fillId="0" borderId="1" xfId="0" applyFont="1" applyBorder="1" applyAlignment="1">
      <alignment vertical="center" wrapText="1"/>
    </xf>
    <xf numFmtId="0" fontId="0" fillId="0" borderId="1" xfId="0" applyBorder="1" applyAlignment="1">
      <alignment horizontal="center" vertical="center"/>
    </xf>
    <xf numFmtId="0" fontId="18"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justify" vertical="center" wrapText="1"/>
    </xf>
    <xf numFmtId="0" fontId="0" fillId="0" borderId="9"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9" xfId="0" applyFont="1" applyBorder="1" applyAlignment="1">
      <alignment horizontal="center" vertical="center" wrapText="1"/>
    </xf>
    <xf numFmtId="0" fontId="17" fillId="0" borderId="1" xfId="0" applyFont="1" applyBorder="1" applyAlignment="1">
      <alignment horizontal="justify" vertical="center" wrapText="1"/>
    </xf>
  </cellXfs>
  <cellStyles count="4">
    <cellStyle name="Comma" xfId="2" builtinId="3"/>
    <cellStyle name="Normal" xfId="0" builtinId="0"/>
    <cellStyle name="Normal 2" xfId="3" xr:uid="{9C93FACA-62B6-4652-B302-18B99136F685}"/>
    <cellStyle name="Percent" xfId="1" builtinId="5"/>
  </cellStyles>
  <dxfs count="0"/>
  <tableStyles count="0" defaultTableStyle="TableStyleMedium2" defaultPivotStyle="PivotStyleLight16"/>
  <colors>
    <mruColors>
      <color rgb="FF21A567"/>
      <color rgb="FFF582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a:t>Tỷ lệ người mắc ĐTĐ theo độ tuổi tại Việt nam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ja-JP"/>
        </a:p>
      </c:txPr>
    </c:title>
    <c:autoTitleDeleted val="0"/>
    <c:plotArea>
      <c:layout/>
      <c:pieChart>
        <c:varyColors val="1"/>
        <c:ser>
          <c:idx val="0"/>
          <c:order val="0"/>
          <c:tx>
            <c:strRef>
              <c:f>'00_Tyle'!$B$1</c:f>
              <c:strCache>
                <c:ptCount val="1"/>
                <c:pt idx="0">
                  <c:v>Tỷ lệ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F4-4F29-A95B-D074C225FD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F4-4F29-A95B-D074C225FD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F4-4F29-A95B-D074C225FD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2F4-4F29-A95B-D074C225FD6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2F4-4F29-A95B-D074C225FD6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2F4-4F29-A95B-D074C225F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'00_Tyle'!$A$2:$A$7</c:f>
              <c:strCache>
                <c:ptCount val="6"/>
                <c:pt idx="0">
                  <c:v>30-39 tuổi</c:v>
                </c:pt>
                <c:pt idx="1">
                  <c:v>40-49 tuổi</c:v>
                </c:pt>
                <c:pt idx="2">
                  <c:v>50-59 tuổi</c:v>
                </c:pt>
                <c:pt idx="3">
                  <c:v>60-69 tuổi</c:v>
                </c:pt>
                <c:pt idx="4">
                  <c:v>70-79 tuổi</c:v>
                </c:pt>
                <c:pt idx="5">
                  <c:v>trên 80 tuổi</c:v>
                </c:pt>
              </c:strCache>
            </c:strRef>
          </c:cat>
          <c:val>
            <c:numRef>
              <c:f>'00_Tyle'!$B$2:$B$7</c:f>
              <c:numCache>
                <c:formatCode>0%</c:formatCode>
                <c:ptCount val="6"/>
                <c:pt idx="0">
                  <c:v>1.9162511862336688E-2</c:v>
                </c:pt>
                <c:pt idx="1">
                  <c:v>8.8895132643143637E-2</c:v>
                </c:pt>
                <c:pt idx="2">
                  <c:v>0.26689540787802507</c:v>
                </c:pt>
                <c:pt idx="3">
                  <c:v>0.35913063048857058</c:v>
                </c:pt>
                <c:pt idx="4">
                  <c:v>0.18804706516472522</c:v>
                </c:pt>
                <c:pt idx="5">
                  <c:v>7.7869251963198799E-2</c:v>
                </c:pt>
              </c:numCache>
            </c:numRef>
          </c:val>
          <c:extLst>
            <c:ext xmlns:c16="http://schemas.microsoft.com/office/drawing/2014/chart" uri="{C3380CC4-5D6E-409C-BE32-E72D297353CC}">
              <c16:uniqueId val="{00000000-77A0-4E19-B236-CB3AFA67D8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'06_ĐCTamly'!$F$12</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'06_ĐCTamly'!$E$13:$E$13</c:f>
              <c:strCache>
                <c:ptCount val="1"/>
                <c:pt idx="0">
                  <c:v>Khả năng điều chỉnh tâm lý</c:v>
                </c:pt>
              </c:strCache>
            </c:strRef>
          </c:cat>
          <c:val>
            <c:numRef>
              <c:f>'06_ĐCTamly'!$F$13:$F$13</c:f>
              <c:numCache>
                <c:formatCode>_(* #,##0.0_);_(* \(#,##0.0\);_(* "-"??_);_(@_)</c:formatCode>
                <c:ptCount val="1"/>
                <c:pt idx="0">
                  <c:v>5.9722222222222223</c:v>
                </c:pt>
              </c:numCache>
            </c:numRef>
          </c:val>
          <c:extLst>
            <c:ext xmlns:c16="http://schemas.microsoft.com/office/drawing/2014/chart" uri="{C3380CC4-5D6E-409C-BE32-E72D297353CC}">
              <c16:uniqueId val="{00000000-1029-4AE4-B40D-B212635120E6}"/>
            </c:ext>
          </c:extLst>
        </c:ser>
        <c:ser>
          <c:idx val="1"/>
          <c:order val="1"/>
          <c:tx>
            <c:strRef>
              <c:f>'06_ĐCTamly'!$G$12</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'06_ĐCTamly'!$E$13:$E$13</c:f>
              <c:strCache>
                <c:ptCount val="1"/>
                <c:pt idx="0">
                  <c:v>Khả năng điều chỉnh tâm lý</c:v>
                </c:pt>
              </c:strCache>
            </c:strRef>
          </c:cat>
          <c:val>
            <c:numRef>
              <c:f>'06_ĐCTamly'!$G$13:$G$13</c:f>
              <c:numCache>
                <c:formatCode>General</c:formatCode>
                <c:ptCount val="1"/>
                <c:pt idx="0">
                  <c:v>10</c:v>
                </c:pt>
              </c:numCache>
            </c:numRef>
          </c:val>
          <c:extLst>
            <c:ext xmlns:c16="http://schemas.microsoft.com/office/drawing/2014/chart" uri="{C3380CC4-5D6E-409C-BE32-E72D297353CC}">
              <c16:uniqueId val="{00000001-1029-4AE4-B40D-B212635120E6}"/>
            </c:ext>
          </c:extLst>
        </c:ser>
        <c:dLbls>
          <c:dLblPos val="ctr"/>
          <c:showLegendKey val="0"/>
          <c:showVal val="1"/>
          <c:showCatName val="0"/>
          <c:showSerName val="0"/>
          <c:showPercent val="0"/>
          <c:showBubbleSize val="0"/>
        </c:dLbls>
        <c:gapWidth val="50"/>
        <c:overlap val="100"/>
        <c:axId val="521838304"/>
        <c:axId val="521835024"/>
      </c:barChart>
      <c:catAx>
        <c:axId val="5218383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21835024"/>
        <c:crosses val="autoZero"/>
        <c:auto val="1"/>
        <c:lblAlgn val="ctr"/>
        <c:lblOffset val="100"/>
        <c:noMultiLvlLbl val="0"/>
      </c:catAx>
      <c:valAx>
        <c:axId val="52183502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521838304"/>
        <c:crosses val="autoZero"/>
        <c:crossBetween val="between"/>
      </c:valAx>
      <c:spPr>
        <a:noFill/>
        <a:ln>
          <a:noFill/>
        </a:ln>
        <a:effectLst/>
      </c:spPr>
    </c:plotArea>
    <c:legend>
      <c:legendPos val="b"/>
      <c:layout>
        <c:manualLayout>
          <c:xMode val="edge"/>
          <c:yMode val="edge"/>
          <c:x val="0.46041206572922244"/>
          <c:y val="0.737235818495661"/>
          <c:w val="0.34639897283843246"/>
          <c:h val="0.202704121444278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b="1"/>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'07_KienThuc'!$F$3</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'07_KienThuc'!$E$4:$E$9</c:f>
              <c:strCache>
                <c:ptCount val="6"/>
                <c:pt idx="0">
                  <c:v>Bệnh lý</c:v>
                </c:pt>
                <c:pt idx="1">
                  <c:v>Theo dõi chỉ số</c:v>
                </c:pt>
                <c:pt idx="2">
                  <c:v>Dinh dưỡng</c:v>
                </c:pt>
                <c:pt idx="3">
                  <c:v>Vận động</c:v>
                </c:pt>
                <c:pt idx="4">
                  <c:v>Tinh thần</c:v>
                </c:pt>
                <c:pt idx="5">
                  <c:v>Tâm lý hành vi</c:v>
                </c:pt>
              </c:strCache>
            </c:strRef>
          </c:cat>
          <c:val>
            <c:numRef>
              <c:f>'07_KienThuc'!$F$4:$F$9</c:f>
              <c:numCache>
                <c:formatCode>0.0</c:formatCode>
                <c:ptCount val="6"/>
                <c:pt idx="0">
                  <c:v>5.7142857142857144</c:v>
                </c:pt>
                <c:pt idx="1">
                  <c:v>3.3333333333333335</c:v>
                </c:pt>
                <c:pt idx="2">
                  <c:v>7.1428571428571432</c:v>
                </c:pt>
                <c:pt idx="3">
                  <c:v>3.3333333333333335</c:v>
                </c:pt>
                <c:pt idx="4">
                  <c:v>5</c:v>
                </c:pt>
                <c:pt idx="5">
                  <c:v>5</c:v>
                </c:pt>
              </c:numCache>
            </c:numRef>
          </c:val>
          <c:extLst>
            <c:ext xmlns:c16="http://schemas.microsoft.com/office/drawing/2014/chart" uri="{C3380CC4-5D6E-409C-BE32-E72D297353CC}">
              <c16:uniqueId val="{00000000-E67A-4F1F-9F66-DFDBC6398E4B}"/>
            </c:ext>
          </c:extLst>
        </c:ser>
        <c:ser>
          <c:idx val="1"/>
          <c:order val="1"/>
          <c:tx>
            <c:strRef>
              <c:f>'07_KienThuc'!$G$3</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'07_KienThuc'!$E$4:$E$9</c:f>
              <c:strCache>
                <c:ptCount val="6"/>
                <c:pt idx="0">
                  <c:v>Bệnh lý</c:v>
                </c:pt>
                <c:pt idx="1">
                  <c:v>Theo dõi chỉ số</c:v>
                </c:pt>
                <c:pt idx="2">
                  <c:v>Dinh dưỡng</c:v>
                </c:pt>
                <c:pt idx="3">
                  <c:v>Vận động</c:v>
                </c:pt>
                <c:pt idx="4">
                  <c:v>Tinh thần</c:v>
                </c:pt>
                <c:pt idx="5">
                  <c:v>Tâm lý hành vi</c:v>
                </c:pt>
              </c:strCache>
            </c:strRef>
          </c:cat>
          <c:val>
            <c:numRef>
              <c:f>'07_KienThuc'!$G$4:$G$9</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1-E67A-4F1F-9F66-DFDBC6398E4B}"/>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lgn="ctr">
              <a:defRPr lang="en-US" altLang="ja-JP" sz="900" b="0" i="0" u="none" strike="noStrike" kern="1200" baseline="0">
                <a:solidFill>
                  <a:schemeClr val="dk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'07_KienThuc'!$F$20</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'07_KienThuc'!$E$21:$E$21</c:f>
              <c:strCache>
                <c:ptCount val="1"/>
                <c:pt idx="0">
                  <c:v>Tổng thể kiến thức</c:v>
                </c:pt>
              </c:strCache>
            </c:strRef>
          </c:cat>
          <c:val>
            <c:numRef>
              <c:f>'07_KienThuc'!$F$21:$F$21</c:f>
              <c:numCache>
                <c:formatCode>0.0</c:formatCode>
                <c:ptCount val="1"/>
                <c:pt idx="0">
                  <c:v>4.8809523809523805</c:v>
                </c:pt>
              </c:numCache>
            </c:numRef>
          </c:val>
          <c:extLst>
            <c:ext xmlns:c16="http://schemas.microsoft.com/office/drawing/2014/chart" uri="{C3380CC4-5D6E-409C-BE32-E72D297353CC}">
              <c16:uniqueId val="{00000000-F7F5-4CB0-B0EC-51DB5416A721}"/>
            </c:ext>
          </c:extLst>
        </c:ser>
        <c:ser>
          <c:idx val="1"/>
          <c:order val="1"/>
          <c:tx>
            <c:strRef>
              <c:f>'07_KienThuc'!$G$20</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'07_KienThuc'!$E$21:$E$21</c:f>
              <c:strCache>
                <c:ptCount val="1"/>
                <c:pt idx="0">
                  <c:v>Tổng thể kiến thức</c:v>
                </c:pt>
              </c:strCache>
            </c:strRef>
          </c:cat>
          <c:val>
            <c:numRef>
              <c:f>'07_KienThuc'!$G$21:$G$21</c:f>
              <c:numCache>
                <c:formatCode>General</c:formatCode>
                <c:ptCount val="1"/>
                <c:pt idx="0">
                  <c:v>10</c:v>
                </c:pt>
              </c:numCache>
            </c:numRef>
          </c:val>
          <c:extLst>
            <c:ext xmlns:c16="http://schemas.microsoft.com/office/drawing/2014/chart" uri="{C3380CC4-5D6E-409C-BE32-E72D297353CC}">
              <c16:uniqueId val="{00000001-F7F5-4CB0-B0EC-51DB5416A721}"/>
            </c:ext>
          </c:extLst>
        </c:ser>
        <c:dLbls>
          <c:dLblPos val="ctr"/>
          <c:showLegendKey val="0"/>
          <c:showVal val="1"/>
          <c:showCatName val="0"/>
          <c:showSerName val="0"/>
          <c:showPercent val="0"/>
          <c:showBubbleSize val="0"/>
        </c:dLbls>
        <c:gapWidth val="50"/>
        <c:overlap val="100"/>
        <c:axId val="521838304"/>
        <c:axId val="521835024"/>
      </c:barChart>
      <c:catAx>
        <c:axId val="5218383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521835024"/>
        <c:crosses val="autoZero"/>
        <c:auto val="1"/>
        <c:lblAlgn val="ctr"/>
        <c:lblOffset val="100"/>
        <c:noMultiLvlLbl val="0"/>
      </c:catAx>
      <c:valAx>
        <c:axId val="52183502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52183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b="1"/>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'03_TuChamSoc'!$E$4</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'03_TuChamSoc'!$D$5:$D$8</c15:sqref>
                  </c15:fullRef>
                </c:ext>
              </c:extLst>
              <c:f>'03_TuChamSoc'!$D$5:$D$8</c:f>
              <c:strCache>
                <c:ptCount val="4"/>
                <c:pt idx="0">
                  <c:v>Chế độ ăn uống</c:v>
                </c:pt>
                <c:pt idx="1">
                  <c:v>Chế độ vận động</c:v>
                </c:pt>
                <c:pt idx="2">
                  <c:v>Theo dõi đường huyết</c:v>
                </c:pt>
                <c:pt idx="3">
                  <c:v>Chăm sóc bàn chân</c:v>
                </c:pt>
              </c:strCache>
            </c:strRef>
          </c:cat>
          <c:val>
            <c:numRef>
              <c:extLst>
                <c:ext xmlns:c15="http://schemas.microsoft.com/office/drawing/2012/chart" uri="{02D57815-91ED-43cb-92C2-25804820EDAC}">
                  <c15:fullRef>
                    <c15:sqref>'03_TuChamSoc'!$E$5:$E$9</c15:sqref>
                  </c15:fullRef>
                </c:ext>
              </c:extLst>
              <c:f>'03_TuChamSoc'!$E$5:$E$8</c:f>
              <c:numCache>
                <c:formatCode>_(* #,##0.0_);_(* \(#,##0.0\);_(* "-"??_);_(@_)</c:formatCode>
                <c:ptCount val="4"/>
                <c:pt idx="0">
                  <c:v>6.4285714285714288</c:v>
                </c:pt>
                <c:pt idx="1">
                  <c:v>9.2857142857142865</c:v>
                </c:pt>
                <c:pt idx="2">
                  <c:v>0</c:v>
                </c:pt>
                <c:pt idx="3">
                  <c:v>10</c:v>
                </c:pt>
              </c:numCache>
            </c:numRef>
          </c:val>
          <c:extLst>
            <c:ext xmlns:c16="http://schemas.microsoft.com/office/drawing/2014/chart" uri="{C3380CC4-5D6E-409C-BE32-E72D297353CC}">
              <c16:uniqueId val="{00000000-D9B0-403B-8534-9986AB7AC809}"/>
            </c:ext>
          </c:extLst>
        </c:ser>
        <c:ser>
          <c:idx val="1"/>
          <c:order val="1"/>
          <c:tx>
            <c:strRef>
              <c:f>'03_TuChamSoc'!$F$4</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'03_TuChamSoc'!$D$5:$D$8</c15:sqref>
                  </c15:fullRef>
                </c:ext>
              </c:extLst>
              <c:f>'03_TuChamSoc'!$D$5:$D$8</c:f>
              <c:strCache>
                <c:ptCount val="4"/>
                <c:pt idx="0">
                  <c:v>Chế độ ăn uống</c:v>
                </c:pt>
                <c:pt idx="1">
                  <c:v>Chế độ vận động</c:v>
                </c:pt>
                <c:pt idx="2">
                  <c:v>Theo dõi đường huyết</c:v>
                </c:pt>
                <c:pt idx="3">
                  <c:v>Chăm sóc bàn chân</c:v>
                </c:pt>
              </c:strCache>
            </c:strRef>
          </c:cat>
          <c:val>
            <c:numRef>
              <c:extLst>
                <c:ext xmlns:c15="http://schemas.microsoft.com/office/drawing/2012/chart" uri="{02D57815-91ED-43cb-92C2-25804820EDAC}">
                  <c15:fullRef>
                    <c15:sqref>'03_TuChamSoc'!$F$5:$F$9</c15:sqref>
                  </c15:fullRef>
                </c:ext>
              </c:extLst>
              <c:f>'03_TuChamSoc'!$F$5:$F$8</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1-D9B0-403B-8534-9986AB7AC809}"/>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spPr>
        <a:noFill/>
        <a:ln>
          <a:noFill/>
        </a:ln>
        <a:effectLst/>
      </c:spPr>
    </c:plotArea>
    <c:legend>
      <c:legendPos val="b"/>
      <c:layout>
        <c:manualLayout>
          <c:xMode val="edge"/>
          <c:yMode val="edge"/>
          <c:x val="0.43271675415573047"/>
          <c:y val="0.89409667541557303"/>
          <c:w val="0.34567738407699039"/>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'03_TuChamSoc'!$E$13</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'03_TuChamSoc'!$D$14:$D$14</c:f>
              <c:strCache>
                <c:ptCount val="1"/>
                <c:pt idx="0">
                  <c:v>Tổng thể tự chăm sóc</c:v>
                </c:pt>
              </c:strCache>
            </c:strRef>
          </c:cat>
          <c:val>
            <c:numRef>
              <c:f>'03_TuChamSoc'!$E$14:$E$14</c:f>
              <c:numCache>
                <c:formatCode>_(* #,##0.0_);_(* \(#,##0.0\);_(* "-"??_);_(@_)</c:formatCode>
                <c:ptCount val="1"/>
                <c:pt idx="0">
                  <c:v>6.4285714285714288</c:v>
                </c:pt>
              </c:numCache>
            </c:numRef>
          </c:val>
          <c:extLst>
            <c:ext xmlns:c16="http://schemas.microsoft.com/office/drawing/2014/chart" uri="{C3380CC4-5D6E-409C-BE32-E72D297353CC}">
              <c16:uniqueId val="{00000000-C164-4F5A-8066-A7CFAC47FF29}"/>
            </c:ext>
          </c:extLst>
        </c:ser>
        <c:ser>
          <c:idx val="1"/>
          <c:order val="1"/>
          <c:tx>
            <c:strRef>
              <c:f>'03_TuChamSoc'!$F$13</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'03_TuChamSoc'!$D$14:$D$14</c:f>
              <c:strCache>
                <c:ptCount val="1"/>
                <c:pt idx="0">
                  <c:v>Tổng thể tự chăm sóc</c:v>
                </c:pt>
              </c:strCache>
            </c:strRef>
          </c:cat>
          <c:val>
            <c:numRef>
              <c:f>'03_TuChamSoc'!$F$14:$F$14</c:f>
              <c:numCache>
                <c:formatCode>General</c:formatCode>
                <c:ptCount val="1"/>
                <c:pt idx="0">
                  <c:v>10</c:v>
                </c:pt>
              </c:numCache>
            </c:numRef>
          </c:val>
          <c:extLst>
            <c:ext xmlns:c16="http://schemas.microsoft.com/office/drawing/2014/chart" uri="{C3380CC4-5D6E-409C-BE32-E72D297353CC}">
              <c16:uniqueId val="{00000001-C164-4F5A-8066-A7CFAC47FF29}"/>
            </c:ext>
          </c:extLst>
        </c:ser>
        <c:dLbls>
          <c:dLblPos val="ctr"/>
          <c:showLegendKey val="0"/>
          <c:showVal val="1"/>
          <c:showCatName val="0"/>
          <c:showSerName val="0"/>
          <c:showPercent val="0"/>
          <c:showBubbleSize val="0"/>
        </c:dLbls>
        <c:gapWidth val="50"/>
        <c:overlap val="100"/>
        <c:axId val="521838304"/>
        <c:axId val="521835024"/>
      </c:barChart>
      <c:catAx>
        <c:axId val="5218383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21835024"/>
        <c:crosses val="autoZero"/>
        <c:auto val="1"/>
        <c:lblAlgn val="ctr"/>
        <c:lblOffset val="100"/>
        <c:noMultiLvlLbl val="0"/>
      </c:catAx>
      <c:valAx>
        <c:axId val="52183502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52183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b="1"/>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'04_RaoCan'!$E$4</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'04_RaoCan'!$D$5:$D$8</c:f>
              <c:strCache>
                <c:ptCount val="4"/>
                <c:pt idx="0">
                  <c:v>Chế độ ăn uống</c:v>
                </c:pt>
                <c:pt idx="1">
                  <c:v>Chế độ vận động</c:v>
                </c:pt>
                <c:pt idx="2">
                  <c:v>Dùng thuốc</c:v>
                </c:pt>
                <c:pt idx="3">
                  <c:v>Theo dõi đường huyết</c:v>
                </c:pt>
              </c:strCache>
            </c:strRef>
          </c:cat>
          <c:val>
            <c:numRef>
              <c:f>'04_RaoCan'!$E$5:$E$8</c:f>
              <c:numCache>
                <c:formatCode>_(* #,##0.0_);_(* \(#,##0.0\);_(* "-"??_);_(@_)</c:formatCode>
                <c:ptCount val="4"/>
                <c:pt idx="0">
                  <c:v>4.5714285714285712</c:v>
                </c:pt>
                <c:pt idx="1">
                  <c:v>5.1111111111111107</c:v>
                </c:pt>
                <c:pt idx="2">
                  <c:v>5.333333333333333</c:v>
                </c:pt>
                <c:pt idx="3">
                  <c:v>4</c:v>
                </c:pt>
              </c:numCache>
            </c:numRef>
          </c:val>
          <c:extLst>
            <c:ext xmlns:c16="http://schemas.microsoft.com/office/drawing/2014/chart" uri="{C3380CC4-5D6E-409C-BE32-E72D297353CC}">
              <c16:uniqueId val="{00000000-8F0B-44AE-B55F-4CFC57D52D92}"/>
            </c:ext>
          </c:extLst>
        </c:ser>
        <c:ser>
          <c:idx val="1"/>
          <c:order val="1"/>
          <c:tx>
            <c:strRef>
              <c:f>'04_RaoCan'!$F$4</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'04_RaoCan'!$D$5:$D$8</c:f>
              <c:strCache>
                <c:ptCount val="4"/>
                <c:pt idx="0">
                  <c:v>Chế độ ăn uống</c:v>
                </c:pt>
                <c:pt idx="1">
                  <c:v>Chế độ vận động</c:v>
                </c:pt>
                <c:pt idx="2">
                  <c:v>Dùng thuốc</c:v>
                </c:pt>
                <c:pt idx="3">
                  <c:v>Theo dõi đường huyết</c:v>
                </c:pt>
              </c:strCache>
            </c:strRef>
          </c:cat>
          <c:val>
            <c:numRef>
              <c:f>'04_RaoCan'!$F$5:$F$8</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1-8F0B-44AE-B55F-4CFC57D52D92}"/>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spPr>
        <a:noFill/>
        <a:ln>
          <a:noFill/>
        </a:ln>
        <a:effectLst/>
      </c:spPr>
    </c:plotArea>
    <c:legend>
      <c:legendPos val="b"/>
      <c:layout>
        <c:manualLayout>
          <c:xMode val="edge"/>
          <c:yMode val="edge"/>
          <c:x val="0.43271675415573047"/>
          <c:y val="0.89409667541557303"/>
          <c:w val="0.34567738407699039"/>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'04_RaoCan'!$E$12</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'04_RaoCan'!$D$13:$D$13</c:f>
              <c:strCache>
                <c:ptCount val="1"/>
                <c:pt idx="0">
                  <c:v>Rào cản</c:v>
                </c:pt>
              </c:strCache>
            </c:strRef>
          </c:cat>
          <c:val>
            <c:numRef>
              <c:f>'04_RaoCan'!$E$13:$E$13</c:f>
              <c:numCache>
                <c:formatCode>_(* #,##0.0_);_(* \(#,##0.0\);_(* "-"??_);_(@_)</c:formatCode>
                <c:ptCount val="1"/>
                <c:pt idx="0">
                  <c:v>4.753968253968254</c:v>
                </c:pt>
              </c:numCache>
            </c:numRef>
          </c:val>
          <c:extLst>
            <c:ext xmlns:c16="http://schemas.microsoft.com/office/drawing/2014/chart" uri="{C3380CC4-5D6E-409C-BE32-E72D297353CC}">
              <c16:uniqueId val="{00000000-1AA0-4DB9-B9F2-4D7ADBEC3B5D}"/>
            </c:ext>
          </c:extLst>
        </c:ser>
        <c:ser>
          <c:idx val="1"/>
          <c:order val="1"/>
          <c:tx>
            <c:strRef>
              <c:f>'04_RaoCan'!$F$12</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'04_RaoCan'!$D$13:$D$13</c:f>
              <c:strCache>
                <c:ptCount val="1"/>
                <c:pt idx="0">
                  <c:v>Rào cản</c:v>
                </c:pt>
              </c:strCache>
            </c:strRef>
          </c:cat>
          <c:val>
            <c:numRef>
              <c:f>'04_RaoCan'!$F$13:$F$13</c:f>
              <c:numCache>
                <c:formatCode>General</c:formatCode>
                <c:ptCount val="1"/>
                <c:pt idx="0">
                  <c:v>10</c:v>
                </c:pt>
              </c:numCache>
            </c:numRef>
          </c:val>
          <c:extLst>
            <c:ext xmlns:c16="http://schemas.microsoft.com/office/drawing/2014/chart" uri="{C3380CC4-5D6E-409C-BE32-E72D297353CC}">
              <c16:uniqueId val="{00000001-1AA0-4DB9-B9F2-4D7ADBEC3B5D}"/>
            </c:ext>
          </c:extLst>
        </c:ser>
        <c:dLbls>
          <c:dLblPos val="ctr"/>
          <c:showLegendKey val="0"/>
          <c:showVal val="1"/>
          <c:showCatName val="0"/>
          <c:showSerName val="0"/>
          <c:showPercent val="0"/>
          <c:showBubbleSize val="0"/>
        </c:dLbls>
        <c:gapWidth val="50"/>
        <c:overlap val="100"/>
        <c:axId val="521838304"/>
        <c:axId val="521835024"/>
      </c:barChart>
      <c:catAx>
        <c:axId val="5218383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21835024"/>
        <c:crosses val="autoZero"/>
        <c:auto val="1"/>
        <c:lblAlgn val="ctr"/>
        <c:lblOffset val="100"/>
        <c:noMultiLvlLbl val="0"/>
      </c:catAx>
      <c:valAx>
        <c:axId val="521835024"/>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ja-JP"/>
          </a:p>
        </c:txPr>
        <c:crossAx val="52183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b="1"/>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'05_Dongluc'!$E$4</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'05_Dongluc'!$D$5:$D$6</c:f>
              <c:strCache>
                <c:ptCount val="2"/>
                <c:pt idx="0">
                  <c:v>Động lức thay đổi từ bên trong</c:v>
                </c:pt>
                <c:pt idx="1">
                  <c:v>Động lức thay đổi từ bên trong</c:v>
                </c:pt>
              </c:strCache>
            </c:strRef>
          </c:cat>
          <c:val>
            <c:numRef>
              <c:f>'05_Dongluc'!$E$5:$E$6</c:f>
              <c:numCache>
                <c:formatCode>0.0</c:formatCode>
                <c:ptCount val="2"/>
                <c:pt idx="0">
                  <c:v>8.9795918367346932</c:v>
                </c:pt>
                <c:pt idx="1">
                  <c:v>9.3877551020408152</c:v>
                </c:pt>
              </c:numCache>
            </c:numRef>
          </c:val>
          <c:extLst>
            <c:ext xmlns:c16="http://schemas.microsoft.com/office/drawing/2014/chart" uri="{C3380CC4-5D6E-409C-BE32-E72D297353CC}">
              <c16:uniqueId val="{00000000-4EF5-479B-A038-894A2C857E42}"/>
            </c:ext>
          </c:extLst>
        </c:ser>
        <c:ser>
          <c:idx val="1"/>
          <c:order val="1"/>
          <c:tx>
            <c:strRef>
              <c:f>'05_Dongluc'!$F$4</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'05_Dongluc'!$D$5:$D$6</c:f>
              <c:strCache>
                <c:ptCount val="2"/>
                <c:pt idx="0">
                  <c:v>Động lức thay đổi từ bên trong</c:v>
                </c:pt>
                <c:pt idx="1">
                  <c:v>Động lức thay đổi từ bên trong</c:v>
                </c:pt>
              </c:strCache>
            </c:strRef>
          </c:cat>
          <c:val>
            <c:numRef>
              <c:f>'05_Dongluc'!$F$5:$F$6</c:f>
              <c:numCache>
                <c:formatCode>General</c:formatCode>
                <c:ptCount val="2"/>
                <c:pt idx="0">
                  <c:v>10</c:v>
                </c:pt>
                <c:pt idx="1">
                  <c:v>10</c:v>
                </c:pt>
              </c:numCache>
            </c:numRef>
          </c:val>
          <c:extLst>
            <c:ext xmlns:c16="http://schemas.microsoft.com/office/drawing/2014/chart" uri="{C3380CC4-5D6E-409C-BE32-E72D297353CC}">
              <c16:uniqueId val="{00000001-4EF5-479B-A038-894A2C857E42}"/>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spPr>
        <a:noFill/>
        <a:ln>
          <a:noFill/>
        </a:ln>
        <a:effectLst/>
      </c:spPr>
    </c:plotArea>
    <c:legend>
      <c:legendPos val="b"/>
      <c:layout>
        <c:manualLayout>
          <c:xMode val="edge"/>
          <c:yMode val="edge"/>
          <c:x val="0.43271675415573047"/>
          <c:y val="0.70452299611797142"/>
          <c:w val="0.34567738407699039"/>
          <c:h val="0.19186933456199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2"/>
          <c:order val="0"/>
          <c:tx>
            <c:strRef>
              <c:f>'05_Dongluc'!$E$4</c:f>
              <c:strCache>
                <c:ptCount val="1"/>
                <c:pt idx="0">
                  <c:v>Trung bình</c:v>
                </c:pt>
              </c:strCache>
            </c:strRef>
          </c:tx>
          <c:spPr>
            <a:solidFill>
              <a:srgbClr val="00B050">
                <a:alpha val="70000"/>
              </a:srgb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'05_Dongluc'!$D$5</c:f>
              <c:strCache>
                <c:ptCount val="1"/>
                <c:pt idx="0">
                  <c:v>Động lức thay đổi từ bên trong</c:v>
                </c:pt>
              </c:strCache>
            </c:strRef>
          </c:cat>
          <c:val>
            <c:numRef>
              <c:f>'05_Dongluc'!$E$5</c:f>
              <c:numCache>
                <c:formatCode>0.0</c:formatCode>
                <c:ptCount val="1"/>
                <c:pt idx="0">
                  <c:v>8.9795918367346932</c:v>
                </c:pt>
              </c:numCache>
            </c:numRef>
          </c:val>
          <c:extLst>
            <c:ext xmlns:c16="http://schemas.microsoft.com/office/drawing/2014/chart" uri="{C3380CC4-5D6E-409C-BE32-E72D297353CC}">
              <c16:uniqueId val="{00000011-6F26-426E-9990-CB06490FC041}"/>
            </c:ext>
          </c:extLst>
        </c:ser>
        <c:ser>
          <c:idx val="3"/>
          <c:order val="1"/>
          <c:tx>
            <c:strRef>
              <c:f>'05_Dongluc'!$F$4</c:f>
              <c:strCache>
                <c:ptCount val="1"/>
                <c:pt idx="0">
                  <c:v>Điểm tối đa</c:v>
                </c:pt>
              </c:strCache>
            </c:strRef>
          </c:tx>
          <c:spPr>
            <a:solidFill>
              <a:srgbClr val="F58220">
                <a:alpha val="70000"/>
              </a:srgb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'05_Dongluc'!$D$5</c:f>
              <c:strCache>
                <c:ptCount val="1"/>
                <c:pt idx="0">
                  <c:v>Động lức thay đổi từ bên trong</c:v>
                </c:pt>
              </c:strCache>
            </c:strRef>
          </c:cat>
          <c:val>
            <c:numRef>
              <c:f>'05_Dongluc'!$F$5</c:f>
              <c:numCache>
                <c:formatCode>General</c:formatCode>
                <c:ptCount val="1"/>
                <c:pt idx="0">
                  <c:v>10</c:v>
                </c:pt>
              </c:numCache>
            </c:numRef>
          </c:val>
          <c:extLst>
            <c:ext xmlns:c16="http://schemas.microsoft.com/office/drawing/2014/chart" uri="{C3380CC4-5D6E-409C-BE32-E72D297353CC}">
              <c16:uniqueId val="{00000012-6F26-426E-9990-CB06490FC041}"/>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plotArea>
    <c:legend>
      <c:legendPos val="b"/>
      <c:layout>
        <c:manualLayout>
          <c:xMode val="edge"/>
          <c:yMode val="edge"/>
          <c:x val="0.43271675415573047"/>
          <c:y val="0.70452299611797142"/>
          <c:w val="0.34567738407699039"/>
          <c:h val="0.19186933456199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2"/>
          <c:order val="0"/>
          <c:tx>
            <c:strRef>
              <c:f>'05_Dongluc'!$E$19</c:f>
              <c:strCache>
                <c:ptCount val="1"/>
                <c:pt idx="0">
                  <c:v>Trung bình</c:v>
                </c:pt>
              </c:strCache>
            </c:strRef>
          </c:tx>
          <c:spPr>
            <a:solidFill>
              <a:srgbClr val="00B050">
                <a:alpha val="70000"/>
              </a:srgb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'05_Dongluc'!$D$20</c:f>
              <c:strCache>
                <c:ptCount val="1"/>
                <c:pt idx="0">
                  <c:v>Động lức thay đổi từ bên ngoài</c:v>
                </c:pt>
              </c:strCache>
            </c:strRef>
          </c:cat>
          <c:val>
            <c:numRef>
              <c:f>'05_Dongluc'!$E$20</c:f>
              <c:numCache>
                <c:formatCode>0.0</c:formatCode>
                <c:ptCount val="1"/>
                <c:pt idx="0">
                  <c:v>6.3636363636363624</c:v>
                </c:pt>
              </c:numCache>
            </c:numRef>
          </c:val>
          <c:extLst>
            <c:ext xmlns:c16="http://schemas.microsoft.com/office/drawing/2014/chart" uri="{C3380CC4-5D6E-409C-BE32-E72D297353CC}">
              <c16:uniqueId val="{00000000-BA6D-4743-820F-A1FEEB9AF77A}"/>
            </c:ext>
          </c:extLst>
        </c:ser>
        <c:ser>
          <c:idx val="3"/>
          <c:order val="1"/>
          <c:tx>
            <c:strRef>
              <c:f>'05_Dongluc'!$F$19</c:f>
              <c:strCache>
                <c:ptCount val="1"/>
                <c:pt idx="0">
                  <c:v>Điểm tối đa</c:v>
                </c:pt>
              </c:strCache>
            </c:strRef>
          </c:tx>
          <c:spPr>
            <a:solidFill>
              <a:srgbClr val="F58220">
                <a:alpha val="70000"/>
              </a:srgb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'05_Dongluc'!$D$20</c:f>
              <c:strCache>
                <c:ptCount val="1"/>
                <c:pt idx="0">
                  <c:v>Động lức thay đổi từ bên ngoài</c:v>
                </c:pt>
              </c:strCache>
            </c:strRef>
          </c:cat>
          <c:val>
            <c:numRef>
              <c:f>'05_Dongluc'!$F$20</c:f>
              <c:numCache>
                <c:formatCode>General</c:formatCode>
                <c:ptCount val="1"/>
                <c:pt idx="0">
                  <c:v>10</c:v>
                </c:pt>
              </c:numCache>
            </c:numRef>
          </c:val>
          <c:extLst>
            <c:ext xmlns:c16="http://schemas.microsoft.com/office/drawing/2014/chart" uri="{C3380CC4-5D6E-409C-BE32-E72D297353CC}">
              <c16:uniqueId val="{00000001-BA6D-4743-820F-A1FEEB9AF77A}"/>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lgn="ctr">
              <a:defRPr lang="en-US" altLang="ja-JP" sz="1000" b="0"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plotArea>
    <c:legend>
      <c:legendPos val="b"/>
      <c:layout>
        <c:manualLayout>
          <c:xMode val="edge"/>
          <c:yMode val="edge"/>
          <c:x val="0.43271675415573047"/>
          <c:y val="0.70452299611797142"/>
          <c:w val="0.34567738407699039"/>
          <c:h val="0.19186933456199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'06_ĐCTamly'!$F$4</c:f>
              <c:strCache>
                <c:ptCount val="1"/>
                <c:pt idx="0">
                  <c:v>Trung bình</c:v>
                </c:pt>
              </c:strCache>
            </c:strRef>
          </c:tx>
          <c:spPr>
            <a:solidFill>
              <a:srgbClr val="00B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'06_ĐCTamly'!$E$5:$E$8</c:f>
              <c:strCache>
                <c:ptCount val="4"/>
                <c:pt idx="0">
                  <c:v>Gánh nặng cảm xúc</c:v>
                </c:pt>
                <c:pt idx="1">
                  <c:v>Căng thẳng liên quan đến bác sĩ</c:v>
                </c:pt>
                <c:pt idx="2">
                  <c:v>Gánh nặng về tuân thủ điều trị</c:v>
                </c:pt>
                <c:pt idx="3">
                  <c:v>Căng thẳng trong các mối quan hệ</c:v>
                </c:pt>
              </c:strCache>
            </c:strRef>
          </c:cat>
          <c:val>
            <c:numRef>
              <c:f>'06_ĐCTamly'!$F$5:$F$8</c:f>
              <c:numCache>
                <c:formatCode>_(* #,##0.0_);_(* \(#,##0.0\);_(* "-"??_);_(@_)</c:formatCode>
                <c:ptCount val="4"/>
                <c:pt idx="0">
                  <c:v>5.333333333333333</c:v>
                </c:pt>
                <c:pt idx="1">
                  <c:v>5</c:v>
                </c:pt>
                <c:pt idx="2">
                  <c:v>8</c:v>
                </c:pt>
                <c:pt idx="3">
                  <c:v>5.5555555555555562</c:v>
                </c:pt>
              </c:numCache>
            </c:numRef>
          </c:val>
          <c:extLst>
            <c:ext xmlns:c16="http://schemas.microsoft.com/office/drawing/2014/chart" uri="{C3380CC4-5D6E-409C-BE32-E72D297353CC}">
              <c16:uniqueId val="{00000000-3181-4FAA-991D-2CCE836EA080}"/>
            </c:ext>
          </c:extLst>
        </c:ser>
        <c:ser>
          <c:idx val="1"/>
          <c:order val="1"/>
          <c:tx>
            <c:strRef>
              <c:f>'06_ĐCTamly'!$G$4</c:f>
              <c:strCache>
                <c:ptCount val="1"/>
                <c:pt idx="0">
                  <c:v>Điểm tối đa</c:v>
                </c:pt>
              </c:strCache>
            </c:strRef>
          </c:tx>
          <c:spPr>
            <a:solidFill>
              <a:srgbClr val="F5822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'06_ĐCTamly'!$E$5:$E$8</c:f>
              <c:strCache>
                <c:ptCount val="4"/>
                <c:pt idx="0">
                  <c:v>Gánh nặng cảm xúc</c:v>
                </c:pt>
                <c:pt idx="1">
                  <c:v>Căng thẳng liên quan đến bác sĩ</c:v>
                </c:pt>
                <c:pt idx="2">
                  <c:v>Gánh nặng về tuân thủ điều trị</c:v>
                </c:pt>
                <c:pt idx="3">
                  <c:v>Căng thẳng trong các mối quan hệ</c:v>
                </c:pt>
              </c:strCache>
            </c:strRef>
          </c:cat>
          <c:val>
            <c:numRef>
              <c:f>'06_ĐCTamly'!$G$5:$G$8</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1-3181-4FAA-991D-2CCE836EA080}"/>
            </c:ext>
          </c:extLst>
        </c:ser>
        <c:dLbls>
          <c:dLblPos val="ctr"/>
          <c:showLegendKey val="0"/>
          <c:showVal val="1"/>
          <c:showCatName val="0"/>
          <c:showSerName val="0"/>
          <c:showPercent val="0"/>
          <c:showBubbleSize val="0"/>
        </c:dLbls>
        <c:gapWidth val="50"/>
        <c:overlap val="100"/>
        <c:axId val="513826104"/>
        <c:axId val="513825448"/>
      </c:barChart>
      <c:catAx>
        <c:axId val="5138261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crossAx val="513825448"/>
        <c:crosses val="autoZero"/>
        <c:auto val="1"/>
        <c:lblAlgn val="ctr"/>
        <c:lblOffset val="100"/>
        <c:noMultiLvlLbl val="0"/>
      </c:catAx>
      <c:valAx>
        <c:axId val="51382544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13826104"/>
        <c:crosses val="autoZero"/>
        <c:crossBetween val="between"/>
      </c:valAx>
      <c:spPr>
        <a:noFill/>
        <a:ln>
          <a:noFill/>
        </a:ln>
        <a:effectLst/>
      </c:spPr>
    </c:plotArea>
    <c:legend>
      <c:legendPos val="b"/>
      <c:layout>
        <c:manualLayout>
          <c:xMode val="edge"/>
          <c:yMode val="edge"/>
          <c:x val="0.43271675415573047"/>
          <c:y val="0.89409667541557303"/>
          <c:w val="0.34567738407699039"/>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114300</xdr:colOff>
      <xdr:row>8</xdr:row>
      <xdr:rowOff>71437</xdr:rowOff>
    </xdr:from>
    <xdr:to>
      <xdr:col>6</xdr:col>
      <xdr:colOff>428625</xdr:colOff>
      <xdr:row>22</xdr:row>
      <xdr:rowOff>147637</xdr:rowOff>
    </xdr:to>
    <xdr:graphicFrame macro="">
      <xdr:nvGraphicFramePr>
        <xdr:cNvPr id="2" name="Chart 1">
          <a:extLst>
            <a:ext uri="{FF2B5EF4-FFF2-40B4-BE49-F238E27FC236}">
              <a16:creationId xmlns:a16="http://schemas.microsoft.com/office/drawing/2014/main" id="{0EC4615A-5D08-442B-A7DE-B5A148F5C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604837</xdr:colOff>
      <xdr:row>0</xdr:row>
      <xdr:rowOff>61912</xdr:rowOff>
    </xdr:from>
    <xdr:to>
      <xdr:col>15</xdr:col>
      <xdr:colOff>300037</xdr:colOff>
      <xdr:row>12</xdr:row>
      <xdr:rowOff>180975</xdr:rowOff>
    </xdr:to>
    <xdr:graphicFrame macro="">
      <xdr:nvGraphicFramePr>
        <xdr:cNvPr id="2" name="Chart 1">
          <a:extLst>
            <a:ext uri="{FF2B5EF4-FFF2-40B4-BE49-F238E27FC236}">
              <a16:creationId xmlns:a16="http://schemas.microsoft.com/office/drawing/2014/main" id="{03959C47-B521-471E-ADDB-EE677304B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228599</xdr:colOff>
      <xdr:row>14</xdr:row>
      <xdr:rowOff>152400</xdr:rowOff>
    </xdr:from>
    <xdr:to>
      <xdr:col>16</xdr:col>
      <xdr:colOff>200025</xdr:colOff>
      <xdr:row>20</xdr:row>
      <xdr:rowOff>76200</xdr:rowOff>
    </xdr:to>
    <xdr:graphicFrame macro="">
      <xdr:nvGraphicFramePr>
        <xdr:cNvPr id="3" name="Chart 2">
          <a:extLst>
            <a:ext uri="{FF2B5EF4-FFF2-40B4-BE49-F238E27FC236}">
              <a16:creationId xmlns:a16="http://schemas.microsoft.com/office/drawing/2014/main" id="{181B56AA-8CE9-449B-A92F-B24EDB5AC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223837</xdr:colOff>
      <xdr:row>1</xdr:row>
      <xdr:rowOff>119062</xdr:rowOff>
    </xdr:from>
    <xdr:to>
      <xdr:col>14</xdr:col>
      <xdr:colOff>528637</xdr:colOff>
      <xdr:row>13</xdr:row>
      <xdr:rowOff>0</xdr:rowOff>
    </xdr:to>
    <xdr:graphicFrame macro="">
      <xdr:nvGraphicFramePr>
        <xdr:cNvPr id="2" name="Chart 1">
          <a:extLst>
            <a:ext uri="{FF2B5EF4-FFF2-40B4-BE49-F238E27FC236}">
              <a16:creationId xmlns:a16="http://schemas.microsoft.com/office/drawing/2014/main" id="{2B738C3A-511F-4806-881B-2B66EDE2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266699</xdr:colOff>
      <xdr:row>14</xdr:row>
      <xdr:rowOff>57150</xdr:rowOff>
    </xdr:from>
    <xdr:to>
      <xdr:col>14</xdr:col>
      <xdr:colOff>561975</xdr:colOff>
      <xdr:row>19</xdr:row>
      <xdr:rowOff>161925</xdr:rowOff>
    </xdr:to>
    <xdr:graphicFrame macro="">
      <xdr:nvGraphicFramePr>
        <xdr:cNvPr id="3" name="Chart 2">
          <a:extLst>
            <a:ext uri="{FF2B5EF4-FFF2-40B4-BE49-F238E27FC236}">
              <a16:creationId xmlns:a16="http://schemas.microsoft.com/office/drawing/2014/main" id="{7596674F-2BF5-4F36-AC43-37E73174E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195262</xdr:colOff>
      <xdr:row>0</xdr:row>
      <xdr:rowOff>38102</xdr:rowOff>
    </xdr:from>
    <xdr:to>
      <xdr:col>14</xdr:col>
      <xdr:colOff>500062</xdr:colOff>
      <xdr:row>15</xdr:row>
      <xdr:rowOff>57150</xdr:rowOff>
    </xdr:to>
    <xdr:graphicFrame macro="">
      <xdr:nvGraphicFramePr>
        <xdr:cNvPr id="2" name="Chart 1">
          <a:extLst>
            <a:ext uri="{FF2B5EF4-FFF2-40B4-BE49-F238E27FC236}">
              <a16:creationId xmlns:a16="http://schemas.microsoft.com/office/drawing/2014/main" id="{F6D93C8D-FBA7-4B47-9C71-2A7F45723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219074</xdr:colOff>
      <xdr:row>15</xdr:row>
      <xdr:rowOff>171450</xdr:rowOff>
    </xdr:from>
    <xdr:to>
      <xdr:col>14</xdr:col>
      <xdr:colOff>552449</xdr:colOff>
      <xdr:row>30</xdr:row>
      <xdr:rowOff>133350</xdr:rowOff>
    </xdr:to>
    <xdr:graphicFrame macro="">
      <xdr:nvGraphicFramePr>
        <xdr:cNvPr id="3" name="Chart 2">
          <a:extLst>
            <a:ext uri="{FF2B5EF4-FFF2-40B4-BE49-F238E27FC236}">
              <a16:creationId xmlns:a16="http://schemas.microsoft.com/office/drawing/2014/main" id="{93C427CE-F396-40DA-B3FB-5DFF54567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32</xdr:row>
      <xdr:rowOff>0</xdr:rowOff>
    </xdr:from>
    <xdr:to>
      <xdr:col>14</xdr:col>
      <xdr:colOff>333375</xdr:colOff>
      <xdr:row>37</xdr:row>
      <xdr:rowOff>200025</xdr:rowOff>
    </xdr:to>
    <xdr:graphicFrame macro="">
      <xdr:nvGraphicFramePr>
        <xdr:cNvPr id="4" name="Chart 3">
          <a:extLst>
            <a:ext uri="{FF2B5EF4-FFF2-40B4-BE49-F238E27FC236}">
              <a16:creationId xmlns:a16="http://schemas.microsoft.com/office/drawing/2014/main" id="{9C7D7208-90E8-459E-BF7C-AB0D6B606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223837</xdr:colOff>
      <xdr:row>1</xdr:row>
      <xdr:rowOff>119062</xdr:rowOff>
    </xdr:from>
    <xdr:to>
      <xdr:col>15</xdr:col>
      <xdr:colOff>528637</xdr:colOff>
      <xdr:row>13</xdr:row>
      <xdr:rowOff>0</xdr:rowOff>
    </xdr:to>
    <xdr:graphicFrame macro="">
      <xdr:nvGraphicFramePr>
        <xdr:cNvPr id="2" name="Chart 1">
          <a:extLst>
            <a:ext uri="{FF2B5EF4-FFF2-40B4-BE49-F238E27FC236}">
              <a16:creationId xmlns:a16="http://schemas.microsoft.com/office/drawing/2014/main" id="{DD19D479-3EF8-4BED-868E-635C5AEB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266699</xdr:colOff>
      <xdr:row>14</xdr:row>
      <xdr:rowOff>57150</xdr:rowOff>
    </xdr:from>
    <xdr:to>
      <xdr:col>15</xdr:col>
      <xdr:colOff>561975</xdr:colOff>
      <xdr:row>19</xdr:row>
      <xdr:rowOff>161925</xdr:rowOff>
    </xdr:to>
    <xdr:graphicFrame macro="">
      <xdr:nvGraphicFramePr>
        <xdr:cNvPr id="3" name="Chart 2">
          <a:extLst>
            <a:ext uri="{FF2B5EF4-FFF2-40B4-BE49-F238E27FC236}">
              <a16:creationId xmlns:a16="http://schemas.microsoft.com/office/drawing/2014/main" id="{FB638B0A-B737-48A3-8C9C-50C4B08A9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557212</xdr:colOff>
      <xdr:row>1</xdr:row>
      <xdr:rowOff>100012</xdr:rowOff>
    </xdr:from>
    <xdr:to>
      <xdr:col>15</xdr:col>
      <xdr:colOff>252412</xdr:colOff>
      <xdr:row>15</xdr:row>
      <xdr:rowOff>176212</xdr:rowOff>
    </xdr:to>
    <xdr:graphicFrame macro="">
      <xdr:nvGraphicFramePr>
        <xdr:cNvPr id="2" name="Chart 1">
          <a:extLst>
            <a:ext uri="{FF2B5EF4-FFF2-40B4-BE49-F238E27FC236}">
              <a16:creationId xmlns:a16="http://schemas.microsoft.com/office/drawing/2014/main" id="{350EC4CB-4759-4F89-996F-6B2E179E3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380999</xdr:colOff>
      <xdr:row>18</xdr:row>
      <xdr:rowOff>114300</xdr:rowOff>
    </xdr:from>
    <xdr:to>
      <xdr:col>15</xdr:col>
      <xdr:colOff>352425</xdr:colOff>
      <xdr:row>24</xdr:row>
      <xdr:rowOff>161925</xdr:rowOff>
    </xdr:to>
    <xdr:graphicFrame macro="">
      <xdr:nvGraphicFramePr>
        <xdr:cNvPr id="5" name="Chart 4">
          <a:extLst>
            <a:ext uri="{FF2B5EF4-FFF2-40B4-BE49-F238E27FC236}">
              <a16:creationId xmlns:a16="http://schemas.microsoft.com/office/drawing/2014/main" id="{3ED4FE0A-658C-4C76-B504-8A0754BBF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D3551-A7BF-4EA8-8340-BCC2A1FFFD36}">
  <dimension ref="A1:C8"/>
  <sheetViews>
    <sheetView topLeftCell="A19" workbookViewId="0">
      <selection activeCell="K12" sqref="K12"/>
    </sheetView>
  </sheetViews>
  <sheetFormatPr defaultRowHeight="18.75" x14ac:dyDescent="0.4"/>
  <cols>
    <col min="1" max="1" width="17.375" customWidth="1"/>
    <col min="3" max="3" width="9.875" customWidth="1"/>
  </cols>
  <sheetData>
    <row r="1" spans="1:3" x14ac:dyDescent="0.4">
      <c r="A1" s="3" t="s">
        <v>1</v>
      </c>
      <c r="B1" s="3" t="s">
        <v>7</v>
      </c>
      <c r="C1" s="3" t="s">
        <v>6</v>
      </c>
    </row>
    <row r="2" spans="1:3" x14ac:dyDescent="0.4">
      <c r="A2" t="s">
        <v>0</v>
      </c>
      <c r="B2" s="2">
        <f>C2/$C$8</f>
        <v>1.9162511862336688E-2</v>
      </c>
      <c r="C2" s="1">
        <v>26735</v>
      </c>
    </row>
    <row r="3" spans="1:3" x14ac:dyDescent="0.4">
      <c r="A3" t="s">
        <v>2</v>
      </c>
      <c r="B3" s="2">
        <f t="shared" ref="B3:B7" si="0">C3/$C$8</f>
        <v>8.8895132643143637E-2</v>
      </c>
      <c r="C3" s="1">
        <v>124024</v>
      </c>
    </row>
    <row r="4" spans="1:3" x14ac:dyDescent="0.4">
      <c r="A4" t="s">
        <v>3</v>
      </c>
      <c r="B4" s="2">
        <f t="shared" si="0"/>
        <v>0.26689540787802507</v>
      </c>
      <c r="C4" s="1">
        <v>372365</v>
      </c>
    </row>
    <row r="5" spans="1:3" x14ac:dyDescent="0.4">
      <c r="A5" t="s">
        <v>4</v>
      </c>
      <c r="B5" s="2">
        <f t="shared" si="0"/>
        <v>0.35913063048857058</v>
      </c>
      <c r="C5" s="1">
        <v>501049</v>
      </c>
    </row>
    <row r="6" spans="1:3" x14ac:dyDescent="0.4">
      <c r="A6" t="s">
        <v>5</v>
      </c>
      <c r="B6" s="2">
        <f t="shared" si="0"/>
        <v>0.18804706516472522</v>
      </c>
      <c r="C6" s="1">
        <v>262358</v>
      </c>
    </row>
    <row r="7" spans="1:3" x14ac:dyDescent="0.4">
      <c r="A7" t="s">
        <v>8</v>
      </c>
      <c r="B7" s="2">
        <f t="shared" si="0"/>
        <v>7.7869251963198799E-2</v>
      </c>
      <c r="C7" s="1">
        <v>108641</v>
      </c>
    </row>
    <row r="8" spans="1:3" x14ac:dyDescent="0.4">
      <c r="C8" s="1">
        <f>SUM(C2:C7)</f>
        <v>1395172</v>
      </c>
    </row>
  </sheetData>
  <phoneticPr fontId="28"/>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5BFC-8407-4D46-BB3D-2EC767AC6F27}">
  <dimension ref="A1:M37"/>
  <sheetViews>
    <sheetView workbookViewId="0">
      <selection activeCell="I24" sqref="I24"/>
    </sheetView>
  </sheetViews>
  <sheetFormatPr defaultColWidth="9.125" defaultRowHeight="18.75" x14ac:dyDescent="0.4"/>
  <cols>
    <col min="1" max="1" width="5" style="4" customWidth="1"/>
    <col min="2" max="2" width="16.125" style="4" customWidth="1"/>
    <col min="3" max="3" width="12" style="4" customWidth="1"/>
    <col min="4" max="4" width="21.75" style="4" customWidth="1"/>
    <col min="5" max="5" width="15.25" style="4" bestFit="1" customWidth="1"/>
    <col min="6" max="6" width="11.125" style="4" bestFit="1" customWidth="1"/>
    <col min="7" max="16384" width="9.125" style="4"/>
  </cols>
  <sheetData>
    <row r="1" spans="1:6" x14ac:dyDescent="0.4">
      <c r="D1" s="54" t="s">
        <v>23</v>
      </c>
      <c r="E1" s="53"/>
    </row>
    <row r="4" spans="1:6" x14ac:dyDescent="0.4">
      <c r="A4" s="5" t="s">
        <v>338</v>
      </c>
      <c r="B4" s="5" t="s">
        <v>339</v>
      </c>
      <c r="C4" s="5" t="s">
        <v>511</v>
      </c>
      <c r="D4" s="5" t="s">
        <v>19</v>
      </c>
      <c r="E4" s="5" t="s">
        <v>20</v>
      </c>
      <c r="F4" s="5" t="s">
        <v>21</v>
      </c>
    </row>
    <row r="5" spans="1:6" x14ac:dyDescent="0.4">
      <c r="A5" s="6">
        <v>1</v>
      </c>
      <c r="B5" s="6" t="s">
        <v>551</v>
      </c>
      <c r="C5" s="6"/>
      <c r="D5" s="6" t="s">
        <v>24</v>
      </c>
      <c r="E5" s="122">
        <f>DKSV!N4</f>
        <v>6.4285714285714288</v>
      </c>
      <c r="F5" s="6">
        <v>10</v>
      </c>
    </row>
    <row r="6" spans="1:6" x14ac:dyDescent="0.4">
      <c r="A6" s="6">
        <v>2</v>
      </c>
      <c r="B6" s="6" t="s">
        <v>551</v>
      </c>
      <c r="C6" s="6"/>
      <c r="D6" s="6" t="s">
        <v>25</v>
      </c>
      <c r="E6" s="122">
        <f>DKSV!O4</f>
        <v>9.2857142857142865</v>
      </c>
      <c r="F6" s="6">
        <v>10</v>
      </c>
    </row>
    <row r="7" spans="1:6" x14ac:dyDescent="0.4">
      <c r="A7" s="6">
        <v>3</v>
      </c>
      <c r="B7" s="6" t="s">
        <v>551</v>
      </c>
      <c r="C7" s="6"/>
      <c r="D7" s="6" t="s">
        <v>26</v>
      </c>
      <c r="E7" s="122">
        <v>0</v>
      </c>
      <c r="F7" s="6">
        <v>10</v>
      </c>
    </row>
    <row r="8" spans="1:6" x14ac:dyDescent="0.4">
      <c r="A8" s="6">
        <v>4</v>
      </c>
      <c r="B8" s="6" t="s">
        <v>551</v>
      </c>
      <c r="C8" s="6"/>
      <c r="D8" s="6" t="s">
        <v>27</v>
      </c>
      <c r="E8" s="122">
        <f>DKSV!Q4</f>
        <v>10</v>
      </c>
      <c r="F8" s="6">
        <v>10</v>
      </c>
    </row>
    <row r="13" spans="1:6" x14ac:dyDescent="0.4">
      <c r="A13" s="5" t="s">
        <v>338</v>
      </c>
      <c r="B13" s="5" t="s">
        <v>339</v>
      </c>
      <c r="C13" s="5" t="s">
        <v>511</v>
      </c>
      <c r="D13" s="5" t="s">
        <v>19</v>
      </c>
      <c r="E13" s="5" t="s">
        <v>20</v>
      </c>
      <c r="F13" s="5" t="s">
        <v>21</v>
      </c>
    </row>
    <row r="14" spans="1:6" x14ac:dyDescent="0.4">
      <c r="A14" s="6"/>
      <c r="B14" s="6"/>
      <c r="C14" s="6"/>
      <c r="D14" s="6" t="s">
        <v>28</v>
      </c>
      <c r="E14" s="122">
        <f>AVERAGE(E5:E9)</f>
        <v>6.4285714285714288</v>
      </c>
      <c r="F14" s="6">
        <v>10</v>
      </c>
    </row>
    <row r="32" spans="1:4" x14ac:dyDescent="0.4">
      <c r="A32" s="54" t="s">
        <v>353</v>
      </c>
      <c r="B32" s="54"/>
      <c r="C32" s="54"/>
      <c r="D32" s="53"/>
    </row>
    <row r="34" spans="2:13" x14ac:dyDescent="0.4">
      <c r="B34" s="50" t="s">
        <v>354</v>
      </c>
      <c r="C34" s="50" t="s">
        <v>355</v>
      </c>
      <c r="D34" s="50" t="s">
        <v>356</v>
      </c>
      <c r="E34" s="131" t="s">
        <v>357</v>
      </c>
      <c r="F34" s="131"/>
      <c r="G34" s="131" t="s">
        <v>358</v>
      </c>
      <c r="H34" s="131"/>
      <c r="I34" s="131"/>
      <c r="J34" s="131"/>
      <c r="K34" s="131"/>
      <c r="L34" s="131"/>
      <c r="M34" s="131"/>
    </row>
    <row r="35" spans="2:13" x14ac:dyDescent="0.4">
      <c r="B35" s="51" t="s">
        <v>359</v>
      </c>
      <c r="C35" s="51">
        <v>0</v>
      </c>
      <c r="D35" s="51">
        <v>2</v>
      </c>
      <c r="E35" s="130" t="s">
        <v>360</v>
      </c>
      <c r="F35" s="130"/>
      <c r="G35" s="132"/>
      <c r="H35" s="132"/>
      <c r="I35" s="132"/>
      <c r="J35" s="132"/>
      <c r="K35" s="132"/>
      <c r="L35" s="132"/>
      <c r="M35" s="132"/>
    </row>
    <row r="36" spans="2:13" x14ac:dyDescent="0.4">
      <c r="B36" s="51" t="s">
        <v>359</v>
      </c>
      <c r="C36" s="51">
        <v>2</v>
      </c>
      <c r="D36" s="51">
        <v>5</v>
      </c>
      <c r="E36" s="130" t="s">
        <v>361</v>
      </c>
      <c r="F36" s="130"/>
      <c r="G36" s="132"/>
      <c r="H36" s="132"/>
      <c r="I36" s="132"/>
      <c r="J36" s="132"/>
      <c r="K36" s="132"/>
      <c r="L36" s="132"/>
      <c r="M36" s="132"/>
    </row>
    <row r="37" spans="2:13" x14ac:dyDescent="0.4">
      <c r="B37" s="51" t="s">
        <v>359</v>
      </c>
      <c r="C37" s="51">
        <v>5</v>
      </c>
      <c r="D37" s="51">
        <v>10</v>
      </c>
      <c r="E37" s="130" t="s">
        <v>240</v>
      </c>
      <c r="F37" s="130"/>
      <c r="G37" s="132"/>
      <c r="H37" s="132"/>
      <c r="I37" s="132"/>
      <c r="J37" s="132"/>
      <c r="K37" s="132"/>
      <c r="L37" s="132"/>
      <c r="M37" s="132"/>
    </row>
  </sheetData>
  <mergeCells count="8">
    <mergeCell ref="E35:F35"/>
    <mergeCell ref="E36:F36"/>
    <mergeCell ref="E37:F37"/>
    <mergeCell ref="E34:F34"/>
    <mergeCell ref="G34:M34"/>
    <mergeCell ref="G35:M35"/>
    <mergeCell ref="G36:M36"/>
    <mergeCell ref="G37:M37"/>
  </mergeCells>
  <phoneticPr fontId="2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56BB0-5ECC-4601-A113-4F4D3D357DA9}">
  <dimension ref="A1:M35"/>
  <sheetViews>
    <sheetView workbookViewId="0">
      <selection activeCell="H13" sqref="H13"/>
    </sheetView>
  </sheetViews>
  <sheetFormatPr defaultColWidth="9.125" defaultRowHeight="18.75" x14ac:dyDescent="0.4"/>
  <cols>
    <col min="1" max="1" width="4.125" style="4" customWidth="1"/>
    <col min="2" max="2" width="16.375" style="4" customWidth="1"/>
    <col min="3" max="3" width="9.125" style="4"/>
    <col min="4" max="4" width="24.75" style="4" customWidth="1"/>
    <col min="5" max="5" width="15.25" style="4" bestFit="1" customWidth="1"/>
    <col min="6" max="6" width="11.125" style="4" bestFit="1" customWidth="1"/>
    <col min="7" max="16384" width="9.125" style="4"/>
  </cols>
  <sheetData>
    <row r="1" spans="1:6" x14ac:dyDescent="0.4">
      <c r="D1" s="54" t="s">
        <v>556</v>
      </c>
      <c r="E1" s="54"/>
    </row>
    <row r="4" spans="1:6" x14ac:dyDescent="0.4">
      <c r="A4" s="5" t="s">
        <v>338</v>
      </c>
      <c r="B4" s="5" t="s">
        <v>339</v>
      </c>
      <c r="C4" s="5" t="s">
        <v>511</v>
      </c>
      <c r="D4" s="5" t="s">
        <v>19</v>
      </c>
      <c r="E4" s="5" t="s">
        <v>20</v>
      </c>
      <c r="F4" s="5" t="s">
        <v>21</v>
      </c>
    </row>
    <row r="5" spans="1:6" x14ac:dyDescent="0.4">
      <c r="A5" s="6"/>
      <c r="B5" s="6" t="s">
        <v>551</v>
      </c>
      <c r="C5" s="6"/>
      <c r="D5" s="6" t="s">
        <v>24</v>
      </c>
      <c r="E5" s="122">
        <f>DKSV!AL4</f>
        <v>4.5714285714285712</v>
      </c>
      <c r="F5" s="6">
        <v>10</v>
      </c>
    </row>
    <row r="6" spans="1:6" x14ac:dyDescent="0.4">
      <c r="A6" s="6"/>
      <c r="B6" s="6" t="s">
        <v>551</v>
      </c>
      <c r="C6" s="6"/>
      <c r="D6" s="6" t="s">
        <v>25</v>
      </c>
      <c r="E6" s="122">
        <f>DKSV!BC4</f>
        <v>5.1111111111111107</v>
      </c>
      <c r="F6" s="6">
        <v>10</v>
      </c>
    </row>
    <row r="7" spans="1:6" x14ac:dyDescent="0.4">
      <c r="A7" s="6"/>
      <c r="B7" s="6" t="s">
        <v>551</v>
      </c>
      <c r="C7" s="6"/>
      <c r="D7" s="6" t="s">
        <v>29</v>
      </c>
      <c r="E7" s="122">
        <f>DKSV!BQ4</f>
        <v>5.333333333333333</v>
      </c>
      <c r="F7" s="6">
        <v>10</v>
      </c>
    </row>
    <row r="8" spans="1:6" x14ac:dyDescent="0.4">
      <c r="A8" s="6"/>
      <c r="B8" s="6" t="s">
        <v>551</v>
      </c>
      <c r="C8" s="6"/>
      <c r="D8" s="6" t="s">
        <v>26</v>
      </c>
      <c r="E8" s="122">
        <f>DKSV!CE4</f>
        <v>4</v>
      </c>
      <c r="F8" s="6">
        <v>10</v>
      </c>
    </row>
    <row r="12" spans="1:6" x14ac:dyDescent="0.4">
      <c r="A12" s="5" t="s">
        <v>338</v>
      </c>
      <c r="B12" s="5" t="s">
        <v>339</v>
      </c>
      <c r="C12" s="5" t="s">
        <v>511</v>
      </c>
      <c r="D12" s="5" t="s">
        <v>19</v>
      </c>
      <c r="E12" s="5" t="s">
        <v>20</v>
      </c>
      <c r="F12" s="5" t="s">
        <v>21</v>
      </c>
    </row>
    <row r="13" spans="1:6" x14ac:dyDescent="0.4">
      <c r="A13" s="6"/>
      <c r="B13" s="6"/>
      <c r="C13" s="6"/>
      <c r="D13" s="6" t="s">
        <v>30</v>
      </c>
      <c r="E13" s="122">
        <f>AVERAGE(E5:E8)</f>
        <v>4.753968253968254</v>
      </c>
      <c r="F13" s="6">
        <v>10</v>
      </c>
    </row>
    <row r="28" spans="1:13" x14ac:dyDescent="0.4">
      <c r="A28" s="54" t="s">
        <v>362</v>
      </c>
      <c r="B28" s="53"/>
      <c r="C28" s="53"/>
    </row>
    <row r="30" spans="1:13" x14ac:dyDescent="0.4">
      <c r="B30" s="50" t="s">
        <v>354</v>
      </c>
      <c r="C30" s="50" t="s">
        <v>355</v>
      </c>
      <c r="D30" s="50" t="s">
        <v>356</v>
      </c>
      <c r="E30" s="136" t="s">
        <v>357</v>
      </c>
      <c r="F30" s="137"/>
      <c r="G30" s="131" t="s">
        <v>358</v>
      </c>
      <c r="H30" s="131"/>
      <c r="I30" s="131"/>
      <c r="J30" s="131"/>
      <c r="K30" s="131"/>
      <c r="L30" s="131"/>
      <c r="M30" s="131"/>
    </row>
    <row r="31" spans="1:13" ht="15" customHeight="1" x14ac:dyDescent="0.4">
      <c r="B31" s="51" t="s">
        <v>359</v>
      </c>
      <c r="C31" s="51">
        <v>1</v>
      </c>
      <c r="D31" s="51">
        <v>2</v>
      </c>
      <c r="E31" s="138" t="s">
        <v>363</v>
      </c>
      <c r="F31" s="139"/>
      <c r="G31" s="132"/>
      <c r="H31" s="132"/>
      <c r="I31" s="132"/>
      <c r="J31" s="132"/>
      <c r="K31" s="132"/>
      <c r="L31" s="132"/>
      <c r="M31" s="132"/>
    </row>
    <row r="32" spans="1:13" ht="15" customHeight="1" x14ac:dyDescent="0.4">
      <c r="B32" s="51" t="s">
        <v>359</v>
      </c>
      <c r="C32" s="51">
        <v>2</v>
      </c>
      <c r="D32" s="51">
        <v>4</v>
      </c>
      <c r="E32" s="138" t="s">
        <v>322</v>
      </c>
      <c r="F32" s="139"/>
      <c r="G32" s="132"/>
      <c r="H32" s="132"/>
      <c r="I32" s="132"/>
      <c r="J32" s="132"/>
      <c r="K32" s="132"/>
      <c r="L32" s="132"/>
      <c r="M32" s="132"/>
    </row>
    <row r="33" spans="2:13" ht="15" customHeight="1" x14ac:dyDescent="0.4">
      <c r="B33" s="51" t="s">
        <v>359</v>
      </c>
      <c r="C33" s="51">
        <v>4</v>
      </c>
      <c r="D33" s="51">
        <v>6</v>
      </c>
      <c r="E33" s="138" t="s">
        <v>268</v>
      </c>
      <c r="F33" s="139"/>
      <c r="G33" s="132"/>
      <c r="H33" s="132"/>
      <c r="I33" s="132"/>
      <c r="J33" s="132"/>
      <c r="K33" s="132"/>
      <c r="L33" s="132"/>
      <c r="M33" s="132"/>
    </row>
    <row r="34" spans="2:13" ht="15" customHeight="1" x14ac:dyDescent="0.4">
      <c r="B34" s="51" t="s">
        <v>359</v>
      </c>
      <c r="C34" s="51">
        <v>6</v>
      </c>
      <c r="D34" s="51">
        <v>9</v>
      </c>
      <c r="E34" s="138" t="s">
        <v>266</v>
      </c>
      <c r="F34" s="139"/>
      <c r="G34" s="133"/>
      <c r="H34" s="134"/>
      <c r="I34" s="134"/>
      <c r="J34" s="134"/>
      <c r="K34" s="134"/>
      <c r="L34" s="134"/>
      <c r="M34" s="135"/>
    </row>
    <row r="35" spans="2:13" ht="15" customHeight="1" x14ac:dyDescent="0.4">
      <c r="B35" s="51" t="s">
        <v>359</v>
      </c>
      <c r="C35" s="51">
        <v>9</v>
      </c>
      <c r="D35" s="51">
        <v>10</v>
      </c>
      <c r="E35" s="138" t="s">
        <v>321</v>
      </c>
      <c r="F35" s="139"/>
      <c r="G35" s="133"/>
      <c r="H35" s="134"/>
      <c r="I35" s="134"/>
      <c r="J35" s="134"/>
      <c r="K35" s="134"/>
      <c r="L35" s="134"/>
      <c r="M35" s="135"/>
    </row>
  </sheetData>
  <mergeCells count="12">
    <mergeCell ref="E30:F30"/>
    <mergeCell ref="E35:F35"/>
    <mergeCell ref="E34:F34"/>
    <mergeCell ref="E33:F33"/>
    <mergeCell ref="E32:F32"/>
    <mergeCell ref="E31:F31"/>
    <mergeCell ref="G35:M35"/>
    <mergeCell ref="G30:M30"/>
    <mergeCell ref="G31:M31"/>
    <mergeCell ref="G32:M32"/>
    <mergeCell ref="G33:M33"/>
    <mergeCell ref="G34:M34"/>
  </mergeCells>
  <phoneticPr fontId="2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255FD-678C-45C1-933B-E059FB785F5D}">
  <sheetPr filterMode="1"/>
  <dimension ref="A1:F29"/>
  <sheetViews>
    <sheetView tabSelected="1" workbookViewId="0">
      <selection activeCell="H33" sqref="H33"/>
    </sheetView>
  </sheetViews>
  <sheetFormatPr defaultColWidth="9.125" defaultRowHeight="18.75" x14ac:dyDescent="0.4"/>
  <cols>
    <col min="1" max="1" width="5.75" style="4" customWidth="1"/>
    <col min="2" max="2" width="21" style="4" customWidth="1"/>
    <col min="3" max="3" width="13.875" style="4" customWidth="1"/>
    <col min="4" max="4" width="31.125" style="4" bestFit="1" customWidth="1"/>
    <col min="5" max="5" width="15.25" style="4" bestFit="1" customWidth="1"/>
    <col min="6" max="6" width="11.125" style="4" bestFit="1" customWidth="1"/>
    <col min="7" max="16384" width="9.125" style="4"/>
  </cols>
  <sheetData>
    <row r="1" spans="1:6" x14ac:dyDescent="0.4">
      <c r="D1" s="53" t="s">
        <v>557</v>
      </c>
    </row>
    <row r="4" spans="1:6" x14ac:dyDescent="0.4">
      <c r="A4" s="5" t="s">
        <v>338</v>
      </c>
      <c r="B4" s="5" t="s">
        <v>339</v>
      </c>
      <c r="C4" s="5" t="s">
        <v>511</v>
      </c>
      <c r="D4" s="5" t="s">
        <v>19</v>
      </c>
      <c r="E4" s="5" t="s">
        <v>20</v>
      </c>
      <c r="F4" s="5" t="s">
        <v>21</v>
      </c>
    </row>
    <row r="5" spans="1:6" x14ac:dyDescent="0.4">
      <c r="A5" s="6">
        <v>1</v>
      </c>
      <c r="B5" s="6" t="str">
        <f>DKSV!B4</f>
        <v>Phan Thị Ngọc An</v>
      </c>
      <c r="C5" s="6"/>
      <c r="D5" s="6" t="s">
        <v>36</v>
      </c>
      <c r="E5" s="121">
        <f>DKSV!CO4</f>
        <v>8.9795918367346932</v>
      </c>
      <c r="F5" s="6">
        <v>10</v>
      </c>
    </row>
    <row r="6" spans="1:6" x14ac:dyDescent="0.4">
      <c r="A6" s="6">
        <v>2</v>
      </c>
      <c r="B6" s="6" t="str">
        <f>DKSV!B5</f>
        <v>Huỳnh Thị Vân</v>
      </c>
      <c r="C6" s="6"/>
      <c r="D6" s="6" t="s">
        <v>36</v>
      </c>
      <c r="E6" s="121">
        <f>DKSV!CO5</f>
        <v>9.3877551020408152</v>
      </c>
      <c r="F6" s="6">
        <v>10</v>
      </c>
    </row>
    <row r="7" spans="1:6" x14ac:dyDescent="0.4">
      <c r="A7" s="6">
        <v>3</v>
      </c>
      <c r="B7" s="6" t="str">
        <f>DKSV!B6</f>
        <v>Thái Thị Đào</v>
      </c>
      <c r="C7" s="6"/>
      <c r="D7" s="6" t="s">
        <v>36</v>
      </c>
      <c r="E7" s="121">
        <f>DKSV!CO6</f>
        <v>9.795918367346939</v>
      </c>
      <c r="F7" s="6">
        <v>10</v>
      </c>
    </row>
    <row r="8" spans="1:6" x14ac:dyDescent="0.4">
      <c r="A8" s="6">
        <v>4</v>
      </c>
      <c r="B8" s="6">
        <f>DKSV!B7</f>
        <v>0</v>
      </c>
      <c r="C8" s="6"/>
      <c r="D8" s="6" t="s">
        <v>36</v>
      </c>
      <c r="E8" s="121">
        <f>DKSV!CO7</f>
        <v>0</v>
      </c>
      <c r="F8" s="6">
        <v>10</v>
      </c>
    </row>
    <row r="9" spans="1:6" x14ac:dyDescent="0.4">
      <c r="A9" s="6">
        <v>5</v>
      </c>
      <c r="B9" s="6">
        <f>DKSV!B8</f>
        <v>0</v>
      </c>
      <c r="C9" s="6"/>
      <c r="D9" s="6" t="s">
        <v>36</v>
      </c>
      <c r="E9" s="121">
        <f>DKSV!CO8</f>
        <v>0</v>
      </c>
      <c r="F9" s="6">
        <v>10</v>
      </c>
    </row>
    <row r="10" spans="1:6" x14ac:dyDescent="0.4">
      <c r="A10" s="6">
        <v>6</v>
      </c>
      <c r="B10" s="6">
        <f>DKSV!B9</f>
        <v>0</v>
      </c>
      <c r="C10" s="6"/>
      <c r="D10" s="6" t="s">
        <v>36</v>
      </c>
      <c r="E10" s="121">
        <f>DKSV!CO9</f>
        <v>0</v>
      </c>
      <c r="F10" s="6">
        <v>10</v>
      </c>
    </row>
    <row r="11" spans="1:6" x14ac:dyDescent="0.4">
      <c r="A11" s="6">
        <v>7</v>
      </c>
      <c r="B11" s="6">
        <f>DKSV!B10</f>
        <v>0</v>
      </c>
      <c r="C11" s="6"/>
      <c r="D11" s="6" t="s">
        <v>36</v>
      </c>
      <c r="E11" s="121">
        <f>DKSV!CO10</f>
        <v>0</v>
      </c>
      <c r="F11" s="6">
        <v>10</v>
      </c>
    </row>
    <row r="12" spans="1:6" x14ac:dyDescent="0.4">
      <c r="A12" s="6">
        <v>8</v>
      </c>
      <c r="B12" s="6">
        <f>DKSV!B11</f>
        <v>0</v>
      </c>
      <c r="C12" s="6"/>
      <c r="D12" s="6" t="s">
        <v>36</v>
      </c>
      <c r="E12" s="121">
        <f>DKSV!CO11</f>
        <v>0</v>
      </c>
      <c r="F12" s="6">
        <v>10</v>
      </c>
    </row>
    <row r="13" spans="1:6" x14ac:dyDescent="0.4">
      <c r="A13" s="6">
        <v>9</v>
      </c>
      <c r="B13" s="6">
        <f>DKSV!B12</f>
        <v>0</v>
      </c>
      <c r="C13" s="6"/>
      <c r="D13" s="6" t="s">
        <v>36</v>
      </c>
      <c r="E13" s="121">
        <f>DKSV!CO12</f>
        <v>0</v>
      </c>
      <c r="F13" s="6">
        <v>10</v>
      </c>
    </row>
    <row r="14" spans="1:6" x14ac:dyDescent="0.4">
      <c r="A14" s="6">
        <v>10</v>
      </c>
      <c r="B14" s="6">
        <f>DKSV!B13</f>
        <v>0</v>
      </c>
      <c r="C14" s="6"/>
      <c r="D14" s="6" t="s">
        <v>36</v>
      </c>
      <c r="E14" s="121">
        <f>DKSV!CO13</f>
        <v>0</v>
      </c>
      <c r="F14" s="6">
        <v>10</v>
      </c>
    </row>
    <row r="19" spans="1:6" x14ac:dyDescent="0.4">
      <c r="A19" s="5" t="s">
        <v>338</v>
      </c>
      <c r="B19" s="5" t="s">
        <v>339</v>
      </c>
      <c r="C19" s="5" t="s">
        <v>511</v>
      </c>
      <c r="D19" s="5" t="s">
        <v>19</v>
      </c>
      <c r="E19" s="5" t="s">
        <v>20</v>
      </c>
      <c r="F19" s="5" t="s">
        <v>21</v>
      </c>
    </row>
    <row r="20" spans="1:6" x14ac:dyDescent="0.4">
      <c r="A20" s="6">
        <v>1</v>
      </c>
      <c r="B20" s="6" t="str">
        <f>DKSV!B4</f>
        <v>Phan Thị Ngọc An</v>
      </c>
      <c r="C20" s="6"/>
      <c r="D20" s="6" t="s">
        <v>37</v>
      </c>
      <c r="E20" s="121">
        <f>DKSV!DA4</f>
        <v>6.3636363636363624</v>
      </c>
      <c r="F20" s="6">
        <v>10</v>
      </c>
    </row>
    <row r="21" spans="1:6" hidden="1" x14ac:dyDescent="0.4">
      <c r="A21" s="6">
        <v>2</v>
      </c>
      <c r="B21" s="6" t="str">
        <f>DKSV!B5</f>
        <v>Huỳnh Thị Vân</v>
      </c>
      <c r="C21" s="6"/>
      <c r="D21" s="6" t="s">
        <v>37</v>
      </c>
      <c r="E21" s="121">
        <f>DKSV!DA5</f>
        <v>8.0519480519480524</v>
      </c>
      <c r="F21" s="6">
        <v>10</v>
      </c>
    </row>
    <row r="22" spans="1:6" hidden="1" x14ac:dyDescent="0.4">
      <c r="A22" s="6">
        <v>3</v>
      </c>
      <c r="B22" s="6" t="str">
        <f>DKSV!B6</f>
        <v>Thái Thị Đào</v>
      </c>
      <c r="C22" s="6"/>
      <c r="D22" s="6" t="s">
        <v>37</v>
      </c>
      <c r="E22" s="121">
        <f>DKSV!DA6</f>
        <v>8.5714285714285712</v>
      </c>
      <c r="F22" s="6">
        <v>10</v>
      </c>
    </row>
    <row r="23" spans="1:6" hidden="1" x14ac:dyDescent="0.4">
      <c r="A23" s="6">
        <v>4</v>
      </c>
      <c r="B23" s="6">
        <f>DKSV!B7</f>
        <v>0</v>
      </c>
      <c r="C23" s="6"/>
      <c r="D23" s="6" t="s">
        <v>37</v>
      </c>
      <c r="E23" s="121">
        <f>DKSV!DA7</f>
        <v>0</v>
      </c>
      <c r="F23" s="6">
        <v>10</v>
      </c>
    </row>
    <row r="24" spans="1:6" hidden="1" x14ac:dyDescent="0.4">
      <c r="A24" s="6">
        <v>5</v>
      </c>
      <c r="B24" s="6">
        <f>DKSV!B8</f>
        <v>0</v>
      </c>
      <c r="C24" s="6"/>
      <c r="D24" s="6" t="s">
        <v>37</v>
      </c>
      <c r="E24" s="121">
        <f>DKSV!DA8</f>
        <v>0</v>
      </c>
      <c r="F24" s="6">
        <v>10</v>
      </c>
    </row>
    <row r="25" spans="1:6" hidden="1" x14ac:dyDescent="0.4">
      <c r="A25" s="6">
        <v>6</v>
      </c>
      <c r="B25" s="6">
        <f>DKSV!B9</f>
        <v>0</v>
      </c>
      <c r="C25" s="6"/>
      <c r="D25" s="6" t="s">
        <v>37</v>
      </c>
      <c r="E25" s="121">
        <f>DKSV!DA9</f>
        <v>0</v>
      </c>
      <c r="F25" s="6">
        <v>10</v>
      </c>
    </row>
    <row r="26" spans="1:6" hidden="1" x14ac:dyDescent="0.4">
      <c r="A26" s="6">
        <v>7</v>
      </c>
      <c r="B26" s="6">
        <f>DKSV!B10</f>
        <v>0</v>
      </c>
      <c r="C26" s="6"/>
      <c r="D26" s="6" t="s">
        <v>37</v>
      </c>
      <c r="E26" s="121">
        <f>DKSV!DA10</f>
        <v>0</v>
      </c>
      <c r="F26" s="6">
        <v>10</v>
      </c>
    </row>
    <row r="27" spans="1:6" hidden="1" x14ac:dyDescent="0.4">
      <c r="A27" s="6">
        <v>8</v>
      </c>
      <c r="B27" s="6">
        <f>DKSV!B11</f>
        <v>0</v>
      </c>
      <c r="C27" s="6"/>
      <c r="D27" s="6" t="s">
        <v>37</v>
      </c>
      <c r="E27" s="121">
        <f>DKSV!DA11</f>
        <v>0</v>
      </c>
      <c r="F27" s="6">
        <v>10</v>
      </c>
    </row>
    <row r="28" spans="1:6" hidden="1" x14ac:dyDescent="0.4">
      <c r="A28" s="6">
        <v>9</v>
      </c>
      <c r="B28" s="6">
        <f>DKSV!B12</f>
        <v>0</v>
      </c>
      <c r="C28" s="6"/>
      <c r="D28" s="6" t="s">
        <v>37</v>
      </c>
      <c r="E28" s="121">
        <f>DKSV!DA12</f>
        <v>0</v>
      </c>
      <c r="F28" s="6">
        <v>10</v>
      </c>
    </row>
    <row r="29" spans="1:6" hidden="1" x14ac:dyDescent="0.4">
      <c r="A29" s="6">
        <v>10</v>
      </c>
      <c r="B29" s="6">
        <f>DKSV!B13</f>
        <v>0</v>
      </c>
      <c r="C29" s="6"/>
      <c r="D29" s="6" t="s">
        <v>37</v>
      </c>
      <c r="E29" s="121">
        <f>DKSV!DA13</f>
        <v>0</v>
      </c>
      <c r="F29" s="6">
        <v>10</v>
      </c>
    </row>
  </sheetData>
  <autoFilter ref="A19:F29" xr:uid="{950255FD-678C-45C1-933B-E059FB785F5D}">
    <filterColumn colId="1">
      <filters>
        <filter val="Phan Thị Ngọc An"/>
      </filters>
    </filterColumn>
  </autoFilter>
  <phoneticPr fontId="28"/>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79A78-0EEC-4E8B-9348-8F204E44D60C}">
  <dimension ref="A1:G13"/>
  <sheetViews>
    <sheetView workbookViewId="0">
      <selection activeCell="J7" sqref="J7"/>
    </sheetView>
  </sheetViews>
  <sheetFormatPr defaultColWidth="9.125" defaultRowHeight="18.75" x14ac:dyDescent="0.4"/>
  <cols>
    <col min="1" max="1" width="5.75" style="4" customWidth="1"/>
    <col min="2" max="2" width="18.25" style="4" customWidth="1"/>
    <col min="3" max="3" width="10.125" style="4" bestFit="1" customWidth="1"/>
    <col min="4" max="4" width="10.125" style="4" customWidth="1"/>
    <col min="5" max="5" width="31.125" style="4" bestFit="1" customWidth="1"/>
    <col min="6" max="6" width="15.25" style="4" bestFit="1" customWidth="1"/>
    <col min="7" max="7" width="11.125" style="4" bestFit="1" customWidth="1"/>
    <col min="8" max="16384" width="9.125" style="4"/>
  </cols>
  <sheetData>
    <row r="1" spans="1:7" x14ac:dyDescent="0.4">
      <c r="E1" s="54" t="s">
        <v>558</v>
      </c>
    </row>
    <row r="4" spans="1:7" x14ac:dyDescent="0.4">
      <c r="A4" s="5" t="s">
        <v>338</v>
      </c>
      <c r="B4" s="5" t="s">
        <v>339</v>
      </c>
      <c r="C4" s="5" t="s">
        <v>511</v>
      </c>
      <c r="D4" s="5"/>
      <c r="E4" s="5" t="s">
        <v>19</v>
      </c>
      <c r="F4" s="5" t="s">
        <v>20</v>
      </c>
      <c r="G4" s="5" t="s">
        <v>21</v>
      </c>
    </row>
    <row r="5" spans="1:7" x14ac:dyDescent="0.4">
      <c r="A5" s="6"/>
      <c r="B5" s="6" t="s">
        <v>551</v>
      </c>
      <c r="C5" s="6"/>
      <c r="D5" s="6" t="s">
        <v>552</v>
      </c>
      <c r="E5" s="6" t="s">
        <v>31</v>
      </c>
      <c r="F5" s="122">
        <f>DKSV!DG4</f>
        <v>5.333333333333333</v>
      </c>
      <c r="G5" s="6">
        <v>10</v>
      </c>
    </row>
    <row r="6" spans="1:7" x14ac:dyDescent="0.4">
      <c r="A6" s="6"/>
      <c r="B6" s="6" t="s">
        <v>551</v>
      </c>
      <c r="C6" s="6"/>
      <c r="D6" s="6" t="s">
        <v>555</v>
      </c>
      <c r="E6" s="6" t="s">
        <v>34</v>
      </c>
      <c r="F6" s="122">
        <f>DKSV!DL4</f>
        <v>5</v>
      </c>
      <c r="G6" s="6">
        <v>10</v>
      </c>
    </row>
    <row r="7" spans="1:7" x14ac:dyDescent="0.4">
      <c r="A7" s="6"/>
      <c r="B7" s="6" t="s">
        <v>551</v>
      </c>
      <c r="C7" s="6"/>
      <c r="D7" s="6" t="s">
        <v>553</v>
      </c>
      <c r="E7" s="6" t="s">
        <v>32</v>
      </c>
      <c r="F7" s="122">
        <f>DKSV!DR4</f>
        <v>8</v>
      </c>
      <c r="G7" s="6">
        <v>10</v>
      </c>
    </row>
    <row r="8" spans="1:7" x14ac:dyDescent="0.4">
      <c r="A8" s="6"/>
      <c r="B8" s="6" t="s">
        <v>551</v>
      </c>
      <c r="C8" s="6"/>
      <c r="D8" s="6" t="s">
        <v>554</v>
      </c>
      <c r="E8" s="6" t="s">
        <v>33</v>
      </c>
      <c r="F8" s="122">
        <f>DKSV!DV4</f>
        <v>5.5555555555555562</v>
      </c>
      <c r="G8" s="6">
        <v>10</v>
      </c>
    </row>
    <row r="12" spans="1:7" x14ac:dyDescent="0.4">
      <c r="A12" s="5" t="s">
        <v>338</v>
      </c>
      <c r="B12" s="5" t="s">
        <v>339</v>
      </c>
      <c r="C12" s="5" t="s">
        <v>511</v>
      </c>
      <c r="D12" s="5"/>
      <c r="E12" s="5" t="s">
        <v>19</v>
      </c>
      <c r="F12" s="5" t="s">
        <v>20</v>
      </c>
      <c r="G12" s="5" t="s">
        <v>21</v>
      </c>
    </row>
    <row r="13" spans="1:7" x14ac:dyDescent="0.4">
      <c r="A13" s="6"/>
      <c r="B13" s="6"/>
      <c r="C13" s="6"/>
      <c r="D13" s="6"/>
      <c r="E13" s="6" t="s">
        <v>35</v>
      </c>
      <c r="F13" s="122">
        <f>AVERAGE(F5:F8)</f>
        <v>5.9722222222222223</v>
      </c>
      <c r="G13" s="6">
        <v>10</v>
      </c>
    </row>
  </sheetData>
  <phoneticPr fontId="2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FF7F-D3E5-47B5-A89E-CA9CEC75B3C3}">
  <dimension ref="A1:Y21"/>
  <sheetViews>
    <sheetView topLeftCell="D1" workbookViewId="0">
      <selection activeCell="I11" sqref="I11"/>
    </sheetView>
  </sheetViews>
  <sheetFormatPr defaultColWidth="9.125" defaultRowHeight="18.75" x14ac:dyDescent="0.4"/>
  <cols>
    <col min="1" max="1" width="4.75" style="4" customWidth="1"/>
    <col min="2" max="2" width="17.25" style="4" customWidth="1"/>
    <col min="3" max="3" width="13.75" style="4" customWidth="1"/>
    <col min="4" max="4" width="11.75" style="4" customWidth="1"/>
    <col min="5" max="5" width="17.75" style="4" bestFit="1" customWidth="1"/>
    <col min="6" max="6" width="15.25" style="4" bestFit="1" customWidth="1"/>
    <col min="7" max="7" width="11.125" style="4" bestFit="1" customWidth="1"/>
    <col min="8" max="23" width="9.125" style="4"/>
    <col min="24" max="24" width="29.875" style="4" customWidth="1"/>
    <col min="25" max="25" width="19.25" style="4" customWidth="1"/>
    <col min="26" max="16384" width="9.125" style="4"/>
  </cols>
  <sheetData>
    <row r="1" spans="1:25" x14ac:dyDescent="0.4">
      <c r="E1" s="54" t="s">
        <v>559</v>
      </c>
      <c r="F1" s="53"/>
    </row>
    <row r="2" spans="1:25" x14ac:dyDescent="0.4">
      <c r="U2" s="126" t="s">
        <v>354</v>
      </c>
      <c r="V2" s="126" t="s">
        <v>355</v>
      </c>
      <c r="W2" s="126" t="s">
        <v>356</v>
      </c>
      <c r="X2" s="126" t="s">
        <v>357</v>
      </c>
      <c r="Y2" s="126" t="s">
        <v>565</v>
      </c>
    </row>
    <row r="3" spans="1:25" x14ac:dyDescent="0.4">
      <c r="A3" s="5" t="s">
        <v>338</v>
      </c>
      <c r="B3" s="5" t="s">
        <v>339</v>
      </c>
      <c r="C3" s="5" t="s">
        <v>511</v>
      </c>
      <c r="D3" s="5" t="s">
        <v>18</v>
      </c>
      <c r="E3" s="5" t="s">
        <v>19</v>
      </c>
      <c r="F3" s="5" t="s">
        <v>20</v>
      </c>
      <c r="G3" s="5" t="s">
        <v>21</v>
      </c>
      <c r="U3" s="51" t="s">
        <v>359</v>
      </c>
      <c r="V3" s="51">
        <v>1</v>
      </c>
      <c r="W3" s="127">
        <v>5</v>
      </c>
      <c r="X3" s="128" t="s">
        <v>566</v>
      </c>
      <c r="Y3" s="129"/>
    </row>
    <row r="4" spans="1:25" x14ac:dyDescent="0.4">
      <c r="A4" s="6"/>
      <c r="B4" s="6" t="str">
        <f>DKSV!B4</f>
        <v>Phan Thị Ngọc An</v>
      </c>
      <c r="C4" s="6"/>
      <c r="D4" s="6" t="s">
        <v>10</v>
      </c>
      <c r="E4" s="6" t="s">
        <v>9</v>
      </c>
      <c r="F4" s="121">
        <f>DKSV!EE4</f>
        <v>5.7142857142857144</v>
      </c>
      <c r="G4" s="6">
        <v>10</v>
      </c>
      <c r="U4" s="51" t="s">
        <v>359</v>
      </c>
      <c r="V4" s="51">
        <v>5</v>
      </c>
      <c r="W4" s="127">
        <v>7</v>
      </c>
      <c r="X4" s="128" t="s">
        <v>567</v>
      </c>
      <c r="Y4" s="129"/>
    </row>
    <row r="5" spans="1:25" x14ac:dyDescent="0.4">
      <c r="A5" s="6"/>
      <c r="B5" s="6" t="s">
        <v>551</v>
      </c>
      <c r="C5" s="6"/>
      <c r="D5" s="6" t="s">
        <v>11</v>
      </c>
      <c r="E5" s="6" t="s">
        <v>12</v>
      </c>
      <c r="F5" s="121">
        <f>DKSV!EI4</f>
        <v>3.3333333333333335</v>
      </c>
      <c r="G5" s="6">
        <v>10</v>
      </c>
      <c r="U5" s="51" t="s">
        <v>359</v>
      </c>
      <c r="V5" s="51">
        <v>7</v>
      </c>
      <c r="W5" s="127">
        <v>8</v>
      </c>
      <c r="X5" s="128" t="s">
        <v>568</v>
      </c>
      <c r="Y5" s="129"/>
    </row>
    <row r="6" spans="1:25" x14ac:dyDescent="0.4">
      <c r="A6" s="6"/>
      <c r="B6" s="6" t="s">
        <v>551</v>
      </c>
      <c r="C6" s="6"/>
      <c r="D6" s="6" t="s">
        <v>13</v>
      </c>
      <c r="E6" s="6" t="s">
        <v>14</v>
      </c>
      <c r="F6" s="121">
        <f>DKSV!EQ4</f>
        <v>7.1428571428571432</v>
      </c>
      <c r="G6" s="6">
        <v>10</v>
      </c>
      <c r="U6" s="51" t="s">
        <v>359</v>
      </c>
      <c r="V6" s="51">
        <v>9</v>
      </c>
      <c r="W6" s="127">
        <v>10</v>
      </c>
      <c r="X6" s="128" t="s">
        <v>569</v>
      </c>
      <c r="Y6" s="129"/>
    </row>
    <row r="7" spans="1:25" x14ac:dyDescent="0.4">
      <c r="A7" s="6"/>
      <c r="B7" s="6" t="s">
        <v>551</v>
      </c>
      <c r="C7" s="6"/>
      <c r="D7" s="6" t="s">
        <v>15</v>
      </c>
      <c r="E7" s="6" t="s">
        <v>16</v>
      </c>
      <c r="F7" s="121">
        <f>DKSV!EU4</f>
        <v>3.3333333333333335</v>
      </c>
      <c r="G7" s="6">
        <v>10</v>
      </c>
    </row>
    <row r="8" spans="1:25" x14ac:dyDescent="0.4">
      <c r="C8" s="6"/>
      <c r="D8" s="6" t="s">
        <v>15</v>
      </c>
      <c r="E8" s="6" t="s">
        <v>570</v>
      </c>
      <c r="F8" s="121">
        <v>5</v>
      </c>
      <c r="G8" s="6">
        <v>10</v>
      </c>
    </row>
    <row r="9" spans="1:25" x14ac:dyDescent="0.4">
      <c r="C9" s="6"/>
      <c r="D9" s="6" t="s">
        <v>15</v>
      </c>
      <c r="E9" s="6" t="s">
        <v>571</v>
      </c>
      <c r="F9" s="121">
        <v>5</v>
      </c>
      <c r="G9" s="6">
        <v>10</v>
      </c>
    </row>
    <row r="20" spans="2:7" x14ac:dyDescent="0.4">
      <c r="B20" s="5" t="s">
        <v>338</v>
      </c>
      <c r="C20" s="5" t="s">
        <v>339</v>
      </c>
      <c r="D20" s="5" t="s">
        <v>511</v>
      </c>
      <c r="E20" s="5" t="s">
        <v>19</v>
      </c>
      <c r="F20" s="5" t="s">
        <v>20</v>
      </c>
      <c r="G20" s="5" t="s">
        <v>21</v>
      </c>
    </row>
    <row r="21" spans="2:7" x14ac:dyDescent="0.4">
      <c r="B21" s="6"/>
      <c r="C21" s="6" t="s">
        <v>551</v>
      </c>
      <c r="D21" s="6"/>
      <c r="E21" s="6" t="s">
        <v>22</v>
      </c>
      <c r="F21" s="121">
        <f>AVERAGE(F4:F7)</f>
        <v>4.8809523809523805</v>
      </c>
      <c r="G21" s="6">
        <v>10</v>
      </c>
    </row>
  </sheetData>
  <phoneticPr fontId="28"/>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A62B-909D-44FF-90E3-0FFFF1324E6A}">
  <dimension ref="A2:EV35"/>
  <sheetViews>
    <sheetView workbookViewId="0">
      <selection activeCell="L4" sqref="L4"/>
    </sheetView>
  </sheetViews>
  <sheetFormatPr defaultRowHeight="18.75" x14ac:dyDescent="0.4"/>
  <cols>
    <col min="2" max="2" width="17.875" customWidth="1"/>
    <col min="3" max="3" width="17.625" customWidth="1"/>
    <col min="4" max="4" width="9.25" bestFit="1" customWidth="1"/>
    <col min="5" max="5" width="9.25" customWidth="1"/>
    <col min="6" max="6" width="16" customWidth="1"/>
    <col min="7" max="7" width="9.25" customWidth="1"/>
    <col min="10" max="10" width="10.375" customWidth="1"/>
    <col min="11" max="11" width="10.625" customWidth="1"/>
    <col min="15" max="15" width="11" customWidth="1"/>
    <col min="16" max="16" width="13" customWidth="1"/>
    <col min="17" max="17" width="11.625" customWidth="1"/>
    <col min="20" max="37" width="3.375" customWidth="1"/>
    <col min="39" max="54" width="3.875" customWidth="1"/>
    <col min="56" max="68" width="4.75" customWidth="1"/>
    <col min="70" max="82" width="5" customWidth="1"/>
    <col min="85" max="92" width="4.625" customWidth="1"/>
    <col min="94" max="104" width="4.25" customWidth="1"/>
    <col min="106" max="110" width="5.875" customWidth="1"/>
    <col min="112" max="115" width="6.375" customWidth="1"/>
    <col min="117" max="121" width="6.875" customWidth="1"/>
    <col min="123" max="125" width="6" customWidth="1"/>
    <col min="128" max="134" width="4.75" customWidth="1"/>
    <col min="136" max="138" width="4.25" customWidth="1"/>
    <col min="140" max="146" width="4.75" customWidth="1"/>
    <col min="148" max="150" width="4.75" customWidth="1"/>
  </cols>
  <sheetData>
    <row r="2" spans="1:152" x14ac:dyDescent="0.4">
      <c r="L2" s="55" t="s">
        <v>345</v>
      </c>
      <c r="M2" s="43"/>
      <c r="N2" s="43"/>
      <c r="O2" s="43"/>
      <c r="P2" s="43"/>
      <c r="Q2" s="43"/>
      <c r="R2" s="43"/>
      <c r="S2" s="117"/>
      <c r="T2" s="56" t="s">
        <v>352</v>
      </c>
      <c r="U2" s="56"/>
      <c r="V2" s="56"/>
      <c r="W2" s="56"/>
      <c r="X2" s="56"/>
      <c r="Y2" s="56"/>
      <c r="Z2" s="56"/>
      <c r="AA2" s="56"/>
      <c r="AB2" s="56"/>
      <c r="AC2" s="56"/>
      <c r="AD2" s="56"/>
      <c r="AE2" s="56"/>
      <c r="AF2" s="56"/>
      <c r="AG2" s="56"/>
      <c r="AH2" s="56"/>
      <c r="AI2" s="56"/>
      <c r="AJ2" s="56"/>
      <c r="AK2" s="56"/>
      <c r="AL2" s="54"/>
      <c r="AM2" s="46"/>
      <c r="AN2" s="46"/>
      <c r="AO2" s="46"/>
      <c r="AP2" s="46"/>
      <c r="AQ2" s="46"/>
      <c r="AR2" s="46"/>
      <c r="AS2" s="46"/>
      <c r="AT2" s="46"/>
      <c r="AU2" s="46"/>
      <c r="AV2" s="46"/>
      <c r="AW2" s="46"/>
      <c r="AX2" s="46"/>
      <c r="AY2" s="46"/>
      <c r="AZ2" s="46"/>
      <c r="BA2" s="46"/>
      <c r="BB2" s="46"/>
      <c r="BC2" s="54"/>
      <c r="BD2" s="46"/>
      <c r="BE2" s="46"/>
      <c r="BF2" s="46"/>
      <c r="BG2" s="46"/>
      <c r="BH2" s="46"/>
      <c r="BI2" s="46"/>
      <c r="BJ2" s="46"/>
      <c r="BK2" s="46"/>
      <c r="BL2" s="46"/>
      <c r="BM2" s="46"/>
      <c r="BN2" s="46"/>
      <c r="BO2" s="46"/>
      <c r="BP2" s="46"/>
      <c r="BQ2" s="54"/>
      <c r="BR2" s="46"/>
      <c r="BS2" s="46"/>
      <c r="BT2" s="46"/>
      <c r="BU2" s="46"/>
      <c r="BV2" s="46"/>
      <c r="BW2" s="46"/>
      <c r="BX2" s="46"/>
      <c r="BY2" s="46"/>
      <c r="BZ2" s="46"/>
      <c r="CA2" s="46"/>
      <c r="CB2" s="46"/>
      <c r="CC2" s="46"/>
      <c r="CD2" s="46"/>
      <c r="CE2" s="54"/>
      <c r="CF2" s="117"/>
      <c r="CG2" s="71" t="s">
        <v>364</v>
      </c>
      <c r="CH2" s="72"/>
      <c r="CI2" s="72"/>
      <c r="CJ2" s="72"/>
      <c r="CK2" s="72"/>
      <c r="CL2" s="72"/>
      <c r="CM2" s="72"/>
      <c r="CN2" s="72"/>
      <c r="CO2" s="72"/>
      <c r="CP2" s="73"/>
      <c r="CQ2" s="72"/>
      <c r="CR2" s="72"/>
      <c r="CS2" s="72"/>
      <c r="CT2" s="72"/>
      <c r="CU2" s="72"/>
      <c r="CV2" s="72"/>
      <c r="CW2" s="72"/>
      <c r="CX2" s="72"/>
      <c r="CY2" s="72"/>
      <c r="CZ2" s="72"/>
      <c r="DA2" s="46"/>
      <c r="DB2" s="70" t="s">
        <v>367</v>
      </c>
      <c r="DC2" s="70"/>
      <c r="DD2" s="70"/>
      <c r="DE2" s="70"/>
      <c r="DF2" s="70"/>
      <c r="DG2" s="46"/>
      <c r="DH2" s="70"/>
      <c r="DI2" s="70"/>
      <c r="DJ2" s="70"/>
      <c r="DK2" s="70"/>
      <c r="DL2" s="46"/>
      <c r="DM2" s="70"/>
      <c r="DN2" s="70"/>
      <c r="DO2" s="70"/>
      <c r="DP2" s="70"/>
      <c r="DQ2" s="70"/>
      <c r="DR2" s="46"/>
      <c r="DS2" s="70"/>
      <c r="DT2" s="70"/>
      <c r="DU2" s="70"/>
      <c r="DV2" s="46"/>
      <c r="DW2" s="113"/>
      <c r="DX2" s="74" t="s">
        <v>389</v>
      </c>
      <c r="DY2" s="74"/>
      <c r="DZ2" s="74"/>
      <c r="EA2" s="74"/>
      <c r="EB2" s="74"/>
      <c r="EC2" s="74"/>
      <c r="ED2" s="74"/>
      <c r="EE2" s="99"/>
      <c r="EF2" s="74"/>
      <c r="EG2" s="74"/>
      <c r="EH2" s="74"/>
      <c r="EI2" s="99"/>
      <c r="EJ2" s="74"/>
      <c r="EK2" s="74"/>
      <c r="EL2" s="74"/>
      <c r="EM2" s="74"/>
      <c r="EN2" s="74"/>
      <c r="EO2" s="74"/>
      <c r="EP2" s="74"/>
      <c r="EQ2" s="99"/>
      <c r="ER2" s="74"/>
      <c r="ES2" s="74"/>
      <c r="ET2" s="74"/>
      <c r="EU2" s="46"/>
      <c r="EV2" s="113"/>
    </row>
    <row r="3" spans="1:152" s="45" customFormat="1" ht="75" x14ac:dyDescent="0.4">
      <c r="A3" s="40" t="s">
        <v>338</v>
      </c>
      <c r="B3" s="40" t="s">
        <v>339</v>
      </c>
      <c r="C3" s="40" t="s">
        <v>344</v>
      </c>
      <c r="D3" s="40" t="s">
        <v>343</v>
      </c>
      <c r="E3" s="40" t="s">
        <v>560</v>
      </c>
      <c r="F3" s="40" t="s">
        <v>563</v>
      </c>
      <c r="G3" s="40" t="s">
        <v>564</v>
      </c>
      <c r="H3" s="40" t="s">
        <v>340</v>
      </c>
      <c r="I3" s="40" t="s">
        <v>341</v>
      </c>
      <c r="J3" s="40" t="s">
        <v>342</v>
      </c>
      <c r="K3" s="40" t="s">
        <v>561</v>
      </c>
      <c r="L3" s="44" t="s">
        <v>346</v>
      </c>
      <c r="M3" s="44" t="s">
        <v>347</v>
      </c>
      <c r="N3" s="44" t="s">
        <v>348</v>
      </c>
      <c r="O3" s="44" t="s">
        <v>349</v>
      </c>
      <c r="P3" s="44" t="s">
        <v>350</v>
      </c>
      <c r="Q3" s="44" t="s">
        <v>351</v>
      </c>
      <c r="R3" s="48" t="s">
        <v>512</v>
      </c>
      <c r="S3" s="110" t="s">
        <v>520</v>
      </c>
      <c r="T3" s="49" t="s">
        <v>513</v>
      </c>
      <c r="U3" s="49">
        <v>2</v>
      </c>
      <c r="V3" s="49">
        <v>3</v>
      </c>
      <c r="W3" s="49">
        <v>4</v>
      </c>
      <c r="X3" s="49">
        <v>5</v>
      </c>
      <c r="Y3" s="49">
        <v>6</v>
      </c>
      <c r="Z3" s="49">
        <v>7</v>
      </c>
      <c r="AA3" s="49">
        <v>8</v>
      </c>
      <c r="AB3" s="49">
        <v>9</v>
      </c>
      <c r="AC3" s="49">
        <v>10</v>
      </c>
      <c r="AD3" s="49">
        <v>11</v>
      </c>
      <c r="AE3" s="49">
        <v>12</v>
      </c>
      <c r="AF3" s="49">
        <v>13</v>
      </c>
      <c r="AG3" s="49">
        <v>14</v>
      </c>
      <c r="AH3" s="49">
        <v>15</v>
      </c>
      <c r="AI3" s="49">
        <v>16</v>
      </c>
      <c r="AJ3" s="49">
        <v>17</v>
      </c>
      <c r="AK3" s="49">
        <v>18</v>
      </c>
      <c r="AL3" s="104" t="s">
        <v>509</v>
      </c>
      <c r="AM3" s="49" t="s">
        <v>514</v>
      </c>
      <c r="AN3" s="49">
        <v>2</v>
      </c>
      <c r="AO3" s="49">
        <v>3</v>
      </c>
      <c r="AP3" s="49">
        <v>4</v>
      </c>
      <c r="AQ3" s="49">
        <v>5</v>
      </c>
      <c r="AR3" s="49">
        <v>6</v>
      </c>
      <c r="AS3" s="49">
        <v>7</v>
      </c>
      <c r="AT3" s="49">
        <v>8</v>
      </c>
      <c r="AU3" s="49">
        <v>9</v>
      </c>
      <c r="AV3" s="49">
        <v>10</v>
      </c>
      <c r="AW3" s="49">
        <v>11</v>
      </c>
      <c r="AX3" s="49">
        <v>12</v>
      </c>
      <c r="AY3" s="49">
        <v>13</v>
      </c>
      <c r="AZ3" s="49">
        <v>14</v>
      </c>
      <c r="BA3" s="49">
        <v>15</v>
      </c>
      <c r="BB3" s="49">
        <v>16</v>
      </c>
      <c r="BC3" s="104" t="s">
        <v>515</v>
      </c>
      <c r="BD3" s="49" t="s">
        <v>516</v>
      </c>
      <c r="BE3" s="49">
        <v>2</v>
      </c>
      <c r="BF3" s="49">
        <v>3</v>
      </c>
      <c r="BG3" s="49">
        <v>4</v>
      </c>
      <c r="BH3" s="49">
        <v>5</v>
      </c>
      <c r="BI3" s="49">
        <v>6</v>
      </c>
      <c r="BJ3" s="49">
        <v>7</v>
      </c>
      <c r="BK3" s="49">
        <v>8</v>
      </c>
      <c r="BL3" s="49">
        <v>9</v>
      </c>
      <c r="BM3" s="49">
        <v>10</v>
      </c>
      <c r="BN3" s="49">
        <v>11</v>
      </c>
      <c r="BO3" s="49">
        <v>12</v>
      </c>
      <c r="BP3" s="49">
        <v>13</v>
      </c>
      <c r="BQ3" s="104" t="s">
        <v>517</v>
      </c>
      <c r="BR3" s="49" t="s">
        <v>518</v>
      </c>
      <c r="BS3" s="49">
        <v>2</v>
      </c>
      <c r="BT3" s="49">
        <v>3</v>
      </c>
      <c r="BU3" s="49">
        <v>4</v>
      </c>
      <c r="BV3" s="49">
        <v>5</v>
      </c>
      <c r="BW3" s="49">
        <v>6</v>
      </c>
      <c r="BX3" s="49">
        <v>7</v>
      </c>
      <c r="BY3" s="49">
        <v>8</v>
      </c>
      <c r="BZ3" s="49">
        <v>9</v>
      </c>
      <c r="CA3" s="49">
        <v>10</v>
      </c>
      <c r="CB3" s="49">
        <v>11</v>
      </c>
      <c r="CC3" s="49">
        <v>12</v>
      </c>
      <c r="CD3" s="49">
        <v>13</v>
      </c>
      <c r="CE3" s="104" t="s">
        <v>519</v>
      </c>
      <c r="CF3" s="110" t="s">
        <v>521</v>
      </c>
      <c r="CG3" s="75">
        <v>2</v>
      </c>
      <c r="CH3" s="75">
        <v>3</v>
      </c>
      <c r="CI3" s="75">
        <v>7</v>
      </c>
      <c r="CJ3" s="75">
        <v>10</v>
      </c>
      <c r="CK3" s="75">
        <v>13</v>
      </c>
      <c r="CL3" s="75">
        <v>16</v>
      </c>
      <c r="CM3" s="75">
        <v>18</v>
      </c>
      <c r="CN3" s="75">
        <v>19</v>
      </c>
      <c r="CO3" s="49" t="s">
        <v>365</v>
      </c>
      <c r="CP3" s="76">
        <v>1</v>
      </c>
      <c r="CQ3" s="76">
        <v>4</v>
      </c>
      <c r="CR3" s="76">
        <v>5</v>
      </c>
      <c r="CS3" s="76">
        <v>6</v>
      </c>
      <c r="CT3" s="76">
        <v>8</v>
      </c>
      <c r="CU3" s="76">
        <v>9</v>
      </c>
      <c r="CV3" s="76">
        <v>11</v>
      </c>
      <c r="CW3" s="76">
        <v>12</v>
      </c>
      <c r="CX3" s="76">
        <v>14</v>
      </c>
      <c r="CY3" s="76">
        <v>15</v>
      </c>
      <c r="CZ3" s="76">
        <v>17</v>
      </c>
      <c r="DA3" s="49" t="s">
        <v>366</v>
      </c>
      <c r="DB3" s="77" t="s">
        <v>368</v>
      </c>
      <c r="DC3" s="77" t="s">
        <v>369</v>
      </c>
      <c r="DD3" s="77" t="s">
        <v>370</v>
      </c>
      <c r="DE3" s="77" t="s">
        <v>371</v>
      </c>
      <c r="DF3" s="77" t="s">
        <v>372</v>
      </c>
      <c r="DG3" s="49" t="s">
        <v>385</v>
      </c>
      <c r="DH3" s="78" t="s">
        <v>373</v>
      </c>
      <c r="DI3" s="78" t="s">
        <v>374</v>
      </c>
      <c r="DJ3" s="78" t="s">
        <v>375</v>
      </c>
      <c r="DK3" s="78" t="s">
        <v>376</v>
      </c>
      <c r="DL3" s="49" t="s">
        <v>386</v>
      </c>
      <c r="DM3" s="78" t="s">
        <v>377</v>
      </c>
      <c r="DN3" s="78" t="s">
        <v>378</v>
      </c>
      <c r="DO3" s="78" t="s">
        <v>379</v>
      </c>
      <c r="DP3" s="78" t="s">
        <v>380</v>
      </c>
      <c r="DQ3" s="78" t="s">
        <v>381</v>
      </c>
      <c r="DR3" s="49" t="s">
        <v>387</v>
      </c>
      <c r="DS3" s="78" t="s">
        <v>382</v>
      </c>
      <c r="DT3" s="78" t="s">
        <v>383</v>
      </c>
      <c r="DU3" s="78" t="s">
        <v>384</v>
      </c>
      <c r="DV3" s="49" t="s">
        <v>388</v>
      </c>
      <c r="DW3" s="110" t="s">
        <v>522</v>
      </c>
      <c r="DX3" s="79" t="s">
        <v>499</v>
      </c>
      <c r="DY3" s="79">
        <v>2</v>
      </c>
      <c r="DZ3" s="79">
        <v>3</v>
      </c>
      <c r="EA3" s="79">
        <v>4</v>
      </c>
      <c r="EB3" s="79">
        <v>5</v>
      </c>
      <c r="EC3" s="79">
        <v>6</v>
      </c>
      <c r="ED3" s="79">
        <v>7</v>
      </c>
      <c r="EE3" s="49" t="s">
        <v>508</v>
      </c>
      <c r="EF3" s="107" t="s">
        <v>500</v>
      </c>
      <c r="EG3" s="79">
        <v>2</v>
      </c>
      <c r="EH3" s="79">
        <v>3</v>
      </c>
      <c r="EI3" s="49" t="s">
        <v>507</v>
      </c>
      <c r="EJ3" s="79" t="s">
        <v>501</v>
      </c>
      <c r="EK3" s="79">
        <v>2</v>
      </c>
      <c r="EL3" s="79">
        <v>3</v>
      </c>
      <c r="EM3" s="79">
        <v>4</v>
      </c>
      <c r="EN3" s="79">
        <v>5</v>
      </c>
      <c r="EO3" s="79">
        <v>6</v>
      </c>
      <c r="EP3" s="79">
        <v>7</v>
      </c>
      <c r="EQ3" s="49" t="s">
        <v>509</v>
      </c>
      <c r="ER3" s="79" t="s">
        <v>502</v>
      </c>
      <c r="ES3" s="79">
        <v>2</v>
      </c>
      <c r="ET3" s="79">
        <v>3</v>
      </c>
      <c r="EU3" s="47" t="s">
        <v>510</v>
      </c>
      <c r="EV3" s="110" t="s">
        <v>523</v>
      </c>
    </row>
    <row r="4" spans="1:152" ht="37.5" x14ac:dyDescent="0.4">
      <c r="A4" s="36">
        <v>1</v>
      </c>
      <c r="B4" s="36" t="str">
        <f>'KSDV-Original'!B3</f>
        <v>Phan Thị Ngọc An</v>
      </c>
      <c r="C4" s="36" t="s">
        <v>562</v>
      </c>
      <c r="D4" s="36">
        <f>'KSDV-Original'!F3</f>
        <v>1977</v>
      </c>
      <c r="E4" s="36">
        <f>2022-D4</f>
        <v>45</v>
      </c>
      <c r="F4" s="125" t="str">
        <f>'KSDV-Original'!J3</f>
        <v>Đái tháo đường thai kỳ</v>
      </c>
      <c r="G4" s="39">
        <f>'KSDV-Original'!K3</f>
        <v>2016</v>
      </c>
      <c r="H4" s="36">
        <f>'KSDV-Original'!H3</f>
        <v>162</v>
      </c>
      <c r="I4" s="36">
        <f>'KSDV-Original'!I3</f>
        <v>59</v>
      </c>
      <c r="J4" s="38">
        <f>I4/((H4/100)*(H4/100))</f>
        <v>22.481329065691202</v>
      </c>
      <c r="K4" s="39"/>
      <c r="L4" s="41">
        <f>AVERAGE('KSDV-Original'!AN3:AO3)*10/7</f>
        <v>5.7142857142857144</v>
      </c>
      <c r="M4" s="41">
        <f>((IF('KSDV-Original'!AQ3=7,0,IF('KSDV-Original'!AQ3=6,1,IF('KSDV-Original'!AQ3=5,2,IF('KSDV-Original'!AQ3=4,3,IF('KSDV-Original'!AQ3=3,4,IF('KSDV-Original'!AQ3=2,5,IF('KSDV-Original'!AQ3=1,6,7))))))))+'KSDV-Original'!AP3)/2*10/7</f>
        <v>7.1428571428571432</v>
      </c>
      <c r="N4" s="42">
        <f>AVERAGE(L4:M4)</f>
        <v>6.4285714285714288</v>
      </c>
      <c r="O4" s="38">
        <f>AVERAGE('KSDV-Original'!AR3:AS3)*10/7</f>
        <v>9.2857142857142865</v>
      </c>
      <c r="P4" s="36">
        <f>AVERAGE('KSDV-Original'!AV3:AW3)*10/7</f>
        <v>0</v>
      </c>
      <c r="Q4" s="36">
        <f>AVERAGE('KSDV-Original'!AX3:AY3)*10/7</f>
        <v>10</v>
      </c>
      <c r="R4" s="36" t="str">
        <f>'KSDV-Original'!AZ3</f>
        <v>Không</v>
      </c>
      <c r="S4" s="119">
        <f>AVERAGE(L4:Q4)</f>
        <v>6.4285714285714279</v>
      </c>
      <c r="T4" s="36">
        <f>VLOOKUP('KSDV-Original'!BD3,DKSV!$T$30:$U$35,2,0)</f>
        <v>2</v>
      </c>
      <c r="U4" s="36">
        <f>VLOOKUP('KSDV-Original'!BE3,DKSV!$T$30:$U$35,2,0)</f>
        <v>0</v>
      </c>
      <c r="V4" s="36">
        <f>VLOOKUP('KSDV-Original'!BF3,DKSV!$T$30:$U$35,2,0)</f>
        <v>0</v>
      </c>
      <c r="W4" s="36">
        <f>VLOOKUP('KSDV-Original'!BG3,DKSV!$T$30:$U$35,2,0)</f>
        <v>0</v>
      </c>
      <c r="X4" s="36">
        <f>VLOOKUP('KSDV-Original'!BH3,DKSV!$T$30:$U$35,2,0)</f>
        <v>0</v>
      </c>
      <c r="Y4" s="36">
        <f>VLOOKUP('KSDV-Original'!BI3,DKSV!$T$30:$U$35,2,0)</f>
        <v>3</v>
      </c>
      <c r="Z4" s="36">
        <f>VLOOKUP('KSDV-Original'!BJ3,DKSV!$T$30:$U$35,2,0)</f>
        <v>2</v>
      </c>
      <c r="AA4" s="36">
        <f>VLOOKUP('KSDV-Original'!BK3,DKSV!$T$30:$U$35,2,0)</f>
        <v>2</v>
      </c>
      <c r="AB4" s="36">
        <f>VLOOKUP('KSDV-Original'!BL3,DKSV!$T$30:$U$35,2,0)</f>
        <v>0</v>
      </c>
      <c r="AC4" s="36">
        <f>VLOOKUP('KSDV-Original'!BM3,DKSV!$T$30:$U$35,2,0)</f>
        <v>0</v>
      </c>
      <c r="AD4" s="36">
        <f>VLOOKUP('KSDV-Original'!BN3,DKSV!$T$30:$U$35,2,0)</f>
        <v>0</v>
      </c>
      <c r="AE4" s="36">
        <f>VLOOKUP('KSDV-Original'!BO3,DKSV!$T$30:$U$35,2,0)</f>
        <v>2</v>
      </c>
      <c r="AF4" s="36">
        <f>VLOOKUP('KSDV-Original'!BP3,DKSV!$T$30:$U$35,2,0)</f>
        <v>2</v>
      </c>
      <c r="AG4" s="36">
        <f>VLOOKUP('KSDV-Original'!BQ3,DKSV!$T$30:$U$35,2,0)</f>
        <v>3</v>
      </c>
      <c r="AH4" s="36">
        <f>VLOOKUP('KSDV-Original'!BR3,DKSV!$T$30:$U$35,2,0)</f>
        <v>0</v>
      </c>
      <c r="AI4" s="36">
        <f>VLOOKUP('KSDV-Original'!BS3,DKSV!$T$30:$U$35,2,0)</f>
        <v>0</v>
      </c>
      <c r="AJ4" s="36">
        <f>VLOOKUP('KSDV-Original'!BT3,DKSV!$T$30:$U$35,2,0)</f>
        <v>0</v>
      </c>
      <c r="AK4" s="36">
        <f>VLOOKUP('KSDV-Original'!BU3,DKSV!$T$30:$U$35,2,0)</f>
        <v>0</v>
      </c>
      <c r="AL4" s="108">
        <f>AVERAGEIF(T4:AK4,"&gt;0")*10/5</f>
        <v>4.5714285714285712</v>
      </c>
      <c r="AM4" s="36">
        <f>VLOOKUP('KSDV-Original'!BV3,DKSV!$T$30:$U$35,2,0)</f>
        <v>0</v>
      </c>
      <c r="AN4" s="36">
        <f>VLOOKUP('KSDV-Original'!BW3,DKSV!$T$30:$U$35,2,0)</f>
        <v>0</v>
      </c>
      <c r="AO4" s="36">
        <f>VLOOKUP('KSDV-Original'!BX3,DKSV!$T$30:$U$35,2,0)</f>
        <v>0</v>
      </c>
      <c r="AP4" s="36">
        <f>VLOOKUP('KSDV-Original'!BY3,DKSV!$T$30:$U$35,2,0)</f>
        <v>0</v>
      </c>
      <c r="AQ4" s="36">
        <f>VLOOKUP('KSDV-Original'!BZ3,DKSV!$T$30:$U$35,2,0)</f>
        <v>0</v>
      </c>
      <c r="AR4" s="36">
        <f>VLOOKUP('KSDV-Original'!CA3,DKSV!$T$30:$U$35,2,0)</f>
        <v>3</v>
      </c>
      <c r="AS4" s="36">
        <f>VLOOKUP('KSDV-Original'!CB3,DKSV!$T$30:$U$35,2,0)</f>
        <v>2</v>
      </c>
      <c r="AT4" s="36">
        <f>VLOOKUP('KSDV-Original'!CC3,DKSV!$T$30:$U$35,2,0)</f>
        <v>2</v>
      </c>
      <c r="AU4" s="36">
        <f>VLOOKUP('KSDV-Original'!CD3,DKSV!$T$30:$U$35,2,0)</f>
        <v>0</v>
      </c>
      <c r="AV4" s="36">
        <f>VLOOKUP('KSDV-Original'!CE3,DKSV!$T$30:$U$35,2,0)</f>
        <v>2</v>
      </c>
      <c r="AW4" s="36">
        <f>VLOOKUP('KSDV-Original'!CF3,DKSV!$T$30:$U$35,2,0)</f>
        <v>3</v>
      </c>
      <c r="AX4" s="36">
        <f>VLOOKUP('KSDV-Original'!CG3,DKSV!$T$30:$U$35,2,0)</f>
        <v>3</v>
      </c>
      <c r="AY4" s="36">
        <f>VLOOKUP('KSDV-Original'!CH3,DKSV!$T$30:$U$35,2,0)</f>
        <v>2</v>
      </c>
      <c r="AZ4" s="36">
        <f>VLOOKUP('KSDV-Original'!CI3,DKSV!$T$30:$U$35,2,0)</f>
        <v>3</v>
      </c>
      <c r="BA4" s="36">
        <f>VLOOKUP('KSDV-Original'!CJ3,DKSV!$T$30:$U$35,2,0)</f>
        <v>0</v>
      </c>
      <c r="BB4" s="36">
        <f>VLOOKUP('KSDV-Original'!CK3,DKSV!$T$30:$U$35,2,0)</f>
        <v>3</v>
      </c>
      <c r="BC4" s="108">
        <f>AVERAGEIF(AM4:BB4,"&gt;0")*10/5</f>
        <v>5.1111111111111107</v>
      </c>
      <c r="BD4" s="36">
        <f>VLOOKUP('KSDV-Original'!CL3,DKSV!$T$30:$U$35,2,0)</f>
        <v>0</v>
      </c>
      <c r="BE4" s="36">
        <f>VLOOKUP('KSDV-Original'!CM3,DKSV!$T$30:$U$35,2,0)</f>
        <v>0</v>
      </c>
      <c r="BF4" s="36">
        <f>VLOOKUP('KSDV-Original'!CN3,DKSV!$T$30:$U$35,2,0)</f>
        <v>0</v>
      </c>
      <c r="BG4" s="36">
        <f>VLOOKUP('KSDV-Original'!CO3,DKSV!$T$30:$U$35,2,0)</f>
        <v>0</v>
      </c>
      <c r="BH4" s="36">
        <f>VLOOKUP('KSDV-Original'!CP3,DKSV!$T$30:$U$35,2,0)</f>
        <v>0</v>
      </c>
      <c r="BI4" s="36">
        <f>VLOOKUP('KSDV-Original'!CQ3,DKSV!$T$30:$U$35,2,0)</f>
        <v>0</v>
      </c>
      <c r="BJ4" s="36">
        <f>VLOOKUP('KSDV-Original'!CR3,DKSV!$T$30:$U$35,2,0)</f>
        <v>2</v>
      </c>
      <c r="BK4" s="36">
        <f>VLOOKUP('KSDV-Original'!CS3,DKSV!$T$30:$U$35,2,0)</f>
        <v>0</v>
      </c>
      <c r="BL4" s="36">
        <f>VLOOKUP('KSDV-Original'!CT3,DKSV!$T$30:$U$35,2,0)</f>
        <v>0</v>
      </c>
      <c r="BM4" s="36">
        <f>VLOOKUP('KSDV-Original'!CU3,DKSV!$T$30:$U$35,2,0)</f>
        <v>0</v>
      </c>
      <c r="BN4" s="36">
        <f>VLOOKUP('KSDV-Original'!CV3,DKSV!$T$30:$U$35,2,0)</f>
        <v>3</v>
      </c>
      <c r="BO4" s="36">
        <f>VLOOKUP('KSDV-Original'!CW3,DKSV!$T$30:$U$35,2,0)</f>
        <v>0</v>
      </c>
      <c r="BP4" s="36">
        <f>VLOOKUP('KSDV-Original'!CX3,DKSV!$T$30:$U$35,2,0)</f>
        <v>3</v>
      </c>
      <c r="BQ4" s="108">
        <f>AVERAGEIF(BD4:BP4,"&gt;0")*10/5</f>
        <v>5.333333333333333</v>
      </c>
      <c r="BR4" s="36">
        <f>VLOOKUP('KSDV-Original'!CY3,DKSV!$T$30:$U$35,2,0)</f>
        <v>0</v>
      </c>
      <c r="BS4" s="36">
        <f>VLOOKUP('KSDV-Original'!CZ3,DKSV!$T$30:$U$35,2,0)</f>
        <v>0</v>
      </c>
      <c r="BT4" s="36">
        <f>VLOOKUP('KSDV-Original'!DA3,DKSV!$T$30:$U$35,2,0)</f>
        <v>0</v>
      </c>
      <c r="BU4" s="36">
        <f>VLOOKUP('KSDV-Original'!DB3,DKSV!$T$30:$U$35,2,0)</f>
        <v>0</v>
      </c>
      <c r="BV4" s="36">
        <f>VLOOKUP('KSDV-Original'!DC3,DKSV!$T$30:$U$35,2,0)</f>
        <v>2</v>
      </c>
      <c r="BW4" s="36">
        <f>VLOOKUP('KSDV-Original'!DD3,DKSV!$T$30:$U$35,2,0)</f>
        <v>2</v>
      </c>
      <c r="BX4" s="36">
        <f>VLOOKUP('KSDV-Original'!DE3,DKSV!$T$30:$U$35,2,0)</f>
        <v>2</v>
      </c>
      <c r="BY4" s="36">
        <f>VLOOKUP('KSDV-Original'!DF3,DKSV!$T$30:$U$35,2,0)</f>
        <v>0</v>
      </c>
      <c r="BZ4" s="36">
        <f>VLOOKUP('KSDV-Original'!DG3,DKSV!$T$30:$U$35,2,0)</f>
        <v>2</v>
      </c>
      <c r="CA4" s="36">
        <f>VLOOKUP('KSDV-Original'!DH3,DKSV!$T$30:$U$35,2,0)</f>
        <v>0</v>
      </c>
      <c r="CB4" s="36">
        <f>VLOOKUP('KSDV-Original'!DI3,DKSV!$T$30:$U$35,2,0)</f>
        <v>2</v>
      </c>
      <c r="CC4" s="36">
        <f>VLOOKUP('KSDV-Original'!DJ3,DKSV!$T$30:$U$35,2,0)</f>
        <v>2</v>
      </c>
      <c r="CD4" s="36">
        <f>VLOOKUP('KSDV-Original'!DK3,DKSV!$T$30:$U$35,2,0)</f>
        <v>2</v>
      </c>
      <c r="CE4" s="108">
        <f>AVERAGEIF(BR4:CD4,"&gt;0")*10/5</f>
        <v>4</v>
      </c>
      <c r="CF4" s="111">
        <f>AVERAGE(CE4,BQ4,BC4,AL4)</f>
        <v>4.7539682539682531</v>
      </c>
      <c r="CG4" s="36">
        <f>_xlfn.NUMBERVALUE((LEFT('KSDV-Original'!DM3,1)))</f>
        <v>7</v>
      </c>
      <c r="CH4" s="36">
        <f>_xlfn.NUMBERVALUE((LEFT('KSDV-Original'!DN3,1)))</f>
        <v>7</v>
      </c>
      <c r="CI4" s="36">
        <f>_xlfn.NUMBERVALUE(LEFT('KSDV-Original'!DR3,1))</f>
        <v>7</v>
      </c>
      <c r="CJ4" s="36">
        <f>_xlfn.NUMBERVALUE(LEFT('KSDV-Original'!DU3,1))</f>
        <v>7</v>
      </c>
      <c r="CK4" s="36">
        <f>_xlfn.NUMBERVALUE(LEFT('KSDV-Original'!DX3,1))</f>
        <v>5</v>
      </c>
      <c r="CL4" s="36">
        <f>_xlfn.NUMBERVALUE(LEFT('KSDV-Original'!EA3,1))</f>
        <v>7</v>
      </c>
      <c r="CM4" s="36">
        <f>_xlfn.NUMBERVALUE(LEFT('KSDV-Original'!EC3,1))</f>
        <v>4</v>
      </c>
      <c r="CN4" s="36" t="str">
        <f>LEFT('KSDV-Original'!ED3,1)</f>
        <v>7</v>
      </c>
      <c r="CO4" s="80">
        <f>AVERAGE(CG4:CN4)*10/7</f>
        <v>8.9795918367346932</v>
      </c>
      <c r="CP4" s="36">
        <f>_xlfn.NUMBERVALUE(LEFT('KSDV-Original'!DL3,1))</f>
        <v>1</v>
      </c>
      <c r="CQ4" s="36">
        <f>_xlfn.NUMBERVALUE(LEFT('KSDV-Original'!DO3,1))</f>
        <v>7</v>
      </c>
      <c r="CR4" s="36">
        <f>_xlfn.NUMBERVALUE(LEFT('KSDV-Original'!DP3,1))</f>
        <v>5</v>
      </c>
      <c r="CS4" s="36">
        <f>_xlfn.NUMBERVALUE(LEFT('KSDV-Original'!DQ3,1))</f>
        <v>6</v>
      </c>
      <c r="CT4" s="36">
        <f>_xlfn.NUMBERVALUE(LEFT('KSDV-Original'!DS3,1))</f>
        <v>7</v>
      </c>
      <c r="CU4" s="36">
        <f>_xlfn.NUMBERVALUE(LEFT('KSDV-Original'!DT3,1))</f>
        <v>1</v>
      </c>
      <c r="CV4" s="36">
        <f>_xlfn.NUMBERVALUE(LEFT('KSDV-Original'!DV3,1))</f>
        <v>6</v>
      </c>
      <c r="CW4" s="36">
        <f>_xlfn.NUMBERVALUE(LEFT('KSDV-Original'!DW3,1))</f>
        <v>1</v>
      </c>
      <c r="CX4" s="36">
        <f>_xlfn.NUMBERVALUE(LEFT('KSDV-Original'!DY3,1))</f>
        <v>7</v>
      </c>
      <c r="CY4" s="36">
        <f>_xlfn.NUMBERVALUE(LEFT('KSDV-Original'!DZ3,1))</f>
        <v>1</v>
      </c>
      <c r="CZ4" s="36">
        <f>_xlfn.NUMBERVALUE(LEFT('KSDV-Original'!EB3,1))</f>
        <v>7</v>
      </c>
      <c r="DA4" s="80">
        <f>AVERAGE(CP4:CZ4)*10/7</f>
        <v>6.3636363636363624</v>
      </c>
      <c r="DB4" s="36">
        <f>_xlfn.NUMBERVALUE(LEFT('KSDV-Original'!EE3,1))</f>
        <v>2</v>
      </c>
      <c r="DC4" s="36">
        <f>_xlfn.NUMBERVALUE(LEFT('KSDV-Original'!EH3,1))</f>
        <v>1</v>
      </c>
      <c r="DD4" s="36">
        <f>_xlfn.NUMBERVALUE(LEFT('KSDV-Original'!EK3,1))</f>
        <v>1</v>
      </c>
      <c r="DE4" s="36">
        <f>_xlfn.NUMBERVALUE(LEFT('KSDV-Original'!EN3,1))</f>
        <v>1</v>
      </c>
      <c r="DF4" s="36">
        <f>_xlfn.NUMBERVALUE(LEFT('KSDV-Original'!ER3,1))</f>
        <v>3</v>
      </c>
      <c r="DG4" s="80">
        <f>AVERAGE(DB4:DF4)*10/3</f>
        <v>5.333333333333333</v>
      </c>
      <c r="DH4" s="36">
        <f>_xlfn.NUMBERVALUE(LEFT('KSDV-Original'!EF3,1))</f>
        <v>1</v>
      </c>
      <c r="DI4" s="36">
        <f>_xlfn.NUMBERVALUE(LEFT('KSDV-Original'!EI3,1))</f>
        <v>3</v>
      </c>
      <c r="DJ4" s="36">
        <f>_xlfn.NUMBERVALUE(LEFT('KSDV-Original'!EO3,1))</f>
        <v>1</v>
      </c>
      <c r="DK4" s="36">
        <f>_xlfn.NUMBERVALUE(LEFT('KSDV-Original'!ES3,1))</f>
        <v>1</v>
      </c>
      <c r="DL4" s="80">
        <f>AVERAGE(DH4:DK4)*10/3</f>
        <v>5</v>
      </c>
      <c r="DM4" s="36">
        <f>_xlfn.NUMBERVALUE(LEFT('KSDV-Original'!EG3,1))</f>
        <v>3</v>
      </c>
      <c r="DN4" s="36">
        <f>_xlfn.NUMBERVALUE(LEFT('KSDV-Original'!EJ3,1))</f>
        <v>2</v>
      </c>
      <c r="DO4" s="36">
        <f>_xlfn.NUMBERVALUE(LEFT('KSDV-Original'!EL3,1))</f>
        <v>3</v>
      </c>
      <c r="DP4" s="36">
        <f>_xlfn.NUMBERVALUE(LEFT('KSDV-Original'!EP3,1))</f>
        <v>3</v>
      </c>
      <c r="DQ4" s="36">
        <f>_xlfn.NUMBERVALUE(LEFT('KSDV-Original'!ET3,1))</f>
        <v>1</v>
      </c>
      <c r="DR4" s="81">
        <f>AVERAGE(DM4:DQ4)*10/3</f>
        <v>8</v>
      </c>
      <c r="DS4" s="36">
        <f>_xlfn.NUMBERVALUE(LEFT('KSDV-Original'!EM3,1))</f>
        <v>1</v>
      </c>
      <c r="DT4" s="36">
        <f>_xlfn.NUMBERVALUE(LEFT('KSDV-Original'!EQ3,1))</f>
        <v>1</v>
      </c>
      <c r="DU4" s="36">
        <f>_xlfn.NUMBERVALUE(LEFT('KSDV-Original'!EU3,1))</f>
        <v>3</v>
      </c>
      <c r="DV4" s="80">
        <f>AVERAGE(DS4:DU4)*10/3</f>
        <v>5.5555555555555562</v>
      </c>
      <c r="DW4" s="111">
        <f>AVERAGE(DV4,DR4,DL4,DG4)</f>
        <v>5.9722222222222223</v>
      </c>
      <c r="DX4" s="36">
        <f>IF('KSDV-Original'!EV3=DX$21,1,0)</f>
        <v>0</v>
      </c>
      <c r="DY4" s="36">
        <f>IF('KSDV-Original'!EW3=DY$21,1,0)</f>
        <v>1</v>
      </c>
      <c r="DZ4" s="36">
        <f>IF('KSDV-Original'!EX3=DZ$21,1,0)</f>
        <v>1</v>
      </c>
      <c r="EA4" s="36">
        <f>IF('KSDV-Original'!EY3=EA$21,1,0)</f>
        <v>0</v>
      </c>
      <c r="EB4" s="36">
        <f>IF('KSDV-Original'!EZ3=EB$21,1,0)</f>
        <v>1</v>
      </c>
      <c r="EC4" s="36">
        <f>IF('KSDV-Original'!FA3=EC$21,1,0)</f>
        <v>0</v>
      </c>
      <c r="ED4" s="36">
        <f>IF('KSDV-Original'!FB3=ED$21,1,0)</f>
        <v>1</v>
      </c>
      <c r="EE4" s="109">
        <f>SUM(DX4:ED4)*10/7</f>
        <v>5.7142857142857144</v>
      </c>
      <c r="EF4" s="36">
        <f>IF('KSDV-Original'!FC3=EF$21,1,0)</f>
        <v>0</v>
      </c>
      <c r="EG4" s="36">
        <f>IF('KSDV-Original'!FD3=EG$21,1,0)</f>
        <v>1</v>
      </c>
      <c r="EH4" s="36">
        <f>IF('KSDV-Original'!FE3=EH$21,1,0)</f>
        <v>0</v>
      </c>
      <c r="EI4" s="109">
        <f>SUM(EF4:EH4)*10/3</f>
        <v>3.3333333333333335</v>
      </c>
      <c r="EJ4" s="36">
        <f>IF('KSDV-Original'!FF3=EJ$21,1,0)</f>
        <v>0</v>
      </c>
      <c r="EK4" s="36">
        <f>IF('KSDV-Original'!FG3=EK$21,1,0)</f>
        <v>1</v>
      </c>
      <c r="EL4" s="36">
        <f>IF('KSDV-Original'!FH3=EL$21,1,0)</f>
        <v>1</v>
      </c>
      <c r="EM4" s="36">
        <f>IF('KSDV-Original'!FI3=EM$21,1,0)</f>
        <v>1</v>
      </c>
      <c r="EN4" s="36">
        <f>IF('KSDV-Original'!FJ3=EN$21,1,0)</f>
        <v>1</v>
      </c>
      <c r="EO4" s="36">
        <f>IF('KSDV-Original'!FK3=EO$21,1,0)</f>
        <v>1</v>
      </c>
      <c r="EP4" s="36">
        <f>IF('KSDV-Original'!FL3=EP$21,1,0)</f>
        <v>0</v>
      </c>
      <c r="EQ4" s="109">
        <f>SUM(EJ4:EP4)*10/7</f>
        <v>7.1428571428571432</v>
      </c>
      <c r="ER4" s="36">
        <f>IF('KSDV-Original'!FM3=ER$21,1,0)</f>
        <v>1</v>
      </c>
      <c r="ES4" s="36">
        <f>IF('KSDV-Original'!FN3=ES$21,1,0)</f>
        <v>0</v>
      </c>
      <c r="ET4" s="36">
        <f>IF('KSDV-Original'!FO3=ET$21,1,0)</f>
        <v>0</v>
      </c>
      <c r="EU4" s="64">
        <f>SUM(ER4:ET4)*10/3</f>
        <v>3.3333333333333335</v>
      </c>
      <c r="EV4" s="111">
        <f>AVERAGE(EU4,EQ4,EI4,EE4)</f>
        <v>4.8809523809523814</v>
      </c>
    </row>
    <row r="5" spans="1:152" x14ac:dyDescent="0.4">
      <c r="A5" s="36">
        <v>2</v>
      </c>
      <c r="B5" s="36" t="str">
        <f>'KSDV-Original'!B4</f>
        <v>Huỳnh Thị Vân</v>
      </c>
      <c r="C5" s="36" t="s">
        <v>562</v>
      </c>
      <c r="D5" s="36">
        <f>'KSDV-Original'!F4</f>
        <v>1958</v>
      </c>
      <c r="E5" s="36">
        <f t="shared" ref="E5:E6" si="0">2022-D5</f>
        <v>64</v>
      </c>
      <c r="F5" s="36" t="str">
        <f>'KSDV-Original'!J4</f>
        <v>Típ 2</v>
      </c>
      <c r="G5" s="36">
        <f>'KSDV-Original'!K4</f>
        <v>2019</v>
      </c>
      <c r="H5" s="36">
        <f>'KSDV-Original'!H4</f>
        <v>152</v>
      </c>
      <c r="I5" s="36">
        <f>'KSDV-Original'!I4</f>
        <v>52</v>
      </c>
      <c r="J5" s="38">
        <f>I5/((H5/100)*(H5/100))</f>
        <v>22.506925207756233</v>
      </c>
      <c r="K5" s="39"/>
      <c r="L5" s="41">
        <f>AVERAGE('KSDV-Original'!AN4:AO4)*10/7</f>
        <v>7.1428571428571432</v>
      </c>
      <c r="M5" s="41">
        <f>((IF('KSDV-Original'!AQ4=7,0,IF('KSDV-Original'!AQ4=6,1,IF('KSDV-Original'!AQ4=5,2,IF('KSDV-Original'!AQ4=4,3,IF('KSDV-Original'!AQ4=3,4,IF('KSDV-Original'!AQ4=2,5,IF('KSDV-Original'!AQ4=1,6,7))))))))+'KSDV-Original'!AP4)/2*10/7</f>
        <v>4.2857142857142856</v>
      </c>
      <c r="N5" s="42">
        <f t="shared" ref="N5:N6" si="1">AVERAGE(L5:M5)</f>
        <v>5.7142857142857144</v>
      </c>
      <c r="O5" s="38">
        <f>AVERAGE('KSDV-Original'!AR4:AS4)*10/7</f>
        <v>5</v>
      </c>
      <c r="P5" s="36">
        <f>AVERAGE('KSDV-Original'!AV4:AW4)*10/7</f>
        <v>0</v>
      </c>
      <c r="Q5" s="36">
        <f>AVERAGE('KSDV-Original'!AX4:AY4)*10/7</f>
        <v>0</v>
      </c>
      <c r="R5" s="36" t="str">
        <f>'KSDV-Original'!AZ4</f>
        <v>Không</v>
      </c>
      <c r="S5" s="119">
        <f>AVERAGE(L5:Q5)</f>
        <v>3.6904761904761902</v>
      </c>
      <c r="T5" s="36">
        <f>VLOOKUP('KSDV-Original'!BD4,DKSV!$T$30:$U$35,2,0)</f>
        <v>3</v>
      </c>
      <c r="U5" s="36">
        <f>VLOOKUP('KSDV-Original'!BE4,DKSV!$T$30:$U$35,2,0)</f>
        <v>1</v>
      </c>
      <c r="V5" s="36">
        <f>VLOOKUP('KSDV-Original'!BF4,DKSV!$T$30:$U$35,2,0)</f>
        <v>3</v>
      </c>
      <c r="W5" s="36">
        <f>VLOOKUP('KSDV-Original'!BG4,DKSV!$T$30:$U$35,2,0)</f>
        <v>3</v>
      </c>
      <c r="X5" s="36">
        <f>VLOOKUP('KSDV-Original'!BH4,DKSV!$T$30:$U$35,2,0)</f>
        <v>3</v>
      </c>
      <c r="Y5" s="36">
        <f>VLOOKUP('KSDV-Original'!BI4,DKSV!$T$30:$U$35,2,0)</f>
        <v>1</v>
      </c>
      <c r="Z5" s="36">
        <f>VLOOKUP('KSDV-Original'!BJ4,DKSV!$T$30:$U$35,2,0)</f>
        <v>0</v>
      </c>
      <c r="AA5" s="36">
        <f>VLOOKUP('KSDV-Original'!BK4,DKSV!$T$30:$U$35,2,0)</f>
        <v>1</v>
      </c>
      <c r="AB5" s="36">
        <f>VLOOKUP('KSDV-Original'!BL4,DKSV!$T$30:$U$35,2,0)</f>
        <v>1</v>
      </c>
      <c r="AC5" s="36">
        <f>VLOOKUP('KSDV-Original'!BM4,DKSV!$T$30:$U$35,2,0)</f>
        <v>3</v>
      </c>
      <c r="AD5" s="36">
        <f>VLOOKUP('KSDV-Original'!BN4,DKSV!$T$30:$U$35,2,0)</f>
        <v>1</v>
      </c>
      <c r="AE5" s="36">
        <f>VLOOKUP('KSDV-Original'!BO4,DKSV!$T$30:$U$35,2,0)</f>
        <v>1</v>
      </c>
      <c r="AF5" s="36">
        <f>VLOOKUP('KSDV-Original'!BP4,DKSV!$T$30:$U$35,2,0)</f>
        <v>2</v>
      </c>
      <c r="AG5" s="36">
        <f>VLOOKUP('KSDV-Original'!BQ4,DKSV!$T$30:$U$35,2,0)</f>
        <v>3</v>
      </c>
      <c r="AH5" s="36">
        <f>VLOOKUP('KSDV-Original'!BR4,DKSV!$T$30:$U$35,2,0)</f>
        <v>3</v>
      </c>
      <c r="AI5" s="36">
        <f>VLOOKUP('KSDV-Original'!BS4,DKSV!$T$30:$U$35,2,0)</f>
        <v>3</v>
      </c>
      <c r="AJ5" s="36">
        <f>VLOOKUP('KSDV-Original'!BT4,DKSV!$T$30:$U$35,2,0)</f>
        <v>1</v>
      </c>
      <c r="AK5" s="36">
        <f>VLOOKUP('KSDV-Original'!BU4,DKSV!$T$30:$U$35,2,0)</f>
        <v>1</v>
      </c>
      <c r="AL5" s="108">
        <f>AVERAGEIF(T5:AK5,"&gt;0")*10/5</f>
        <v>4</v>
      </c>
      <c r="AM5" s="36">
        <f>VLOOKUP('KSDV-Original'!BV4,DKSV!$T$30:$U$35,2,0)</f>
        <v>3</v>
      </c>
      <c r="AN5" s="36">
        <f>VLOOKUP('KSDV-Original'!BW4,DKSV!$T$30:$U$35,2,0)</f>
        <v>1</v>
      </c>
      <c r="AO5" s="36">
        <f>VLOOKUP('KSDV-Original'!BX4,DKSV!$T$30:$U$35,2,0)</f>
        <v>1</v>
      </c>
      <c r="AP5" s="36">
        <f>VLOOKUP('KSDV-Original'!BY4,DKSV!$T$30:$U$35,2,0)</f>
        <v>2</v>
      </c>
      <c r="AQ5" s="36">
        <f>VLOOKUP('KSDV-Original'!BZ4,DKSV!$T$30:$U$35,2,0)</f>
        <v>3</v>
      </c>
      <c r="AR5" s="36">
        <f>VLOOKUP('KSDV-Original'!CA4,DKSV!$T$30:$U$35,2,0)</f>
        <v>3</v>
      </c>
      <c r="AS5" s="36">
        <f>VLOOKUP('KSDV-Original'!CB4,DKSV!$T$30:$U$35,2,0)</f>
        <v>2</v>
      </c>
      <c r="AT5" s="36">
        <f>VLOOKUP('KSDV-Original'!CC4,DKSV!$T$30:$U$35,2,0)</f>
        <v>0</v>
      </c>
      <c r="AU5" s="36">
        <f>VLOOKUP('KSDV-Original'!CD4,DKSV!$T$30:$U$35,2,0)</f>
        <v>0</v>
      </c>
      <c r="AV5" s="36">
        <f>VLOOKUP('KSDV-Original'!CE4,DKSV!$T$30:$U$35,2,0)</f>
        <v>0</v>
      </c>
      <c r="AW5" s="36">
        <f>VLOOKUP('KSDV-Original'!CF4,DKSV!$T$30:$U$35,2,0)</f>
        <v>2</v>
      </c>
      <c r="AX5" s="36">
        <f>VLOOKUP('KSDV-Original'!CG4,DKSV!$T$30:$U$35,2,0)</f>
        <v>2</v>
      </c>
      <c r="AY5" s="36">
        <f>VLOOKUP('KSDV-Original'!CH4,DKSV!$T$30:$U$35,2,0)</f>
        <v>2</v>
      </c>
      <c r="AZ5" s="36">
        <f>VLOOKUP('KSDV-Original'!CI4,DKSV!$T$30:$U$35,2,0)</f>
        <v>2</v>
      </c>
      <c r="BA5" s="36">
        <f>VLOOKUP('KSDV-Original'!CJ4,DKSV!$T$30:$U$35,2,0)</f>
        <v>4</v>
      </c>
      <c r="BB5" s="36">
        <f>VLOOKUP('KSDV-Original'!CK4,DKSV!$T$30:$U$35,2,0)</f>
        <v>4</v>
      </c>
      <c r="BC5" s="108">
        <f>AVERAGEIF(AM5:BB5,"&gt;0")*10/5</f>
        <v>4.7692307692307692</v>
      </c>
      <c r="BD5" s="36">
        <f>VLOOKUP('KSDV-Original'!CL4,DKSV!$T$30:$U$35,2,0)</f>
        <v>1</v>
      </c>
      <c r="BE5" s="36">
        <f>VLOOKUP('KSDV-Original'!CM4,DKSV!$T$30:$U$35,2,0)</f>
        <v>1</v>
      </c>
      <c r="BF5" s="36">
        <f>VLOOKUP('KSDV-Original'!CN4,DKSV!$T$30:$U$35,2,0)</f>
        <v>1</v>
      </c>
      <c r="BG5" s="36">
        <f>VLOOKUP('KSDV-Original'!CO4,DKSV!$T$30:$U$35,2,0)</f>
        <v>1</v>
      </c>
      <c r="BH5" s="36">
        <f>VLOOKUP('KSDV-Original'!CP4,DKSV!$T$30:$U$35,2,0)</f>
        <v>2</v>
      </c>
      <c r="BI5" s="36">
        <f>VLOOKUP('KSDV-Original'!CQ4,DKSV!$T$30:$U$35,2,0)</f>
        <v>2</v>
      </c>
      <c r="BJ5" s="36">
        <f>VLOOKUP('KSDV-Original'!CR4,DKSV!$T$30:$U$35,2,0)</f>
        <v>2</v>
      </c>
      <c r="BK5" s="36">
        <f>VLOOKUP('KSDV-Original'!CS4,DKSV!$T$30:$U$35,2,0)</f>
        <v>3</v>
      </c>
      <c r="BL5" s="36">
        <f>VLOOKUP('KSDV-Original'!CT4,DKSV!$T$30:$U$35,2,0)</f>
        <v>3</v>
      </c>
      <c r="BM5" s="36">
        <f>VLOOKUP('KSDV-Original'!CU4,DKSV!$T$30:$U$35,2,0)</f>
        <v>3</v>
      </c>
      <c r="BN5" s="36">
        <f>VLOOKUP('KSDV-Original'!CV4,DKSV!$T$30:$U$35,2,0)</f>
        <v>3</v>
      </c>
      <c r="BO5" s="36">
        <f>VLOOKUP('KSDV-Original'!CW4,DKSV!$T$30:$U$35,2,0)</f>
        <v>3</v>
      </c>
      <c r="BP5" s="36">
        <f>VLOOKUP('KSDV-Original'!CX4,DKSV!$T$30:$U$35,2,0)</f>
        <v>3</v>
      </c>
      <c r="BQ5" s="108">
        <f>AVERAGEIF(BD5:BP5,"&gt;0")*10/5</f>
        <v>4.3076923076923075</v>
      </c>
      <c r="BR5" s="36">
        <f>VLOOKUP('KSDV-Original'!CY4,DKSV!$T$30:$U$35,2,0)</f>
        <v>3</v>
      </c>
      <c r="BS5" s="36">
        <f>VLOOKUP('KSDV-Original'!CZ4,DKSV!$T$30:$U$35,2,0)</f>
        <v>3</v>
      </c>
      <c r="BT5" s="36">
        <f>VLOOKUP('KSDV-Original'!DA4,DKSV!$T$30:$U$35,2,0)</f>
        <v>3</v>
      </c>
      <c r="BU5" s="36">
        <f>VLOOKUP('KSDV-Original'!DB4,DKSV!$T$30:$U$35,2,0)</f>
        <v>3</v>
      </c>
      <c r="BV5" s="36">
        <f>VLOOKUP('KSDV-Original'!DC4,DKSV!$T$30:$U$35,2,0)</f>
        <v>2</v>
      </c>
      <c r="BW5" s="36">
        <f>VLOOKUP('KSDV-Original'!DD4,DKSV!$T$30:$U$35,2,0)</f>
        <v>2</v>
      </c>
      <c r="BX5" s="36">
        <f>VLOOKUP('KSDV-Original'!DE4,DKSV!$T$30:$U$35,2,0)</f>
        <v>2</v>
      </c>
      <c r="BY5" s="36">
        <f>VLOOKUP('KSDV-Original'!DF4,DKSV!$T$30:$U$35,2,0)</f>
        <v>2</v>
      </c>
      <c r="BZ5" s="36">
        <f>VLOOKUP('KSDV-Original'!DG4,DKSV!$T$30:$U$35,2,0)</f>
        <v>3</v>
      </c>
      <c r="CA5" s="36">
        <f>VLOOKUP('KSDV-Original'!DH4,DKSV!$T$30:$U$35,2,0)</f>
        <v>2</v>
      </c>
      <c r="CB5" s="36">
        <f>VLOOKUP('KSDV-Original'!DI4,DKSV!$T$30:$U$35,2,0)</f>
        <v>3</v>
      </c>
      <c r="CC5" s="36">
        <f>VLOOKUP('KSDV-Original'!DJ4,DKSV!$T$30:$U$35,2,0)</f>
        <v>3</v>
      </c>
      <c r="CD5" s="36">
        <f>VLOOKUP('KSDV-Original'!DK4,DKSV!$T$30:$U$35,2,0)</f>
        <v>3</v>
      </c>
      <c r="CE5" s="108">
        <f>AVERAGEIF(BR5:CD5,"&gt;0")*10/5</f>
        <v>5.2307692307692308</v>
      </c>
      <c r="CF5" s="111">
        <f>AVERAGE(CE5,BQ5,BC5,AL5)</f>
        <v>4.5769230769230766</v>
      </c>
      <c r="CG5" s="36">
        <f>_xlfn.NUMBERVALUE((LEFT('KSDV-Original'!DM4,1)))</f>
        <v>7</v>
      </c>
      <c r="CH5" s="36">
        <f>_xlfn.NUMBERVALUE((LEFT('KSDV-Original'!DN4,1)))</f>
        <v>7</v>
      </c>
      <c r="CI5" s="36">
        <f>_xlfn.NUMBERVALUE(LEFT('KSDV-Original'!DR4,1))</f>
        <v>7</v>
      </c>
      <c r="CJ5" s="36">
        <f>_xlfn.NUMBERVALUE(LEFT('KSDV-Original'!DU4,1))</f>
        <v>7</v>
      </c>
      <c r="CK5" s="36">
        <f>_xlfn.NUMBERVALUE(LEFT('KSDV-Original'!DX4,1))</f>
        <v>4</v>
      </c>
      <c r="CL5" s="36">
        <f>_xlfn.NUMBERVALUE(LEFT('KSDV-Original'!EA4,1))</f>
        <v>7</v>
      </c>
      <c r="CM5" s="36">
        <f>_xlfn.NUMBERVALUE(LEFT('KSDV-Original'!EC4,1))</f>
        <v>7</v>
      </c>
      <c r="CN5" s="36" t="str">
        <f>LEFT('KSDV-Original'!ED4,1)</f>
        <v>7</v>
      </c>
      <c r="CO5" s="80">
        <f>AVERAGE(CG5:CN5)*10/7</f>
        <v>9.3877551020408152</v>
      </c>
      <c r="CP5" s="36">
        <f>_xlfn.NUMBERVALUE(LEFT('KSDV-Original'!DL4,1))</f>
        <v>7</v>
      </c>
      <c r="CQ5" s="36">
        <f>_xlfn.NUMBERVALUE(LEFT('KSDV-Original'!DO4,1))</f>
        <v>7</v>
      </c>
      <c r="CR5" s="36">
        <f>_xlfn.NUMBERVALUE(LEFT('KSDV-Original'!DP4,1))</f>
        <v>7</v>
      </c>
      <c r="CS5" s="36">
        <f>_xlfn.NUMBERVALUE(LEFT('KSDV-Original'!DQ4,1))</f>
        <v>7</v>
      </c>
      <c r="CT5" s="36">
        <f>_xlfn.NUMBERVALUE(LEFT('KSDV-Original'!DS4,1))</f>
        <v>7</v>
      </c>
      <c r="CU5" s="36">
        <f>_xlfn.NUMBERVALUE(LEFT('KSDV-Original'!DT4,1))</f>
        <v>4</v>
      </c>
      <c r="CV5" s="36">
        <f>_xlfn.NUMBERVALUE(LEFT('KSDV-Original'!DV4,1))</f>
        <v>4</v>
      </c>
      <c r="CW5" s="36">
        <f>_xlfn.NUMBERVALUE(LEFT('KSDV-Original'!DW4,1))</f>
        <v>4</v>
      </c>
      <c r="CX5" s="36">
        <f>_xlfn.NUMBERVALUE(LEFT('KSDV-Original'!DY4,1))</f>
        <v>7</v>
      </c>
      <c r="CY5" s="36">
        <f>_xlfn.NUMBERVALUE(LEFT('KSDV-Original'!DZ4,1))</f>
        <v>4</v>
      </c>
      <c r="CZ5" s="36">
        <f>_xlfn.NUMBERVALUE(LEFT('KSDV-Original'!EB4,1))</f>
        <v>4</v>
      </c>
      <c r="DA5" s="80">
        <f>AVERAGE(CP5:CZ5)*10/7</f>
        <v>8.0519480519480524</v>
      </c>
      <c r="DB5" s="36">
        <f>_xlfn.NUMBERVALUE(LEFT('KSDV-Original'!EE4,1))</f>
        <v>2</v>
      </c>
      <c r="DC5" s="36">
        <f>_xlfn.NUMBERVALUE(LEFT('KSDV-Original'!EH4,1))</f>
        <v>2</v>
      </c>
      <c r="DD5" s="36">
        <f>_xlfn.NUMBERVALUE(LEFT('KSDV-Original'!EK4,1))</f>
        <v>5</v>
      </c>
      <c r="DE5" s="36">
        <f>_xlfn.NUMBERVALUE(LEFT('KSDV-Original'!EN4,1))</f>
        <v>2</v>
      </c>
      <c r="DF5" s="36">
        <f>_xlfn.NUMBERVALUE(LEFT('KSDV-Original'!ER4,1))</f>
        <v>2</v>
      </c>
      <c r="DG5" s="80">
        <f>AVERAGE(DB5:DF5)*10/3</f>
        <v>8.6666666666666661</v>
      </c>
      <c r="DH5" s="36">
        <f>_xlfn.NUMBERVALUE(LEFT('KSDV-Original'!EF4,1))</f>
        <v>3</v>
      </c>
      <c r="DI5" s="36">
        <f>_xlfn.NUMBERVALUE(LEFT('KSDV-Original'!EI4,1))</f>
        <v>3</v>
      </c>
      <c r="DJ5" s="36">
        <f>_xlfn.NUMBERVALUE(LEFT('KSDV-Original'!EO4,1))</f>
        <v>2</v>
      </c>
      <c r="DK5" s="36">
        <f>_xlfn.NUMBERVALUE(LEFT('KSDV-Original'!ES4,1))</f>
        <v>2</v>
      </c>
      <c r="DL5" s="80">
        <f>AVERAGE(DH5:DK5)*10/3</f>
        <v>8.3333333333333339</v>
      </c>
      <c r="DM5" s="36">
        <f>_xlfn.NUMBERVALUE(LEFT('KSDV-Original'!EG4,1))</f>
        <v>2</v>
      </c>
      <c r="DN5" s="36">
        <f>_xlfn.NUMBERVALUE(LEFT('KSDV-Original'!EJ4,1))</f>
        <v>2</v>
      </c>
      <c r="DO5" s="36">
        <f>_xlfn.NUMBERVALUE(LEFT('KSDV-Original'!EL4,1))</f>
        <v>2</v>
      </c>
      <c r="DP5" s="36">
        <f>_xlfn.NUMBERVALUE(LEFT('KSDV-Original'!EP4,1))</f>
        <v>3</v>
      </c>
      <c r="DQ5" s="36">
        <f>_xlfn.NUMBERVALUE(LEFT('KSDV-Original'!ET4,1))</f>
        <v>3</v>
      </c>
      <c r="DR5" s="81">
        <f>AVERAGE(DM5:DQ5)*10/3</f>
        <v>8</v>
      </c>
      <c r="DS5" s="36">
        <f>_xlfn.NUMBERVALUE(LEFT('KSDV-Original'!EM4,1))</f>
        <v>1</v>
      </c>
      <c r="DT5" s="36">
        <f>_xlfn.NUMBERVALUE(LEFT('KSDV-Original'!EQ4,1))</f>
        <v>3</v>
      </c>
      <c r="DU5" s="36">
        <f>_xlfn.NUMBERVALUE(LEFT('KSDV-Original'!EU4,1))</f>
        <v>1</v>
      </c>
      <c r="DV5" s="80">
        <f>AVERAGE(DS5:DU5)*10/3</f>
        <v>5.5555555555555562</v>
      </c>
      <c r="DW5" s="111">
        <f>AVERAGE(DV5,DR5,DL5,DG5)</f>
        <v>7.6388888888888893</v>
      </c>
      <c r="DX5" s="36">
        <f>IF('KSDV-Original'!EV4=DX$21,1,0)</f>
        <v>1</v>
      </c>
      <c r="DY5" s="36">
        <f>IF('KSDV-Original'!EW4=DY$21,1,0)</f>
        <v>1</v>
      </c>
      <c r="DZ5" s="36">
        <f>IF('KSDV-Original'!EX4=DZ$21,1,0)</f>
        <v>0</v>
      </c>
      <c r="EA5" s="36">
        <f>IF('KSDV-Original'!EY4=EA$21,1,0)</f>
        <v>1</v>
      </c>
      <c r="EB5" s="36">
        <f>IF('KSDV-Original'!EZ4=EB$21,1,0)</f>
        <v>1</v>
      </c>
      <c r="EC5" s="36">
        <f>IF('KSDV-Original'!FA4=EC$21,1,0)</f>
        <v>0</v>
      </c>
      <c r="ED5" s="36">
        <f>IF('KSDV-Original'!FB4=ED$21,1,0)</f>
        <v>1</v>
      </c>
      <c r="EE5" s="109">
        <f>SUM(DX5:ED5)*10/7</f>
        <v>7.1428571428571432</v>
      </c>
      <c r="EF5" s="36">
        <f>IF('KSDV-Original'!FC4=EF$21,1,0)</f>
        <v>0</v>
      </c>
      <c r="EG5" s="36">
        <f>IF('KSDV-Original'!FD4=EG$21,1,0)</f>
        <v>1</v>
      </c>
      <c r="EH5" s="36">
        <f>IF('KSDV-Original'!FE4=EH$21,1,0)</f>
        <v>1</v>
      </c>
      <c r="EI5" s="109">
        <f>SUM(EF5:EH5)*10/3</f>
        <v>6.666666666666667</v>
      </c>
      <c r="EJ5" s="36">
        <f>IF('KSDV-Original'!FF4=EJ$21,1,0)</f>
        <v>1</v>
      </c>
      <c r="EK5" s="36">
        <f>IF('KSDV-Original'!FG4=EK$21,1,0)</f>
        <v>1</v>
      </c>
      <c r="EL5" s="36">
        <f>IF('KSDV-Original'!FH4=EL$21,1,0)</f>
        <v>1</v>
      </c>
      <c r="EM5" s="36">
        <f>IF('KSDV-Original'!FI4=EM$21,1,0)</f>
        <v>1</v>
      </c>
      <c r="EN5" s="36">
        <f>IF('KSDV-Original'!FJ4=EN$21,1,0)</f>
        <v>0</v>
      </c>
      <c r="EO5" s="36">
        <f>IF('KSDV-Original'!FK4=EO$21,1,0)</f>
        <v>1</v>
      </c>
      <c r="EP5" s="36">
        <f>IF('KSDV-Original'!FL4=EP$21,1,0)</f>
        <v>0</v>
      </c>
      <c r="EQ5" s="109">
        <f>SUM(EJ5:EP5)*10/7</f>
        <v>7.1428571428571432</v>
      </c>
      <c r="ER5" s="36">
        <f>IF('KSDV-Original'!FM4=ER$21,1,0)</f>
        <v>1</v>
      </c>
      <c r="ES5" s="36">
        <f>IF('KSDV-Original'!FN4=ES$21,1,0)</f>
        <v>0</v>
      </c>
      <c r="ET5" s="36">
        <f>IF('KSDV-Original'!FO4=ET$21,1,0)</f>
        <v>1</v>
      </c>
      <c r="EU5" s="64">
        <f>SUM(ER5:ET5)*10/3</f>
        <v>6.666666666666667</v>
      </c>
      <c r="EV5" s="111">
        <f>AVERAGE(EU5,EQ5,EI5,EE5)</f>
        <v>6.9047619047619051</v>
      </c>
    </row>
    <row r="6" spans="1:152" x14ac:dyDescent="0.4">
      <c r="A6" s="36">
        <v>3</v>
      </c>
      <c r="B6" s="36" t="str">
        <f>'KSDV-Original'!B5</f>
        <v>Thái Thị Đào</v>
      </c>
      <c r="C6" s="36" t="s">
        <v>562</v>
      </c>
      <c r="D6" s="36">
        <f>'KSDV-Original'!F5</f>
        <v>1963</v>
      </c>
      <c r="E6" s="36">
        <f t="shared" si="0"/>
        <v>59</v>
      </c>
      <c r="F6" s="36" t="str">
        <f>'KSDV-Original'!J5</f>
        <v>Típ 2</v>
      </c>
      <c r="G6" s="36">
        <f>'KSDV-Original'!K5</f>
        <v>2008</v>
      </c>
      <c r="H6" s="36">
        <f>'KSDV-Original'!H5</f>
        <v>156</v>
      </c>
      <c r="I6" s="36">
        <f>'KSDV-Original'!I5</f>
        <v>56</v>
      </c>
      <c r="J6" s="38">
        <f t="shared" ref="J6:J13" si="2">I6/((H6/100)*(H6/100))</f>
        <v>23.011176857330703</v>
      </c>
      <c r="K6" s="123">
        <v>0.104</v>
      </c>
      <c r="L6" s="41">
        <f>AVERAGE('KSDV-Original'!AN5:AO5)*10/7</f>
        <v>8.5714285714285712</v>
      </c>
      <c r="M6" s="41">
        <f>((IF('KSDV-Original'!AQ5=7,0,IF('KSDV-Original'!AQ5=6,1,IF('KSDV-Original'!AQ5=5,2,IF('KSDV-Original'!AQ5=4,3,IF('KSDV-Original'!AQ5=3,4,IF('KSDV-Original'!AQ5=2,5,IF('KSDV-Original'!AQ5=1,6,7))))))))+'KSDV-Original'!AP5)/2*10/7</f>
        <v>8.5714285714285712</v>
      </c>
      <c r="N6" s="42">
        <f t="shared" si="1"/>
        <v>8.5714285714285712</v>
      </c>
      <c r="O6" s="38">
        <f>AVERAGE('KSDV-Original'!AR5:AS5)*10/7</f>
        <v>7.1428571428571432</v>
      </c>
      <c r="P6" s="36">
        <f>AVERAGE('KSDV-Original'!AV5:AW5)*10/7</f>
        <v>10</v>
      </c>
      <c r="Q6" s="36">
        <f>AVERAGE('KSDV-Original'!AX5:AY5)*10/7</f>
        <v>10</v>
      </c>
      <c r="R6" s="36" t="str">
        <f>'KSDV-Original'!AZ5</f>
        <v>Không</v>
      </c>
      <c r="S6" s="119">
        <f>AVERAGE(L6:Q6)</f>
        <v>8.8095238095238102</v>
      </c>
      <c r="T6" s="36">
        <f>VLOOKUP('KSDV-Original'!BD5,DKSV!$T$30:$U$35,2,0)</f>
        <v>3</v>
      </c>
      <c r="U6" s="36">
        <f>VLOOKUP('KSDV-Original'!BE5,DKSV!$T$30:$U$35,2,0)</f>
        <v>1</v>
      </c>
      <c r="V6" s="36">
        <f>VLOOKUP('KSDV-Original'!BF5,DKSV!$T$30:$U$35,2,0)</f>
        <v>1</v>
      </c>
      <c r="W6" s="36">
        <f>VLOOKUP('KSDV-Original'!BG5,DKSV!$T$30:$U$35,2,0)</f>
        <v>1</v>
      </c>
      <c r="X6" s="36">
        <f>VLOOKUP('KSDV-Original'!BH5,DKSV!$T$30:$U$35,2,0)</f>
        <v>4</v>
      </c>
      <c r="Y6" s="36">
        <f>VLOOKUP('KSDV-Original'!BI5,DKSV!$T$30:$U$35,2,0)</f>
        <v>1</v>
      </c>
      <c r="Z6" s="36">
        <f>VLOOKUP('KSDV-Original'!BJ5,DKSV!$T$30:$U$35,2,0)</f>
        <v>3</v>
      </c>
      <c r="AA6" s="36">
        <f>VLOOKUP('KSDV-Original'!BK5,DKSV!$T$30:$U$35,2,0)</f>
        <v>3</v>
      </c>
      <c r="AB6" s="36">
        <f>VLOOKUP('KSDV-Original'!BL5,DKSV!$T$30:$U$35,2,0)</f>
        <v>1</v>
      </c>
      <c r="AC6" s="36">
        <f>VLOOKUP('KSDV-Original'!BM5,DKSV!$T$30:$U$35,2,0)</f>
        <v>3</v>
      </c>
      <c r="AD6" s="36">
        <f>VLOOKUP('KSDV-Original'!BN5,DKSV!$T$30:$U$35,2,0)</f>
        <v>3</v>
      </c>
      <c r="AE6" s="36">
        <f>VLOOKUP('KSDV-Original'!BO5,DKSV!$T$30:$U$35,2,0)</f>
        <v>3</v>
      </c>
      <c r="AF6" s="36">
        <f>VLOOKUP('KSDV-Original'!BP5,DKSV!$T$30:$U$35,2,0)</f>
        <v>3</v>
      </c>
      <c r="AG6" s="36">
        <f>VLOOKUP('KSDV-Original'!BQ5,DKSV!$T$30:$U$35,2,0)</f>
        <v>1</v>
      </c>
      <c r="AH6" s="36">
        <f>VLOOKUP('KSDV-Original'!BR5,DKSV!$T$30:$U$35,2,0)</f>
        <v>3</v>
      </c>
      <c r="AI6" s="36">
        <f>VLOOKUP('KSDV-Original'!BS5,DKSV!$T$30:$U$35,2,0)</f>
        <v>3</v>
      </c>
      <c r="AJ6" s="36">
        <f>VLOOKUP('KSDV-Original'!BT5,DKSV!$T$30:$U$35,2,0)</f>
        <v>3</v>
      </c>
      <c r="AK6" s="36">
        <f>VLOOKUP('KSDV-Original'!BU5,DKSV!$T$30:$U$35,2,0)</f>
        <v>1</v>
      </c>
      <c r="AL6" s="108">
        <f>AVERAGEIF(T6:AK6,"&gt;0")*10/5</f>
        <v>4.5555555555555554</v>
      </c>
      <c r="AM6" s="36">
        <f>VLOOKUP('KSDV-Original'!BV5,DKSV!$T$30:$U$35,2,0)</f>
        <v>1</v>
      </c>
      <c r="AN6" s="36">
        <f>VLOOKUP('KSDV-Original'!BW5,DKSV!$T$30:$U$35,2,0)</f>
        <v>1</v>
      </c>
      <c r="AO6" s="36">
        <f>VLOOKUP('KSDV-Original'!BX5,DKSV!$T$30:$U$35,2,0)</f>
        <v>2</v>
      </c>
      <c r="AP6" s="36">
        <f>VLOOKUP('KSDV-Original'!BY5,DKSV!$T$30:$U$35,2,0)</f>
        <v>1</v>
      </c>
      <c r="AQ6" s="36">
        <f>VLOOKUP('KSDV-Original'!BZ5,DKSV!$T$30:$U$35,2,0)</f>
        <v>3</v>
      </c>
      <c r="AR6" s="36">
        <f>VLOOKUP('KSDV-Original'!CA5,DKSV!$T$30:$U$35,2,0)</f>
        <v>1</v>
      </c>
      <c r="AS6" s="36">
        <f>VLOOKUP('KSDV-Original'!CB5,DKSV!$T$30:$U$35,2,0)</f>
        <v>3</v>
      </c>
      <c r="AT6" s="36">
        <f>VLOOKUP('KSDV-Original'!CC5,DKSV!$T$30:$U$35,2,0)</f>
        <v>3</v>
      </c>
      <c r="AU6" s="36">
        <f>VLOOKUP('KSDV-Original'!CD5,DKSV!$T$30:$U$35,2,0)</f>
        <v>2</v>
      </c>
      <c r="AV6" s="36">
        <f>VLOOKUP('KSDV-Original'!CE5,DKSV!$T$30:$U$35,2,0)</f>
        <v>2</v>
      </c>
      <c r="AW6" s="36">
        <f>VLOOKUP('KSDV-Original'!CF5,DKSV!$T$30:$U$35,2,0)</f>
        <v>3</v>
      </c>
      <c r="AX6" s="36">
        <f>VLOOKUP('KSDV-Original'!CG5,DKSV!$T$30:$U$35,2,0)</f>
        <v>3</v>
      </c>
      <c r="AY6" s="36">
        <f>VLOOKUP('KSDV-Original'!CH5,DKSV!$T$30:$U$35,2,0)</f>
        <v>3</v>
      </c>
      <c r="AZ6" s="36">
        <f>VLOOKUP('KSDV-Original'!CI5,DKSV!$T$30:$U$35,2,0)</f>
        <v>2</v>
      </c>
      <c r="BA6" s="36">
        <f>VLOOKUP('KSDV-Original'!CJ5,DKSV!$T$30:$U$35,2,0)</f>
        <v>1</v>
      </c>
      <c r="BB6" s="36">
        <f>VLOOKUP('KSDV-Original'!CK5,DKSV!$T$30:$U$35,2,0)</f>
        <v>3</v>
      </c>
      <c r="BC6" s="108">
        <f>AVERAGEIF(AM6:BB6,"&gt;0")*10/5</f>
        <v>4.25</v>
      </c>
      <c r="BD6" s="36">
        <f>VLOOKUP('KSDV-Original'!CL5,DKSV!$T$30:$U$35,2,0)</f>
        <v>1</v>
      </c>
      <c r="BE6" s="36">
        <f>VLOOKUP('KSDV-Original'!CM5,DKSV!$T$30:$U$35,2,0)</f>
        <v>1</v>
      </c>
      <c r="BF6" s="36">
        <f>VLOOKUP('KSDV-Original'!CN5,DKSV!$T$30:$U$35,2,0)</f>
        <v>1</v>
      </c>
      <c r="BG6" s="36">
        <f>VLOOKUP('KSDV-Original'!CO5,DKSV!$T$30:$U$35,2,0)</f>
        <v>3</v>
      </c>
      <c r="BH6" s="36">
        <f>VLOOKUP('KSDV-Original'!CP5,DKSV!$T$30:$U$35,2,0)</f>
        <v>1</v>
      </c>
      <c r="BI6" s="36">
        <f>VLOOKUP('KSDV-Original'!CQ5,DKSV!$T$30:$U$35,2,0)</f>
        <v>1</v>
      </c>
      <c r="BJ6" s="36">
        <f>VLOOKUP('KSDV-Original'!CR5,DKSV!$T$30:$U$35,2,0)</f>
        <v>3</v>
      </c>
      <c r="BK6" s="36">
        <f>VLOOKUP('KSDV-Original'!CS5,DKSV!$T$30:$U$35,2,0)</f>
        <v>1</v>
      </c>
      <c r="BL6" s="36">
        <f>VLOOKUP('KSDV-Original'!CT5,DKSV!$T$30:$U$35,2,0)</f>
        <v>1</v>
      </c>
      <c r="BM6" s="36">
        <f>VLOOKUP('KSDV-Original'!CU5,DKSV!$T$30:$U$35,2,0)</f>
        <v>1</v>
      </c>
      <c r="BN6" s="36">
        <f>VLOOKUP('KSDV-Original'!CV5,DKSV!$T$30:$U$35,2,0)</f>
        <v>1</v>
      </c>
      <c r="BO6" s="36">
        <f>VLOOKUP('KSDV-Original'!CW5,DKSV!$T$30:$U$35,2,0)</f>
        <v>3</v>
      </c>
      <c r="BP6" s="36">
        <f>VLOOKUP('KSDV-Original'!CX5,DKSV!$T$30:$U$35,2,0)</f>
        <v>3</v>
      </c>
      <c r="BQ6" s="108">
        <f>AVERAGEIF(BD6:BP6,"&gt;0")*10/5</f>
        <v>3.2307692307692308</v>
      </c>
      <c r="BR6" s="36">
        <f>VLOOKUP('KSDV-Original'!CY5,DKSV!$T$30:$U$35,2,0)</f>
        <v>1</v>
      </c>
      <c r="BS6" s="36">
        <f>VLOOKUP('KSDV-Original'!CZ5,DKSV!$T$30:$U$35,2,0)</f>
        <v>1</v>
      </c>
      <c r="BT6" s="36">
        <f>VLOOKUP('KSDV-Original'!DA5,DKSV!$T$30:$U$35,2,0)</f>
        <v>1</v>
      </c>
      <c r="BU6" s="36">
        <f>VLOOKUP('KSDV-Original'!DB5,DKSV!$T$30:$U$35,2,0)</f>
        <v>1</v>
      </c>
      <c r="BV6" s="36">
        <f>VLOOKUP('KSDV-Original'!DC5,DKSV!$T$30:$U$35,2,0)</f>
        <v>3</v>
      </c>
      <c r="BW6" s="36">
        <f>VLOOKUP('KSDV-Original'!DD5,DKSV!$T$30:$U$35,2,0)</f>
        <v>3</v>
      </c>
      <c r="BX6" s="36">
        <f>VLOOKUP('KSDV-Original'!DE5,DKSV!$T$30:$U$35,2,0)</f>
        <v>3</v>
      </c>
      <c r="BY6" s="36">
        <f>VLOOKUP('KSDV-Original'!DF5,DKSV!$T$30:$U$35,2,0)</f>
        <v>3</v>
      </c>
      <c r="BZ6" s="36">
        <f>VLOOKUP('KSDV-Original'!DG5,DKSV!$T$30:$U$35,2,0)</f>
        <v>3</v>
      </c>
      <c r="CA6" s="36">
        <f>VLOOKUP('KSDV-Original'!DH5,DKSV!$T$30:$U$35,2,0)</f>
        <v>3</v>
      </c>
      <c r="CB6" s="36">
        <f>VLOOKUP('KSDV-Original'!DI5,DKSV!$T$30:$U$35,2,0)</f>
        <v>3</v>
      </c>
      <c r="CC6" s="36">
        <f>VLOOKUP('KSDV-Original'!DJ5,DKSV!$T$30:$U$35,2,0)</f>
        <v>4</v>
      </c>
      <c r="CD6" s="36">
        <f>VLOOKUP('KSDV-Original'!DK5,DKSV!$T$30:$U$35,2,0)</f>
        <v>2</v>
      </c>
      <c r="CE6" s="108">
        <f>AVERAGEIF(BR6:CD6,"&gt;0")*10/5</f>
        <v>4.7692307692307692</v>
      </c>
      <c r="CF6" s="111">
        <f>AVERAGE(CE6,BQ6,BC6,AL6)</f>
        <v>4.2013888888888893</v>
      </c>
      <c r="CG6" s="36">
        <f>_xlfn.NUMBERVALUE((LEFT('KSDV-Original'!DM5,1)))</f>
        <v>6</v>
      </c>
      <c r="CH6" s="36">
        <f>_xlfn.NUMBERVALUE((LEFT('KSDV-Original'!DN5,1)))</f>
        <v>7</v>
      </c>
      <c r="CI6" s="36">
        <f>_xlfn.NUMBERVALUE(LEFT('KSDV-Original'!DR5,1))</f>
        <v>7</v>
      </c>
      <c r="CJ6" s="36">
        <f>_xlfn.NUMBERVALUE(LEFT('KSDV-Original'!DU5,1))</f>
        <v>7</v>
      </c>
      <c r="CK6" s="36">
        <f>_xlfn.NUMBERVALUE(LEFT('KSDV-Original'!DX5,1))</f>
        <v>7</v>
      </c>
      <c r="CL6" s="36">
        <f>_xlfn.NUMBERVALUE(LEFT('KSDV-Original'!EA5,1))</f>
        <v>7</v>
      </c>
      <c r="CM6" s="36">
        <f>_xlfn.NUMBERVALUE(LEFT('KSDV-Original'!EC5,1))</f>
        <v>7</v>
      </c>
      <c r="CN6" s="36" t="str">
        <f>LEFT('KSDV-Original'!ED5,1)</f>
        <v>7</v>
      </c>
      <c r="CO6" s="80">
        <f>AVERAGE(CG6:CN6)*10/7</f>
        <v>9.795918367346939</v>
      </c>
      <c r="CP6" s="36">
        <f>_xlfn.NUMBERVALUE(LEFT('KSDV-Original'!DL5,1))</f>
        <v>1</v>
      </c>
      <c r="CQ6" s="36">
        <f>_xlfn.NUMBERVALUE(LEFT('KSDV-Original'!DO5,1))</f>
        <v>7</v>
      </c>
      <c r="CR6" s="36">
        <f>_xlfn.NUMBERVALUE(LEFT('KSDV-Original'!DP5,1))</f>
        <v>7</v>
      </c>
      <c r="CS6" s="36">
        <f>_xlfn.NUMBERVALUE(LEFT('KSDV-Original'!DQ5,1))</f>
        <v>7</v>
      </c>
      <c r="CT6" s="36">
        <f>_xlfn.NUMBERVALUE(LEFT('KSDV-Original'!DS5,1))</f>
        <v>7</v>
      </c>
      <c r="CU6" s="36">
        <f>_xlfn.NUMBERVALUE(LEFT('KSDV-Original'!DT5,1))</f>
        <v>6</v>
      </c>
      <c r="CV6" s="36">
        <f>_xlfn.NUMBERVALUE(LEFT('KSDV-Original'!DV5,1))</f>
        <v>7</v>
      </c>
      <c r="CW6" s="36">
        <f>_xlfn.NUMBERVALUE(LEFT('KSDV-Original'!DW5,1))</f>
        <v>5</v>
      </c>
      <c r="CX6" s="36">
        <f>_xlfn.NUMBERVALUE(LEFT('KSDV-Original'!DY5,1))</f>
        <v>7</v>
      </c>
      <c r="CY6" s="36">
        <f>_xlfn.NUMBERVALUE(LEFT('KSDV-Original'!DZ5,1))</f>
        <v>5</v>
      </c>
      <c r="CZ6" s="36">
        <f>_xlfn.NUMBERVALUE(LEFT('KSDV-Original'!EB5,1))</f>
        <v>7</v>
      </c>
      <c r="DA6" s="80">
        <f>AVERAGE(CP6:CZ6)*10/7</f>
        <v>8.5714285714285712</v>
      </c>
      <c r="DB6" s="36">
        <f>_xlfn.NUMBERVALUE(LEFT('KSDV-Original'!EE5,1))</f>
        <v>5</v>
      </c>
      <c r="DC6" s="36">
        <f>_xlfn.NUMBERVALUE(LEFT('KSDV-Original'!EH5,1))</f>
        <v>6</v>
      </c>
      <c r="DD6" s="36">
        <f>_xlfn.NUMBERVALUE(LEFT('KSDV-Original'!EK5,1))</f>
        <v>6</v>
      </c>
      <c r="DE6" s="36">
        <f>_xlfn.NUMBERVALUE(LEFT('KSDV-Original'!EN5,1))</f>
        <v>6</v>
      </c>
      <c r="DF6" s="36">
        <f>_xlfn.NUMBERVALUE(LEFT('KSDV-Original'!ER5,1))</f>
        <v>6</v>
      </c>
      <c r="DG6" s="80">
        <f>AVERAGE(DB6:DF6)*10/3</f>
        <v>19.333333333333332</v>
      </c>
      <c r="DH6" s="36">
        <f>_xlfn.NUMBERVALUE(LEFT('KSDV-Original'!EF5,1))</f>
        <v>6</v>
      </c>
      <c r="DI6" s="36">
        <f>_xlfn.NUMBERVALUE(LEFT('KSDV-Original'!EI5,1))</f>
        <v>6</v>
      </c>
      <c r="DJ6" s="36">
        <f>_xlfn.NUMBERVALUE(LEFT('KSDV-Original'!EO5,1))</f>
        <v>6</v>
      </c>
      <c r="DK6" s="36">
        <f>_xlfn.NUMBERVALUE(LEFT('KSDV-Original'!ES5,1))</f>
        <v>6</v>
      </c>
      <c r="DL6" s="80">
        <f>AVERAGE(DH6:DK6)*10/3</f>
        <v>20</v>
      </c>
      <c r="DM6" s="36">
        <f>_xlfn.NUMBERVALUE(LEFT('KSDV-Original'!EG5,1))</f>
        <v>1</v>
      </c>
      <c r="DN6" s="36">
        <f>_xlfn.NUMBERVALUE(LEFT('KSDV-Original'!EJ5,1))</f>
        <v>5</v>
      </c>
      <c r="DO6" s="36">
        <f>_xlfn.NUMBERVALUE(LEFT('KSDV-Original'!EL5,1))</f>
        <v>1</v>
      </c>
      <c r="DP6" s="36">
        <f>_xlfn.NUMBERVALUE(LEFT('KSDV-Original'!EP5,1))</f>
        <v>6</v>
      </c>
      <c r="DQ6" s="36">
        <f>_xlfn.NUMBERVALUE(LEFT('KSDV-Original'!ET5,1))</f>
        <v>5</v>
      </c>
      <c r="DR6" s="81">
        <f>AVERAGE(DM6:DQ6)*10/3</f>
        <v>12</v>
      </c>
      <c r="DS6" s="36">
        <f>_xlfn.NUMBERVALUE(LEFT('KSDV-Original'!EM5,1))</f>
        <v>6</v>
      </c>
      <c r="DT6" s="36">
        <f>_xlfn.NUMBERVALUE(LEFT('KSDV-Original'!EQ5,1))</f>
        <v>6</v>
      </c>
      <c r="DU6" s="36">
        <f>_xlfn.NUMBERVALUE(LEFT('KSDV-Original'!EU5,1))</f>
        <v>6</v>
      </c>
      <c r="DV6" s="80">
        <f>AVERAGE(DS6:DU6)*10/3</f>
        <v>20</v>
      </c>
      <c r="DW6" s="111">
        <f>AVERAGE(DV6,DR6,DL6,DG6)</f>
        <v>17.833333333333332</v>
      </c>
      <c r="DX6" s="36">
        <f>IF('KSDV-Original'!EV5=DX$21,1,0)</f>
        <v>1</v>
      </c>
      <c r="DY6" s="36">
        <f>IF('KSDV-Original'!EW5=DY$21,1,0)</f>
        <v>0</v>
      </c>
      <c r="DZ6" s="36">
        <f>IF('KSDV-Original'!EX5=DZ$21,1,0)</f>
        <v>1</v>
      </c>
      <c r="EA6" s="36">
        <f>IF('KSDV-Original'!EY5=EA$21,1,0)</f>
        <v>1</v>
      </c>
      <c r="EB6" s="36">
        <f>IF('KSDV-Original'!EZ5=EB$21,1,0)</f>
        <v>1</v>
      </c>
      <c r="EC6" s="36">
        <f>IF('KSDV-Original'!FA5=EC$21,1,0)</f>
        <v>0</v>
      </c>
      <c r="ED6" s="36">
        <f>IF('KSDV-Original'!FB5=ED$21,1,0)</f>
        <v>0</v>
      </c>
      <c r="EE6" s="109">
        <f>SUM(DX6:ED6)*10/7</f>
        <v>5.7142857142857144</v>
      </c>
      <c r="EF6" s="36">
        <f>IF('KSDV-Original'!FC5=EF$21,1,0)</f>
        <v>0</v>
      </c>
      <c r="EG6" s="36">
        <f>IF('KSDV-Original'!FD5=EG$21,1,0)</f>
        <v>1</v>
      </c>
      <c r="EH6" s="36">
        <f>IF('KSDV-Original'!FE5=EH$21,1,0)</f>
        <v>0</v>
      </c>
      <c r="EI6" s="109">
        <f>SUM(EF6:EH6)*10/3</f>
        <v>3.3333333333333335</v>
      </c>
      <c r="EJ6" s="36">
        <f>IF('KSDV-Original'!FF5=EJ$21,1,0)</f>
        <v>1</v>
      </c>
      <c r="EK6" s="36">
        <f>IF('KSDV-Original'!FG5=EK$21,1,0)</f>
        <v>1</v>
      </c>
      <c r="EL6" s="36">
        <f>IF('KSDV-Original'!FH5=EL$21,1,0)</f>
        <v>1</v>
      </c>
      <c r="EM6" s="36">
        <f>IF('KSDV-Original'!FI5=EM$21,1,0)</f>
        <v>1</v>
      </c>
      <c r="EN6" s="36">
        <f>IF('KSDV-Original'!FJ5=EN$21,1,0)</f>
        <v>1</v>
      </c>
      <c r="EO6" s="36">
        <f>IF('KSDV-Original'!FK5=EO$21,1,0)</f>
        <v>1</v>
      </c>
      <c r="EP6" s="36">
        <f>IF('KSDV-Original'!FL5=EP$21,1,0)</f>
        <v>0</v>
      </c>
      <c r="EQ6" s="109">
        <f>SUM(EJ6:EP6)*10/7</f>
        <v>8.5714285714285712</v>
      </c>
      <c r="ER6" s="36">
        <f>IF('KSDV-Original'!FM5=ER$21,1,0)</f>
        <v>1</v>
      </c>
      <c r="ES6" s="36">
        <f>IF('KSDV-Original'!FN5=ES$21,1,0)</f>
        <v>1</v>
      </c>
      <c r="ET6" s="36">
        <f>IF('KSDV-Original'!FO5=ET$21,1,0)</f>
        <v>1</v>
      </c>
      <c r="EU6" s="64">
        <f>SUM(ER6:ET6)*10/3</f>
        <v>10</v>
      </c>
      <c r="EV6" s="111">
        <f>AVERAGE(EU6,EQ6,EI6,EE6)</f>
        <v>6.9047619047619042</v>
      </c>
    </row>
    <row r="7" spans="1:152" x14ac:dyDescent="0.4">
      <c r="A7" s="36">
        <v>4</v>
      </c>
      <c r="B7" s="36"/>
      <c r="C7" s="36"/>
      <c r="D7" s="36"/>
      <c r="E7" s="36"/>
      <c r="F7" s="36">
        <f>'KSDV-Original'!J6</f>
        <v>0</v>
      </c>
      <c r="G7" s="36">
        <f>'KSDV-Original'!K6</f>
        <v>0</v>
      </c>
      <c r="H7" s="36">
        <f>'KSDV-Original'!H6</f>
        <v>0</v>
      </c>
      <c r="I7" s="36">
        <f>'KSDV-Original'!I6</f>
        <v>0</v>
      </c>
      <c r="J7" s="38" t="e">
        <f t="shared" si="2"/>
        <v>#DIV/0!</v>
      </c>
      <c r="K7" s="36"/>
      <c r="L7" s="36"/>
      <c r="M7" s="36"/>
      <c r="N7" s="36"/>
      <c r="O7" s="36"/>
      <c r="P7" s="36"/>
      <c r="Q7" s="36"/>
      <c r="R7" s="36"/>
      <c r="S7" s="114"/>
      <c r="T7" s="36"/>
      <c r="U7" s="36"/>
      <c r="V7" s="36"/>
      <c r="W7" s="36"/>
      <c r="X7" s="36"/>
      <c r="Y7" s="36"/>
      <c r="Z7" s="36"/>
      <c r="AA7" s="36"/>
      <c r="AB7" s="36"/>
      <c r="AC7" s="36"/>
      <c r="AD7" s="36"/>
      <c r="AE7" s="36"/>
      <c r="AF7" s="36"/>
      <c r="AG7" s="36"/>
      <c r="AH7" s="36"/>
      <c r="AI7" s="36"/>
      <c r="AJ7" s="36"/>
      <c r="AK7" s="36"/>
      <c r="AL7" s="105"/>
      <c r="AM7" s="36"/>
      <c r="AN7" s="36"/>
      <c r="AO7" s="36"/>
      <c r="AP7" s="36"/>
      <c r="AQ7" s="36"/>
      <c r="AR7" s="36"/>
      <c r="AS7" s="36"/>
      <c r="AT7" s="36"/>
      <c r="AU7" s="36"/>
      <c r="AV7" s="36"/>
      <c r="AW7" s="36"/>
      <c r="AX7" s="36"/>
      <c r="AY7" s="36"/>
      <c r="AZ7" s="36"/>
      <c r="BA7" s="36"/>
      <c r="BB7" s="36"/>
      <c r="BC7" s="105"/>
      <c r="BD7" s="36"/>
      <c r="BE7" s="36"/>
      <c r="BF7" s="36"/>
      <c r="BG7" s="36"/>
      <c r="BH7" s="36"/>
      <c r="BI7" s="36"/>
      <c r="BJ7" s="36"/>
      <c r="BK7" s="36"/>
      <c r="BL7" s="36"/>
      <c r="BM7" s="36"/>
      <c r="BN7" s="36"/>
      <c r="BO7" s="36"/>
      <c r="BP7" s="36"/>
      <c r="BQ7" s="105"/>
      <c r="BR7" s="36"/>
      <c r="BS7" s="36"/>
      <c r="BT7" s="36"/>
      <c r="BU7" s="36"/>
      <c r="BV7" s="36"/>
      <c r="BW7" s="36"/>
      <c r="BX7" s="36"/>
      <c r="BY7" s="36"/>
      <c r="BZ7" s="36"/>
      <c r="CA7" s="36"/>
      <c r="CB7" s="36"/>
      <c r="CC7" s="36"/>
      <c r="CD7" s="36"/>
      <c r="CE7" s="105"/>
      <c r="CF7" s="112"/>
      <c r="CG7" s="36"/>
      <c r="CH7" s="36"/>
      <c r="CI7" s="36"/>
      <c r="CJ7" s="36"/>
      <c r="CK7" s="36"/>
      <c r="CL7" s="36"/>
      <c r="CM7" s="36"/>
      <c r="CN7" s="36"/>
      <c r="CO7" s="82"/>
      <c r="CP7" s="36"/>
      <c r="CQ7" s="36"/>
      <c r="CR7" s="36"/>
      <c r="CS7" s="36"/>
      <c r="CT7" s="36"/>
      <c r="CU7" s="36"/>
      <c r="CV7" s="36"/>
      <c r="CW7" s="36"/>
      <c r="CX7" s="36"/>
      <c r="CY7" s="36"/>
      <c r="CZ7" s="36"/>
      <c r="DA7" s="82"/>
      <c r="DB7" s="36"/>
      <c r="DC7" s="36"/>
      <c r="DD7" s="36"/>
      <c r="DE7" s="36"/>
      <c r="DF7" s="36"/>
      <c r="DG7" s="82"/>
      <c r="DH7" s="36"/>
      <c r="DI7" s="36"/>
      <c r="DJ7" s="36"/>
      <c r="DK7" s="36"/>
      <c r="DL7" s="82"/>
      <c r="DM7" s="36"/>
      <c r="DN7" s="36"/>
      <c r="DO7" s="36"/>
      <c r="DP7" s="36"/>
      <c r="DQ7" s="36"/>
      <c r="DR7" s="82"/>
      <c r="DS7" s="36"/>
      <c r="DT7" s="36"/>
      <c r="DU7" s="36"/>
      <c r="DV7" s="82"/>
      <c r="DW7" s="115"/>
      <c r="DX7" s="36"/>
      <c r="DY7" s="36"/>
      <c r="DZ7" s="36"/>
      <c r="EA7" s="36"/>
      <c r="EB7" s="36"/>
      <c r="EC7" s="36"/>
      <c r="ED7" s="36"/>
      <c r="EE7" s="82"/>
      <c r="EF7" s="36"/>
      <c r="EG7" s="36"/>
      <c r="EH7" s="36"/>
      <c r="EI7" s="82"/>
      <c r="EJ7" s="36"/>
      <c r="EK7" s="36"/>
      <c r="EL7" s="36"/>
      <c r="EM7" s="36"/>
      <c r="EN7" s="36"/>
      <c r="EO7" s="36"/>
      <c r="EP7" s="36"/>
      <c r="EQ7" s="82"/>
      <c r="ER7" s="36"/>
      <c r="ES7" s="36"/>
      <c r="ET7" s="36"/>
      <c r="EU7" s="46"/>
      <c r="EV7" s="115"/>
    </row>
    <row r="8" spans="1:152" x14ac:dyDescent="0.4">
      <c r="A8" s="36">
        <v>5</v>
      </c>
      <c r="B8" s="36"/>
      <c r="C8" s="36"/>
      <c r="D8" s="36"/>
      <c r="E8" s="36"/>
      <c r="F8" s="36">
        <f>'KSDV-Original'!J7</f>
        <v>0</v>
      </c>
      <c r="G8" s="36">
        <f>'KSDV-Original'!K7</f>
        <v>0</v>
      </c>
      <c r="H8" s="36">
        <f>'KSDV-Original'!H7</f>
        <v>0</v>
      </c>
      <c r="I8" s="36">
        <f>'KSDV-Original'!I7</f>
        <v>0</v>
      </c>
      <c r="J8" s="38" t="e">
        <f t="shared" si="2"/>
        <v>#DIV/0!</v>
      </c>
      <c r="K8" s="36"/>
      <c r="L8" s="36"/>
      <c r="M8" s="36"/>
      <c r="N8" s="36"/>
      <c r="O8" s="36"/>
      <c r="P8" s="36"/>
      <c r="Q8" s="36"/>
      <c r="R8" s="36"/>
      <c r="S8" s="114"/>
      <c r="T8" s="36"/>
      <c r="U8" s="36"/>
      <c r="V8" s="36"/>
      <c r="W8" s="36"/>
      <c r="X8" s="36"/>
      <c r="Y8" s="36"/>
      <c r="Z8" s="36"/>
      <c r="AA8" s="36"/>
      <c r="AB8" s="36"/>
      <c r="AC8" s="36"/>
      <c r="AD8" s="36"/>
      <c r="AE8" s="36"/>
      <c r="AF8" s="36"/>
      <c r="AG8" s="36"/>
      <c r="AH8" s="36"/>
      <c r="AI8" s="36"/>
      <c r="AJ8" s="36"/>
      <c r="AK8" s="36"/>
      <c r="AL8" s="105"/>
      <c r="AM8" s="36"/>
      <c r="AN8" s="36"/>
      <c r="AO8" s="36"/>
      <c r="AP8" s="36"/>
      <c r="AQ8" s="36"/>
      <c r="AR8" s="36"/>
      <c r="AS8" s="36"/>
      <c r="AT8" s="36"/>
      <c r="AU8" s="36"/>
      <c r="AV8" s="36"/>
      <c r="AW8" s="36"/>
      <c r="AX8" s="36"/>
      <c r="AY8" s="36"/>
      <c r="AZ8" s="36"/>
      <c r="BA8" s="36"/>
      <c r="BB8" s="36"/>
      <c r="BC8" s="105"/>
      <c r="BD8" s="36"/>
      <c r="BE8" s="36"/>
      <c r="BF8" s="36"/>
      <c r="BG8" s="36"/>
      <c r="BH8" s="36"/>
      <c r="BI8" s="36"/>
      <c r="BJ8" s="36"/>
      <c r="BK8" s="36"/>
      <c r="BL8" s="36"/>
      <c r="BM8" s="36"/>
      <c r="BN8" s="36"/>
      <c r="BO8" s="36"/>
      <c r="BP8" s="36"/>
      <c r="BQ8" s="105"/>
      <c r="BR8" s="36"/>
      <c r="BS8" s="36"/>
      <c r="BT8" s="36"/>
      <c r="BU8" s="36"/>
      <c r="BV8" s="36"/>
      <c r="BW8" s="36"/>
      <c r="BX8" s="36"/>
      <c r="BY8" s="36"/>
      <c r="BZ8" s="36"/>
      <c r="CA8" s="36"/>
      <c r="CB8" s="36"/>
      <c r="CC8" s="36"/>
      <c r="CD8" s="36"/>
      <c r="CE8" s="105"/>
      <c r="CF8" s="112"/>
      <c r="CG8" s="36"/>
      <c r="CH8" s="36"/>
      <c r="CI8" s="36"/>
      <c r="CJ8" s="36"/>
      <c r="CK8" s="36"/>
      <c r="CL8" s="36"/>
      <c r="CM8" s="36"/>
      <c r="CN8" s="36"/>
      <c r="CO8" s="82"/>
      <c r="CP8" s="36"/>
      <c r="CQ8" s="36"/>
      <c r="CR8" s="36"/>
      <c r="CS8" s="36"/>
      <c r="CT8" s="36"/>
      <c r="CU8" s="36"/>
      <c r="CV8" s="36"/>
      <c r="CW8" s="36"/>
      <c r="CX8" s="36"/>
      <c r="CY8" s="36"/>
      <c r="CZ8" s="36"/>
      <c r="DA8" s="82"/>
      <c r="DB8" s="36"/>
      <c r="DC8" s="36"/>
      <c r="DD8" s="36"/>
      <c r="DE8" s="36"/>
      <c r="DF8" s="36"/>
      <c r="DG8" s="82"/>
      <c r="DH8" s="36"/>
      <c r="DI8" s="36"/>
      <c r="DJ8" s="36"/>
      <c r="DK8" s="36"/>
      <c r="DL8" s="82"/>
      <c r="DM8" s="36"/>
      <c r="DN8" s="36"/>
      <c r="DO8" s="36"/>
      <c r="DP8" s="36"/>
      <c r="DQ8" s="36"/>
      <c r="DR8" s="82"/>
      <c r="DS8" s="36"/>
      <c r="DT8" s="36"/>
      <c r="DU8" s="36"/>
      <c r="DV8" s="82"/>
      <c r="DW8" s="115"/>
      <c r="DX8" s="36"/>
      <c r="DY8" s="36"/>
      <c r="DZ8" s="36"/>
      <c r="EA8" s="36"/>
      <c r="EB8" s="36"/>
      <c r="EC8" s="36"/>
      <c r="ED8" s="36"/>
      <c r="EE8" s="82"/>
      <c r="EF8" s="36"/>
      <c r="EG8" s="36"/>
      <c r="EH8" s="36"/>
      <c r="EI8" s="82"/>
      <c r="EJ8" s="36"/>
      <c r="EK8" s="36"/>
      <c r="EL8" s="36"/>
      <c r="EM8" s="36"/>
      <c r="EN8" s="36"/>
      <c r="EO8" s="36"/>
      <c r="EP8" s="36"/>
      <c r="EQ8" s="82"/>
      <c r="ER8" s="36"/>
      <c r="ES8" s="36"/>
      <c r="ET8" s="36"/>
      <c r="EU8" s="46"/>
      <c r="EV8" s="115"/>
    </row>
    <row r="9" spans="1:152" x14ac:dyDescent="0.4">
      <c r="A9" s="36">
        <v>6</v>
      </c>
      <c r="B9" s="36"/>
      <c r="C9" s="36"/>
      <c r="D9" s="36"/>
      <c r="E9" s="36"/>
      <c r="F9" s="36">
        <f>'KSDV-Original'!J8</f>
        <v>0</v>
      </c>
      <c r="G9" s="36">
        <f>'KSDV-Original'!K8</f>
        <v>0</v>
      </c>
      <c r="H9" s="36">
        <f>'KSDV-Original'!H8</f>
        <v>0</v>
      </c>
      <c r="I9" s="36">
        <f>'KSDV-Original'!I8</f>
        <v>0</v>
      </c>
      <c r="J9" s="38" t="e">
        <f t="shared" si="2"/>
        <v>#DIV/0!</v>
      </c>
      <c r="K9" s="36"/>
      <c r="L9" s="36"/>
      <c r="M9" s="36"/>
      <c r="N9" s="36"/>
      <c r="O9" s="36"/>
      <c r="P9" s="36"/>
      <c r="Q9" s="36"/>
      <c r="R9" s="36"/>
      <c r="S9" s="114"/>
      <c r="T9" s="36"/>
      <c r="U9" s="36"/>
      <c r="V9" s="36"/>
      <c r="W9" s="36"/>
      <c r="X9" s="36"/>
      <c r="Y9" s="36"/>
      <c r="Z9" s="36"/>
      <c r="AA9" s="36"/>
      <c r="AB9" s="36"/>
      <c r="AC9" s="36"/>
      <c r="AD9" s="36"/>
      <c r="AE9" s="36"/>
      <c r="AF9" s="36"/>
      <c r="AG9" s="36"/>
      <c r="AH9" s="36"/>
      <c r="AI9" s="36"/>
      <c r="AJ9" s="36"/>
      <c r="AK9" s="36"/>
      <c r="AL9" s="105"/>
      <c r="AM9" s="36"/>
      <c r="AN9" s="36"/>
      <c r="AO9" s="36"/>
      <c r="AP9" s="36"/>
      <c r="AQ9" s="36"/>
      <c r="AR9" s="36"/>
      <c r="AS9" s="36"/>
      <c r="AT9" s="36"/>
      <c r="AU9" s="36"/>
      <c r="AV9" s="36"/>
      <c r="AW9" s="36"/>
      <c r="AX9" s="36"/>
      <c r="AY9" s="36"/>
      <c r="AZ9" s="36"/>
      <c r="BA9" s="36"/>
      <c r="BB9" s="36"/>
      <c r="BC9" s="105"/>
      <c r="BD9" s="36"/>
      <c r="BE9" s="36"/>
      <c r="BF9" s="36"/>
      <c r="BG9" s="36"/>
      <c r="BH9" s="36"/>
      <c r="BI9" s="36"/>
      <c r="BJ9" s="36"/>
      <c r="BK9" s="36"/>
      <c r="BL9" s="36"/>
      <c r="BM9" s="36"/>
      <c r="BN9" s="36"/>
      <c r="BO9" s="36"/>
      <c r="BP9" s="36"/>
      <c r="BQ9" s="105"/>
      <c r="BR9" s="36"/>
      <c r="BS9" s="36"/>
      <c r="BT9" s="36"/>
      <c r="BU9" s="36"/>
      <c r="BV9" s="36"/>
      <c r="BW9" s="36"/>
      <c r="BX9" s="36"/>
      <c r="BY9" s="36"/>
      <c r="BZ9" s="36"/>
      <c r="CA9" s="36"/>
      <c r="CB9" s="36"/>
      <c r="CC9" s="36"/>
      <c r="CD9" s="36"/>
      <c r="CE9" s="105"/>
      <c r="CF9" s="112"/>
      <c r="CG9" s="36"/>
      <c r="CH9" s="36"/>
      <c r="CI9" s="36"/>
      <c r="CJ9" s="36"/>
      <c r="CK9" s="36"/>
      <c r="CL9" s="36"/>
      <c r="CM9" s="36"/>
      <c r="CN9" s="36"/>
      <c r="CO9" s="82"/>
      <c r="CP9" s="36"/>
      <c r="CQ9" s="36"/>
      <c r="CR9" s="36"/>
      <c r="CS9" s="36"/>
      <c r="CT9" s="36"/>
      <c r="CU9" s="36"/>
      <c r="CV9" s="36"/>
      <c r="CW9" s="36"/>
      <c r="CX9" s="36"/>
      <c r="CY9" s="36"/>
      <c r="CZ9" s="36"/>
      <c r="DA9" s="82"/>
      <c r="DB9" s="36"/>
      <c r="DC9" s="36"/>
      <c r="DD9" s="36"/>
      <c r="DE9" s="36"/>
      <c r="DF9" s="36"/>
      <c r="DG9" s="82"/>
      <c r="DH9" s="36"/>
      <c r="DI9" s="36"/>
      <c r="DJ9" s="36"/>
      <c r="DK9" s="36"/>
      <c r="DL9" s="82"/>
      <c r="DM9" s="36"/>
      <c r="DN9" s="36"/>
      <c r="DO9" s="36"/>
      <c r="DP9" s="36"/>
      <c r="DQ9" s="36"/>
      <c r="DR9" s="82"/>
      <c r="DS9" s="36"/>
      <c r="DT9" s="36"/>
      <c r="DU9" s="36"/>
      <c r="DV9" s="82"/>
      <c r="DW9" s="115"/>
      <c r="DX9" s="36"/>
      <c r="DY9" s="36"/>
      <c r="DZ9" s="36"/>
      <c r="EA9" s="36"/>
      <c r="EB9" s="36"/>
      <c r="EC9" s="36"/>
      <c r="ED9" s="36"/>
      <c r="EE9" s="82"/>
      <c r="EF9" s="36"/>
      <c r="EG9" s="36"/>
      <c r="EH9" s="36"/>
      <c r="EI9" s="82"/>
      <c r="EJ9" s="36"/>
      <c r="EK9" s="36"/>
      <c r="EL9" s="36"/>
      <c r="EM9" s="36"/>
      <c r="EN9" s="36"/>
      <c r="EO9" s="36"/>
      <c r="EP9" s="36"/>
      <c r="EQ9" s="82"/>
      <c r="ER9" s="36"/>
      <c r="ES9" s="36"/>
      <c r="ET9" s="36"/>
      <c r="EU9" s="46"/>
      <c r="EV9" s="115"/>
    </row>
    <row r="10" spans="1:152" x14ac:dyDescent="0.4">
      <c r="A10" s="36">
        <v>7</v>
      </c>
      <c r="B10" s="36"/>
      <c r="C10" s="36"/>
      <c r="D10" s="36"/>
      <c r="E10" s="36"/>
      <c r="F10" s="36">
        <f>'KSDV-Original'!J9</f>
        <v>0</v>
      </c>
      <c r="G10" s="36">
        <f>'KSDV-Original'!K9</f>
        <v>0</v>
      </c>
      <c r="H10" s="36">
        <f>'KSDV-Original'!H9</f>
        <v>0</v>
      </c>
      <c r="I10" s="36">
        <f>'KSDV-Original'!I9</f>
        <v>0</v>
      </c>
      <c r="J10" s="38" t="e">
        <f t="shared" si="2"/>
        <v>#DIV/0!</v>
      </c>
      <c r="K10" s="36"/>
      <c r="L10" s="36"/>
      <c r="M10" s="36"/>
      <c r="N10" s="36"/>
      <c r="O10" s="36"/>
      <c r="P10" s="36"/>
      <c r="Q10" s="36"/>
      <c r="R10" s="36"/>
      <c r="S10" s="114"/>
      <c r="T10" s="36"/>
      <c r="U10" s="36"/>
      <c r="V10" s="36"/>
      <c r="W10" s="36"/>
      <c r="X10" s="36"/>
      <c r="Y10" s="36"/>
      <c r="Z10" s="36"/>
      <c r="AA10" s="36"/>
      <c r="AB10" s="36"/>
      <c r="AC10" s="36"/>
      <c r="AD10" s="36"/>
      <c r="AE10" s="36"/>
      <c r="AF10" s="36"/>
      <c r="AG10" s="36"/>
      <c r="AH10" s="36"/>
      <c r="AI10" s="36"/>
      <c r="AJ10" s="36"/>
      <c r="AK10" s="36"/>
      <c r="AL10" s="105"/>
      <c r="AM10" s="36"/>
      <c r="AN10" s="36"/>
      <c r="AO10" s="36"/>
      <c r="AP10" s="36"/>
      <c r="AQ10" s="36"/>
      <c r="AR10" s="36"/>
      <c r="AS10" s="36"/>
      <c r="AT10" s="36"/>
      <c r="AU10" s="36"/>
      <c r="AV10" s="36"/>
      <c r="AW10" s="36"/>
      <c r="AX10" s="36"/>
      <c r="AY10" s="36"/>
      <c r="AZ10" s="36"/>
      <c r="BA10" s="36"/>
      <c r="BB10" s="36"/>
      <c r="BC10" s="105"/>
      <c r="BD10" s="36"/>
      <c r="BE10" s="36"/>
      <c r="BF10" s="36"/>
      <c r="BG10" s="36"/>
      <c r="BH10" s="36"/>
      <c r="BI10" s="36"/>
      <c r="BJ10" s="36"/>
      <c r="BK10" s="36"/>
      <c r="BL10" s="36"/>
      <c r="BM10" s="36"/>
      <c r="BN10" s="36"/>
      <c r="BO10" s="36"/>
      <c r="BP10" s="36"/>
      <c r="BQ10" s="105"/>
      <c r="BR10" s="36"/>
      <c r="BS10" s="36"/>
      <c r="BT10" s="36"/>
      <c r="BU10" s="36"/>
      <c r="BV10" s="36"/>
      <c r="BW10" s="36"/>
      <c r="BX10" s="36"/>
      <c r="BY10" s="36"/>
      <c r="BZ10" s="36"/>
      <c r="CA10" s="36"/>
      <c r="CB10" s="36"/>
      <c r="CC10" s="36"/>
      <c r="CD10" s="36"/>
      <c r="CE10" s="105"/>
      <c r="CF10" s="112"/>
      <c r="CG10" s="36"/>
      <c r="CH10" s="36"/>
      <c r="CI10" s="36"/>
      <c r="CJ10" s="36"/>
      <c r="CK10" s="36"/>
      <c r="CL10" s="36"/>
      <c r="CM10" s="36"/>
      <c r="CN10" s="36"/>
      <c r="CO10" s="82"/>
      <c r="CP10" s="36"/>
      <c r="CQ10" s="36"/>
      <c r="CR10" s="36"/>
      <c r="CS10" s="36"/>
      <c r="CT10" s="36"/>
      <c r="CU10" s="36"/>
      <c r="CV10" s="36"/>
      <c r="CW10" s="36"/>
      <c r="CX10" s="36"/>
      <c r="CY10" s="36"/>
      <c r="CZ10" s="36"/>
      <c r="DA10" s="82"/>
      <c r="DB10" s="36"/>
      <c r="DC10" s="36"/>
      <c r="DD10" s="36"/>
      <c r="DE10" s="36"/>
      <c r="DF10" s="36"/>
      <c r="DG10" s="82"/>
      <c r="DH10" s="36"/>
      <c r="DI10" s="36"/>
      <c r="DJ10" s="36"/>
      <c r="DK10" s="36"/>
      <c r="DL10" s="82"/>
      <c r="DM10" s="36"/>
      <c r="DN10" s="36"/>
      <c r="DO10" s="36"/>
      <c r="DP10" s="36"/>
      <c r="DQ10" s="36"/>
      <c r="DR10" s="82"/>
      <c r="DS10" s="36"/>
      <c r="DT10" s="36"/>
      <c r="DU10" s="36"/>
      <c r="DV10" s="82"/>
      <c r="DW10" s="115"/>
      <c r="DX10" s="36"/>
      <c r="DY10" s="36"/>
      <c r="DZ10" s="36"/>
      <c r="EA10" s="36"/>
      <c r="EB10" s="36"/>
      <c r="EC10" s="36"/>
      <c r="ED10" s="36"/>
      <c r="EE10" s="82"/>
      <c r="EF10" s="36"/>
      <c r="EG10" s="36"/>
      <c r="EH10" s="36"/>
      <c r="EI10" s="82"/>
      <c r="EJ10" s="36"/>
      <c r="EK10" s="36"/>
      <c r="EL10" s="36"/>
      <c r="EM10" s="36"/>
      <c r="EN10" s="36"/>
      <c r="EO10" s="36"/>
      <c r="EP10" s="36"/>
      <c r="EQ10" s="82"/>
      <c r="ER10" s="36"/>
      <c r="ES10" s="36"/>
      <c r="ET10" s="36"/>
      <c r="EU10" s="46"/>
      <c r="EV10" s="115"/>
    </row>
    <row r="11" spans="1:152" x14ac:dyDescent="0.4">
      <c r="A11" s="36">
        <v>8</v>
      </c>
      <c r="B11" s="36"/>
      <c r="C11" s="36"/>
      <c r="D11" s="36"/>
      <c r="E11" s="36"/>
      <c r="F11" s="36">
        <f>'KSDV-Original'!J10</f>
        <v>0</v>
      </c>
      <c r="G11" s="36">
        <f>'KSDV-Original'!K10</f>
        <v>0</v>
      </c>
      <c r="H11" s="36">
        <f>'KSDV-Original'!H10</f>
        <v>0</v>
      </c>
      <c r="I11" s="36">
        <f>'KSDV-Original'!I10</f>
        <v>0</v>
      </c>
      <c r="J11" s="38" t="e">
        <f t="shared" si="2"/>
        <v>#DIV/0!</v>
      </c>
      <c r="K11" s="36"/>
      <c r="L11" s="36"/>
      <c r="M11" s="36"/>
      <c r="N11" s="36"/>
      <c r="O11" s="36"/>
      <c r="P11" s="36"/>
      <c r="Q11" s="36"/>
      <c r="R11" s="36"/>
      <c r="S11" s="114"/>
      <c r="T11" s="36"/>
      <c r="U11" s="36"/>
      <c r="V11" s="36"/>
      <c r="W11" s="36"/>
      <c r="X11" s="36"/>
      <c r="Y11" s="36"/>
      <c r="Z11" s="36"/>
      <c r="AA11" s="36"/>
      <c r="AB11" s="36"/>
      <c r="AC11" s="36"/>
      <c r="AD11" s="36"/>
      <c r="AE11" s="36"/>
      <c r="AF11" s="36"/>
      <c r="AG11" s="36"/>
      <c r="AH11" s="36"/>
      <c r="AI11" s="36"/>
      <c r="AJ11" s="36"/>
      <c r="AK11" s="36"/>
      <c r="AL11" s="105"/>
      <c r="AM11" s="36"/>
      <c r="AN11" s="36"/>
      <c r="AO11" s="36"/>
      <c r="AP11" s="36"/>
      <c r="AQ11" s="36"/>
      <c r="AR11" s="36"/>
      <c r="AS11" s="36"/>
      <c r="AT11" s="36"/>
      <c r="AU11" s="36"/>
      <c r="AV11" s="36"/>
      <c r="AW11" s="36"/>
      <c r="AX11" s="36"/>
      <c r="AY11" s="36"/>
      <c r="AZ11" s="36"/>
      <c r="BA11" s="36"/>
      <c r="BB11" s="36"/>
      <c r="BC11" s="105"/>
      <c r="BD11" s="36"/>
      <c r="BE11" s="36"/>
      <c r="BF11" s="36"/>
      <c r="BG11" s="36"/>
      <c r="BH11" s="36"/>
      <c r="BI11" s="36"/>
      <c r="BJ11" s="36"/>
      <c r="BK11" s="36"/>
      <c r="BL11" s="36"/>
      <c r="BM11" s="36"/>
      <c r="BN11" s="36"/>
      <c r="BO11" s="36"/>
      <c r="BP11" s="36"/>
      <c r="BQ11" s="105"/>
      <c r="BR11" s="36"/>
      <c r="BS11" s="36"/>
      <c r="BT11" s="36"/>
      <c r="BU11" s="36"/>
      <c r="BV11" s="36"/>
      <c r="BW11" s="36"/>
      <c r="BX11" s="36"/>
      <c r="BY11" s="36"/>
      <c r="BZ11" s="36"/>
      <c r="CA11" s="36"/>
      <c r="CB11" s="36"/>
      <c r="CC11" s="36"/>
      <c r="CD11" s="36"/>
      <c r="CE11" s="105"/>
      <c r="CF11" s="112"/>
      <c r="CG11" s="36"/>
      <c r="CH11" s="36"/>
      <c r="CI11" s="36"/>
      <c r="CJ11" s="36"/>
      <c r="CK11" s="36"/>
      <c r="CL11" s="36"/>
      <c r="CM11" s="36"/>
      <c r="CN11" s="36"/>
      <c r="CO11" s="82"/>
      <c r="CP11" s="36"/>
      <c r="CQ11" s="36"/>
      <c r="CR11" s="36"/>
      <c r="CS11" s="36"/>
      <c r="CT11" s="36"/>
      <c r="CU11" s="36"/>
      <c r="CV11" s="36"/>
      <c r="CW11" s="36"/>
      <c r="CX11" s="36"/>
      <c r="CY11" s="36"/>
      <c r="CZ11" s="36"/>
      <c r="DA11" s="82"/>
      <c r="DB11" s="36"/>
      <c r="DC11" s="36"/>
      <c r="DD11" s="36"/>
      <c r="DE11" s="36"/>
      <c r="DF11" s="36"/>
      <c r="DG11" s="82"/>
      <c r="DH11" s="36"/>
      <c r="DI11" s="36"/>
      <c r="DJ11" s="36"/>
      <c r="DK11" s="36"/>
      <c r="DL11" s="82"/>
      <c r="DM11" s="36"/>
      <c r="DN11" s="36"/>
      <c r="DO11" s="36"/>
      <c r="DP11" s="36"/>
      <c r="DQ11" s="36"/>
      <c r="DR11" s="82"/>
      <c r="DS11" s="36"/>
      <c r="DT11" s="36"/>
      <c r="DU11" s="36"/>
      <c r="DV11" s="82"/>
      <c r="DW11" s="115"/>
      <c r="DX11" s="36"/>
      <c r="DY11" s="36"/>
      <c r="DZ11" s="36"/>
      <c r="EA11" s="36"/>
      <c r="EB11" s="36"/>
      <c r="EC11" s="36"/>
      <c r="ED11" s="36"/>
      <c r="EE11" s="82"/>
      <c r="EF11" s="36"/>
      <c r="EG11" s="36"/>
      <c r="EH11" s="36"/>
      <c r="EI11" s="82"/>
      <c r="EJ11" s="36"/>
      <c r="EK11" s="36"/>
      <c r="EL11" s="36"/>
      <c r="EM11" s="36"/>
      <c r="EN11" s="36"/>
      <c r="EO11" s="36"/>
      <c r="EP11" s="36"/>
      <c r="EQ11" s="82"/>
      <c r="ER11" s="36"/>
      <c r="ES11" s="36"/>
      <c r="ET11" s="36"/>
      <c r="EU11" s="46"/>
      <c r="EV11" s="115"/>
    </row>
    <row r="12" spans="1:152" x14ac:dyDescent="0.4">
      <c r="A12" s="36"/>
      <c r="B12" s="36"/>
      <c r="C12" s="36"/>
      <c r="D12" s="36"/>
      <c r="E12" s="36"/>
      <c r="F12" s="36">
        <f>'KSDV-Original'!J11</f>
        <v>0</v>
      </c>
      <c r="G12" s="36">
        <f>'KSDV-Original'!K11</f>
        <v>0</v>
      </c>
      <c r="H12" s="36">
        <f>'KSDV-Original'!H11</f>
        <v>0</v>
      </c>
      <c r="I12" s="36">
        <f>'KSDV-Original'!I11</f>
        <v>0</v>
      </c>
      <c r="J12" s="38" t="e">
        <f t="shared" si="2"/>
        <v>#DIV/0!</v>
      </c>
      <c r="K12" s="36"/>
      <c r="L12" s="36"/>
      <c r="M12" s="36"/>
      <c r="N12" s="36"/>
      <c r="O12" s="36"/>
      <c r="P12" s="36"/>
      <c r="Q12" s="36"/>
      <c r="R12" s="36"/>
      <c r="S12" s="114"/>
      <c r="T12" s="36"/>
      <c r="U12" s="36"/>
      <c r="V12" s="36"/>
      <c r="W12" s="36"/>
      <c r="X12" s="36"/>
      <c r="Y12" s="36"/>
      <c r="Z12" s="36"/>
      <c r="AA12" s="36"/>
      <c r="AB12" s="36"/>
      <c r="AC12" s="36"/>
      <c r="AD12" s="36"/>
      <c r="AE12" s="36"/>
      <c r="AF12" s="36"/>
      <c r="AG12" s="36"/>
      <c r="AH12" s="36"/>
      <c r="AI12" s="36"/>
      <c r="AJ12" s="36"/>
      <c r="AK12" s="36"/>
      <c r="AL12" s="105"/>
      <c r="AM12" s="36"/>
      <c r="AN12" s="36"/>
      <c r="AO12" s="36"/>
      <c r="AP12" s="36"/>
      <c r="AQ12" s="36"/>
      <c r="AR12" s="36"/>
      <c r="AS12" s="36"/>
      <c r="AT12" s="36"/>
      <c r="AU12" s="36"/>
      <c r="AV12" s="36"/>
      <c r="AW12" s="36"/>
      <c r="AX12" s="36"/>
      <c r="AY12" s="36"/>
      <c r="AZ12" s="36"/>
      <c r="BA12" s="36"/>
      <c r="BB12" s="36"/>
      <c r="BC12" s="105"/>
      <c r="BD12" s="36"/>
      <c r="BE12" s="36"/>
      <c r="BF12" s="36"/>
      <c r="BG12" s="36"/>
      <c r="BH12" s="36"/>
      <c r="BI12" s="36"/>
      <c r="BJ12" s="36"/>
      <c r="BK12" s="36"/>
      <c r="BL12" s="36"/>
      <c r="BM12" s="36"/>
      <c r="BN12" s="36"/>
      <c r="BO12" s="36"/>
      <c r="BP12" s="36"/>
      <c r="BQ12" s="105"/>
      <c r="BR12" s="36"/>
      <c r="BS12" s="36"/>
      <c r="BT12" s="36"/>
      <c r="BU12" s="36"/>
      <c r="BV12" s="36"/>
      <c r="BW12" s="36"/>
      <c r="BX12" s="36"/>
      <c r="BY12" s="36"/>
      <c r="BZ12" s="36"/>
      <c r="CA12" s="36"/>
      <c r="CB12" s="36"/>
      <c r="CC12" s="36"/>
      <c r="CD12" s="36"/>
      <c r="CE12" s="105"/>
      <c r="CF12" s="112"/>
      <c r="CG12" s="36"/>
      <c r="CH12" s="36"/>
      <c r="CI12" s="36"/>
      <c r="CJ12" s="36"/>
      <c r="CK12" s="36"/>
      <c r="CL12" s="36"/>
      <c r="CM12" s="36"/>
      <c r="CN12" s="36"/>
      <c r="CO12" s="82"/>
      <c r="CP12" s="36"/>
      <c r="CQ12" s="36"/>
      <c r="CR12" s="36"/>
      <c r="CS12" s="36"/>
      <c r="CT12" s="36"/>
      <c r="CU12" s="36"/>
      <c r="CV12" s="36"/>
      <c r="CW12" s="36"/>
      <c r="CX12" s="36"/>
      <c r="CY12" s="36"/>
      <c r="CZ12" s="36"/>
      <c r="DA12" s="82"/>
      <c r="DB12" s="36"/>
      <c r="DC12" s="36"/>
      <c r="DD12" s="36"/>
      <c r="DE12" s="36"/>
      <c r="DF12" s="36"/>
      <c r="DG12" s="82"/>
      <c r="DH12" s="36"/>
      <c r="DI12" s="36"/>
      <c r="DJ12" s="36"/>
      <c r="DK12" s="36"/>
      <c r="DL12" s="82"/>
      <c r="DM12" s="36"/>
      <c r="DN12" s="36"/>
      <c r="DO12" s="36"/>
      <c r="DP12" s="36"/>
      <c r="DQ12" s="36"/>
      <c r="DR12" s="82"/>
      <c r="DS12" s="36"/>
      <c r="DT12" s="36"/>
      <c r="DU12" s="36"/>
      <c r="DV12" s="82"/>
      <c r="DW12" s="115"/>
      <c r="DX12" s="36"/>
      <c r="DY12" s="36"/>
      <c r="DZ12" s="36"/>
      <c r="EA12" s="36"/>
      <c r="EB12" s="36"/>
      <c r="EC12" s="36"/>
      <c r="ED12" s="36"/>
      <c r="EE12" s="82"/>
      <c r="EF12" s="36"/>
      <c r="EG12" s="36"/>
      <c r="EH12" s="36"/>
      <c r="EI12" s="82"/>
      <c r="EJ12" s="36"/>
      <c r="EK12" s="36"/>
      <c r="EL12" s="36"/>
      <c r="EM12" s="36"/>
      <c r="EN12" s="36"/>
      <c r="EO12" s="36"/>
      <c r="EP12" s="36"/>
      <c r="EQ12" s="82"/>
      <c r="ER12" s="36"/>
      <c r="ES12" s="36"/>
      <c r="ET12" s="36"/>
      <c r="EU12" s="46"/>
      <c r="EV12" s="115"/>
    </row>
    <row r="13" spans="1:152" x14ac:dyDescent="0.4">
      <c r="A13" s="36"/>
      <c r="B13" s="36"/>
      <c r="C13" s="36"/>
      <c r="D13" s="36"/>
      <c r="E13" s="36"/>
      <c r="F13" s="36">
        <f>'KSDV-Original'!J12</f>
        <v>0</v>
      </c>
      <c r="G13" s="36"/>
      <c r="H13" s="36">
        <f>'KSDV-Original'!H12</f>
        <v>0</v>
      </c>
      <c r="I13" s="36">
        <f>'KSDV-Original'!I12</f>
        <v>0</v>
      </c>
      <c r="J13" s="38" t="e">
        <f t="shared" si="2"/>
        <v>#DIV/0!</v>
      </c>
      <c r="K13" s="36"/>
      <c r="L13" s="36"/>
      <c r="M13" s="36"/>
      <c r="N13" s="36"/>
      <c r="O13" s="36"/>
      <c r="P13" s="36"/>
      <c r="Q13" s="36"/>
      <c r="R13" s="36"/>
      <c r="S13" s="114"/>
      <c r="T13" s="36"/>
      <c r="U13" s="36"/>
      <c r="V13" s="36"/>
      <c r="W13" s="36"/>
      <c r="X13" s="36"/>
      <c r="Y13" s="36"/>
      <c r="Z13" s="36"/>
      <c r="AA13" s="36"/>
      <c r="AB13" s="36"/>
      <c r="AC13" s="36"/>
      <c r="AD13" s="36"/>
      <c r="AE13" s="36"/>
      <c r="AF13" s="36"/>
      <c r="AG13" s="36"/>
      <c r="AH13" s="36"/>
      <c r="AI13" s="36"/>
      <c r="AJ13" s="36"/>
      <c r="AK13" s="36"/>
      <c r="AL13" s="105"/>
      <c r="AM13" s="36"/>
      <c r="AN13" s="36"/>
      <c r="AO13" s="36"/>
      <c r="AP13" s="36"/>
      <c r="AQ13" s="36"/>
      <c r="AR13" s="36"/>
      <c r="AS13" s="36"/>
      <c r="AT13" s="36"/>
      <c r="AU13" s="36"/>
      <c r="AV13" s="36"/>
      <c r="AW13" s="36"/>
      <c r="AX13" s="36"/>
      <c r="AY13" s="36"/>
      <c r="AZ13" s="36"/>
      <c r="BA13" s="36"/>
      <c r="BB13" s="36"/>
      <c r="BC13" s="105"/>
      <c r="BD13" s="36"/>
      <c r="BE13" s="36"/>
      <c r="BF13" s="36"/>
      <c r="BG13" s="36"/>
      <c r="BH13" s="36"/>
      <c r="BI13" s="36"/>
      <c r="BJ13" s="36"/>
      <c r="BK13" s="36"/>
      <c r="BL13" s="36"/>
      <c r="BM13" s="36"/>
      <c r="BN13" s="36"/>
      <c r="BO13" s="36"/>
      <c r="BP13" s="36"/>
      <c r="BQ13" s="105"/>
      <c r="BR13" s="36"/>
      <c r="BS13" s="36"/>
      <c r="BT13" s="36"/>
      <c r="BU13" s="36"/>
      <c r="BV13" s="36"/>
      <c r="BW13" s="36"/>
      <c r="BX13" s="36"/>
      <c r="BY13" s="36"/>
      <c r="BZ13" s="36"/>
      <c r="CA13" s="36"/>
      <c r="CB13" s="36"/>
      <c r="CC13" s="36"/>
      <c r="CD13" s="36"/>
      <c r="CE13" s="105"/>
      <c r="CF13" s="112"/>
      <c r="CG13" s="36"/>
      <c r="CH13" s="36"/>
      <c r="CI13" s="36"/>
      <c r="CJ13" s="36"/>
      <c r="CK13" s="36"/>
      <c r="CL13" s="36"/>
      <c r="CM13" s="36"/>
      <c r="CN13" s="36"/>
      <c r="CO13" s="82"/>
      <c r="CP13" s="36"/>
      <c r="CQ13" s="36"/>
      <c r="CR13" s="36"/>
      <c r="CS13" s="36"/>
      <c r="CT13" s="36"/>
      <c r="CU13" s="36"/>
      <c r="CV13" s="36"/>
      <c r="CW13" s="36"/>
      <c r="CX13" s="36"/>
      <c r="CY13" s="36"/>
      <c r="CZ13" s="36"/>
      <c r="DA13" s="82"/>
      <c r="DB13" s="36"/>
      <c r="DC13" s="36"/>
      <c r="DD13" s="36"/>
      <c r="DE13" s="36"/>
      <c r="DF13" s="36"/>
      <c r="DG13" s="82"/>
      <c r="DH13" s="36"/>
      <c r="DI13" s="36"/>
      <c r="DJ13" s="36"/>
      <c r="DK13" s="36"/>
      <c r="DL13" s="82"/>
      <c r="DM13" s="36"/>
      <c r="DN13" s="36"/>
      <c r="DO13" s="36"/>
      <c r="DP13" s="36"/>
      <c r="DQ13" s="36"/>
      <c r="DR13" s="82"/>
      <c r="DS13" s="36"/>
      <c r="DT13" s="36"/>
      <c r="DU13" s="36"/>
      <c r="DV13" s="82"/>
      <c r="DW13" s="115"/>
      <c r="DX13" s="36"/>
      <c r="DY13" s="36"/>
      <c r="DZ13" s="36"/>
      <c r="EA13" s="36"/>
      <c r="EB13" s="36"/>
      <c r="EC13" s="36"/>
      <c r="ED13" s="36"/>
      <c r="EE13" s="82"/>
      <c r="EF13" s="36"/>
      <c r="EG13" s="36"/>
      <c r="EH13" s="36"/>
      <c r="EI13" s="82"/>
      <c r="EJ13" s="36"/>
      <c r="EK13" s="36"/>
      <c r="EL13" s="36"/>
      <c r="EM13" s="36"/>
      <c r="EN13" s="36"/>
      <c r="EO13" s="36"/>
      <c r="EP13" s="36"/>
      <c r="EQ13" s="82"/>
      <c r="ER13" s="36"/>
      <c r="ES13" s="36"/>
      <c r="ET13" s="36"/>
      <c r="EU13" s="46"/>
      <c r="EV13" s="115"/>
    </row>
    <row r="14" spans="1:152" x14ac:dyDescent="0.4">
      <c r="A14" s="37"/>
      <c r="B14" s="37"/>
      <c r="C14" s="37"/>
      <c r="D14" s="37"/>
      <c r="E14" s="37"/>
      <c r="F14" s="37"/>
      <c r="G14" s="37"/>
      <c r="H14" s="37"/>
      <c r="I14" s="37"/>
      <c r="J14" s="37"/>
      <c r="K14" s="37"/>
      <c r="L14" s="37"/>
      <c r="M14" s="37"/>
      <c r="N14" s="37"/>
      <c r="O14" s="37"/>
      <c r="P14" s="37"/>
      <c r="Q14" s="37"/>
      <c r="R14" s="37"/>
      <c r="S14" s="120"/>
      <c r="T14" s="37"/>
      <c r="U14" s="37"/>
      <c r="V14" s="37"/>
      <c r="W14" s="37"/>
      <c r="X14" s="37"/>
      <c r="Y14" s="37"/>
      <c r="Z14" s="37"/>
      <c r="AA14" s="37"/>
      <c r="AB14" s="37"/>
      <c r="AC14" s="37"/>
      <c r="AD14" s="37"/>
      <c r="AE14" s="37"/>
      <c r="AF14" s="37"/>
      <c r="AG14" s="37"/>
      <c r="AH14" s="37"/>
      <c r="AI14" s="37"/>
      <c r="AJ14" s="37"/>
      <c r="AK14" s="37"/>
      <c r="AL14" s="106"/>
      <c r="AM14" s="37"/>
      <c r="AN14" s="37"/>
      <c r="AO14" s="37"/>
      <c r="AP14" s="37"/>
      <c r="AQ14" s="37"/>
      <c r="AR14" s="37"/>
      <c r="AS14" s="37"/>
      <c r="AT14" s="37"/>
      <c r="AU14" s="37"/>
      <c r="AV14" s="37"/>
      <c r="AW14" s="37"/>
      <c r="AX14" s="37"/>
      <c r="AY14" s="37"/>
      <c r="AZ14" s="37"/>
      <c r="BA14" s="37"/>
      <c r="BB14" s="37"/>
      <c r="BC14" s="106"/>
      <c r="BD14" s="37"/>
      <c r="BE14" s="37"/>
      <c r="BF14" s="37"/>
      <c r="BG14" s="37"/>
      <c r="BH14" s="37"/>
      <c r="BI14" s="37"/>
      <c r="BJ14" s="37"/>
      <c r="BK14" s="37"/>
      <c r="BL14" s="37"/>
      <c r="BM14" s="37"/>
      <c r="BN14" s="37"/>
      <c r="BO14" s="37"/>
      <c r="BP14" s="37"/>
      <c r="BQ14" s="106"/>
      <c r="BR14" s="37"/>
      <c r="BS14" s="37"/>
      <c r="BT14" s="37"/>
      <c r="BU14" s="37"/>
      <c r="BV14" s="37"/>
      <c r="BW14" s="37"/>
      <c r="BX14" s="37"/>
      <c r="BY14" s="37"/>
      <c r="BZ14" s="37"/>
      <c r="CA14" s="37"/>
      <c r="CB14" s="37"/>
      <c r="CC14" s="37"/>
      <c r="CD14" s="37"/>
      <c r="CE14" s="106"/>
      <c r="CF14" s="118"/>
      <c r="CG14" s="37"/>
      <c r="CH14" s="37"/>
      <c r="CI14" s="37"/>
      <c r="CJ14" s="37"/>
      <c r="CK14" s="37"/>
      <c r="CL14" s="37"/>
      <c r="CM14" s="37"/>
      <c r="CN14" s="37"/>
      <c r="CO14" s="83"/>
      <c r="CP14" s="37"/>
      <c r="CQ14" s="37"/>
      <c r="CR14" s="37"/>
      <c r="CS14" s="37"/>
      <c r="CT14" s="37"/>
      <c r="CU14" s="37"/>
      <c r="CV14" s="37"/>
      <c r="CW14" s="37"/>
      <c r="CX14" s="37"/>
      <c r="CY14" s="37"/>
      <c r="CZ14" s="37"/>
      <c r="DA14" s="83"/>
      <c r="DB14" s="37"/>
      <c r="DC14" s="37"/>
      <c r="DD14" s="37"/>
      <c r="DE14" s="37"/>
      <c r="DF14" s="37"/>
      <c r="DG14" s="83"/>
      <c r="DH14" s="37"/>
      <c r="DI14" s="37"/>
      <c r="DJ14" s="37"/>
      <c r="DK14" s="37"/>
      <c r="DL14" s="83"/>
      <c r="DM14" s="37"/>
      <c r="DN14" s="37"/>
      <c r="DO14" s="37"/>
      <c r="DP14" s="37"/>
      <c r="DQ14" s="37"/>
      <c r="DR14" s="83"/>
      <c r="DS14" s="37"/>
      <c r="DT14" s="37"/>
      <c r="DU14" s="37"/>
      <c r="DV14" s="83"/>
      <c r="DW14" s="116"/>
      <c r="DX14" s="37"/>
      <c r="DY14" s="37"/>
      <c r="DZ14" s="37"/>
      <c r="EA14" s="37"/>
      <c r="EB14" s="37"/>
      <c r="EC14" s="37"/>
      <c r="ED14" s="37"/>
      <c r="EE14" s="83"/>
      <c r="EF14" s="37"/>
      <c r="EG14" s="37"/>
      <c r="EH14" s="37"/>
      <c r="EI14" s="83"/>
      <c r="EJ14" s="37"/>
      <c r="EK14" s="37"/>
      <c r="EL14" s="37"/>
      <c r="EM14" s="37"/>
      <c r="EN14" s="37"/>
      <c r="EO14" s="37"/>
      <c r="EP14" s="37"/>
      <c r="EQ14" s="83"/>
      <c r="ER14" s="37"/>
      <c r="ES14" s="37"/>
      <c r="ET14" s="37"/>
      <c r="EU14" s="46"/>
      <c r="EV14" s="116"/>
    </row>
    <row r="21" spans="20:150" x14ac:dyDescent="0.4">
      <c r="DX21" t="s">
        <v>324</v>
      </c>
      <c r="DY21" t="s">
        <v>280</v>
      </c>
      <c r="DZ21" t="s">
        <v>281</v>
      </c>
      <c r="EA21" t="s">
        <v>326</v>
      </c>
      <c r="EB21" t="s">
        <v>283</v>
      </c>
      <c r="EC21" t="s">
        <v>503</v>
      </c>
      <c r="ED21" t="s">
        <v>285</v>
      </c>
      <c r="EF21" t="s">
        <v>504</v>
      </c>
      <c r="EG21" t="s">
        <v>287</v>
      </c>
      <c r="EH21" t="s">
        <v>329</v>
      </c>
      <c r="EJ21" t="s">
        <v>330</v>
      </c>
      <c r="EK21" t="s">
        <v>290</v>
      </c>
      <c r="EL21" t="s">
        <v>291</v>
      </c>
      <c r="EM21" t="s">
        <v>292</v>
      </c>
      <c r="EN21" t="s">
        <v>293</v>
      </c>
      <c r="EO21" t="s">
        <v>294</v>
      </c>
      <c r="EP21" t="s">
        <v>505</v>
      </c>
      <c r="ER21" t="s">
        <v>296</v>
      </c>
      <c r="ES21" t="s">
        <v>545</v>
      </c>
      <c r="ET21" t="s">
        <v>333</v>
      </c>
    </row>
    <row r="30" spans="20:150" x14ac:dyDescent="0.4">
      <c r="T30" s="103" t="s">
        <v>363</v>
      </c>
      <c r="U30" s="103">
        <v>5</v>
      </c>
    </row>
    <row r="31" spans="20:150" x14ac:dyDescent="0.4">
      <c r="T31" s="103" t="s">
        <v>322</v>
      </c>
      <c r="U31" s="103">
        <v>4</v>
      </c>
    </row>
    <row r="32" spans="20:150" x14ac:dyDescent="0.4">
      <c r="T32" s="103" t="s">
        <v>268</v>
      </c>
      <c r="U32" s="103">
        <v>3</v>
      </c>
    </row>
    <row r="33" spans="20:21" x14ac:dyDescent="0.4">
      <c r="T33" s="103" t="s">
        <v>266</v>
      </c>
      <c r="U33" s="103">
        <v>2</v>
      </c>
    </row>
    <row r="34" spans="20:21" x14ac:dyDescent="0.4">
      <c r="T34" s="103" t="s">
        <v>321</v>
      </c>
      <c r="U34" s="103">
        <v>1</v>
      </c>
    </row>
    <row r="35" spans="20:21" x14ac:dyDescent="0.4">
      <c r="T35" s="103" t="s">
        <v>267</v>
      </c>
      <c r="U35" s="103">
        <v>0</v>
      </c>
    </row>
  </sheetData>
  <phoneticPr fontId="28"/>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28AB-BB1C-4D48-B90A-C808F90F2098}">
  <sheetPr>
    <outlinePr summaryBelow="0" summaryRight="0"/>
  </sheetPr>
  <dimension ref="A1:FZ17"/>
  <sheetViews>
    <sheetView zoomScale="85" zoomScaleNormal="85" workbookViewId="0">
      <pane ySplit="2" topLeftCell="A3" activePane="bottomLeft" state="frozen"/>
      <selection pane="bottomLeft" activeCell="FP3" sqref="FP3:FT3"/>
    </sheetView>
  </sheetViews>
  <sheetFormatPr defaultColWidth="14.375" defaultRowHeight="15.75" customHeight="1" x14ac:dyDescent="0.2"/>
  <cols>
    <col min="1" max="182" width="21.625" style="7" customWidth="1"/>
    <col min="183" max="16384" width="14.375" style="7"/>
  </cols>
  <sheetData>
    <row r="1" spans="1:182" ht="15.75" customHeight="1" x14ac:dyDescent="0.2">
      <c r="H1" s="8" t="s">
        <v>38</v>
      </c>
      <c r="I1" s="9"/>
      <c r="J1" s="9"/>
      <c r="K1" s="9"/>
      <c r="L1" s="9"/>
      <c r="M1" s="9"/>
      <c r="N1" s="9"/>
      <c r="O1" s="9"/>
      <c r="P1" s="9"/>
      <c r="Q1" s="9"/>
      <c r="R1" s="9"/>
      <c r="S1" s="9"/>
      <c r="T1" s="9"/>
      <c r="U1" s="9"/>
      <c r="V1" s="9"/>
      <c r="W1" s="9"/>
      <c r="X1" s="9"/>
      <c r="Y1" s="9"/>
      <c r="Z1" s="9"/>
      <c r="AA1" s="9"/>
      <c r="AB1" s="65" t="s">
        <v>39</v>
      </c>
      <c r="AC1" s="10"/>
      <c r="AD1" s="10"/>
      <c r="AE1" s="10"/>
      <c r="AF1" s="65" t="s">
        <v>40</v>
      </c>
      <c r="AG1" s="10"/>
      <c r="AH1" s="10"/>
      <c r="AI1" s="10"/>
      <c r="AJ1" s="65" t="s">
        <v>41</v>
      </c>
      <c r="AK1" s="10"/>
      <c r="AL1" s="10"/>
      <c r="AM1" s="10"/>
      <c r="AN1" s="66" t="s">
        <v>42</v>
      </c>
      <c r="AO1" s="11"/>
      <c r="AP1" s="11"/>
      <c r="AQ1" s="11"/>
      <c r="AR1" s="66" t="s">
        <v>43</v>
      </c>
      <c r="AS1" s="11"/>
      <c r="AT1" s="11"/>
      <c r="AU1" s="11"/>
      <c r="AV1" s="66" t="s">
        <v>44</v>
      </c>
      <c r="AW1" s="11"/>
      <c r="AX1" s="66" t="s">
        <v>45</v>
      </c>
      <c r="AY1" s="11"/>
      <c r="AZ1" s="66" t="s">
        <v>46</v>
      </c>
      <c r="BA1" s="11"/>
      <c r="BB1" s="11"/>
      <c r="BC1" s="11"/>
      <c r="BD1" s="67" t="s">
        <v>47</v>
      </c>
      <c r="BV1" s="67" t="s">
        <v>48</v>
      </c>
      <c r="CL1" s="67" t="s">
        <v>49</v>
      </c>
      <c r="CY1" s="67" t="s">
        <v>50</v>
      </c>
      <c r="DL1" s="68" t="s">
        <v>364</v>
      </c>
      <c r="DM1" s="12"/>
      <c r="DN1" s="12"/>
      <c r="DO1" s="12"/>
      <c r="DP1" s="12"/>
      <c r="DQ1" s="12"/>
      <c r="DR1" s="12"/>
      <c r="DS1" s="12"/>
      <c r="DT1" s="12"/>
      <c r="DU1" s="12"/>
      <c r="DV1" s="12"/>
      <c r="DW1" s="12"/>
      <c r="DX1" s="12"/>
      <c r="DY1" s="12"/>
      <c r="DZ1" s="12"/>
      <c r="EA1" s="12"/>
      <c r="EB1" s="12"/>
      <c r="EC1" s="12"/>
      <c r="ED1" s="12"/>
      <c r="EE1" s="69" t="s">
        <v>51</v>
      </c>
      <c r="EF1" s="13"/>
      <c r="EG1" s="13"/>
      <c r="EH1" s="13"/>
      <c r="EI1" s="13"/>
      <c r="EJ1" s="13"/>
      <c r="EK1" s="13"/>
      <c r="EL1" s="13"/>
      <c r="EM1" s="13"/>
      <c r="EN1" s="13"/>
      <c r="EO1" s="13"/>
      <c r="EP1" s="13"/>
      <c r="EQ1" s="13"/>
      <c r="ER1" s="13"/>
      <c r="ES1" s="13"/>
      <c r="ET1" s="13"/>
      <c r="EU1" s="13"/>
      <c r="EV1" s="14" t="s">
        <v>52</v>
      </c>
      <c r="EW1" s="15"/>
      <c r="EX1" s="15"/>
      <c r="EY1" s="15"/>
      <c r="EZ1" s="15"/>
      <c r="FA1" s="15"/>
      <c r="FB1" s="15"/>
      <c r="FC1" s="16" t="s">
        <v>53</v>
      </c>
      <c r="FD1" s="17"/>
      <c r="FE1" s="17"/>
      <c r="FF1" s="18" t="s">
        <v>54</v>
      </c>
      <c r="FG1" s="19"/>
      <c r="FH1" s="19"/>
      <c r="FI1" s="19"/>
      <c r="FJ1" s="19"/>
      <c r="FK1" s="19"/>
      <c r="FL1" s="19"/>
      <c r="FM1" s="20" t="s">
        <v>55</v>
      </c>
      <c r="FN1" s="21"/>
      <c r="FO1" s="21"/>
      <c r="FP1" s="22" t="s">
        <v>56</v>
      </c>
      <c r="FQ1" s="23"/>
      <c r="FR1" s="23"/>
      <c r="FS1" s="23"/>
      <c r="FT1" s="23"/>
    </row>
    <row r="2" spans="1:182" ht="102" x14ac:dyDescent="0.2">
      <c r="A2" s="24" t="s">
        <v>57</v>
      </c>
      <c r="B2" s="24" t="s">
        <v>58</v>
      </c>
      <c r="C2" s="24" t="s">
        <v>59</v>
      </c>
      <c r="D2" s="24" t="s">
        <v>60</v>
      </c>
      <c r="E2" s="24" t="s">
        <v>61</v>
      </c>
      <c r="F2" s="24" t="s">
        <v>62</v>
      </c>
      <c r="G2" s="24" t="s">
        <v>63</v>
      </c>
      <c r="H2" s="25" t="s">
        <v>64</v>
      </c>
      <c r="I2" s="25" t="s">
        <v>65</v>
      </c>
      <c r="J2" s="25" t="s">
        <v>66</v>
      </c>
      <c r="K2" s="25" t="s">
        <v>67</v>
      </c>
      <c r="L2" s="25" t="s">
        <v>68</v>
      </c>
      <c r="M2" s="25" t="s">
        <v>69</v>
      </c>
      <c r="N2" s="25" t="s">
        <v>70</v>
      </c>
      <c r="O2" s="25" t="s">
        <v>71</v>
      </c>
      <c r="P2" s="25" t="s">
        <v>72</v>
      </c>
      <c r="Q2" s="25" t="s">
        <v>73</v>
      </c>
      <c r="R2" s="25" t="s">
        <v>74</v>
      </c>
      <c r="S2" s="25" t="s">
        <v>75</v>
      </c>
      <c r="T2" s="25" t="s">
        <v>76</v>
      </c>
      <c r="U2" s="25" t="s">
        <v>77</v>
      </c>
      <c r="V2" s="25" t="s">
        <v>78</v>
      </c>
      <c r="W2" s="25" t="s">
        <v>79</v>
      </c>
      <c r="X2" s="25" t="s">
        <v>80</v>
      </c>
      <c r="Y2" s="25" t="s">
        <v>81</v>
      </c>
      <c r="Z2" s="25" t="s">
        <v>82</v>
      </c>
      <c r="AA2" s="25" t="s">
        <v>83</v>
      </c>
      <c r="AB2" s="26" t="s">
        <v>84</v>
      </c>
      <c r="AC2" s="26" t="s">
        <v>85</v>
      </c>
      <c r="AD2" s="26" t="s">
        <v>86</v>
      </c>
      <c r="AE2" s="26" t="s">
        <v>87</v>
      </c>
      <c r="AF2" s="26" t="s">
        <v>88</v>
      </c>
      <c r="AG2" s="26" t="s">
        <v>89</v>
      </c>
      <c r="AH2" s="26" t="s">
        <v>90</v>
      </c>
      <c r="AI2" s="26" t="s">
        <v>91</v>
      </c>
      <c r="AJ2" s="26" t="s">
        <v>92</v>
      </c>
      <c r="AK2" s="26" t="s">
        <v>93</v>
      </c>
      <c r="AL2" s="26" t="s">
        <v>94</v>
      </c>
      <c r="AM2" s="26" t="s">
        <v>95</v>
      </c>
      <c r="AN2" s="27" t="s">
        <v>96</v>
      </c>
      <c r="AO2" s="27" t="s">
        <v>97</v>
      </c>
      <c r="AP2" s="27" t="s">
        <v>98</v>
      </c>
      <c r="AQ2" s="27" t="s">
        <v>99</v>
      </c>
      <c r="AR2" s="27" t="s">
        <v>100</v>
      </c>
      <c r="AS2" s="27" t="s">
        <v>101</v>
      </c>
      <c r="AT2" s="27" t="s">
        <v>102</v>
      </c>
      <c r="AU2" s="27" t="s">
        <v>103</v>
      </c>
      <c r="AV2" s="27" t="s">
        <v>104</v>
      </c>
      <c r="AW2" s="27" t="s">
        <v>105</v>
      </c>
      <c r="AX2" s="27" t="s">
        <v>106</v>
      </c>
      <c r="AY2" s="27" t="s">
        <v>107</v>
      </c>
      <c r="AZ2" s="27" t="s">
        <v>108</v>
      </c>
      <c r="BA2" s="27" t="s">
        <v>109</v>
      </c>
      <c r="BB2" s="27" t="s">
        <v>110</v>
      </c>
      <c r="BC2" s="27" t="s">
        <v>111</v>
      </c>
      <c r="BD2" s="24" t="s">
        <v>112</v>
      </c>
      <c r="BE2" s="24" t="s">
        <v>113</v>
      </c>
      <c r="BF2" s="24" t="s">
        <v>114</v>
      </c>
      <c r="BG2" s="24" t="s">
        <v>115</v>
      </c>
      <c r="BH2" s="24" t="s">
        <v>116</v>
      </c>
      <c r="BI2" s="24" t="s">
        <v>117</v>
      </c>
      <c r="BJ2" s="24" t="s">
        <v>118</v>
      </c>
      <c r="BK2" s="24" t="s">
        <v>119</v>
      </c>
      <c r="BL2" s="24" t="s">
        <v>120</v>
      </c>
      <c r="BM2" s="24" t="s">
        <v>121</v>
      </c>
      <c r="BN2" s="24" t="s">
        <v>122</v>
      </c>
      <c r="BO2" s="24" t="s">
        <v>123</v>
      </c>
      <c r="BP2" s="24" t="s">
        <v>124</v>
      </c>
      <c r="BQ2" s="24" t="s">
        <v>125</v>
      </c>
      <c r="BR2" s="24" t="s">
        <v>126</v>
      </c>
      <c r="BS2" s="24" t="s">
        <v>127</v>
      </c>
      <c r="BT2" s="24" t="s">
        <v>128</v>
      </c>
      <c r="BU2" s="24" t="s">
        <v>129</v>
      </c>
      <c r="BV2" s="24" t="s">
        <v>130</v>
      </c>
      <c r="BW2" s="24" t="s">
        <v>131</v>
      </c>
      <c r="BX2" s="24" t="s">
        <v>132</v>
      </c>
      <c r="BY2" s="24" t="s">
        <v>133</v>
      </c>
      <c r="BZ2" s="24" t="s">
        <v>134</v>
      </c>
      <c r="CA2" s="24" t="s">
        <v>135</v>
      </c>
      <c r="CB2" s="24" t="s">
        <v>136</v>
      </c>
      <c r="CC2" s="24" t="s">
        <v>137</v>
      </c>
      <c r="CD2" s="24" t="s">
        <v>138</v>
      </c>
      <c r="CE2" s="24" t="s">
        <v>139</v>
      </c>
      <c r="CF2" s="24" t="s">
        <v>140</v>
      </c>
      <c r="CG2" s="24" t="s">
        <v>141</v>
      </c>
      <c r="CH2" s="24" t="s">
        <v>142</v>
      </c>
      <c r="CI2" s="24" t="s">
        <v>143</v>
      </c>
      <c r="CJ2" s="24" t="s">
        <v>144</v>
      </c>
      <c r="CK2" s="24" t="s">
        <v>145</v>
      </c>
      <c r="CL2" s="24" t="s">
        <v>146</v>
      </c>
      <c r="CM2" s="24" t="s">
        <v>147</v>
      </c>
      <c r="CN2" s="24" t="s">
        <v>148</v>
      </c>
      <c r="CO2" s="24" t="s">
        <v>149</v>
      </c>
      <c r="CP2" s="24" t="s">
        <v>150</v>
      </c>
      <c r="CQ2" s="24" t="s">
        <v>151</v>
      </c>
      <c r="CR2" s="24" t="s">
        <v>152</v>
      </c>
      <c r="CS2" s="24" t="s">
        <v>153</v>
      </c>
      <c r="CT2" s="24" t="s">
        <v>154</v>
      </c>
      <c r="CU2" s="24" t="s">
        <v>155</v>
      </c>
      <c r="CV2" s="24" t="s">
        <v>156</v>
      </c>
      <c r="CW2" s="24" t="s">
        <v>157</v>
      </c>
      <c r="CX2" s="24" t="s">
        <v>158</v>
      </c>
      <c r="CY2" s="24" t="s">
        <v>159</v>
      </c>
      <c r="CZ2" s="24" t="s">
        <v>160</v>
      </c>
      <c r="DA2" s="24" t="s">
        <v>161</v>
      </c>
      <c r="DB2" s="24" t="s">
        <v>162</v>
      </c>
      <c r="DC2" s="24" t="s">
        <v>163</v>
      </c>
      <c r="DD2" s="24" t="s">
        <v>164</v>
      </c>
      <c r="DE2" s="24" t="s">
        <v>165</v>
      </c>
      <c r="DF2" s="24" t="s">
        <v>166</v>
      </c>
      <c r="DG2" s="24" t="s">
        <v>167</v>
      </c>
      <c r="DH2" s="24" t="s">
        <v>168</v>
      </c>
      <c r="DI2" s="24" t="s">
        <v>169</v>
      </c>
      <c r="DJ2" s="24" t="s">
        <v>170</v>
      </c>
      <c r="DK2" s="24" t="s">
        <v>171</v>
      </c>
      <c r="DL2" s="28" t="s">
        <v>172</v>
      </c>
      <c r="DM2" s="28" t="s">
        <v>173</v>
      </c>
      <c r="DN2" s="28" t="s">
        <v>174</v>
      </c>
      <c r="DO2" s="28" t="s">
        <v>175</v>
      </c>
      <c r="DP2" s="28" t="s">
        <v>176</v>
      </c>
      <c r="DQ2" s="28" t="s">
        <v>177</v>
      </c>
      <c r="DR2" s="28" t="s">
        <v>178</v>
      </c>
      <c r="DS2" s="28" t="s">
        <v>179</v>
      </c>
      <c r="DT2" s="28" t="s">
        <v>180</v>
      </c>
      <c r="DU2" s="28" t="s">
        <v>181</v>
      </c>
      <c r="DV2" s="28" t="s">
        <v>182</v>
      </c>
      <c r="DW2" s="28" t="s">
        <v>183</v>
      </c>
      <c r="DX2" s="28" t="s">
        <v>184</v>
      </c>
      <c r="DY2" s="28" t="s">
        <v>185</v>
      </c>
      <c r="DZ2" s="28" t="s">
        <v>186</v>
      </c>
      <c r="EA2" s="28" t="s">
        <v>187</v>
      </c>
      <c r="EB2" s="28" t="s">
        <v>188</v>
      </c>
      <c r="EC2" s="28" t="s">
        <v>189</v>
      </c>
      <c r="ED2" s="28" t="s">
        <v>190</v>
      </c>
      <c r="EE2" s="29" t="s">
        <v>191</v>
      </c>
      <c r="EF2" s="29" t="s">
        <v>192</v>
      </c>
      <c r="EG2" s="29" t="s">
        <v>193</v>
      </c>
      <c r="EH2" s="29" t="s">
        <v>194</v>
      </c>
      <c r="EI2" s="29" t="s">
        <v>195</v>
      </c>
      <c r="EJ2" s="29" t="s">
        <v>196</v>
      </c>
      <c r="EK2" s="29" t="s">
        <v>197</v>
      </c>
      <c r="EL2" s="29" t="s">
        <v>198</v>
      </c>
      <c r="EM2" s="29" t="s">
        <v>199</v>
      </c>
      <c r="EN2" s="29" t="s">
        <v>200</v>
      </c>
      <c r="EO2" s="29" t="s">
        <v>201</v>
      </c>
      <c r="EP2" s="29" t="s">
        <v>202</v>
      </c>
      <c r="EQ2" s="29" t="s">
        <v>203</v>
      </c>
      <c r="ER2" s="29" t="s">
        <v>204</v>
      </c>
      <c r="ES2" s="29" t="s">
        <v>205</v>
      </c>
      <c r="ET2" s="29" t="s">
        <v>206</v>
      </c>
      <c r="EU2" s="29" t="s">
        <v>207</v>
      </c>
      <c r="EV2" s="30" t="s">
        <v>208</v>
      </c>
      <c r="EW2" s="30" t="s">
        <v>209</v>
      </c>
      <c r="EX2" s="30" t="s">
        <v>210</v>
      </c>
      <c r="EY2" s="30" t="s">
        <v>211</v>
      </c>
      <c r="EZ2" s="30" t="s">
        <v>212</v>
      </c>
      <c r="FA2" s="30" t="s">
        <v>213</v>
      </c>
      <c r="FB2" s="30" t="s">
        <v>214</v>
      </c>
      <c r="FC2" s="31" t="s">
        <v>215</v>
      </c>
      <c r="FD2" s="31" t="s">
        <v>216</v>
      </c>
      <c r="FE2" s="31" t="s">
        <v>217</v>
      </c>
      <c r="FF2" s="84" t="s">
        <v>415</v>
      </c>
      <c r="FG2" s="32" t="s">
        <v>218</v>
      </c>
      <c r="FH2" s="32" t="s">
        <v>219</v>
      </c>
      <c r="FI2" s="32" t="s">
        <v>220</v>
      </c>
      <c r="FJ2" s="32" t="s">
        <v>221</v>
      </c>
      <c r="FK2" s="32" t="s">
        <v>222</v>
      </c>
      <c r="FL2" s="32" t="s">
        <v>223</v>
      </c>
      <c r="FM2" s="33" t="s">
        <v>224</v>
      </c>
      <c r="FN2" s="33" t="s">
        <v>225</v>
      </c>
      <c r="FO2" s="33" t="s">
        <v>226</v>
      </c>
      <c r="FP2" s="34" t="s">
        <v>227</v>
      </c>
      <c r="FQ2" s="34" t="s">
        <v>228</v>
      </c>
      <c r="FR2" s="34" t="s">
        <v>229</v>
      </c>
      <c r="FS2" s="34" t="s">
        <v>230</v>
      </c>
      <c r="FT2" s="34" t="s">
        <v>231</v>
      </c>
      <c r="FU2" s="35"/>
      <c r="FV2" s="35"/>
      <c r="FW2" s="35"/>
      <c r="FX2" s="35"/>
      <c r="FY2" s="35"/>
      <c r="FZ2" s="35"/>
    </row>
    <row r="3" spans="1:182" s="59" customFormat="1" ht="63.75" x14ac:dyDescent="0.4">
      <c r="A3" s="57">
        <v>44617.666913842593</v>
      </c>
      <c r="B3" s="63" t="s">
        <v>551</v>
      </c>
      <c r="C3" s="58" t="s">
        <v>232</v>
      </c>
      <c r="D3" s="58" t="s">
        <v>233</v>
      </c>
      <c r="E3" s="58" t="s">
        <v>234</v>
      </c>
      <c r="F3" s="58">
        <v>1977</v>
      </c>
      <c r="G3" s="58" t="s">
        <v>235</v>
      </c>
      <c r="H3" s="58">
        <v>162</v>
      </c>
      <c r="I3" s="58">
        <v>59</v>
      </c>
      <c r="J3" s="58" t="s">
        <v>236</v>
      </c>
      <c r="K3" s="58">
        <v>2016</v>
      </c>
      <c r="L3" s="58" t="s">
        <v>237</v>
      </c>
      <c r="M3" s="58" t="s">
        <v>238</v>
      </c>
      <c r="N3" s="58" t="s">
        <v>239</v>
      </c>
      <c r="O3" s="58" t="s">
        <v>240</v>
      </c>
      <c r="P3" s="58" t="s">
        <v>241</v>
      </c>
      <c r="Q3" s="58" t="s">
        <v>242</v>
      </c>
      <c r="R3" s="58" t="s">
        <v>242</v>
      </c>
      <c r="S3" s="58" t="s">
        <v>243</v>
      </c>
      <c r="T3" s="58" t="s">
        <v>244</v>
      </c>
      <c r="U3" s="58" t="s">
        <v>245</v>
      </c>
      <c r="V3" s="58" t="s">
        <v>246</v>
      </c>
      <c r="W3" s="58">
        <v>2018</v>
      </c>
      <c r="X3" s="58" t="s">
        <v>247</v>
      </c>
      <c r="Y3" s="58" t="s">
        <v>248</v>
      </c>
      <c r="Z3" s="58" t="s">
        <v>249</v>
      </c>
      <c r="AA3" s="58" t="s">
        <v>250</v>
      </c>
      <c r="AB3" s="58" t="s">
        <v>251</v>
      </c>
      <c r="AC3" s="58" t="s">
        <v>252</v>
      </c>
      <c r="AD3" s="58" t="s">
        <v>253</v>
      </c>
      <c r="AE3" s="58" t="s">
        <v>254</v>
      </c>
      <c r="AF3" s="58" t="s">
        <v>255</v>
      </c>
      <c r="AG3" s="58" t="s">
        <v>256</v>
      </c>
      <c r="AH3" s="58" t="s">
        <v>257</v>
      </c>
      <c r="AI3" s="58" t="s">
        <v>258</v>
      </c>
      <c r="AJ3" s="58" t="s">
        <v>259</v>
      </c>
      <c r="AK3" s="58" t="s">
        <v>260</v>
      </c>
      <c r="AL3" s="58" t="s">
        <v>253</v>
      </c>
      <c r="AM3" s="58" t="s">
        <v>261</v>
      </c>
      <c r="AN3" s="58">
        <v>4</v>
      </c>
      <c r="AO3" s="58">
        <v>4</v>
      </c>
      <c r="AP3" s="58">
        <v>5</v>
      </c>
      <c r="AQ3" s="58">
        <v>2</v>
      </c>
      <c r="AR3" s="58">
        <v>7</v>
      </c>
      <c r="AS3" s="58">
        <v>6</v>
      </c>
      <c r="AT3" s="58" t="s">
        <v>262</v>
      </c>
      <c r="AU3" s="58" t="s">
        <v>263</v>
      </c>
      <c r="AV3" s="58">
        <v>0</v>
      </c>
      <c r="AW3" s="58">
        <v>0</v>
      </c>
      <c r="AX3" s="58">
        <v>7</v>
      </c>
      <c r="AY3" s="58">
        <v>7</v>
      </c>
      <c r="AZ3" s="58" t="s">
        <v>244</v>
      </c>
      <c r="BA3" s="58" t="s">
        <v>264</v>
      </c>
      <c r="BB3" s="58" t="s">
        <v>265</v>
      </c>
      <c r="BC3" s="58"/>
      <c r="BD3" s="63" t="s">
        <v>266</v>
      </c>
      <c r="BE3" s="58" t="s">
        <v>267</v>
      </c>
      <c r="BF3" s="58" t="s">
        <v>267</v>
      </c>
      <c r="BG3" s="63" t="s">
        <v>267</v>
      </c>
      <c r="BH3" s="58" t="s">
        <v>267</v>
      </c>
      <c r="BI3" s="58" t="s">
        <v>268</v>
      </c>
      <c r="BJ3" s="58" t="s">
        <v>266</v>
      </c>
      <c r="BK3" s="58" t="s">
        <v>266</v>
      </c>
      <c r="BL3" s="58" t="s">
        <v>267</v>
      </c>
      <c r="BM3" s="58" t="s">
        <v>267</v>
      </c>
      <c r="BN3" s="58" t="s">
        <v>267</v>
      </c>
      <c r="BO3" s="58" t="s">
        <v>266</v>
      </c>
      <c r="BP3" s="58" t="s">
        <v>266</v>
      </c>
      <c r="BQ3" s="58" t="s">
        <v>268</v>
      </c>
      <c r="BR3" s="58" t="s">
        <v>267</v>
      </c>
      <c r="BS3" s="58" t="s">
        <v>267</v>
      </c>
      <c r="BT3" s="58" t="s">
        <v>267</v>
      </c>
      <c r="BU3" s="58" t="s">
        <v>267</v>
      </c>
      <c r="BV3" s="58" t="s">
        <v>267</v>
      </c>
      <c r="BW3" s="58" t="s">
        <v>267</v>
      </c>
      <c r="BX3" s="58" t="s">
        <v>267</v>
      </c>
      <c r="BY3" s="58" t="s">
        <v>267</v>
      </c>
      <c r="BZ3" s="58" t="s">
        <v>267</v>
      </c>
      <c r="CA3" s="58" t="s">
        <v>268</v>
      </c>
      <c r="CB3" s="63" t="s">
        <v>266</v>
      </c>
      <c r="CC3" s="63" t="s">
        <v>266</v>
      </c>
      <c r="CD3" s="58" t="s">
        <v>267</v>
      </c>
      <c r="CE3" s="63" t="s">
        <v>266</v>
      </c>
      <c r="CF3" s="58" t="s">
        <v>268</v>
      </c>
      <c r="CG3" s="58" t="s">
        <v>268</v>
      </c>
      <c r="CH3" s="63" t="s">
        <v>266</v>
      </c>
      <c r="CI3" s="58" t="s">
        <v>268</v>
      </c>
      <c r="CJ3" s="63" t="s">
        <v>267</v>
      </c>
      <c r="CK3" s="58" t="s">
        <v>268</v>
      </c>
      <c r="CL3" s="63" t="s">
        <v>267</v>
      </c>
      <c r="CM3" s="58" t="s">
        <v>267</v>
      </c>
      <c r="CN3" s="58" t="s">
        <v>267</v>
      </c>
      <c r="CO3" s="58" t="s">
        <v>267</v>
      </c>
      <c r="CP3" s="58" t="s">
        <v>267</v>
      </c>
      <c r="CQ3" s="58" t="s">
        <v>267</v>
      </c>
      <c r="CR3" s="58" t="s">
        <v>266</v>
      </c>
      <c r="CS3" s="58" t="s">
        <v>267</v>
      </c>
      <c r="CT3" s="58" t="s">
        <v>267</v>
      </c>
      <c r="CU3" s="58" t="s">
        <v>267</v>
      </c>
      <c r="CV3" s="58" t="s">
        <v>268</v>
      </c>
      <c r="CW3" s="58" t="s">
        <v>267</v>
      </c>
      <c r="CX3" s="58" t="s">
        <v>268</v>
      </c>
      <c r="CY3" s="58" t="s">
        <v>267</v>
      </c>
      <c r="CZ3" s="58" t="s">
        <v>267</v>
      </c>
      <c r="DA3" s="58" t="s">
        <v>267</v>
      </c>
      <c r="DB3" s="58" t="s">
        <v>267</v>
      </c>
      <c r="DC3" s="58" t="s">
        <v>266</v>
      </c>
      <c r="DD3" s="58" t="s">
        <v>266</v>
      </c>
      <c r="DE3" s="58" t="s">
        <v>266</v>
      </c>
      <c r="DF3" s="58" t="s">
        <v>267</v>
      </c>
      <c r="DG3" s="58" t="s">
        <v>266</v>
      </c>
      <c r="DH3" s="58" t="s">
        <v>267</v>
      </c>
      <c r="DI3" s="58" t="s">
        <v>266</v>
      </c>
      <c r="DJ3" s="58" t="s">
        <v>266</v>
      </c>
      <c r="DK3" s="58" t="s">
        <v>266</v>
      </c>
      <c r="DL3" s="58" t="s">
        <v>272</v>
      </c>
      <c r="DM3" s="58" t="s">
        <v>273</v>
      </c>
      <c r="DN3" s="58" t="s">
        <v>273</v>
      </c>
      <c r="DO3" s="58" t="s">
        <v>273</v>
      </c>
      <c r="DP3" s="58">
        <v>5</v>
      </c>
      <c r="DQ3" s="58">
        <v>6</v>
      </c>
      <c r="DR3" s="58" t="s">
        <v>273</v>
      </c>
      <c r="DS3" s="58" t="s">
        <v>273</v>
      </c>
      <c r="DT3" s="58" t="s">
        <v>272</v>
      </c>
      <c r="DU3" s="58" t="s">
        <v>274</v>
      </c>
      <c r="DV3" s="58">
        <v>6</v>
      </c>
      <c r="DW3" s="58" t="s">
        <v>272</v>
      </c>
      <c r="DX3" s="58">
        <v>5</v>
      </c>
      <c r="DY3" s="58" t="s">
        <v>274</v>
      </c>
      <c r="DZ3" s="58" t="s">
        <v>272</v>
      </c>
      <c r="EA3" s="58" t="s">
        <v>274</v>
      </c>
      <c r="EB3" s="58" t="s">
        <v>274</v>
      </c>
      <c r="EC3" s="58" t="s">
        <v>275</v>
      </c>
      <c r="ED3" s="58" t="s">
        <v>274</v>
      </c>
      <c r="EE3" s="58" t="s">
        <v>276</v>
      </c>
      <c r="EF3" s="58" t="s">
        <v>277</v>
      </c>
      <c r="EG3" s="58" t="s">
        <v>278</v>
      </c>
      <c r="EH3" s="58" t="s">
        <v>277</v>
      </c>
      <c r="EI3" s="58" t="s">
        <v>278</v>
      </c>
      <c r="EJ3" s="58" t="s">
        <v>276</v>
      </c>
      <c r="EK3" s="58" t="s">
        <v>277</v>
      </c>
      <c r="EL3" s="58" t="s">
        <v>278</v>
      </c>
      <c r="EM3" s="58" t="s">
        <v>277</v>
      </c>
      <c r="EN3" s="58" t="s">
        <v>277</v>
      </c>
      <c r="EO3" s="58" t="s">
        <v>277</v>
      </c>
      <c r="EP3" s="58" t="s">
        <v>278</v>
      </c>
      <c r="EQ3" s="58" t="s">
        <v>277</v>
      </c>
      <c r="ER3" s="58" t="s">
        <v>278</v>
      </c>
      <c r="ES3" s="58" t="s">
        <v>277</v>
      </c>
      <c r="ET3" s="58" t="s">
        <v>277</v>
      </c>
      <c r="EU3" s="58" t="s">
        <v>278</v>
      </c>
      <c r="EV3" s="58" t="s">
        <v>279</v>
      </c>
      <c r="EW3" s="58" t="s">
        <v>280</v>
      </c>
      <c r="EX3" s="58" t="s">
        <v>281</v>
      </c>
      <c r="EY3" s="58" t="s">
        <v>282</v>
      </c>
      <c r="EZ3" s="58" t="s">
        <v>283</v>
      </c>
      <c r="FA3" s="58" t="s">
        <v>284</v>
      </c>
      <c r="FB3" s="58" t="s">
        <v>285</v>
      </c>
      <c r="FC3" s="58" t="s">
        <v>286</v>
      </c>
      <c r="FD3" s="58" t="s">
        <v>287</v>
      </c>
      <c r="FE3" s="58" t="s">
        <v>288</v>
      </c>
      <c r="FF3" s="58" t="s">
        <v>289</v>
      </c>
      <c r="FG3" s="58" t="s">
        <v>290</v>
      </c>
      <c r="FH3" s="58" t="s">
        <v>291</v>
      </c>
      <c r="FI3" s="58" t="s">
        <v>292</v>
      </c>
      <c r="FJ3" s="58" t="s">
        <v>293</v>
      </c>
      <c r="FK3" s="58" t="s">
        <v>294</v>
      </c>
      <c r="FL3" s="58" t="s">
        <v>295</v>
      </c>
      <c r="FM3" s="58" t="s">
        <v>296</v>
      </c>
      <c r="FN3" s="58" t="s">
        <v>297</v>
      </c>
      <c r="FO3" s="58" t="s">
        <v>298</v>
      </c>
      <c r="FP3" s="58" t="s">
        <v>299</v>
      </c>
      <c r="FQ3" s="58" t="s">
        <v>300</v>
      </c>
      <c r="FR3" s="58" t="s">
        <v>301</v>
      </c>
      <c r="FS3" s="58" t="s">
        <v>302</v>
      </c>
      <c r="FT3" s="58">
        <v>8</v>
      </c>
      <c r="FU3" s="58"/>
      <c r="FV3" s="58"/>
      <c r="FW3" s="58"/>
      <c r="FX3" s="58"/>
      <c r="FY3" s="58"/>
      <c r="FZ3" s="58"/>
    </row>
    <row r="4" spans="1:182" s="59" customFormat="1" ht="51.75" thickBot="1" x14ac:dyDescent="0.45">
      <c r="A4" s="57">
        <v>44619.696371678241</v>
      </c>
      <c r="B4" s="58" t="s">
        <v>303</v>
      </c>
      <c r="C4" s="58" t="s">
        <v>304</v>
      </c>
      <c r="D4" s="60" t="s">
        <v>305</v>
      </c>
      <c r="E4" s="58" t="s">
        <v>234</v>
      </c>
      <c r="F4" s="58">
        <v>1958</v>
      </c>
      <c r="G4" s="58" t="s">
        <v>306</v>
      </c>
      <c r="H4" s="58">
        <v>152</v>
      </c>
      <c r="I4" s="58">
        <v>52</v>
      </c>
      <c r="J4" s="58" t="s">
        <v>307</v>
      </c>
      <c r="K4" s="58">
        <v>2019</v>
      </c>
      <c r="L4" s="58" t="s">
        <v>308</v>
      </c>
      <c r="M4" s="61">
        <v>121</v>
      </c>
      <c r="N4" s="61" t="s">
        <v>309</v>
      </c>
      <c r="O4" s="58" t="s">
        <v>20</v>
      </c>
      <c r="P4" s="58" t="s">
        <v>310</v>
      </c>
      <c r="Q4" s="58" t="s">
        <v>311</v>
      </c>
      <c r="R4" s="58" t="s">
        <v>311</v>
      </c>
      <c r="S4" s="58" t="s">
        <v>312</v>
      </c>
      <c r="T4" s="58" t="s">
        <v>313</v>
      </c>
      <c r="U4" s="58" t="s">
        <v>314</v>
      </c>
      <c r="V4" s="58" t="s">
        <v>244</v>
      </c>
      <c r="W4" s="58"/>
      <c r="X4" s="58"/>
      <c r="Y4" s="58"/>
      <c r="Z4" s="58" t="s">
        <v>244</v>
      </c>
      <c r="AA4" s="58" t="s">
        <v>264</v>
      </c>
      <c r="AB4" s="58" t="s">
        <v>255</v>
      </c>
      <c r="AC4" s="58" t="s">
        <v>252</v>
      </c>
      <c r="AD4" s="58" t="s">
        <v>257</v>
      </c>
      <c r="AE4" s="58" t="s">
        <v>315</v>
      </c>
      <c r="AF4" s="58" t="s">
        <v>255</v>
      </c>
      <c r="AG4" s="58" t="s">
        <v>256</v>
      </c>
      <c r="AH4" s="58" t="s">
        <v>316</v>
      </c>
      <c r="AI4" s="58" t="s">
        <v>317</v>
      </c>
      <c r="AJ4" s="58" t="s">
        <v>259</v>
      </c>
      <c r="AK4" s="58" t="s">
        <v>260</v>
      </c>
      <c r="AL4" s="58" t="s">
        <v>316</v>
      </c>
      <c r="AM4" s="58" t="s">
        <v>318</v>
      </c>
      <c r="AN4" s="58">
        <v>5</v>
      </c>
      <c r="AO4" s="58">
        <v>5</v>
      </c>
      <c r="AP4" s="58">
        <v>5</v>
      </c>
      <c r="AQ4" s="58">
        <v>6</v>
      </c>
      <c r="AR4" s="58">
        <v>7</v>
      </c>
      <c r="AS4" s="58">
        <v>0</v>
      </c>
      <c r="AT4" s="58" t="s">
        <v>319</v>
      </c>
      <c r="AU4" s="58" t="s">
        <v>320</v>
      </c>
      <c r="AV4" s="58">
        <v>0</v>
      </c>
      <c r="AW4" s="58">
        <v>0</v>
      </c>
      <c r="AX4" s="58">
        <v>0</v>
      </c>
      <c r="AY4" s="58">
        <v>0</v>
      </c>
      <c r="AZ4" s="58" t="s">
        <v>244</v>
      </c>
      <c r="BA4" s="58"/>
      <c r="BB4" s="58"/>
      <c r="BC4" s="58"/>
      <c r="BD4" s="58" t="s">
        <v>268</v>
      </c>
      <c r="BE4" s="58" t="s">
        <v>321</v>
      </c>
      <c r="BF4" s="58" t="s">
        <v>268</v>
      </c>
      <c r="BG4" s="63" t="s">
        <v>268</v>
      </c>
      <c r="BH4" s="58" t="s">
        <v>268</v>
      </c>
      <c r="BI4" s="58" t="s">
        <v>321</v>
      </c>
      <c r="BJ4" s="63" t="s">
        <v>267</v>
      </c>
      <c r="BK4" s="58" t="s">
        <v>321</v>
      </c>
      <c r="BL4" s="58" t="s">
        <v>321</v>
      </c>
      <c r="BM4" s="58" t="s">
        <v>268</v>
      </c>
      <c r="BN4" s="58" t="s">
        <v>321</v>
      </c>
      <c r="BO4" s="63" t="s">
        <v>321</v>
      </c>
      <c r="BP4" s="58" t="s">
        <v>266</v>
      </c>
      <c r="BQ4" s="58" t="s">
        <v>268</v>
      </c>
      <c r="BR4" s="58" t="s">
        <v>268</v>
      </c>
      <c r="BS4" s="58" t="s">
        <v>268</v>
      </c>
      <c r="BT4" s="58" t="s">
        <v>321</v>
      </c>
      <c r="BU4" s="58" t="s">
        <v>321</v>
      </c>
      <c r="BV4" s="58" t="s">
        <v>268</v>
      </c>
      <c r="BW4" s="58" t="s">
        <v>321</v>
      </c>
      <c r="BX4" s="58" t="s">
        <v>321</v>
      </c>
      <c r="BY4" s="63" t="s">
        <v>266</v>
      </c>
      <c r="BZ4" s="58" t="s">
        <v>268</v>
      </c>
      <c r="CA4" s="58" t="s">
        <v>268</v>
      </c>
      <c r="CB4" s="63" t="s">
        <v>266</v>
      </c>
      <c r="CC4" s="58" t="s">
        <v>267</v>
      </c>
      <c r="CD4" s="58" t="s">
        <v>267</v>
      </c>
      <c r="CE4" s="58" t="s">
        <v>267</v>
      </c>
      <c r="CF4" s="63" t="s">
        <v>266</v>
      </c>
      <c r="CG4" s="63" t="s">
        <v>266</v>
      </c>
      <c r="CH4" s="63" t="s">
        <v>266</v>
      </c>
      <c r="CI4" s="63" t="s">
        <v>266</v>
      </c>
      <c r="CJ4" s="58" t="s">
        <v>322</v>
      </c>
      <c r="CK4" s="58" t="s">
        <v>322</v>
      </c>
      <c r="CL4" s="58" t="s">
        <v>321</v>
      </c>
      <c r="CM4" s="58" t="s">
        <v>321</v>
      </c>
      <c r="CN4" s="58" t="s">
        <v>321</v>
      </c>
      <c r="CO4" s="58" t="s">
        <v>321</v>
      </c>
      <c r="CP4" s="58" t="s">
        <v>266</v>
      </c>
      <c r="CQ4" s="58" t="s">
        <v>266</v>
      </c>
      <c r="CR4" s="58" t="s">
        <v>266</v>
      </c>
      <c r="CS4" s="58" t="s">
        <v>268</v>
      </c>
      <c r="CT4" s="58" t="s">
        <v>268</v>
      </c>
      <c r="CU4" s="58" t="s">
        <v>268</v>
      </c>
      <c r="CV4" s="58" t="s">
        <v>268</v>
      </c>
      <c r="CW4" s="58" t="s">
        <v>268</v>
      </c>
      <c r="CX4" s="58" t="s">
        <v>268</v>
      </c>
      <c r="CY4" s="58" t="s">
        <v>268</v>
      </c>
      <c r="CZ4" s="58" t="s">
        <v>268</v>
      </c>
      <c r="DA4" s="58" t="s">
        <v>268</v>
      </c>
      <c r="DB4" s="58" t="s">
        <v>268</v>
      </c>
      <c r="DC4" s="58" t="s">
        <v>266</v>
      </c>
      <c r="DD4" s="58" t="s">
        <v>266</v>
      </c>
      <c r="DE4" s="58" t="s">
        <v>266</v>
      </c>
      <c r="DF4" s="58" t="s">
        <v>266</v>
      </c>
      <c r="DG4" s="58" t="s">
        <v>268</v>
      </c>
      <c r="DH4" s="58" t="s">
        <v>266</v>
      </c>
      <c r="DI4" s="58" t="s">
        <v>268</v>
      </c>
      <c r="DJ4" s="58" t="s">
        <v>268</v>
      </c>
      <c r="DK4" s="58" t="s">
        <v>268</v>
      </c>
      <c r="DL4" s="58" t="s">
        <v>273</v>
      </c>
      <c r="DM4" s="58" t="s">
        <v>273</v>
      </c>
      <c r="DN4" s="58" t="s">
        <v>273</v>
      </c>
      <c r="DO4" s="58" t="s">
        <v>273</v>
      </c>
      <c r="DP4" s="58" t="s">
        <v>273</v>
      </c>
      <c r="DQ4" s="58" t="s">
        <v>273</v>
      </c>
      <c r="DR4" s="58" t="s">
        <v>273</v>
      </c>
      <c r="DS4" s="58" t="s">
        <v>273</v>
      </c>
      <c r="DT4" s="58" t="s">
        <v>275</v>
      </c>
      <c r="DU4" s="58" t="s">
        <v>274</v>
      </c>
      <c r="DV4" s="58" t="s">
        <v>275</v>
      </c>
      <c r="DW4" s="58" t="s">
        <v>275</v>
      </c>
      <c r="DX4" s="58" t="s">
        <v>275</v>
      </c>
      <c r="DY4" s="58" t="s">
        <v>274</v>
      </c>
      <c r="DZ4" s="58" t="s">
        <v>275</v>
      </c>
      <c r="EA4" s="58" t="s">
        <v>274</v>
      </c>
      <c r="EB4" s="58" t="s">
        <v>275</v>
      </c>
      <c r="EC4" s="58" t="s">
        <v>274</v>
      </c>
      <c r="ED4" s="58" t="s">
        <v>274</v>
      </c>
      <c r="EE4" s="58" t="s">
        <v>276</v>
      </c>
      <c r="EF4" s="58" t="s">
        <v>278</v>
      </c>
      <c r="EG4" s="58" t="s">
        <v>276</v>
      </c>
      <c r="EH4" s="58" t="s">
        <v>276</v>
      </c>
      <c r="EI4" s="58" t="s">
        <v>278</v>
      </c>
      <c r="EJ4" s="58" t="s">
        <v>276</v>
      </c>
      <c r="EK4" s="58" t="s">
        <v>323</v>
      </c>
      <c r="EL4" s="58" t="s">
        <v>276</v>
      </c>
      <c r="EM4" s="58" t="s">
        <v>277</v>
      </c>
      <c r="EN4" s="58" t="s">
        <v>276</v>
      </c>
      <c r="EO4" s="58" t="s">
        <v>276</v>
      </c>
      <c r="EP4" s="58" t="s">
        <v>278</v>
      </c>
      <c r="EQ4" s="58" t="s">
        <v>278</v>
      </c>
      <c r="ER4" s="58" t="s">
        <v>276</v>
      </c>
      <c r="ES4" s="58" t="s">
        <v>276</v>
      </c>
      <c r="ET4" s="58" t="s">
        <v>278</v>
      </c>
      <c r="EU4" s="58" t="s">
        <v>277</v>
      </c>
      <c r="EV4" s="58" t="s">
        <v>324</v>
      </c>
      <c r="EW4" s="63" t="s">
        <v>280</v>
      </c>
      <c r="EX4" s="58" t="s">
        <v>325</v>
      </c>
      <c r="EY4" s="58" t="s">
        <v>326</v>
      </c>
      <c r="EZ4" s="58" t="s">
        <v>283</v>
      </c>
      <c r="FA4" s="58" t="s">
        <v>327</v>
      </c>
      <c r="FB4" s="58" t="s">
        <v>285</v>
      </c>
      <c r="FC4" s="58" t="s">
        <v>328</v>
      </c>
      <c r="FD4" s="58" t="s">
        <v>287</v>
      </c>
      <c r="FE4" s="58" t="s">
        <v>329</v>
      </c>
      <c r="FF4" s="58" t="s">
        <v>330</v>
      </c>
      <c r="FG4" s="58" t="s">
        <v>290</v>
      </c>
      <c r="FH4" s="58" t="s">
        <v>291</v>
      </c>
      <c r="FI4" s="58" t="s">
        <v>292</v>
      </c>
      <c r="FJ4" s="58" t="s">
        <v>331</v>
      </c>
      <c r="FK4" s="58" t="s">
        <v>294</v>
      </c>
      <c r="FL4" s="58" t="s">
        <v>295</v>
      </c>
      <c r="FM4" s="58" t="s">
        <v>296</v>
      </c>
      <c r="FN4" s="58" t="s">
        <v>332</v>
      </c>
      <c r="FO4" s="58" t="s">
        <v>333</v>
      </c>
      <c r="FP4" s="58" t="s">
        <v>334</v>
      </c>
      <c r="FQ4" s="58" t="s">
        <v>335</v>
      </c>
      <c r="FR4" s="58" t="s">
        <v>336</v>
      </c>
      <c r="FS4" s="58" t="s">
        <v>337</v>
      </c>
      <c r="FT4" s="58">
        <v>3</v>
      </c>
      <c r="FU4" s="58"/>
      <c r="FV4" s="58"/>
      <c r="FW4" s="58"/>
      <c r="FX4" s="58"/>
      <c r="FY4" s="58"/>
      <c r="FZ4" s="58"/>
    </row>
    <row r="5" spans="1:182" s="59" customFormat="1" ht="64.5" thickBot="1" x14ac:dyDescent="0.45">
      <c r="A5" s="124" t="s">
        <v>524</v>
      </c>
      <c r="B5" s="124" t="s">
        <v>525</v>
      </c>
      <c r="C5" s="124" t="s">
        <v>304</v>
      </c>
      <c r="D5" s="124">
        <v>932031422</v>
      </c>
      <c r="E5" s="124" t="s">
        <v>234</v>
      </c>
      <c r="F5" s="124">
        <v>1963</v>
      </c>
      <c r="G5" s="124" t="s">
        <v>526</v>
      </c>
      <c r="H5" s="124">
        <v>156</v>
      </c>
      <c r="I5" s="124">
        <v>56</v>
      </c>
      <c r="J5" s="124" t="s">
        <v>307</v>
      </c>
      <c r="K5" s="124">
        <v>2008</v>
      </c>
      <c r="L5" s="124" t="s">
        <v>237</v>
      </c>
      <c r="M5" s="124" t="s">
        <v>527</v>
      </c>
      <c r="N5" s="124" t="s">
        <v>528</v>
      </c>
      <c r="O5" s="124" t="s">
        <v>20</v>
      </c>
      <c r="P5" s="124" t="s">
        <v>529</v>
      </c>
      <c r="Q5" s="124" t="s">
        <v>242</v>
      </c>
      <c r="R5" s="124" t="s">
        <v>242</v>
      </c>
      <c r="S5" s="124" t="s">
        <v>530</v>
      </c>
      <c r="T5" s="124" t="s">
        <v>531</v>
      </c>
      <c r="U5" s="124" t="s">
        <v>532</v>
      </c>
      <c r="V5" s="124" t="s">
        <v>244</v>
      </c>
      <c r="W5" s="124"/>
      <c r="X5" s="124"/>
      <c r="Y5" s="124"/>
      <c r="Z5" s="124" t="s">
        <v>244</v>
      </c>
      <c r="AA5" s="124" t="s">
        <v>533</v>
      </c>
      <c r="AB5" s="124" t="s">
        <v>255</v>
      </c>
      <c r="AC5" s="124" t="s">
        <v>534</v>
      </c>
      <c r="AD5" s="124" t="s">
        <v>253</v>
      </c>
      <c r="AE5" s="124" t="s">
        <v>535</v>
      </c>
      <c r="AF5" s="124" t="s">
        <v>255</v>
      </c>
      <c r="AG5" s="124" t="s">
        <v>256</v>
      </c>
      <c r="AH5" s="124" t="s">
        <v>253</v>
      </c>
      <c r="AI5" s="124" t="s">
        <v>536</v>
      </c>
      <c r="AJ5" s="124" t="s">
        <v>259</v>
      </c>
      <c r="AK5" s="124" t="s">
        <v>537</v>
      </c>
      <c r="AL5" s="124" t="s">
        <v>253</v>
      </c>
      <c r="AM5" s="124" t="s">
        <v>538</v>
      </c>
      <c r="AN5" s="124">
        <v>7</v>
      </c>
      <c r="AO5" s="124">
        <v>5</v>
      </c>
      <c r="AP5" s="124">
        <v>6</v>
      </c>
      <c r="AQ5" s="124">
        <v>1</v>
      </c>
      <c r="AR5" s="124">
        <v>5</v>
      </c>
      <c r="AS5" s="124">
        <v>5</v>
      </c>
      <c r="AT5" s="124" t="s">
        <v>539</v>
      </c>
      <c r="AU5" s="124" t="s">
        <v>320</v>
      </c>
      <c r="AV5" s="124">
        <v>7</v>
      </c>
      <c r="AW5" s="124">
        <v>7</v>
      </c>
      <c r="AX5" s="124">
        <v>7</v>
      </c>
      <c r="AY5" s="124">
        <v>7</v>
      </c>
      <c r="AZ5" s="124" t="s">
        <v>244</v>
      </c>
      <c r="BA5" s="124">
        <v>0</v>
      </c>
      <c r="BB5" s="124"/>
      <c r="BC5" s="124"/>
      <c r="BD5" s="124" t="s">
        <v>268</v>
      </c>
      <c r="BE5" s="124" t="s">
        <v>321</v>
      </c>
      <c r="BF5" s="124" t="s">
        <v>321</v>
      </c>
      <c r="BG5" s="124" t="s">
        <v>321</v>
      </c>
      <c r="BH5" s="124" t="s">
        <v>322</v>
      </c>
      <c r="BI5" s="124" t="s">
        <v>321</v>
      </c>
      <c r="BJ5" s="124" t="s">
        <v>268</v>
      </c>
      <c r="BK5" s="124" t="s">
        <v>268</v>
      </c>
      <c r="BL5" s="124" t="s">
        <v>321</v>
      </c>
      <c r="BM5" s="124" t="s">
        <v>268</v>
      </c>
      <c r="BN5" s="124" t="s">
        <v>268</v>
      </c>
      <c r="BO5" s="124" t="s">
        <v>268</v>
      </c>
      <c r="BP5" s="124" t="s">
        <v>268</v>
      </c>
      <c r="BQ5" s="124" t="s">
        <v>321</v>
      </c>
      <c r="BR5" s="124" t="s">
        <v>268</v>
      </c>
      <c r="BS5" s="124" t="s">
        <v>268</v>
      </c>
      <c r="BT5" s="124" t="s">
        <v>268</v>
      </c>
      <c r="BU5" s="124" t="s">
        <v>321</v>
      </c>
      <c r="BV5" s="124" t="s">
        <v>321</v>
      </c>
      <c r="BW5" s="124" t="s">
        <v>321</v>
      </c>
      <c r="BX5" s="124" t="s">
        <v>266</v>
      </c>
      <c r="BY5" s="124" t="s">
        <v>321</v>
      </c>
      <c r="BZ5" s="124" t="s">
        <v>268</v>
      </c>
      <c r="CA5" s="124" t="s">
        <v>321</v>
      </c>
      <c r="CB5" s="124" t="s">
        <v>268</v>
      </c>
      <c r="CC5" s="124" t="s">
        <v>268</v>
      </c>
      <c r="CD5" s="124" t="s">
        <v>266</v>
      </c>
      <c r="CE5" s="124" t="s">
        <v>266</v>
      </c>
      <c r="CF5" s="124" t="s">
        <v>268</v>
      </c>
      <c r="CG5" s="124" t="s">
        <v>268</v>
      </c>
      <c r="CH5" s="124" t="s">
        <v>268</v>
      </c>
      <c r="CI5" s="124" t="s">
        <v>266</v>
      </c>
      <c r="CJ5" s="124" t="s">
        <v>321</v>
      </c>
      <c r="CK5" s="124" t="s">
        <v>268</v>
      </c>
      <c r="CL5" s="124" t="s">
        <v>321</v>
      </c>
      <c r="CM5" s="124" t="s">
        <v>321</v>
      </c>
      <c r="CN5" s="124" t="s">
        <v>321</v>
      </c>
      <c r="CO5" s="124" t="s">
        <v>268</v>
      </c>
      <c r="CP5" s="124" t="s">
        <v>321</v>
      </c>
      <c r="CQ5" s="124" t="s">
        <v>321</v>
      </c>
      <c r="CR5" s="124" t="s">
        <v>268</v>
      </c>
      <c r="CS5" s="124" t="s">
        <v>321</v>
      </c>
      <c r="CT5" s="124" t="s">
        <v>321</v>
      </c>
      <c r="CU5" s="124" t="s">
        <v>321</v>
      </c>
      <c r="CV5" s="124" t="s">
        <v>321</v>
      </c>
      <c r="CW5" s="124" t="s">
        <v>268</v>
      </c>
      <c r="CX5" s="124" t="s">
        <v>268</v>
      </c>
      <c r="CY5" s="124" t="s">
        <v>321</v>
      </c>
      <c r="CZ5" s="124" t="s">
        <v>321</v>
      </c>
      <c r="DA5" s="124" t="s">
        <v>321</v>
      </c>
      <c r="DB5" s="124" t="s">
        <v>321</v>
      </c>
      <c r="DC5" s="124" t="s">
        <v>268</v>
      </c>
      <c r="DD5" s="124" t="s">
        <v>268</v>
      </c>
      <c r="DE5" s="124" t="s">
        <v>268</v>
      </c>
      <c r="DF5" s="124" t="s">
        <v>268</v>
      </c>
      <c r="DG5" s="124" t="s">
        <v>268</v>
      </c>
      <c r="DH5" s="124" t="s">
        <v>268</v>
      </c>
      <c r="DI5" s="124" t="s">
        <v>268</v>
      </c>
      <c r="DJ5" s="124" t="s">
        <v>322</v>
      </c>
      <c r="DK5" s="124" t="s">
        <v>266</v>
      </c>
      <c r="DL5" s="124" t="s">
        <v>272</v>
      </c>
      <c r="DM5" s="124">
        <v>6</v>
      </c>
      <c r="DN5" s="124" t="s">
        <v>273</v>
      </c>
      <c r="DO5" s="124" t="s">
        <v>273</v>
      </c>
      <c r="DP5" s="124" t="s">
        <v>273</v>
      </c>
      <c r="DQ5" s="124" t="s">
        <v>273</v>
      </c>
      <c r="DR5" s="124" t="s">
        <v>273</v>
      </c>
      <c r="DS5" s="124" t="s">
        <v>273</v>
      </c>
      <c r="DT5" s="124">
        <v>6</v>
      </c>
      <c r="DU5" s="124" t="s">
        <v>274</v>
      </c>
      <c r="DV5" s="124" t="s">
        <v>274</v>
      </c>
      <c r="DW5" s="124">
        <v>5</v>
      </c>
      <c r="DX5" s="124" t="s">
        <v>274</v>
      </c>
      <c r="DY5" s="124" t="s">
        <v>274</v>
      </c>
      <c r="DZ5" s="124">
        <v>5</v>
      </c>
      <c r="EA5" s="124" t="s">
        <v>274</v>
      </c>
      <c r="EB5" s="124" t="s">
        <v>274</v>
      </c>
      <c r="EC5" s="124" t="s">
        <v>274</v>
      </c>
      <c r="ED5" s="124" t="s">
        <v>274</v>
      </c>
      <c r="EE5" s="124" t="s">
        <v>323</v>
      </c>
      <c r="EF5" s="124" t="s">
        <v>540</v>
      </c>
      <c r="EG5" s="124" t="s">
        <v>277</v>
      </c>
      <c r="EH5" s="124" t="s">
        <v>540</v>
      </c>
      <c r="EI5" s="124" t="s">
        <v>540</v>
      </c>
      <c r="EJ5" s="124" t="s">
        <v>323</v>
      </c>
      <c r="EK5" s="124" t="s">
        <v>540</v>
      </c>
      <c r="EL5" s="124" t="s">
        <v>277</v>
      </c>
      <c r="EM5" s="124" t="s">
        <v>540</v>
      </c>
      <c r="EN5" s="124" t="s">
        <v>540</v>
      </c>
      <c r="EO5" s="124" t="s">
        <v>540</v>
      </c>
      <c r="EP5" s="124" t="s">
        <v>540</v>
      </c>
      <c r="EQ5" s="124" t="s">
        <v>540</v>
      </c>
      <c r="ER5" s="124" t="s">
        <v>540</v>
      </c>
      <c r="ES5" s="124" t="s">
        <v>540</v>
      </c>
      <c r="ET5" s="124" t="s">
        <v>323</v>
      </c>
      <c r="EU5" s="124" t="s">
        <v>540</v>
      </c>
      <c r="EV5" s="124" t="s">
        <v>324</v>
      </c>
      <c r="EW5" s="124" t="s">
        <v>541</v>
      </c>
      <c r="EX5" s="124" t="s">
        <v>281</v>
      </c>
      <c r="EY5" s="124" t="s">
        <v>326</v>
      </c>
      <c r="EZ5" s="124" t="s">
        <v>283</v>
      </c>
      <c r="FA5" s="124" t="s">
        <v>284</v>
      </c>
      <c r="FB5" s="124" t="s">
        <v>542</v>
      </c>
      <c r="FC5" s="124" t="s">
        <v>286</v>
      </c>
      <c r="FD5" s="124" t="s">
        <v>287</v>
      </c>
      <c r="FE5" s="124" t="s">
        <v>543</v>
      </c>
      <c r="FF5" s="124" t="s">
        <v>330</v>
      </c>
      <c r="FG5" s="124" t="s">
        <v>290</v>
      </c>
      <c r="FH5" s="124" t="s">
        <v>291</v>
      </c>
      <c r="FI5" s="124" t="s">
        <v>292</v>
      </c>
      <c r="FJ5" s="124" t="s">
        <v>293</v>
      </c>
      <c r="FK5" s="124" t="s">
        <v>294</v>
      </c>
      <c r="FL5" s="124" t="s">
        <v>544</v>
      </c>
      <c r="FM5" s="124" t="s">
        <v>296</v>
      </c>
      <c r="FN5" s="124" t="s">
        <v>545</v>
      </c>
      <c r="FO5" s="124" t="s">
        <v>333</v>
      </c>
      <c r="FP5" s="124" t="s">
        <v>546</v>
      </c>
      <c r="FQ5" s="124" t="s">
        <v>547</v>
      </c>
      <c r="FR5" s="124" t="s">
        <v>548</v>
      </c>
      <c r="FS5" s="124" t="s">
        <v>549</v>
      </c>
      <c r="FT5" s="124" t="s">
        <v>550</v>
      </c>
      <c r="FU5" s="124"/>
      <c r="FV5" s="124"/>
      <c r="FW5" s="124"/>
      <c r="FX5" s="124"/>
      <c r="FY5" s="124"/>
      <c r="FZ5" s="124"/>
    </row>
    <row r="6" spans="1:182" s="59" customFormat="1" ht="12.75" x14ac:dyDescent="0.4">
      <c r="A6" s="57"/>
      <c r="B6" s="58"/>
      <c r="C6" s="58"/>
      <c r="D6" s="60"/>
      <c r="E6" s="58"/>
      <c r="F6" s="58"/>
      <c r="G6" s="58"/>
      <c r="H6" s="58"/>
      <c r="I6" s="58"/>
      <c r="J6" s="58"/>
      <c r="K6" s="58"/>
      <c r="L6" s="58"/>
      <c r="M6" s="61"/>
      <c r="N6" s="61"/>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63"/>
      <c r="BH6" s="58"/>
      <c r="BI6" s="58"/>
      <c r="BJ6" s="63"/>
      <c r="BK6" s="58"/>
      <c r="BL6" s="58"/>
      <c r="BM6" s="58"/>
      <c r="BN6" s="58"/>
      <c r="BO6" s="63"/>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63"/>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row>
    <row r="7" spans="1:182" ht="15.75" customHeight="1" x14ac:dyDescent="0.2">
      <c r="BD7" s="7">
        <f>VLOOKUP(BD3,$BD$9:$BE$14,2,0)</f>
        <v>2</v>
      </c>
      <c r="BE7" s="7">
        <f>VLOOKUP(BE3,$BD$9:$BE$14,2,0)</f>
        <v>0</v>
      </c>
      <c r="BF7" s="7">
        <f t="shared" ref="BF7:DK7" si="0">VLOOKUP(BF3,$BD$9:$BE$14,2,0)</f>
        <v>0</v>
      </c>
      <c r="BG7" s="7">
        <f t="shared" si="0"/>
        <v>0</v>
      </c>
      <c r="BH7" s="7">
        <f t="shared" si="0"/>
        <v>0</v>
      </c>
      <c r="BI7" s="7">
        <f t="shared" si="0"/>
        <v>3</v>
      </c>
      <c r="BJ7" s="7">
        <f t="shared" si="0"/>
        <v>2</v>
      </c>
      <c r="BK7" s="7">
        <f t="shared" si="0"/>
        <v>2</v>
      </c>
      <c r="BL7" s="7">
        <f t="shared" si="0"/>
        <v>0</v>
      </c>
      <c r="BM7" s="7">
        <f t="shared" si="0"/>
        <v>0</v>
      </c>
      <c r="BN7" s="7">
        <f t="shared" si="0"/>
        <v>0</v>
      </c>
      <c r="BO7" s="7">
        <f t="shared" si="0"/>
        <v>2</v>
      </c>
      <c r="BP7" s="7">
        <f t="shared" si="0"/>
        <v>2</v>
      </c>
      <c r="BQ7" s="7">
        <f t="shared" si="0"/>
        <v>3</v>
      </c>
      <c r="BR7" s="7">
        <f t="shared" si="0"/>
        <v>0</v>
      </c>
      <c r="BS7" s="7">
        <f t="shared" si="0"/>
        <v>0</v>
      </c>
      <c r="BT7" s="7">
        <f t="shared" si="0"/>
        <v>0</v>
      </c>
      <c r="BU7" s="7">
        <f t="shared" si="0"/>
        <v>0</v>
      </c>
      <c r="BV7" s="7">
        <f t="shared" si="0"/>
        <v>0</v>
      </c>
      <c r="BW7" s="7">
        <f t="shared" si="0"/>
        <v>0</v>
      </c>
      <c r="BX7" s="7">
        <f t="shared" si="0"/>
        <v>0</v>
      </c>
      <c r="BY7" s="7">
        <f t="shared" si="0"/>
        <v>0</v>
      </c>
      <c r="BZ7" s="7">
        <f t="shared" si="0"/>
        <v>0</v>
      </c>
      <c r="CA7" s="7">
        <f t="shared" si="0"/>
        <v>3</v>
      </c>
      <c r="CB7" s="7">
        <f t="shared" si="0"/>
        <v>2</v>
      </c>
      <c r="CC7" s="7">
        <f t="shared" si="0"/>
        <v>2</v>
      </c>
      <c r="CD7" s="7">
        <f t="shared" si="0"/>
        <v>0</v>
      </c>
      <c r="CE7" s="7">
        <f t="shared" si="0"/>
        <v>2</v>
      </c>
      <c r="CF7" s="7">
        <f t="shared" si="0"/>
        <v>3</v>
      </c>
      <c r="CG7" s="7">
        <f t="shared" si="0"/>
        <v>3</v>
      </c>
      <c r="CH7" s="7">
        <f t="shared" si="0"/>
        <v>2</v>
      </c>
      <c r="CI7" s="7">
        <f t="shared" si="0"/>
        <v>3</v>
      </c>
      <c r="CJ7" s="7">
        <f t="shared" si="0"/>
        <v>0</v>
      </c>
      <c r="CK7" s="7">
        <f t="shared" si="0"/>
        <v>3</v>
      </c>
      <c r="CL7" s="7">
        <f t="shared" si="0"/>
        <v>0</v>
      </c>
      <c r="CM7" s="7">
        <f t="shared" si="0"/>
        <v>0</v>
      </c>
      <c r="CN7" s="7">
        <f t="shared" si="0"/>
        <v>0</v>
      </c>
      <c r="CO7" s="7">
        <f t="shared" si="0"/>
        <v>0</v>
      </c>
      <c r="CP7" s="7">
        <f t="shared" si="0"/>
        <v>0</v>
      </c>
      <c r="CQ7" s="7">
        <f t="shared" si="0"/>
        <v>0</v>
      </c>
      <c r="CR7" s="7">
        <f t="shared" si="0"/>
        <v>2</v>
      </c>
      <c r="CS7" s="7">
        <f t="shared" si="0"/>
        <v>0</v>
      </c>
      <c r="CT7" s="7">
        <f t="shared" si="0"/>
        <v>0</v>
      </c>
      <c r="CU7" s="7">
        <f t="shared" si="0"/>
        <v>0</v>
      </c>
      <c r="CV7" s="7">
        <f t="shared" si="0"/>
        <v>3</v>
      </c>
      <c r="CW7" s="7">
        <f t="shared" si="0"/>
        <v>0</v>
      </c>
      <c r="CX7" s="7">
        <f t="shared" si="0"/>
        <v>3</v>
      </c>
      <c r="CY7" s="7">
        <f t="shared" si="0"/>
        <v>0</v>
      </c>
      <c r="CZ7" s="7">
        <f t="shared" si="0"/>
        <v>0</v>
      </c>
      <c r="DA7" s="7">
        <f t="shared" si="0"/>
        <v>0</v>
      </c>
      <c r="DB7" s="7">
        <f t="shared" si="0"/>
        <v>0</v>
      </c>
      <c r="DC7" s="7">
        <f t="shared" si="0"/>
        <v>2</v>
      </c>
      <c r="DD7" s="7">
        <f t="shared" si="0"/>
        <v>2</v>
      </c>
      <c r="DE7" s="7">
        <f t="shared" si="0"/>
        <v>2</v>
      </c>
      <c r="DF7" s="7">
        <f t="shared" si="0"/>
        <v>0</v>
      </c>
      <c r="DG7" s="7">
        <f t="shared" si="0"/>
        <v>2</v>
      </c>
      <c r="DH7" s="7">
        <f t="shared" si="0"/>
        <v>0</v>
      </c>
      <c r="DI7" s="7">
        <f t="shared" si="0"/>
        <v>2</v>
      </c>
      <c r="DJ7" s="7">
        <f t="shared" si="0"/>
        <v>2</v>
      </c>
      <c r="DK7" s="7">
        <f t="shared" si="0"/>
        <v>2</v>
      </c>
    </row>
    <row r="8" spans="1:182" ht="15.75" customHeight="1" x14ac:dyDescent="0.4">
      <c r="BD8" s="7">
        <f>VLOOKUP(BD4,$BD$9:$BE$14,2,0)</f>
        <v>3</v>
      </c>
      <c r="BE8" s="7">
        <f t="shared" ref="BE8:DK8" si="1">VLOOKUP(BE4,$BD$9:$BE$14,2,0)</f>
        <v>1</v>
      </c>
      <c r="BF8" s="7">
        <f t="shared" si="1"/>
        <v>3</v>
      </c>
      <c r="BG8" s="7">
        <f t="shared" si="1"/>
        <v>3</v>
      </c>
      <c r="BH8" s="7">
        <f t="shared" si="1"/>
        <v>3</v>
      </c>
      <c r="BI8" s="7">
        <f t="shared" si="1"/>
        <v>1</v>
      </c>
      <c r="BJ8" s="7">
        <f t="shared" si="1"/>
        <v>0</v>
      </c>
      <c r="BK8" s="7">
        <f t="shared" si="1"/>
        <v>1</v>
      </c>
      <c r="BL8" s="7">
        <f t="shared" si="1"/>
        <v>1</v>
      </c>
      <c r="BM8" s="7">
        <f t="shared" si="1"/>
        <v>3</v>
      </c>
      <c r="BN8" s="7">
        <f t="shared" si="1"/>
        <v>1</v>
      </c>
      <c r="BO8" s="7">
        <f t="shared" si="1"/>
        <v>1</v>
      </c>
      <c r="BP8" s="7">
        <f t="shared" si="1"/>
        <v>2</v>
      </c>
      <c r="BQ8" s="7">
        <f t="shared" si="1"/>
        <v>3</v>
      </c>
      <c r="BR8" s="7">
        <f t="shared" si="1"/>
        <v>3</v>
      </c>
      <c r="BS8" s="7">
        <f t="shared" si="1"/>
        <v>3</v>
      </c>
      <c r="BT8" s="7">
        <f t="shared" si="1"/>
        <v>1</v>
      </c>
      <c r="BU8" s="7">
        <f t="shared" si="1"/>
        <v>1</v>
      </c>
      <c r="BV8" s="7">
        <f t="shared" si="1"/>
        <v>3</v>
      </c>
      <c r="BW8" s="7">
        <f t="shared" si="1"/>
        <v>1</v>
      </c>
      <c r="BX8" s="7">
        <f t="shared" si="1"/>
        <v>1</v>
      </c>
      <c r="BY8" s="7">
        <f t="shared" si="1"/>
        <v>2</v>
      </c>
      <c r="BZ8" s="7">
        <f t="shared" si="1"/>
        <v>3</v>
      </c>
      <c r="CA8" s="7">
        <f t="shared" si="1"/>
        <v>3</v>
      </c>
      <c r="CB8" s="7">
        <f t="shared" si="1"/>
        <v>2</v>
      </c>
      <c r="CC8" s="7">
        <f t="shared" si="1"/>
        <v>0</v>
      </c>
      <c r="CD8" s="7">
        <f t="shared" si="1"/>
        <v>0</v>
      </c>
      <c r="CE8" s="7">
        <f t="shared" si="1"/>
        <v>0</v>
      </c>
      <c r="CF8" s="7">
        <f t="shared" si="1"/>
        <v>2</v>
      </c>
      <c r="CG8" s="7">
        <f t="shared" si="1"/>
        <v>2</v>
      </c>
      <c r="CH8" s="7">
        <f t="shared" si="1"/>
        <v>2</v>
      </c>
      <c r="CI8" s="7">
        <f t="shared" si="1"/>
        <v>2</v>
      </c>
      <c r="CJ8" s="7">
        <f t="shared" si="1"/>
        <v>4</v>
      </c>
      <c r="CK8" s="7">
        <f t="shared" si="1"/>
        <v>4</v>
      </c>
      <c r="CL8" s="7">
        <f t="shared" si="1"/>
        <v>1</v>
      </c>
      <c r="CM8" s="7">
        <f t="shared" si="1"/>
        <v>1</v>
      </c>
      <c r="CN8" s="7">
        <f t="shared" si="1"/>
        <v>1</v>
      </c>
      <c r="CO8" s="7">
        <f t="shared" si="1"/>
        <v>1</v>
      </c>
      <c r="CP8" s="7">
        <f t="shared" si="1"/>
        <v>2</v>
      </c>
      <c r="CQ8" s="7">
        <f t="shared" si="1"/>
        <v>2</v>
      </c>
      <c r="CR8" s="7">
        <f t="shared" si="1"/>
        <v>2</v>
      </c>
      <c r="CS8" s="7">
        <f t="shared" si="1"/>
        <v>3</v>
      </c>
      <c r="CT8" s="7">
        <f t="shared" si="1"/>
        <v>3</v>
      </c>
      <c r="CU8" s="7">
        <f t="shared" si="1"/>
        <v>3</v>
      </c>
      <c r="CV8" s="7">
        <f t="shared" si="1"/>
        <v>3</v>
      </c>
      <c r="CW8" s="7">
        <f t="shared" si="1"/>
        <v>3</v>
      </c>
      <c r="CX8" s="7">
        <f t="shared" si="1"/>
        <v>3</v>
      </c>
      <c r="CY8" s="7">
        <f t="shared" si="1"/>
        <v>3</v>
      </c>
      <c r="CZ8" s="7">
        <f t="shared" si="1"/>
        <v>3</v>
      </c>
      <c r="DA8" s="7">
        <f t="shared" si="1"/>
        <v>3</v>
      </c>
      <c r="DB8" s="7">
        <f t="shared" si="1"/>
        <v>3</v>
      </c>
      <c r="DC8" s="7">
        <f t="shared" si="1"/>
        <v>2</v>
      </c>
      <c r="DD8" s="7">
        <f t="shared" si="1"/>
        <v>2</v>
      </c>
      <c r="DE8" s="7">
        <f t="shared" si="1"/>
        <v>2</v>
      </c>
      <c r="DF8" s="7">
        <f t="shared" si="1"/>
        <v>2</v>
      </c>
      <c r="DG8" s="7">
        <f t="shared" si="1"/>
        <v>3</v>
      </c>
      <c r="DH8" s="7">
        <f t="shared" si="1"/>
        <v>2</v>
      </c>
      <c r="DI8" s="7">
        <f t="shared" si="1"/>
        <v>3</v>
      </c>
      <c r="DJ8" s="7">
        <f t="shared" si="1"/>
        <v>3</v>
      </c>
      <c r="DK8" s="7">
        <f t="shared" si="1"/>
        <v>3</v>
      </c>
      <c r="EV8">
        <f>IF(EV3=$EV$11,1,0)</f>
        <v>0</v>
      </c>
      <c r="EW8">
        <f>IF(EW3=$EW$11,1,0)</f>
        <v>1</v>
      </c>
      <c r="EX8">
        <f>IF(EX3=$EX$11,1,0)</f>
        <v>1</v>
      </c>
      <c r="EY8">
        <f>IF(EY3=$EY$11,1,0)</f>
        <v>0</v>
      </c>
      <c r="EZ8">
        <f>IF(EZ3=$EZ$11,1,0)</f>
        <v>1</v>
      </c>
      <c r="FA8">
        <f>IF(FA3=$FA$11,1,0)</f>
        <v>0</v>
      </c>
      <c r="FB8">
        <f>IF(FB3=$FB$11,1,0)</f>
        <v>1</v>
      </c>
      <c r="FC8">
        <f>IF(FC3=$FC$11,1,0)</f>
        <v>0</v>
      </c>
      <c r="FD8">
        <f>IF(FD3=$FD$11,1,0)</f>
        <v>1</v>
      </c>
      <c r="FE8">
        <f>IF(FE3=$FE$11,1,0)</f>
        <v>0</v>
      </c>
      <c r="FF8">
        <f>IF(FF3=$FF$11,1,0)</f>
        <v>0</v>
      </c>
      <c r="FG8">
        <f>IF(FG3=$FG$11,1,0)</f>
        <v>1</v>
      </c>
      <c r="FH8">
        <f>IF(FH3=$FH$11,1,0)</f>
        <v>1</v>
      </c>
      <c r="FI8">
        <f>IF(FI3=$FI$11,1,0)</f>
        <v>1</v>
      </c>
      <c r="FJ8">
        <f>IF(FJ3=$FJ$11,1,0)</f>
        <v>1</v>
      </c>
      <c r="FK8">
        <f>IF(FK3=$FK$11,1,0)</f>
        <v>1</v>
      </c>
      <c r="FL8">
        <f>IF(FL3=$FL$11,1,0)</f>
        <v>0</v>
      </c>
      <c r="FM8">
        <f>IF(FM3=$FM$11,1,0)</f>
        <v>1</v>
      </c>
      <c r="FN8">
        <f>IF(FN3=$FN$11,1,0)</f>
        <v>0</v>
      </c>
      <c r="FO8">
        <f>IF(FO3=$FO$11,1,0)</f>
        <v>0</v>
      </c>
      <c r="FP8"/>
      <c r="FQ8"/>
      <c r="FR8"/>
      <c r="FS8"/>
    </row>
    <row r="9" spans="1:182" ht="18.75" x14ac:dyDescent="0.4">
      <c r="BD9" s="52" t="s">
        <v>363</v>
      </c>
      <c r="BE9" s="62">
        <v>5</v>
      </c>
      <c r="EV9">
        <f>IF(EV4=$EV$11,1,0)</f>
        <v>1</v>
      </c>
      <c r="EW9">
        <f>IF(EW4=$EW$11,1,0)</f>
        <v>1</v>
      </c>
      <c r="EX9">
        <f>IF(EX4=$EX$11,1,0)</f>
        <v>0</v>
      </c>
      <c r="EY9">
        <f>IF(EY4=$EY$11,1,0)</f>
        <v>1</v>
      </c>
      <c r="EZ9">
        <f>IF(EZ4=$EZ$11,1,0)</f>
        <v>1</v>
      </c>
      <c r="FA9">
        <f>IF(FA4=$FA$11,1,0)</f>
        <v>0</v>
      </c>
      <c r="FB9">
        <f>IF(FB4=$FB$11,1,0)</f>
        <v>1</v>
      </c>
      <c r="FC9">
        <f>IF(FC4=$FC$11,1,0)</f>
        <v>0</v>
      </c>
      <c r="FD9">
        <f>IF(FD4=$FD$11,1,0)</f>
        <v>1</v>
      </c>
      <c r="FE9">
        <f>IF(FE4=$FE$11,1,0)</f>
        <v>1</v>
      </c>
      <c r="FF9">
        <f>IF(FF4=$FF$11,1,0)</f>
        <v>1</v>
      </c>
      <c r="FG9">
        <f>IF(FG4=$FG$11,1,0)</f>
        <v>1</v>
      </c>
      <c r="FH9">
        <f>IF(FH4=$FH$11,1,0)</f>
        <v>1</v>
      </c>
      <c r="FI9">
        <f>IF(FI4=$FI$11,1,0)</f>
        <v>1</v>
      </c>
      <c r="FJ9">
        <f>IF(FJ4=$FJ$11,1,0)</f>
        <v>0</v>
      </c>
      <c r="FK9">
        <f>IF(FK4=$FK$11,1,0)</f>
        <v>1</v>
      </c>
      <c r="FL9">
        <f>IF(FL4=$FL$11,1,0)</f>
        <v>0</v>
      </c>
      <c r="FM9">
        <f>IF(FM4=$FM$11,1,0)</f>
        <v>1</v>
      </c>
      <c r="FN9">
        <f>IF(FN4=$FN$11,1,0)</f>
        <v>0</v>
      </c>
      <c r="FO9">
        <f>IF(FO4=$FO$11,1,0)</f>
        <v>1</v>
      </c>
      <c r="FP9"/>
      <c r="FQ9"/>
      <c r="FR9"/>
      <c r="FS9"/>
    </row>
    <row r="10" spans="1:182" ht="18.75" x14ac:dyDescent="0.4">
      <c r="BD10" s="100" t="s">
        <v>322</v>
      </c>
      <c r="BE10" s="62">
        <v>4</v>
      </c>
      <c r="EV10">
        <f>IF(EV5=$EV$11,1,0)</f>
        <v>1</v>
      </c>
      <c r="EW10">
        <f>IF(EW5=$EW$11,1,0)</f>
        <v>0</v>
      </c>
      <c r="EX10">
        <f>IF(EX5=$EX$11,1,0)</f>
        <v>1</v>
      </c>
      <c r="EY10">
        <f>IF(EY5=$EY$11,1,0)</f>
        <v>1</v>
      </c>
      <c r="EZ10">
        <f>IF(EZ5=$EZ$11,1,0)</f>
        <v>1</v>
      </c>
      <c r="FA10">
        <f>IF(FA5=$FA$11,1,0)</f>
        <v>0</v>
      </c>
      <c r="FB10">
        <f>IF(FB5=$FB$11,1,0)</f>
        <v>0</v>
      </c>
      <c r="FC10">
        <f>IF(FC5=$FC$11,1,0)</f>
        <v>0</v>
      </c>
      <c r="FD10">
        <f>IF(FD5=$FD$11,1,0)</f>
        <v>1</v>
      </c>
      <c r="FE10">
        <f>IF(FE5=$FE$11,1,0)</f>
        <v>0</v>
      </c>
      <c r="FF10">
        <f>IF(FF5=$FF$11,1,0)</f>
        <v>1</v>
      </c>
      <c r="FG10">
        <f>IF(FG5=$FG$11,1,0)</f>
        <v>1</v>
      </c>
      <c r="FH10">
        <f>IF(FH5=$FH$11,1,0)</f>
        <v>1</v>
      </c>
      <c r="FI10">
        <f>IF(FI5=$FI$11,1,0)</f>
        <v>1</v>
      </c>
      <c r="FJ10">
        <f>IF(FJ5=$FJ$11,1,0)</f>
        <v>1</v>
      </c>
      <c r="FK10">
        <f>IF(FK5=$FK$11,1,0)</f>
        <v>1</v>
      </c>
      <c r="FL10">
        <f>IF(FL5=$FL$11,1,0)</f>
        <v>0</v>
      </c>
      <c r="FM10">
        <f>IF(FM5=$FM$11,1,0)</f>
        <v>1</v>
      </c>
      <c r="FN10">
        <f>IF(FN5=$FN$11,1,0)</f>
        <v>1</v>
      </c>
      <c r="FO10">
        <f>IF(FO5=$FO$11,1,0)</f>
        <v>1</v>
      </c>
      <c r="FP10"/>
      <c r="FQ10"/>
      <c r="FR10"/>
      <c r="FS10"/>
    </row>
    <row r="11" spans="1:182" ht="18.75" x14ac:dyDescent="0.4">
      <c r="BD11" s="100" t="s">
        <v>268</v>
      </c>
      <c r="BE11" s="62">
        <v>3</v>
      </c>
      <c r="EV11" t="s">
        <v>324</v>
      </c>
      <c r="EW11" t="s">
        <v>280</v>
      </c>
      <c r="EX11" t="s">
        <v>281</v>
      </c>
      <c r="EY11" t="s">
        <v>326</v>
      </c>
      <c r="EZ11" t="s">
        <v>283</v>
      </c>
      <c r="FA11" t="s">
        <v>503</v>
      </c>
      <c r="FB11" t="s">
        <v>285</v>
      </c>
      <c r="FC11" t="s">
        <v>504</v>
      </c>
      <c r="FD11" t="s">
        <v>287</v>
      </c>
      <c r="FE11" t="s">
        <v>329</v>
      </c>
      <c r="FF11" t="s">
        <v>330</v>
      </c>
      <c r="FG11" t="s">
        <v>290</v>
      </c>
      <c r="FH11" t="s">
        <v>291</v>
      </c>
      <c r="FI11" t="s">
        <v>292</v>
      </c>
      <c r="FJ11" t="s">
        <v>293</v>
      </c>
      <c r="FK11" t="s">
        <v>294</v>
      </c>
      <c r="FL11" t="s">
        <v>505</v>
      </c>
      <c r="FM11" t="s">
        <v>296</v>
      </c>
      <c r="FN11" t="s">
        <v>545</v>
      </c>
      <c r="FO11" t="s">
        <v>333</v>
      </c>
      <c r="FS11"/>
    </row>
    <row r="12" spans="1:182" ht="18.75" x14ac:dyDescent="0.4">
      <c r="BD12" s="100" t="s">
        <v>266</v>
      </c>
      <c r="BE12" s="62">
        <v>2</v>
      </c>
    </row>
    <row r="13" spans="1:182" ht="18.75" x14ac:dyDescent="0.4">
      <c r="BD13" s="100" t="s">
        <v>321</v>
      </c>
      <c r="BE13" s="62">
        <v>1</v>
      </c>
    </row>
    <row r="14" spans="1:182" ht="18.75" x14ac:dyDescent="0.4">
      <c r="BD14" s="100" t="s">
        <v>267</v>
      </c>
      <c r="BE14" s="62">
        <v>0</v>
      </c>
    </row>
    <row r="15" spans="1:182" ht="15.75" customHeight="1" x14ac:dyDescent="0.2">
      <c r="BD15" s="101" t="s">
        <v>271</v>
      </c>
      <c r="BE15" s="102">
        <v>0</v>
      </c>
    </row>
    <row r="16" spans="1:182" ht="15.75" customHeight="1" x14ac:dyDescent="0.2">
      <c r="BD16" s="101" t="s">
        <v>270</v>
      </c>
      <c r="BE16" s="102">
        <v>0</v>
      </c>
    </row>
    <row r="17" spans="56:57" ht="15.75" customHeight="1" x14ac:dyDescent="0.2">
      <c r="BD17" s="101" t="s">
        <v>269</v>
      </c>
      <c r="BE17" s="102">
        <v>2</v>
      </c>
    </row>
  </sheetData>
  <phoneticPr fontId="28"/>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4C14-47E2-49C1-B20D-CAD5E4FF4934}">
  <dimension ref="A2:E82"/>
  <sheetViews>
    <sheetView topLeftCell="A71" workbookViewId="0">
      <selection activeCell="D75" sqref="D75"/>
    </sheetView>
  </sheetViews>
  <sheetFormatPr defaultRowHeight="18.75" x14ac:dyDescent="0.4"/>
  <cols>
    <col min="2" max="2" width="17" customWidth="1"/>
    <col min="3" max="3" width="33.875" customWidth="1"/>
    <col min="4" max="4" width="50.75" customWidth="1"/>
    <col min="5" max="5" width="13.125" customWidth="1"/>
  </cols>
  <sheetData>
    <row r="2" spans="1:5" x14ac:dyDescent="0.4">
      <c r="A2" s="87" t="s">
        <v>391</v>
      </c>
      <c r="B2" s="87" t="s">
        <v>417</v>
      </c>
      <c r="C2" s="87" t="s">
        <v>392</v>
      </c>
      <c r="D2" s="87" t="s">
        <v>393</v>
      </c>
      <c r="E2" s="87" t="s">
        <v>394</v>
      </c>
    </row>
    <row r="3" spans="1:5" x14ac:dyDescent="0.4">
      <c r="A3" s="148">
        <v>1</v>
      </c>
      <c r="B3" s="148" t="s">
        <v>9</v>
      </c>
      <c r="C3" s="148" t="s">
        <v>395</v>
      </c>
      <c r="D3" s="85" t="s">
        <v>396</v>
      </c>
      <c r="E3" s="150" t="s">
        <v>10</v>
      </c>
    </row>
    <row r="4" spans="1:5" x14ac:dyDescent="0.4">
      <c r="A4" s="148"/>
      <c r="B4" s="148"/>
      <c r="C4" s="148"/>
      <c r="D4" s="85" t="s">
        <v>397</v>
      </c>
      <c r="E4" s="150"/>
    </row>
    <row r="5" spans="1:5" ht="37.5" x14ac:dyDescent="0.4">
      <c r="A5" s="148"/>
      <c r="B5" s="148"/>
      <c r="C5" s="148"/>
      <c r="D5" s="85" t="s">
        <v>398</v>
      </c>
      <c r="E5" s="150"/>
    </row>
    <row r="6" spans="1:5" ht="37.5" x14ac:dyDescent="0.4">
      <c r="A6" s="148"/>
      <c r="B6" s="148"/>
      <c r="C6" s="148"/>
      <c r="D6" s="86" t="s">
        <v>399</v>
      </c>
      <c r="E6" s="150"/>
    </row>
    <row r="7" spans="1:5" x14ac:dyDescent="0.4">
      <c r="A7" s="148">
        <v>2</v>
      </c>
      <c r="B7" s="148" t="s">
        <v>9</v>
      </c>
      <c r="C7" s="148" t="s">
        <v>400</v>
      </c>
      <c r="D7" s="86" t="s">
        <v>485</v>
      </c>
      <c r="E7" s="150" t="s">
        <v>401</v>
      </c>
    </row>
    <row r="8" spans="1:5" x14ac:dyDescent="0.4">
      <c r="A8" s="148"/>
      <c r="B8" s="148"/>
      <c r="C8" s="148"/>
      <c r="D8" s="85" t="s">
        <v>486</v>
      </c>
      <c r="E8" s="150"/>
    </row>
    <row r="9" spans="1:5" x14ac:dyDescent="0.4">
      <c r="A9" s="148"/>
      <c r="B9" s="148"/>
      <c r="C9" s="148"/>
      <c r="D9" s="85" t="s">
        <v>487</v>
      </c>
      <c r="E9" s="150"/>
    </row>
    <row r="10" spans="1:5" x14ac:dyDescent="0.4">
      <c r="A10" s="148"/>
      <c r="B10" s="148"/>
      <c r="C10" s="148"/>
      <c r="D10" s="85" t="s">
        <v>488</v>
      </c>
      <c r="E10" s="150"/>
    </row>
    <row r="11" spans="1:5" x14ac:dyDescent="0.4">
      <c r="A11" s="148">
        <v>3</v>
      </c>
      <c r="B11" s="143" t="s">
        <v>9</v>
      </c>
      <c r="C11" s="152" t="s">
        <v>416</v>
      </c>
      <c r="D11" s="85" t="s">
        <v>402</v>
      </c>
      <c r="E11" s="150" t="s">
        <v>17</v>
      </c>
    </row>
    <row r="12" spans="1:5" ht="37.5" x14ac:dyDescent="0.4">
      <c r="A12" s="148"/>
      <c r="B12" s="143"/>
      <c r="C12" s="152"/>
      <c r="D12" s="86" t="s">
        <v>403</v>
      </c>
      <c r="E12" s="150"/>
    </row>
    <row r="13" spans="1:5" x14ac:dyDescent="0.4">
      <c r="A13" s="148"/>
      <c r="B13" s="143"/>
      <c r="C13" s="152"/>
      <c r="D13" s="85" t="s">
        <v>404</v>
      </c>
      <c r="E13" s="150"/>
    </row>
    <row r="14" spans="1:5" ht="37.5" x14ac:dyDescent="0.4">
      <c r="A14" s="148"/>
      <c r="B14" s="143"/>
      <c r="C14" s="152"/>
      <c r="D14" s="85" t="s">
        <v>405</v>
      </c>
      <c r="E14" s="150"/>
    </row>
    <row r="15" spans="1:5" x14ac:dyDescent="0.4">
      <c r="A15" s="148">
        <v>4</v>
      </c>
      <c r="B15" s="148" t="s">
        <v>9</v>
      </c>
      <c r="C15" s="148" t="s">
        <v>406</v>
      </c>
      <c r="D15" s="86" t="s">
        <v>489</v>
      </c>
      <c r="E15" s="150" t="s">
        <v>401</v>
      </c>
    </row>
    <row r="16" spans="1:5" x14ac:dyDescent="0.4">
      <c r="A16" s="148"/>
      <c r="B16" s="148"/>
      <c r="C16" s="148"/>
      <c r="D16" s="85" t="s">
        <v>418</v>
      </c>
      <c r="E16" s="150"/>
    </row>
    <row r="17" spans="1:5" x14ac:dyDescent="0.4">
      <c r="A17" s="148"/>
      <c r="B17" s="148"/>
      <c r="C17" s="148"/>
      <c r="D17" s="85" t="s">
        <v>419</v>
      </c>
      <c r="E17" s="150"/>
    </row>
    <row r="18" spans="1:5" x14ac:dyDescent="0.4">
      <c r="A18" s="148"/>
      <c r="B18" s="148"/>
      <c r="C18" s="148"/>
      <c r="D18" s="85" t="s">
        <v>420</v>
      </c>
      <c r="E18" s="150"/>
    </row>
    <row r="19" spans="1:5" x14ac:dyDescent="0.4">
      <c r="A19" s="148">
        <v>5</v>
      </c>
      <c r="B19" s="148" t="s">
        <v>9</v>
      </c>
      <c r="C19" s="144" t="s">
        <v>408</v>
      </c>
      <c r="D19" s="98" t="s">
        <v>409</v>
      </c>
      <c r="E19" s="150" t="s">
        <v>10</v>
      </c>
    </row>
    <row r="20" spans="1:5" x14ac:dyDescent="0.4">
      <c r="A20" s="148"/>
      <c r="B20" s="148"/>
      <c r="C20" s="144"/>
      <c r="D20" s="98" t="s">
        <v>410</v>
      </c>
      <c r="E20" s="150"/>
    </row>
    <row r="21" spans="1:5" x14ac:dyDescent="0.4">
      <c r="A21" s="148"/>
      <c r="B21" s="148"/>
      <c r="C21" s="144"/>
      <c r="D21" s="98" t="s">
        <v>411</v>
      </c>
      <c r="E21" s="150"/>
    </row>
    <row r="22" spans="1:5" x14ac:dyDescent="0.4">
      <c r="A22" s="148"/>
      <c r="B22" s="148"/>
      <c r="C22" s="144"/>
      <c r="D22" s="95" t="s">
        <v>412</v>
      </c>
      <c r="E22" s="150"/>
    </row>
    <row r="23" spans="1:5" x14ac:dyDescent="0.4">
      <c r="A23" s="148">
        <v>6</v>
      </c>
      <c r="B23" s="150" t="s">
        <v>9</v>
      </c>
      <c r="C23" s="148" t="s">
        <v>413</v>
      </c>
      <c r="D23" s="86" t="s">
        <v>490</v>
      </c>
      <c r="E23" s="150" t="s">
        <v>401</v>
      </c>
    </row>
    <row r="24" spans="1:5" ht="37.5" x14ac:dyDescent="0.4">
      <c r="A24" s="148"/>
      <c r="B24" s="150"/>
      <c r="C24" s="148"/>
      <c r="D24" s="85" t="s">
        <v>421</v>
      </c>
      <c r="E24" s="150"/>
    </row>
    <row r="25" spans="1:5" ht="37.5" x14ac:dyDescent="0.4">
      <c r="A25" s="148"/>
      <c r="B25" s="150"/>
      <c r="C25" s="148"/>
      <c r="D25" s="85" t="s">
        <v>422</v>
      </c>
      <c r="E25" s="150"/>
    </row>
    <row r="26" spans="1:5" ht="37.5" x14ac:dyDescent="0.4">
      <c r="A26" s="148"/>
      <c r="B26" s="150"/>
      <c r="C26" s="148"/>
      <c r="D26" s="85" t="s">
        <v>423</v>
      </c>
      <c r="E26" s="150"/>
    </row>
    <row r="27" spans="1:5" ht="37.5" x14ac:dyDescent="0.4">
      <c r="A27" s="148">
        <v>7</v>
      </c>
      <c r="B27" s="150" t="s">
        <v>9</v>
      </c>
      <c r="C27" s="148" t="s">
        <v>414</v>
      </c>
      <c r="D27" s="85" t="s">
        <v>424</v>
      </c>
      <c r="E27" s="150" t="s">
        <v>17</v>
      </c>
    </row>
    <row r="28" spans="1:5" ht="37.5" x14ac:dyDescent="0.4">
      <c r="A28" s="148"/>
      <c r="B28" s="150"/>
      <c r="C28" s="148"/>
      <c r="D28" s="86" t="s">
        <v>491</v>
      </c>
      <c r="E28" s="150"/>
    </row>
    <row r="29" spans="1:5" ht="37.5" x14ac:dyDescent="0.4">
      <c r="A29" s="148"/>
      <c r="B29" s="150"/>
      <c r="C29" s="148"/>
      <c r="D29" s="85" t="s">
        <v>425</v>
      </c>
      <c r="E29" s="150"/>
    </row>
    <row r="30" spans="1:5" ht="37.5" x14ac:dyDescent="0.4">
      <c r="A30" s="149"/>
      <c r="B30" s="151"/>
      <c r="C30" s="149"/>
      <c r="D30" s="89" t="s">
        <v>426</v>
      </c>
      <c r="E30" s="151"/>
    </row>
    <row r="31" spans="1:5" ht="20.25" x14ac:dyDescent="0.4">
      <c r="A31" s="145"/>
      <c r="B31" s="145" t="s">
        <v>12</v>
      </c>
      <c r="C31" s="143" t="s">
        <v>427</v>
      </c>
      <c r="D31" s="90" t="s">
        <v>428</v>
      </c>
      <c r="E31" s="146" t="s">
        <v>17</v>
      </c>
    </row>
    <row r="32" spans="1:5" ht="20.25" x14ac:dyDescent="0.4">
      <c r="A32" s="145"/>
      <c r="B32" s="145"/>
      <c r="C32" s="143"/>
      <c r="D32" s="93" t="s">
        <v>492</v>
      </c>
      <c r="E32" s="146"/>
    </row>
    <row r="33" spans="1:5" ht="20.25" x14ac:dyDescent="0.4">
      <c r="A33" s="145"/>
      <c r="B33" s="145"/>
      <c r="C33" s="143"/>
      <c r="D33" s="90" t="s">
        <v>429</v>
      </c>
      <c r="E33" s="146"/>
    </row>
    <row r="34" spans="1:5" ht="20.25" x14ac:dyDescent="0.4">
      <c r="A34" s="145"/>
      <c r="B34" s="145"/>
      <c r="C34" s="143"/>
      <c r="D34" s="90" t="s">
        <v>430</v>
      </c>
      <c r="E34" s="146"/>
    </row>
    <row r="35" spans="1:5" x14ac:dyDescent="0.4">
      <c r="A35" s="145"/>
      <c r="B35" s="145" t="s">
        <v>12</v>
      </c>
      <c r="C35" s="143" t="s">
        <v>431</v>
      </c>
      <c r="D35" s="96" t="s">
        <v>432</v>
      </c>
      <c r="E35" s="146" t="s">
        <v>17</v>
      </c>
    </row>
    <row r="36" spans="1:5" x14ac:dyDescent="0.4">
      <c r="A36" s="145"/>
      <c r="B36" s="145"/>
      <c r="C36" s="143"/>
      <c r="D36" s="95" t="s">
        <v>493</v>
      </c>
      <c r="E36" s="146"/>
    </row>
    <row r="37" spans="1:5" x14ac:dyDescent="0.4">
      <c r="A37" s="145"/>
      <c r="B37" s="145"/>
      <c r="C37" s="143"/>
      <c r="D37" s="96" t="s">
        <v>433</v>
      </c>
      <c r="E37" s="146"/>
    </row>
    <row r="38" spans="1:5" x14ac:dyDescent="0.4">
      <c r="A38" s="145"/>
      <c r="B38" s="145"/>
      <c r="C38" s="143"/>
      <c r="D38" s="96" t="s">
        <v>434</v>
      </c>
      <c r="E38" s="146"/>
    </row>
    <row r="39" spans="1:5" x14ac:dyDescent="0.4">
      <c r="A39" s="145"/>
      <c r="B39" s="145" t="s">
        <v>12</v>
      </c>
      <c r="C39" s="143" t="s">
        <v>435</v>
      </c>
      <c r="D39" s="95" t="s">
        <v>494</v>
      </c>
      <c r="E39" s="146" t="s">
        <v>401</v>
      </c>
    </row>
    <row r="40" spans="1:5" x14ac:dyDescent="0.4">
      <c r="A40" s="145"/>
      <c r="B40" s="145"/>
      <c r="C40" s="143"/>
      <c r="D40" s="96" t="s">
        <v>436</v>
      </c>
      <c r="E40" s="146"/>
    </row>
    <row r="41" spans="1:5" x14ac:dyDescent="0.4">
      <c r="A41" s="145"/>
      <c r="B41" s="145"/>
      <c r="C41" s="143"/>
      <c r="D41" s="96" t="s">
        <v>437</v>
      </c>
      <c r="E41" s="146"/>
    </row>
    <row r="42" spans="1:5" x14ac:dyDescent="0.4">
      <c r="A42" s="145"/>
      <c r="B42" s="145"/>
      <c r="C42" s="143"/>
      <c r="D42" s="96" t="s">
        <v>438</v>
      </c>
      <c r="E42" s="146"/>
    </row>
    <row r="43" spans="1:5" x14ac:dyDescent="0.4">
      <c r="A43" s="132"/>
      <c r="B43" s="132" t="s">
        <v>390</v>
      </c>
      <c r="C43" s="143" t="s">
        <v>439</v>
      </c>
      <c r="D43" s="91" t="s">
        <v>440</v>
      </c>
      <c r="E43" s="146" t="s">
        <v>407</v>
      </c>
    </row>
    <row r="44" spans="1:5" x14ac:dyDescent="0.4">
      <c r="A44" s="132"/>
      <c r="B44" s="132"/>
      <c r="C44" s="143"/>
      <c r="D44" s="91" t="s">
        <v>441</v>
      </c>
      <c r="E44" s="146"/>
    </row>
    <row r="45" spans="1:5" x14ac:dyDescent="0.4">
      <c r="A45" s="132"/>
      <c r="B45" s="132"/>
      <c r="C45" s="143"/>
      <c r="D45" s="94" t="s">
        <v>442</v>
      </c>
      <c r="E45" s="146"/>
    </row>
    <row r="46" spans="1:5" x14ac:dyDescent="0.4">
      <c r="A46" s="132"/>
      <c r="B46" s="132"/>
      <c r="C46" s="143"/>
      <c r="D46" s="91" t="s">
        <v>443</v>
      </c>
      <c r="E46" s="146"/>
    </row>
    <row r="47" spans="1:5" x14ac:dyDescent="0.4">
      <c r="A47" s="143"/>
      <c r="B47" s="143" t="s">
        <v>390</v>
      </c>
      <c r="C47" s="143" t="s">
        <v>444</v>
      </c>
      <c r="D47" s="91" t="s">
        <v>445</v>
      </c>
      <c r="E47" s="146" t="s">
        <v>407</v>
      </c>
    </row>
    <row r="48" spans="1:5" x14ac:dyDescent="0.4">
      <c r="A48" s="143"/>
      <c r="B48" s="143"/>
      <c r="C48" s="143"/>
      <c r="D48" s="91" t="s">
        <v>446</v>
      </c>
      <c r="E48" s="146"/>
    </row>
    <row r="49" spans="1:5" ht="37.5" x14ac:dyDescent="0.4">
      <c r="A49" s="143"/>
      <c r="B49" s="143"/>
      <c r="C49" s="143"/>
      <c r="D49" s="94" t="s">
        <v>447</v>
      </c>
      <c r="E49" s="146"/>
    </row>
    <row r="50" spans="1:5" ht="56.25" x14ac:dyDescent="0.4">
      <c r="A50" s="143"/>
      <c r="B50" s="143"/>
      <c r="C50" s="143"/>
      <c r="D50" s="91" t="s">
        <v>448</v>
      </c>
      <c r="E50" s="146"/>
    </row>
    <row r="51" spans="1:5" x14ac:dyDescent="0.4">
      <c r="A51" s="142"/>
      <c r="B51" s="142" t="s">
        <v>390</v>
      </c>
      <c r="C51" s="142" t="s">
        <v>449</v>
      </c>
      <c r="D51" s="88" t="s">
        <v>450</v>
      </c>
      <c r="E51" s="146" t="s">
        <v>10</v>
      </c>
    </row>
    <row r="52" spans="1:5" x14ac:dyDescent="0.4">
      <c r="A52" s="142"/>
      <c r="B52" s="142"/>
      <c r="C52" s="142"/>
      <c r="D52" s="88" t="s">
        <v>451</v>
      </c>
      <c r="E52" s="146"/>
    </row>
    <row r="53" spans="1:5" x14ac:dyDescent="0.4">
      <c r="A53" s="142"/>
      <c r="B53" s="142"/>
      <c r="C53" s="142"/>
      <c r="D53" s="88" t="s">
        <v>452</v>
      </c>
      <c r="E53" s="146"/>
    </row>
    <row r="54" spans="1:5" ht="37.5" x14ac:dyDescent="0.4">
      <c r="A54" s="142"/>
      <c r="B54" s="142"/>
      <c r="C54" s="142"/>
      <c r="D54" s="86" t="s">
        <v>453</v>
      </c>
      <c r="E54" s="146"/>
    </row>
    <row r="55" spans="1:5" x14ac:dyDescent="0.4">
      <c r="A55" s="142"/>
      <c r="B55" s="142" t="s">
        <v>390</v>
      </c>
      <c r="C55" s="142" t="s">
        <v>454</v>
      </c>
      <c r="D55" s="91" t="s">
        <v>455</v>
      </c>
      <c r="E55" s="146" t="s">
        <v>10</v>
      </c>
    </row>
    <row r="56" spans="1:5" x14ac:dyDescent="0.4">
      <c r="A56" s="142"/>
      <c r="B56" s="142"/>
      <c r="C56" s="142"/>
      <c r="D56" s="91" t="s">
        <v>456</v>
      </c>
      <c r="E56" s="146"/>
    </row>
    <row r="57" spans="1:5" x14ac:dyDescent="0.4">
      <c r="A57" s="142"/>
      <c r="B57" s="142"/>
      <c r="C57" s="142"/>
      <c r="D57" s="91" t="s">
        <v>457</v>
      </c>
      <c r="E57" s="146"/>
    </row>
    <row r="58" spans="1:5" ht="37.5" x14ac:dyDescent="0.4">
      <c r="A58" s="142"/>
      <c r="B58" s="142"/>
      <c r="C58" s="142"/>
      <c r="D58" s="94" t="s">
        <v>458</v>
      </c>
      <c r="E58" s="146"/>
    </row>
    <row r="59" spans="1:5" x14ac:dyDescent="0.4">
      <c r="A59" s="143"/>
      <c r="B59" s="143" t="s">
        <v>390</v>
      </c>
      <c r="C59" s="143" t="s">
        <v>459</v>
      </c>
      <c r="D59" s="91" t="s">
        <v>460</v>
      </c>
      <c r="E59" s="146" t="s">
        <v>10</v>
      </c>
    </row>
    <row r="60" spans="1:5" x14ac:dyDescent="0.4">
      <c r="A60" s="143"/>
      <c r="B60" s="143"/>
      <c r="C60" s="143"/>
      <c r="D60" s="91" t="s">
        <v>461</v>
      </c>
      <c r="E60" s="146"/>
    </row>
    <row r="61" spans="1:5" ht="37.5" x14ac:dyDescent="0.4">
      <c r="A61" s="143"/>
      <c r="B61" s="143"/>
      <c r="C61" s="143"/>
      <c r="D61" s="91" t="s">
        <v>462</v>
      </c>
      <c r="E61" s="146"/>
    </row>
    <row r="62" spans="1:5" x14ac:dyDescent="0.4">
      <c r="A62" s="143"/>
      <c r="B62" s="143"/>
      <c r="C62" s="143"/>
      <c r="D62" s="94" t="s">
        <v>463</v>
      </c>
      <c r="E62" s="146"/>
    </row>
    <row r="63" spans="1:5" ht="37.5" x14ac:dyDescent="0.4">
      <c r="A63" s="143"/>
      <c r="B63" s="143" t="s">
        <v>390</v>
      </c>
      <c r="C63" s="143" t="s">
        <v>464</v>
      </c>
      <c r="D63" s="86" t="s">
        <v>465</v>
      </c>
      <c r="E63" s="146" t="s">
        <v>401</v>
      </c>
    </row>
    <row r="64" spans="1:5" ht="37.5" x14ac:dyDescent="0.4">
      <c r="A64" s="143"/>
      <c r="B64" s="143"/>
      <c r="C64" s="143"/>
      <c r="D64" s="88" t="s">
        <v>466</v>
      </c>
      <c r="E64" s="146"/>
    </row>
    <row r="65" spans="1:5" ht="37.5" x14ac:dyDescent="0.4">
      <c r="A65" s="143"/>
      <c r="B65" s="143"/>
      <c r="C65" s="143"/>
      <c r="D65" s="88" t="s">
        <v>467</v>
      </c>
      <c r="E65" s="146"/>
    </row>
    <row r="66" spans="1:5" ht="37.5" x14ac:dyDescent="0.4">
      <c r="A66" s="143"/>
      <c r="B66" s="143"/>
      <c r="C66" s="143"/>
      <c r="D66" s="88" t="s">
        <v>468</v>
      </c>
      <c r="E66" s="146"/>
    </row>
    <row r="67" spans="1:5" x14ac:dyDescent="0.4">
      <c r="A67" s="142"/>
      <c r="B67" s="142" t="s">
        <v>390</v>
      </c>
      <c r="C67" s="142" t="s">
        <v>469</v>
      </c>
      <c r="D67" s="86" t="s">
        <v>495</v>
      </c>
      <c r="E67" s="146" t="s">
        <v>401</v>
      </c>
    </row>
    <row r="68" spans="1:5" x14ac:dyDescent="0.4">
      <c r="A68" s="142"/>
      <c r="B68" s="142"/>
      <c r="C68" s="142"/>
      <c r="D68" s="92" t="s">
        <v>470</v>
      </c>
      <c r="E68" s="146"/>
    </row>
    <row r="69" spans="1:5" x14ac:dyDescent="0.4">
      <c r="A69" s="142"/>
      <c r="B69" s="142"/>
      <c r="C69" s="142"/>
      <c r="D69" s="88" t="s">
        <v>471</v>
      </c>
      <c r="E69" s="146"/>
    </row>
    <row r="70" spans="1:5" x14ac:dyDescent="0.4">
      <c r="A70" s="142"/>
      <c r="B70" s="142"/>
      <c r="C70" s="142"/>
      <c r="D70" s="88" t="s">
        <v>472</v>
      </c>
      <c r="E70" s="146"/>
    </row>
    <row r="71" spans="1:5" ht="37.5" x14ac:dyDescent="0.4">
      <c r="A71" s="140"/>
      <c r="B71" s="144" t="s">
        <v>484</v>
      </c>
      <c r="C71" s="144" t="s">
        <v>473</v>
      </c>
      <c r="D71" s="95" t="s">
        <v>496</v>
      </c>
      <c r="E71" s="147" t="s">
        <v>401</v>
      </c>
    </row>
    <row r="72" spans="1:5" x14ac:dyDescent="0.4">
      <c r="A72" s="140"/>
      <c r="B72" s="144"/>
      <c r="C72" s="144"/>
      <c r="D72" s="96" t="s">
        <v>474</v>
      </c>
      <c r="E72" s="147"/>
    </row>
    <row r="73" spans="1:5" ht="37.5" x14ac:dyDescent="0.4">
      <c r="A73" s="140"/>
      <c r="B73" s="144"/>
      <c r="C73" s="144"/>
      <c r="D73" s="96" t="s">
        <v>475</v>
      </c>
      <c r="E73" s="147"/>
    </row>
    <row r="74" spans="1:5" x14ac:dyDescent="0.4">
      <c r="A74" s="140"/>
      <c r="B74" s="144"/>
      <c r="C74" s="144"/>
      <c r="D74" s="96" t="s">
        <v>476</v>
      </c>
      <c r="E74" s="147"/>
    </row>
    <row r="75" spans="1:5" ht="37.5" x14ac:dyDescent="0.4">
      <c r="A75" s="140"/>
      <c r="B75" s="144" t="s">
        <v>484</v>
      </c>
      <c r="C75" s="144" t="s">
        <v>477</v>
      </c>
      <c r="D75" s="97" t="s">
        <v>478</v>
      </c>
      <c r="E75" s="147" t="s">
        <v>10</v>
      </c>
    </row>
    <row r="76" spans="1:5" ht="37.5" x14ac:dyDescent="0.4">
      <c r="A76" s="140"/>
      <c r="B76" s="144"/>
      <c r="C76" s="144"/>
      <c r="D76" s="97" t="s">
        <v>479</v>
      </c>
      <c r="E76" s="147"/>
    </row>
    <row r="77" spans="1:5" ht="37.5" x14ac:dyDescent="0.4">
      <c r="A77" s="140"/>
      <c r="B77" s="144"/>
      <c r="C77" s="144"/>
      <c r="D77" s="97" t="s">
        <v>506</v>
      </c>
      <c r="E77" s="147"/>
    </row>
    <row r="78" spans="1:5" ht="37.5" x14ac:dyDescent="0.4">
      <c r="A78" s="140"/>
      <c r="B78" s="144"/>
      <c r="C78" s="144"/>
      <c r="D78" s="95" t="s">
        <v>497</v>
      </c>
      <c r="E78" s="147"/>
    </row>
    <row r="79" spans="1:5" ht="37.5" x14ac:dyDescent="0.4">
      <c r="A79" s="141"/>
      <c r="B79" s="142" t="s">
        <v>484</v>
      </c>
      <c r="C79" s="142" t="s">
        <v>480</v>
      </c>
      <c r="D79" s="96" t="s">
        <v>481</v>
      </c>
      <c r="E79" s="146" t="s">
        <v>10</v>
      </c>
    </row>
    <row r="80" spans="1:5" x14ac:dyDescent="0.4">
      <c r="A80" s="141"/>
      <c r="B80" s="142"/>
      <c r="C80" s="142"/>
      <c r="D80" s="96" t="s">
        <v>482</v>
      </c>
      <c r="E80" s="146"/>
    </row>
    <row r="81" spans="1:5" x14ac:dyDescent="0.4">
      <c r="A81" s="141"/>
      <c r="B81" s="142"/>
      <c r="C81" s="142"/>
      <c r="D81" s="96" t="s">
        <v>483</v>
      </c>
      <c r="E81" s="146"/>
    </row>
    <row r="82" spans="1:5" x14ac:dyDescent="0.4">
      <c r="A82" s="141"/>
      <c r="B82" s="142"/>
      <c r="C82" s="142"/>
      <c r="D82" s="95" t="s">
        <v>498</v>
      </c>
      <c r="E82" s="146"/>
    </row>
  </sheetData>
  <mergeCells count="80">
    <mergeCell ref="A3:A6"/>
    <mergeCell ref="C3:C6"/>
    <mergeCell ref="E3:E6"/>
    <mergeCell ref="A7:A10"/>
    <mergeCell ref="C7:C10"/>
    <mergeCell ref="E7:E10"/>
    <mergeCell ref="A11:A14"/>
    <mergeCell ref="C11:C14"/>
    <mergeCell ref="E11:E14"/>
    <mergeCell ref="A15:A18"/>
    <mergeCell ref="C15:C18"/>
    <mergeCell ref="E15:E18"/>
    <mergeCell ref="A27:A30"/>
    <mergeCell ref="C27:C30"/>
    <mergeCell ref="E27:E30"/>
    <mergeCell ref="B3:B6"/>
    <mergeCell ref="B7:B10"/>
    <mergeCell ref="B11:B14"/>
    <mergeCell ref="B15:B18"/>
    <mergeCell ref="B19:B22"/>
    <mergeCell ref="B23:B26"/>
    <mergeCell ref="B27:B30"/>
    <mergeCell ref="A19:A22"/>
    <mergeCell ref="C19:C22"/>
    <mergeCell ref="E19:E22"/>
    <mergeCell ref="A23:A26"/>
    <mergeCell ref="C23:C26"/>
    <mergeCell ref="E23:E26"/>
    <mergeCell ref="C31:C34"/>
    <mergeCell ref="E31:E34"/>
    <mergeCell ref="C35:C38"/>
    <mergeCell ref="E35:E38"/>
    <mergeCell ref="C39:C42"/>
    <mergeCell ref="E39:E42"/>
    <mergeCell ref="C43:C46"/>
    <mergeCell ref="E43:E46"/>
    <mergeCell ref="C47:C50"/>
    <mergeCell ref="E47:E50"/>
    <mergeCell ref="C51:C54"/>
    <mergeCell ref="E51:E54"/>
    <mergeCell ref="C55:C58"/>
    <mergeCell ref="E55:E58"/>
    <mergeCell ref="C59:C62"/>
    <mergeCell ref="E59:E62"/>
    <mergeCell ref="C63:C66"/>
    <mergeCell ref="E63:E66"/>
    <mergeCell ref="C79:C82"/>
    <mergeCell ref="E79:E82"/>
    <mergeCell ref="B31:B34"/>
    <mergeCell ref="B35:B38"/>
    <mergeCell ref="B39:B42"/>
    <mergeCell ref="B43:B46"/>
    <mergeCell ref="B47:B50"/>
    <mergeCell ref="B51:B54"/>
    <mergeCell ref="B55:B58"/>
    <mergeCell ref="B59:B62"/>
    <mergeCell ref="C67:C70"/>
    <mergeCell ref="E67:E70"/>
    <mergeCell ref="C71:C74"/>
    <mergeCell ref="E71:E74"/>
    <mergeCell ref="C75:C78"/>
    <mergeCell ref="E75:E78"/>
    <mergeCell ref="A31:A34"/>
    <mergeCell ref="A35:A38"/>
    <mergeCell ref="A39:A42"/>
    <mergeCell ref="A43:A46"/>
    <mergeCell ref="A47:A50"/>
    <mergeCell ref="B63:B66"/>
    <mergeCell ref="B67:B70"/>
    <mergeCell ref="B71:B74"/>
    <mergeCell ref="B75:B78"/>
    <mergeCell ref="B79:B82"/>
    <mergeCell ref="A71:A74"/>
    <mergeCell ref="A75:A78"/>
    <mergeCell ref="A79:A82"/>
    <mergeCell ref="A51:A54"/>
    <mergeCell ref="A55:A58"/>
    <mergeCell ref="A59:A62"/>
    <mergeCell ref="A63:A66"/>
    <mergeCell ref="A67:A70"/>
  </mergeCells>
  <phoneticPr fontId="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00_Tyle</vt:lpstr>
      <vt:lpstr>03_TuChamSoc</vt:lpstr>
      <vt:lpstr>04_RaoCan</vt:lpstr>
      <vt:lpstr>05_Dongluc</vt:lpstr>
      <vt:lpstr>06_ĐCTamly</vt:lpstr>
      <vt:lpstr>07_KienThuc</vt:lpstr>
      <vt:lpstr>DKSV</vt:lpstr>
      <vt:lpstr>KSDV-Original</vt:lpstr>
      <vt:lpstr>KienThuc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Huy Tran Quoc</cp:lastModifiedBy>
  <dcterms:created xsi:type="dcterms:W3CDTF">2022-02-22T08:56:03Z</dcterms:created>
  <dcterms:modified xsi:type="dcterms:W3CDTF">2022-03-02T15:24:44Z</dcterms:modified>
</cp:coreProperties>
</file>