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autoCompressPictures="0"/>
  <bookViews>
    <workbookView xWindow="0" yWindow="0" windowWidth="17340" windowHeight="13940"/>
  </bookViews>
  <sheets>
    <sheet name="You buy" sheetId="2" r:id="rId1"/>
    <sheet name="Complete BOM" sheetId="1" r:id="rId2"/>
    <sheet name="You owe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7" i="2" l="1"/>
  <c r="E26" i="2"/>
  <c r="D26" i="2"/>
  <c r="D25" i="2"/>
  <c r="E25" i="2"/>
  <c r="H21" i="2"/>
  <c r="H19" i="2"/>
  <c r="H18" i="2"/>
  <c r="H2" i="1"/>
  <c r="H3" i="1"/>
  <c r="H5" i="1"/>
  <c r="H6" i="1"/>
  <c r="H7" i="1"/>
  <c r="H9" i="1"/>
  <c r="H11" i="1"/>
  <c r="H12" i="1"/>
  <c r="H13" i="1"/>
  <c r="H14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18" i="3"/>
  <c r="H17" i="3"/>
  <c r="H16" i="3"/>
  <c r="H15" i="3"/>
  <c r="H14" i="3"/>
  <c r="H13" i="3"/>
  <c r="H12" i="3"/>
  <c r="H11" i="3"/>
  <c r="H10" i="3"/>
  <c r="H9" i="3"/>
  <c r="H7" i="3"/>
  <c r="H6" i="3"/>
  <c r="H5" i="3"/>
  <c r="H3" i="3"/>
  <c r="H2" i="3"/>
  <c r="H17" i="2"/>
  <c r="H16" i="2"/>
  <c r="H15" i="2"/>
  <c r="H3" i="2"/>
  <c r="H14" i="2"/>
  <c r="H13" i="2"/>
  <c r="H12" i="2"/>
  <c r="H11" i="2"/>
  <c r="H10" i="2"/>
  <c r="H9" i="2"/>
  <c r="H8" i="2"/>
  <c r="H7" i="2"/>
  <c r="H2" i="2"/>
  <c r="H5" i="2"/>
  <c r="H19" i="3"/>
  <c r="H20" i="2"/>
</calcChain>
</file>

<file path=xl/sharedStrings.xml><?xml version="1.0" encoding="utf-8"?>
<sst xmlns="http://schemas.openxmlformats.org/spreadsheetml/2006/main" count="253" uniqueCount="89">
  <si>
    <t>Component</t>
  </si>
  <si>
    <t>Vendor</t>
  </si>
  <si>
    <t>Quantity</t>
  </si>
  <si>
    <t>Unit cost</t>
  </si>
  <si>
    <t>User cost</t>
  </si>
  <si>
    <t>LEDs</t>
  </si>
  <si>
    <t>NeoPixel 60LED/m</t>
  </si>
  <si>
    <t>Adafruit</t>
  </si>
  <si>
    <t>Mirror</t>
  </si>
  <si>
    <t>Description</t>
  </si>
  <si>
    <t>Home Depot</t>
  </si>
  <si>
    <t>Glass</t>
  </si>
  <si>
    <t>18x24x.125" Clear glass</t>
  </si>
  <si>
    <t>Tint film</t>
  </si>
  <si>
    <t>PRS361</t>
  </si>
  <si>
    <t>Amazon</t>
  </si>
  <si>
    <t>Gila 36"x15' 18% VLT Window Film - Mirror</t>
  </si>
  <si>
    <t>ABS</t>
  </si>
  <si>
    <t>1 kg black ABS filament</t>
  </si>
  <si>
    <t>Glass cutter</t>
  </si>
  <si>
    <t>Linear glass cutter</t>
  </si>
  <si>
    <t>8501H</t>
  </si>
  <si>
    <t>Circle cutter</t>
  </si>
  <si>
    <t>Circular glass cutter</t>
  </si>
  <si>
    <t>Tools</t>
  </si>
  <si>
    <t>Framing</t>
  </si>
  <si>
    <t>Electronics</t>
  </si>
  <si>
    <t>Arduino</t>
  </si>
  <si>
    <t>Button</t>
  </si>
  <si>
    <t>Power source</t>
  </si>
  <si>
    <t>uxcell DC 5V 5A, DC charger adapter (2.1mm)</t>
  </si>
  <si>
    <t>Resistors</t>
  </si>
  <si>
    <t>470 Ohm</t>
  </si>
  <si>
    <t>Capacitors</t>
  </si>
  <si>
    <t>1000 uF</t>
  </si>
  <si>
    <t>Barrel jack</t>
  </si>
  <si>
    <t>Panel mount 2.1mm DC barrel jack</t>
  </si>
  <si>
    <t>Power switch</t>
  </si>
  <si>
    <t>In-line power switch for 2.1mm barrel jack</t>
  </si>
  <si>
    <t>ProtoBoard</t>
  </si>
  <si>
    <t>Perma-proto half-sized breadboard pcb (3Pack)</t>
  </si>
  <si>
    <t>Potentiometers</t>
  </si>
  <si>
    <t>Panel mount 10K potentiometer</t>
  </si>
  <si>
    <t>Metal potentiometer knob</t>
  </si>
  <si>
    <t>Mini 8-way rotary selector switch - SP8T</t>
  </si>
  <si>
    <t>Terminal Blocks</t>
  </si>
  <si>
    <t>0.1" Pitch terminal block - 6 pin</t>
  </si>
  <si>
    <t>0.1" Pitch terminal block - 3 pin</t>
  </si>
  <si>
    <t>-</t>
  </si>
  <si>
    <t>N/A</t>
  </si>
  <si>
    <t>Clock</t>
  </si>
  <si>
    <t>Screws</t>
  </si>
  <si>
    <t>0.1" Pitch terminal block - 2 pin</t>
  </si>
  <si>
    <t>Battery</t>
  </si>
  <si>
    <t>CR1220 12mm 3V LiIon coin cell battery</t>
  </si>
  <si>
    <t>DS1307 RTC breakout board</t>
  </si>
  <si>
    <t>Build Cost:</t>
  </si>
  <si>
    <t>PID</t>
  </si>
  <si>
    <t>60x16x.125" Glass mirror</t>
  </si>
  <si>
    <t>Pro Trinket 5V 16MHz</t>
  </si>
  <si>
    <t>Graphic Equalizer</t>
  </si>
  <si>
    <t>Sparkfun</t>
  </si>
  <si>
    <t>SPDT Slide switch</t>
  </si>
  <si>
    <t>0.1 uF</t>
  </si>
  <si>
    <t>0.01 uF</t>
  </si>
  <si>
    <t>33 pF</t>
  </si>
  <si>
    <t>10 kOhm</t>
  </si>
  <si>
    <t>100 kOhm</t>
  </si>
  <si>
    <t>22 kOhm</t>
  </si>
  <si>
    <t>MSGEQ7 Display Filter</t>
  </si>
  <si>
    <t>Wire</t>
  </si>
  <si>
    <t>22AWG stranded-core 6x25'</t>
  </si>
  <si>
    <t>Wire connector</t>
  </si>
  <si>
    <t>Small wire connectors</t>
  </si>
  <si>
    <t>Microphone</t>
  </si>
  <si>
    <t>Electret microphone amplifier - MAX9814</t>
  </si>
  <si>
    <t>Knobs</t>
  </si>
  <si>
    <t>Selector Switch</t>
  </si>
  <si>
    <t>Owe me:</t>
  </si>
  <si>
    <t>IC Sockets</t>
  </si>
  <si>
    <t>28 pin 0.6"</t>
  </si>
  <si>
    <t>8 pin 0.3"</t>
  </si>
  <si>
    <t>5V 4A power supply (2.1mm)</t>
  </si>
  <si>
    <t>Out of stock</t>
  </si>
  <si>
    <t xml:space="preserve">Sparkfun: </t>
  </si>
  <si>
    <t>Total</t>
  </si>
  <si>
    <t>Shipping</t>
  </si>
  <si>
    <t>Clay Owes:</t>
  </si>
  <si>
    <t>Ian Owes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</si>
</sst>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#\ ???/???"/>
  </numFmts>
  <fonts count="4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5">
    <xf numFmtId="0" fontId="0" fillId="0" borderId="0" xfId="0"/>
    <xf numFmtId="44" fontId="0" fillId="0" borderId="0" xfId="1" applyFont="1"/>
    <xf numFmtId="0" fontId="0" fillId="0" borderId="1" xfId="0" applyBorder="1"/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center"/>
    </xf>
    <xf numFmtId="44" fontId="0" fillId="0" borderId="2" xfId="1" applyFont="1" applyBorder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44" fontId="0" fillId="2" borderId="0" xfId="1" applyFont="1" applyFill="1" applyBorder="1" applyAlignment="1">
      <alignment horizontal="center"/>
    </xf>
    <xf numFmtId="44" fontId="0" fillId="2" borderId="4" xfId="1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4" xfId="1" applyFont="1" applyBorder="1" applyAlignment="1">
      <alignment horizontal="center"/>
    </xf>
    <xf numFmtId="12" fontId="0" fillId="2" borderId="0" xfId="0" applyNumberFormat="1" applyFill="1" applyBorder="1" applyAlignment="1">
      <alignment horizontal="center"/>
    </xf>
    <xf numFmtId="13" fontId="0" fillId="0" borderId="0" xfId="0" applyNumberFormat="1" applyBorder="1" applyAlignment="1">
      <alignment horizontal="center"/>
    </xf>
    <xf numFmtId="0" fontId="0" fillId="2" borderId="6" xfId="0" applyFill="1" applyBorder="1"/>
    <xf numFmtId="0" fontId="0" fillId="2" borderId="6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44" fontId="0" fillId="2" borderId="2" xfId="1" applyFont="1" applyFill="1" applyBorder="1" applyAlignment="1">
      <alignment horizontal="center"/>
    </xf>
    <xf numFmtId="44" fontId="0" fillId="2" borderId="6" xfId="1" applyFont="1" applyFill="1" applyBorder="1" applyAlignment="1">
      <alignment horizontal="center"/>
    </xf>
    <xf numFmtId="44" fontId="0" fillId="2" borderId="7" xfId="1" applyFont="1" applyFill="1" applyBorder="1" applyAlignment="1">
      <alignment horizontal="center"/>
    </xf>
    <xf numFmtId="44" fontId="0" fillId="0" borderId="12" xfId="1" applyFont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44" fontId="0" fillId="0" borderId="4" xfId="1" applyFont="1" applyFill="1" applyBorder="1" applyAlignment="1">
      <alignment horizontal="center"/>
    </xf>
    <xf numFmtId="0" fontId="0" fillId="0" borderId="6" xfId="0" applyFill="1" applyBorder="1"/>
    <xf numFmtId="0" fontId="0" fillId="0" borderId="0" xfId="0" applyAlignment="1">
      <alignment horizontal="center"/>
    </xf>
    <xf numFmtId="13" fontId="0" fillId="2" borderId="0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13" fontId="0" fillId="0" borderId="0" xfId="0" applyNumberFormat="1" applyFill="1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44" fontId="0" fillId="0" borderId="14" xfId="1" applyFont="1" applyBorder="1" applyAlignment="1">
      <alignment horizontal="center"/>
    </xf>
    <xf numFmtId="0" fontId="0" fillId="0" borderId="13" xfId="0" applyBorder="1"/>
    <xf numFmtId="12" fontId="0" fillId="0" borderId="1" xfId="0" applyNumberFormat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3" fontId="0" fillId="0" borderId="6" xfId="0" applyNumberFormat="1" applyFill="1" applyBorder="1" applyAlignment="1">
      <alignment horizontal="center"/>
    </xf>
    <xf numFmtId="44" fontId="0" fillId="0" borderId="5" xfId="1" applyFont="1" applyFill="1" applyBorder="1" applyAlignment="1">
      <alignment horizontal="center"/>
    </xf>
    <xf numFmtId="44" fontId="0" fillId="0" borderId="7" xfId="1" applyFont="1" applyFill="1" applyBorder="1" applyAlignment="1">
      <alignment horizontal="center"/>
    </xf>
    <xf numFmtId="44" fontId="0" fillId="2" borderId="0" xfId="1" applyFont="1" applyFill="1" applyAlignment="1">
      <alignment horizontal="center"/>
    </xf>
    <xf numFmtId="0" fontId="0" fillId="0" borderId="14" xfId="0" applyBorder="1" applyAlignment="1"/>
    <xf numFmtId="44" fontId="0" fillId="0" borderId="14" xfId="1" applyFont="1" applyBorder="1" applyAlignment="1"/>
    <xf numFmtId="44" fontId="0" fillId="0" borderId="12" xfId="1" applyFont="1" applyBorder="1" applyAlignment="1"/>
    <xf numFmtId="0" fontId="0" fillId="2" borderId="1" xfId="0" applyFill="1" applyBorder="1" applyAlignment="1"/>
    <xf numFmtId="44" fontId="0" fillId="2" borderId="1" xfId="1" applyFont="1" applyFill="1" applyBorder="1" applyAlignment="1"/>
    <xf numFmtId="44" fontId="0" fillId="2" borderId="2" xfId="1" applyFont="1" applyFill="1" applyBorder="1" applyAlignment="1"/>
    <xf numFmtId="0" fontId="0" fillId="0" borderId="0" xfId="0" applyBorder="1" applyAlignment="1"/>
    <xf numFmtId="44" fontId="0" fillId="0" borderId="0" xfId="1" applyFont="1" applyBorder="1" applyAlignment="1"/>
    <xf numFmtId="44" fontId="0" fillId="0" borderId="4" xfId="1" applyFont="1" applyBorder="1" applyAlignment="1"/>
    <xf numFmtId="0" fontId="0" fillId="2" borderId="6" xfId="0" applyFill="1" applyBorder="1" applyAlignment="1"/>
    <xf numFmtId="44" fontId="0" fillId="2" borderId="6" xfId="1" applyFont="1" applyFill="1" applyBorder="1" applyAlignment="1"/>
    <xf numFmtId="44" fontId="0" fillId="2" borderId="7" xfId="1" applyFont="1" applyFill="1" applyBorder="1" applyAlignment="1"/>
    <xf numFmtId="0" fontId="0" fillId="0" borderId="1" xfId="0" applyBorder="1" applyAlignment="1"/>
    <xf numFmtId="12" fontId="0" fillId="0" borderId="1" xfId="0" applyNumberFormat="1" applyBorder="1" applyAlignment="1"/>
    <xf numFmtId="44" fontId="0" fillId="0" borderId="1" xfId="1" applyFont="1" applyBorder="1" applyAlignment="1"/>
    <xf numFmtId="44" fontId="0" fillId="0" borderId="2" xfId="1" applyFont="1" applyBorder="1" applyAlignment="1"/>
    <xf numFmtId="0" fontId="0" fillId="2" borderId="0" xfId="0" applyFill="1" applyBorder="1" applyAlignment="1"/>
    <xf numFmtId="12" fontId="0" fillId="2" borderId="0" xfId="0" applyNumberFormat="1" applyFill="1" applyBorder="1" applyAlignment="1"/>
    <xf numFmtId="44" fontId="0" fillId="2" borderId="0" xfId="1" applyFont="1" applyFill="1" applyBorder="1" applyAlignment="1"/>
    <xf numFmtId="44" fontId="0" fillId="2" borderId="4" xfId="1" applyFont="1" applyFill="1" applyBorder="1" applyAlignment="1"/>
    <xf numFmtId="13" fontId="0" fillId="0" borderId="0" xfId="0" applyNumberFormat="1" applyBorder="1" applyAlignment="1"/>
    <xf numFmtId="0" fontId="0" fillId="0" borderId="0" xfId="0" applyFill="1" applyBorder="1" applyAlignment="1"/>
    <xf numFmtId="44" fontId="0" fillId="0" borderId="0" xfId="1" applyFont="1" applyFill="1" applyBorder="1" applyAlignment="1"/>
    <xf numFmtId="44" fontId="0" fillId="0" borderId="4" xfId="1" applyFont="1" applyFill="1" applyBorder="1" applyAlignment="1"/>
    <xf numFmtId="13" fontId="0" fillId="2" borderId="0" xfId="0" applyNumberFormat="1" applyFill="1" applyBorder="1" applyAlignment="1"/>
    <xf numFmtId="13" fontId="0" fillId="0" borderId="0" xfId="0" applyNumberFormat="1" applyFill="1" applyBorder="1" applyAlignment="1"/>
    <xf numFmtId="164" fontId="0" fillId="0" borderId="0" xfId="0" applyNumberFormat="1" applyFill="1" applyBorder="1" applyAlignment="1"/>
    <xf numFmtId="44" fontId="0" fillId="0" borderId="11" xfId="1" applyFont="1" applyFill="1" applyBorder="1" applyAlignment="1"/>
    <xf numFmtId="44" fontId="0" fillId="0" borderId="12" xfId="1" applyFont="1" applyFill="1" applyBorder="1" applyAlignment="1"/>
    <xf numFmtId="0" fontId="0" fillId="0" borderId="0" xfId="0" applyAlignment="1"/>
    <xf numFmtId="13" fontId="0" fillId="2" borderId="6" xfId="0" applyNumberFormat="1" applyFill="1" applyBorder="1" applyAlignment="1"/>
    <xf numFmtId="44" fontId="0" fillId="2" borderId="0" xfId="1" applyFont="1" applyFill="1" applyBorder="1"/>
    <xf numFmtId="0" fontId="0" fillId="0" borderId="3" xfId="0" applyFill="1" applyBorder="1" applyAlignment="1">
      <alignment horizontal="center"/>
    </xf>
    <xf numFmtId="44" fontId="0" fillId="2" borderId="4" xfId="1" applyFont="1" applyFill="1" applyBorder="1"/>
    <xf numFmtId="0" fontId="0" fillId="0" borderId="6" xfId="0" applyBorder="1" applyAlignment="1">
      <alignment horizontal="center"/>
    </xf>
    <xf numFmtId="44" fontId="0" fillId="0" borderId="6" xfId="1" applyFont="1" applyBorder="1"/>
    <xf numFmtId="44" fontId="0" fillId="0" borderId="7" xfId="1" applyFont="1" applyBorder="1"/>
    <xf numFmtId="0" fontId="0" fillId="0" borderId="11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0" xfId="0" applyFill="1" applyBorder="1"/>
    <xf numFmtId="0" fontId="0" fillId="5" borderId="0" xfId="0" applyFill="1" applyBorder="1" applyAlignment="1">
      <alignment horizontal="center"/>
    </xf>
    <xf numFmtId="44" fontId="0" fillId="5" borderId="0" xfId="1" applyFont="1" applyFill="1" applyBorder="1" applyAlignment="1">
      <alignment horizontal="center"/>
    </xf>
    <xf numFmtId="44" fontId="0" fillId="5" borderId="4" xfId="1" applyFont="1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/>
    </xf>
    <xf numFmtId="44" fontId="0" fillId="5" borderId="0" xfId="1" applyFont="1" applyFill="1" applyBorder="1"/>
    <xf numFmtId="44" fontId="0" fillId="5" borderId="4" xfId="1" applyFont="1" applyFill="1" applyBorder="1"/>
    <xf numFmtId="0" fontId="0" fillId="5" borderId="6" xfId="0" applyFill="1" applyBorder="1"/>
    <xf numFmtId="0" fontId="0" fillId="5" borderId="6" xfId="0" applyFill="1" applyBorder="1" applyAlignment="1">
      <alignment horizontal="center"/>
    </xf>
    <xf numFmtId="44" fontId="0" fillId="5" borderId="6" xfId="1" applyFont="1" applyFill="1" applyBorder="1"/>
    <xf numFmtId="44" fontId="0" fillId="5" borderId="7" xfId="1" applyFont="1" applyFill="1" applyBorder="1"/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6" borderId="0" xfId="0" applyFill="1" applyBorder="1"/>
    <xf numFmtId="0" fontId="0" fillId="6" borderId="0" xfId="0" applyFill="1" applyBorder="1" applyAlignment="1">
      <alignment horizontal="center"/>
    </xf>
    <xf numFmtId="44" fontId="0" fillId="6" borderId="0" xfId="1" applyFont="1" applyFill="1" applyBorder="1" applyAlignment="1">
      <alignment horizontal="center"/>
    </xf>
    <xf numFmtId="44" fontId="0" fillId="6" borderId="4" xfId="1" applyFont="1" applyFill="1" applyBorder="1" applyAlignment="1">
      <alignment horizontal="center"/>
    </xf>
  </cellXfs>
  <cellStyles count="8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I14" sqref="I14"/>
    </sheetView>
  </sheetViews>
  <sheetFormatPr baseColWidth="10" defaultColWidth="8.83203125" defaultRowHeight="15" x14ac:dyDescent="0"/>
  <cols>
    <col min="1" max="1" width="9.1640625" bestFit="1" customWidth="1"/>
    <col min="2" max="2" width="14.33203125" style="30" bestFit="1" customWidth="1"/>
    <col min="3" max="3" width="38.5" bestFit="1" customWidth="1"/>
    <col min="4" max="4" width="10.6640625" style="30" bestFit="1" customWidth="1"/>
    <col min="5" max="5" width="12.1640625" style="30" bestFit="1" customWidth="1"/>
    <col min="6" max="6" width="7.83203125" style="30" bestFit="1" customWidth="1"/>
    <col min="7" max="7" width="10.5" style="30" bestFit="1" customWidth="1"/>
    <col min="8" max="8" width="8.83203125" style="30"/>
  </cols>
  <sheetData>
    <row r="1" spans="1:9">
      <c r="A1" s="37"/>
      <c r="B1" s="81" t="s">
        <v>0</v>
      </c>
      <c r="C1" s="34" t="s">
        <v>9</v>
      </c>
      <c r="D1" s="35" t="s">
        <v>1</v>
      </c>
      <c r="E1" s="35" t="s">
        <v>57</v>
      </c>
      <c r="F1" s="35" t="s">
        <v>2</v>
      </c>
      <c r="G1" s="36" t="s">
        <v>3</v>
      </c>
      <c r="H1" s="24" t="s">
        <v>4</v>
      </c>
    </row>
    <row r="2" spans="1:9">
      <c r="A2" s="98" t="s">
        <v>26</v>
      </c>
      <c r="B2" s="83" t="s">
        <v>60</v>
      </c>
      <c r="C2" s="84" t="s">
        <v>69</v>
      </c>
      <c r="D2" s="85" t="s">
        <v>61</v>
      </c>
      <c r="E2" s="85">
        <v>10468</v>
      </c>
      <c r="F2" s="85">
        <v>1</v>
      </c>
      <c r="G2" s="86">
        <v>4.95</v>
      </c>
      <c r="H2" s="87">
        <f>F2*G2</f>
        <v>4.95</v>
      </c>
    </row>
    <row r="3" spans="1:9">
      <c r="A3" s="99"/>
      <c r="B3" s="83" t="s">
        <v>28</v>
      </c>
      <c r="C3" s="84" t="s">
        <v>62</v>
      </c>
      <c r="D3" s="85" t="s">
        <v>61</v>
      </c>
      <c r="E3" s="85">
        <v>9609</v>
      </c>
      <c r="F3" s="85">
        <v>1</v>
      </c>
      <c r="G3" s="86">
        <v>0.75</v>
      </c>
      <c r="H3" s="87">
        <f>F3*G3</f>
        <v>0.75</v>
      </c>
    </row>
    <row r="4" spans="1:9">
      <c r="A4" s="99"/>
      <c r="B4" s="83" t="s">
        <v>29</v>
      </c>
      <c r="C4" s="84" t="s">
        <v>82</v>
      </c>
      <c r="D4" s="85" t="s">
        <v>7</v>
      </c>
      <c r="E4" s="85">
        <v>1466</v>
      </c>
      <c r="F4" s="85">
        <v>1</v>
      </c>
      <c r="G4" s="86">
        <v>14.95</v>
      </c>
      <c r="H4" s="87">
        <v>14.95</v>
      </c>
    </row>
    <row r="5" spans="1:9">
      <c r="A5" s="99"/>
      <c r="B5" s="83" t="s">
        <v>5</v>
      </c>
      <c r="C5" s="84" t="s">
        <v>6</v>
      </c>
      <c r="D5" s="85" t="s">
        <v>7</v>
      </c>
      <c r="E5" s="85">
        <v>1461</v>
      </c>
      <c r="F5" s="85">
        <v>1</v>
      </c>
      <c r="G5" s="86">
        <v>24.95</v>
      </c>
      <c r="H5" s="87">
        <f>F5*G5</f>
        <v>24.95</v>
      </c>
    </row>
    <row r="6" spans="1:9">
      <c r="A6" s="99"/>
      <c r="B6" s="83" t="s">
        <v>27</v>
      </c>
      <c r="C6" s="84" t="s">
        <v>59</v>
      </c>
      <c r="D6" s="85" t="s">
        <v>7</v>
      </c>
      <c r="E6" s="85">
        <v>2000</v>
      </c>
      <c r="F6" s="85">
        <v>1</v>
      </c>
      <c r="G6" s="86">
        <v>9.9499999999999993</v>
      </c>
      <c r="H6" s="87">
        <v>9.9499999999999993</v>
      </c>
    </row>
    <row r="7" spans="1:9">
      <c r="A7" s="99"/>
      <c r="B7" s="82" t="s">
        <v>74</v>
      </c>
      <c r="C7" s="6" t="s">
        <v>75</v>
      </c>
      <c r="D7" s="7" t="s">
        <v>7</v>
      </c>
      <c r="E7" s="7">
        <v>1713</v>
      </c>
      <c r="F7" s="7">
        <v>1</v>
      </c>
      <c r="G7" s="8">
        <v>7.95</v>
      </c>
      <c r="H7" s="9">
        <f>G7</f>
        <v>7.95</v>
      </c>
      <c r="I7" t="s">
        <v>83</v>
      </c>
    </row>
    <row r="8" spans="1:9">
      <c r="A8" s="99"/>
      <c r="B8" s="76" t="s">
        <v>50</v>
      </c>
      <c r="C8" s="25" t="s">
        <v>55</v>
      </c>
      <c r="D8" s="26" t="s">
        <v>7</v>
      </c>
      <c r="E8" s="26">
        <v>3296</v>
      </c>
      <c r="F8" s="26">
        <v>1</v>
      </c>
      <c r="G8" s="27">
        <v>7.5</v>
      </c>
      <c r="H8" s="28">
        <f>G8</f>
        <v>7.5</v>
      </c>
      <c r="I8" t="s">
        <v>83</v>
      </c>
    </row>
    <row r="9" spans="1:9">
      <c r="A9" s="99"/>
      <c r="B9" s="82" t="s">
        <v>53</v>
      </c>
      <c r="C9" s="6" t="s">
        <v>54</v>
      </c>
      <c r="D9" s="7" t="s">
        <v>7</v>
      </c>
      <c r="E9" s="7">
        <v>380</v>
      </c>
      <c r="F9" s="7">
        <v>1</v>
      </c>
      <c r="G9" s="8">
        <v>0.95</v>
      </c>
      <c r="H9" s="9">
        <f>G9</f>
        <v>0.95</v>
      </c>
      <c r="I9" t="s">
        <v>83</v>
      </c>
    </row>
    <row r="10" spans="1:9">
      <c r="A10" s="99"/>
      <c r="B10" s="83" t="s">
        <v>37</v>
      </c>
      <c r="C10" s="84" t="s">
        <v>38</v>
      </c>
      <c r="D10" s="85" t="s">
        <v>7</v>
      </c>
      <c r="E10" s="85">
        <v>1125</v>
      </c>
      <c r="F10" s="85">
        <v>1</v>
      </c>
      <c r="G10" s="86">
        <v>2.5</v>
      </c>
      <c r="H10" s="87">
        <f>G10</f>
        <v>2.5</v>
      </c>
    </row>
    <row r="11" spans="1:9">
      <c r="A11" s="99"/>
      <c r="B11" s="88" t="s">
        <v>31</v>
      </c>
      <c r="C11" s="84" t="s">
        <v>66</v>
      </c>
      <c r="D11" s="85" t="s">
        <v>7</v>
      </c>
      <c r="E11" s="85">
        <v>2784</v>
      </c>
      <c r="F11" s="89">
        <v>1</v>
      </c>
      <c r="G11" s="86">
        <v>0.75</v>
      </c>
      <c r="H11" s="87">
        <f>G11</f>
        <v>0.75</v>
      </c>
    </row>
    <row r="12" spans="1:9">
      <c r="A12" s="99"/>
      <c r="B12" s="83" t="s">
        <v>41</v>
      </c>
      <c r="C12" s="84" t="s">
        <v>42</v>
      </c>
      <c r="D12" s="85" t="s">
        <v>7</v>
      </c>
      <c r="E12" s="85">
        <v>562</v>
      </c>
      <c r="F12" s="85">
        <v>1</v>
      </c>
      <c r="G12" s="86">
        <v>0.95</v>
      </c>
      <c r="H12" s="87">
        <f>G12*F12</f>
        <v>0.95</v>
      </c>
    </row>
    <row r="13" spans="1:9">
      <c r="A13" s="99"/>
      <c r="B13" s="83" t="s">
        <v>77</v>
      </c>
      <c r="C13" s="84" t="s">
        <v>44</v>
      </c>
      <c r="D13" s="85" t="s">
        <v>7</v>
      </c>
      <c r="E13" s="85">
        <v>2925</v>
      </c>
      <c r="F13" s="85">
        <v>2</v>
      </c>
      <c r="G13" s="86">
        <v>1.95</v>
      </c>
      <c r="H13" s="87">
        <f>G13*F13</f>
        <v>3.9</v>
      </c>
    </row>
    <row r="14" spans="1:9">
      <c r="A14" s="99"/>
      <c r="B14" s="83" t="s">
        <v>76</v>
      </c>
      <c r="C14" s="84" t="s">
        <v>43</v>
      </c>
      <c r="D14" s="85" t="s">
        <v>7</v>
      </c>
      <c r="E14" s="85">
        <v>2058</v>
      </c>
      <c r="F14" s="85">
        <v>3</v>
      </c>
      <c r="G14" s="86">
        <v>0.95</v>
      </c>
      <c r="H14" s="87">
        <f>G14*F14</f>
        <v>2.8499999999999996</v>
      </c>
    </row>
    <row r="15" spans="1:9">
      <c r="A15" s="99"/>
      <c r="B15" s="96" t="s">
        <v>45</v>
      </c>
      <c r="C15" s="84" t="s">
        <v>46</v>
      </c>
      <c r="D15" s="85" t="s">
        <v>7</v>
      </c>
      <c r="E15" s="85">
        <v>2135</v>
      </c>
      <c r="F15" s="85">
        <v>1</v>
      </c>
      <c r="G15" s="86">
        <v>2.15</v>
      </c>
      <c r="H15" s="87">
        <f t="shared" ref="H15:H17" si="0">G15*F15</f>
        <v>2.15</v>
      </c>
    </row>
    <row r="16" spans="1:9">
      <c r="A16" s="99"/>
      <c r="B16" s="96"/>
      <c r="C16" s="84" t="s">
        <v>47</v>
      </c>
      <c r="D16" s="85" t="s">
        <v>7</v>
      </c>
      <c r="E16" s="85">
        <v>2136</v>
      </c>
      <c r="F16" s="85">
        <v>2</v>
      </c>
      <c r="G16" s="86">
        <v>1.25</v>
      </c>
      <c r="H16" s="87">
        <f t="shared" si="0"/>
        <v>2.5</v>
      </c>
    </row>
    <row r="17" spans="1:9">
      <c r="A17" s="99"/>
      <c r="B17" s="96"/>
      <c r="C17" s="111" t="s">
        <v>52</v>
      </c>
      <c r="D17" s="112" t="s">
        <v>7</v>
      </c>
      <c r="E17" s="112">
        <v>2138</v>
      </c>
      <c r="F17" s="112">
        <v>1</v>
      </c>
      <c r="G17" s="113">
        <v>0.95</v>
      </c>
      <c r="H17" s="114">
        <f t="shared" si="0"/>
        <v>0.95</v>
      </c>
      <c r="I17" t="s">
        <v>83</v>
      </c>
    </row>
    <row r="18" spans="1:9">
      <c r="A18" s="99"/>
      <c r="B18" s="96" t="s">
        <v>79</v>
      </c>
      <c r="C18" s="84" t="s">
        <v>80</v>
      </c>
      <c r="D18" s="85" t="s">
        <v>7</v>
      </c>
      <c r="E18" s="85">
        <v>2206</v>
      </c>
      <c r="F18" s="85">
        <v>1</v>
      </c>
      <c r="G18" s="90">
        <v>1.25</v>
      </c>
      <c r="H18" s="91">
        <f>G18/3</f>
        <v>0.41666666666666669</v>
      </c>
    </row>
    <row r="19" spans="1:9">
      <c r="A19" s="100"/>
      <c r="B19" s="97"/>
      <c r="C19" s="92" t="s">
        <v>81</v>
      </c>
      <c r="D19" s="93" t="s">
        <v>7</v>
      </c>
      <c r="E19" s="93">
        <v>2202</v>
      </c>
      <c r="F19" s="93">
        <v>2</v>
      </c>
      <c r="G19" s="94">
        <v>0.75</v>
      </c>
      <c r="H19" s="95">
        <f>G19/3</f>
        <v>0.25</v>
      </c>
    </row>
    <row r="20" spans="1:9">
      <c r="G20" s="41" t="s">
        <v>56</v>
      </c>
      <c r="H20" s="42">
        <f>SUM(H3:H17)</f>
        <v>83.550000000000011</v>
      </c>
    </row>
    <row r="21" spans="1:9">
      <c r="B21" s="85" t="s">
        <v>35</v>
      </c>
      <c r="C21" s="84" t="s">
        <v>36</v>
      </c>
      <c r="D21" s="85" t="s">
        <v>7</v>
      </c>
      <c r="E21" s="85">
        <v>610</v>
      </c>
      <c r="F21" s="85">
        <v>1</v>
      </c>
      <c r="G21" s="86">
        <v>2.95</v>
      </c>
      <c r="H21" s="87">
        <f>G21</f>
        <v>2.95</v>
      </c>
    </row>
    <row r="24" spans="1:9">
      <c r="B24" s="30" t="s">
        <v>85</v>
      </c>
      <c r="C24" t="s">
        <v>86</v>
      </c>
      <c r="D24" s="30" t="s">
        <v>88</v>
      </c>
      <c r="E24" s="30" t="s">
        <v>87</v>
      </c>
    </row>
    <row r="25" spans="1:9">
      <c r="A25" t="s">
        <v>84</v>
      </c>
      <c r="B25" s="30">
        <v>13.12</v>
      </c>
      <c r="C25">
        <v>5.71</v>
      </c>
      <c r="D25" s="30">
        <f>13.12-E25</f>
        <v>3.4033333333333342</v>
      </c>
      <c r="E25" s="30">
        <f>13.12-(5.71/3)-1.5</f>
        <v>9.716666666666665</v>
      </c>
    </row>
    <row r="26" spans="1:9">
      <c r="A26" t="s">
        <v>7</v>
      </c>
      <c r="B26" s="30">
        <v>95.32</v>
      </c>
      <c r="C26">
        <v>9.2200000000000006</v>
      </c>
      <c r="D26" s="30">
        <f>29.9/2+(2.15/3)+(2.5/3)</f>
        <v>16.5</v>
      </c>
      <c r="E26" s="30">
        <f>95.32-16.5</f>
        <v>78.819999999999993</v>
      </c>
    </row>
    <row r="27" spans="1:9">
      <c r="E27" s="30">
        <f>E25+E26</f>
        <v>88.536666666666662</v>
      </c>
    </row>
  </sheetData>
  <mergeCells count="3">
    <mergeCell ref="B15:B17"/>
    <mergeCell ref="B18:B19"/>
    <mergeCell ref="A2:A19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18" zoomScale="90" zoomScaleNormal="90" zoomScalePageLayoutView="90" workbookViewId="0">
      <selection activeCell="C33" sqref="C33"/>
    </sheetView>
  </sheetViews>
  <sheetFormatPr baseColWidth="10" defaultColWidth="8.83203125" defaultRowHeight="15" x14ac:dyDescent="0"/>
  <cols>
    <col min="1" max="1" width="9.6640625" bestFit="1" customWidth="1"/>
    <col min="2" max="2" width="15" style="30" bestFit="1" customWidth="1"/>
    <col min="3" max="3" width="39.33203125" bestFit="1" customWidth="1"/>
    <col min="4" max="4" width="10.83203125" style="30" bestFit="1" customWidth="1"/>
    <col min="5" max="5" width="7.33203125" style="30" bestFit="1" customWidth="1"/>
    <col min="6" max="6" width="10.83203125" style="30" bestFit="1" customWidth="1"/>
    <col min="7" max="7" width="10.83203125" style="1" bestFit="1" customWidth="1"/>
    <col min="8" max="8" width="10.1640625" style="1" bestFit="1" customWidth="1"/>
  </cols>
  <sheetData>
    <row r="1" spans="1:8">
      <c r="A1" s="37"/>
      <c r="B1" s="35" t="s">
        <v>0</v>
      </c>
      <c r="C1" s="34" t="s">
        <v>9</v>
      </c>
      <c r="D1" s="35" t="s">
        <v>1</v>
      </c>
      <c r="E1" s="35" t="s">
        <v>57</v>
      </c>
      <c r="F1" s="35" t="s">
        <v>2</v>
      </c>
      <c r="G1" s="36" t="s">
        <v>3</v>
      </c>
      <c r="H1" s="24" t="s">
        <v>4</v>
      </c>
    </row>
    <row r="2" spans="1:8">
      <c r="A2" s="98" t="s">
        <v>24</v>
      </c>
      <c r="B2" s="19" t="s">
        <v>19</v>
      </c>
      <c r="C2" s="18" t="s">
        <v>20</v>
      </c>
      <c r="D2" s="19" t="s">
        <v>10</v>
      </c>
      <c r="E2" s="19" t="s">
        <v>21</v>
      </c>
      <c r="F2" s="19">
        <v>1</v>
      </c>
      <c r="G2" s="20">
        <v>2.97</v>
      </c>
      <c r="H2" s="21">
        <f>G2/3</f>
        <v>0.9900000000000001</v>
      </c>
    </row>
    <row r="3" spans="1:8">
      <c r="A3" s="99"/>
      <c r="B3" s="11" t="s">
        <v>22</v>
      </c>
      <c r="C3" s="10" t="s">
        <v>23</v>
      </c>
      <c r="D3" s="11" t="s">
        <v>15</v>
      </c>
      <c r="E3" s="11" t="s">
        <v>49</v>
      </c>
      <c r="F3" s="11">
        <v>1</v>
      </c>
      <c r="G3" s="12">
        <v>4.59</v>
      </c>
      <c r="H3" s="13">
        <f>G3/3</f>
        <v>1.53</v>
      </c>
    </row>
    <row r="4" spans="1:8">
      <c r="A4" s="100"/>
      <c r="B4" s="17" t="s">
        <v>51</v>
      </c>
      <c r="C4" s="16"/>
      <c r="D4" s="17"/>
      <c r="E4" s="17"/>
      <c r="F4" s="17"/>
      <c r="G4" s="22"/>
      <c r="H4" s="23"/>
    </row>
    <row r="5" spans="1:8">
      <c r="A5" s="101" t="s">
        <v>25</v>
      </c>
      <c r="B5" s="3" t="s">
        <v>8</v>
      </c>
      <c r="C5" s="2" t="s">
        <v>58</v>
      </c>
      <c r="D5" s="3" t="s">
        <v>10</v>
      </c>
      <c r="E5" s="3">
        <v>905220</v>
      </c>
      <c r="F5" s="38">
        <v>0.33333333333333331</v>
      </c>
      <c r="G5" s="4">
        <v>24.98</v>
      </c>
      <c r="H5" s="5">
        <f>G5/3</f>
        <v>8.3266666666666662</v>
      </c>
    </row>
    <row r="6" spans="1:8">
      <c r="A6" s="102"/>
      <c r="B6" s="7" t="s">
        <v>11</v>
      </c>
      <c r="C6" s="6" t="s">
        <v>12</v>
      </c>
      <c r="D6" s="7" t="s">
        <v>10</v>
      </c>
      <c r="E6" s="7">
        <v>91824</v>
      </c>
      <c r="F6" s="14">
        <v>0.5</v>
      </c>
      <c r="G6" s="8">
        <v>8.98</v>
      </c>
      <c r="H6" s="9">
        <f>F6*G6</f>
        <v>4.49</v>
      </c>
    </row>
    <row r="7" spans="1:8">
      <c r="A7" s="102"/>
      <c r="B7" s="11" t="s">
        <v>13</v>
      </c>
      <c r="C7" s="10" t="s">
        <v>16</v>
      </c>
      <c r="D7" s="11" t="s">
        <v>15</v>
      </c>
      <c r="E7" s="11" t="s">
        <v>14</v>
      </c>
      <c r="F7" s="15">
        <v>0.1</v>
      </c>
      <c r="G7" s="12">
        <v>27.99</v>
      </c>
      <c r="H7" s="13">
        <f>G7/3</f>
        <v>9.33</v>
      </c>
    </row>
    <row r="8" spans="1:8">
      <c r="A8" s="103"/>
      <c r="B8" s="17" t="s">
        <v>17</v>
      </c>
      <c r="C8" s="16" t="s">
        <v>18</v>
      </c>
      <c r="D8" s="17"/>
      <c r="E8" s="17"/>
      <c r="F8" s="17" t="s">
        <v>48</v>
      </c>
      <c r="G8" s="22" t="s">
        <v>48</v>
      </c>
      <c r="H8" s="23" t="s">
        <v>48</v>
      </c>
    </row>
    <row r="9" spans="1:8">
      <c r="A9" s="106" t="s">
        <v>26</v>
      </c>
      <c r="B9" s="3" t="s">
        <v>5</v>
      </c>
      <c r="C9" s="2" t="s">
        <v>6</v>
      </c>
      <c r="D9" s="3" t="s">
        <v>7</v>
      </c>
      <c r="E9" s="3">
        <v>1461</v>
      </c>
      <c r="F9" s="3">
        <v>1</v>
      </c>
      <c r="G9" s="4">
        <v>24.95</v>
      </c>
      <c r="H9" s="5">
        <f>F9*G9</f>
        <v>24.95</v>
      </c>
    </row>
    <row r="10" spans="1:8">
      <c r="A10" s="106"/>
      <c r="B10" s="7" t="s">
        <v>27</v>
      </c>
      <c r="C10" s="6" t="s">
        <v>59</v>
      </c>
      <c r="D10" s="7" t="s">
        <v>7</v>
      </c>
      <c r="E10" s="7">
        <v>2000</v>
      </c>
      <c r="F10" s="7">
        <v>1</v>
      </c>
      <c r="G10" s="8">
        <v>9.9499999999999993</v>
      </c>
      <c r="H10" s="9">
        <v>9.9499999999999993</v>
      </c>
    </row>
    <row r="11" spans="1:8">
      <c r="A11" s="106"/>
      <c r="B11" s="26" t="s">
        <v>60</v>
      </c>
      <c r="C11" s="25" t="s">
        <v>69</v>
      </c>
      <c r="D11" s="26" t="s">
        <v>61</v>
      </c>
      <c r="E11" s="26">
        <v>10468</v>
      </c>
      <c r="F11" s="11">
        <v>1</v>
      </c>
      <c r="G11" s="12">
        <v>4.95</v>
      </c>
      <c r="H11" s="13">
        <f>F11*G11</f>
        <v>4.95</v>
      </c>
    </row>
    <row r="12" spans="1:8">
      <c r="A12" s="106"/>
      <c r="B12" s="7" t="s">
        <v>74</v>
      </c>
      <c r="C12" s="6" t="s">
        <v>75</v>
      </c>
      <c r="D12" s="32" t="s">
        <v>7</v>
      </c>
      <c r="E12" s="32">
        <v>1713</v>
      </c>
      <c r="F12" s="32">
        <v>1</v>
      </c>
      <c r="G12" s="43">
        <v>7.95</v>
      </c>
      <c r="H12" s="43">
        <f>G12</f>
        <v>7.95</v>
      </c>
    </row>
    <row r="13" spans="1:8">
      <c r="A13" s="106"/>
      <c r="B13" s="26" t="s">
        <v>50</v>
      </c>
      <c r="C13" s="25" t="s">
        <v>55</v>
      </c>
      <c r="D13" s="26" t="s">
        <v>7</v>
      </c>
      <c r="E13" s="26">
        <v>3296</v>
      </c>
      <c r="F13" s="26">
        <v>1</v>
      </c>
      <c r="G13" s="27">
        <v>7.5</v>
      </c>
      <c r="H13" s="28">
        <f>G13</f>
        <v>7.5</v>
      </c>
    </row>
    <row r="14" spans="1:8">
      <c r="A14" s="106"/>
      <c r="B14" s="7" t="s">
        <v>53</v>
      </c>
      <c r="C14" s="6" t="s">
        <v>54</v>
      </c>
      <c r="D14" s="7" t="s">
        <v>7</v>
      </c>
      <c r="E14" s="7">
        <v>380</v>
      </c>
      <c r="F14" s="7">
        <v>1</v>
      </c>
      <c r="G14" s="8">
        <v>0.95</v>
      </c>
      <c r="H14" s="9">
        <f>G14</f>
        <v>0.95</v>
      </c>
    </row>
    <row r="15" spans="1:8">
      <c r="A15" s="106"/>
      <c r="B15" s="26" t="s">
        <v>29</v>
      </c>
      <c r="C15" s="25" t="s">
        <v>30</v>
      </c>
      <c r="D15" s="26" t="s">
        <v>15</v>
      </c>
      <c r="E15" s="26" t="s">
        <v>49</v>
      </c>
      <c r="F15" s="26">
        <v>1</v>
      </c>
      <c r="G15" s="27">
        <v>10.69</v>
      </c>
      <c r="H15" s="28">
        <v>10.69</v>
      </c>
    </row>
    <row r="16" spans="1:8">
      <c r="A16" s="106"/>
      <c r="B16" s="7" t="s">
        <v>35</v>
      </c>
      <c r="C16" s="6" t="s">
        <v>36</v>
      </c>
      <c r="D16" s="7" t="s">
        <v>7</v>
      </c>
      <c r="E16" s="7">
        <v>610</v>
      </c>
      <c r="F16" s="7">
        <v>1</v>
      </c>
      <c r="G16" s="8">
        <v>2.95</v>
      </c>
      <c r="H16" s="9">
        <f>G16</f>
        <v>2.95</v>
      </c>
    </row>
    <row r="17" spans="1:8">
      <c r="A17" s="106"/>
      <c r="B17" s="26" t="s">
        <v>37</v>
      </c>
      <c r="C17" s="25" t="s">
        <v>38</v>
      </c>
      <c r="D17" s="26" t="s">
        <v>7</v>
      </c>
      <c r="E17" s="26">
        <v>1125</v>
      </c>
      <c r="F17" s="26">
        <v>1</v>
      </c>
      <c r="G17" s="27">
        <v>2.5</v>
      </c>
      <c r="H17" s="28">
        <f>G17</f>
        <v>2.5</v>
      </c>
    </row>
    <row r="18" spans="1:8">
      <c r="A18" s="106"/>
      <c r="B18" s="7" t="s">
        <v>39</v>
      </c>
      <c r="C18" s="6" t="s">
        <v>40</v>
      </c>
      <c r="D18" s="7" t="s">
        <v>7</v>
      </c>
      <c r="E18" s="7">
        <v>571</v>
      </c>
      <c r="F18" s="31">
        <v>0.33333333333333331</v>
      </c>
      <c r="G18" s="8">
        <v>12.5</v>
      </c>
      <c r="H18" s="9">
        <f>G18/3</f>
        <v>4.166666666666667</v>
      </c>
    </row>
    <row r="19" spans="1:8">
      <c r="A19" s="106"/>
      <c r="B19" s="108" t="s">
        <v>31</v>
      </c>
      <c r="C19" s="25" t="s">
        <v>32</v>
      </c>
      <c r="D19" s="26" t="s">
        <v>7</v>
      </c>
      <c r="E19" s="26">
        <v>2781</v>
      </c>
      <c r="F19" s="33">
        <v>0.04</v>
      </c>
      <c r="G19" s="27">
        <v>0.75</v>
      </c>
      <c r="H19" s="28">
        <f>G19/3</f>
        <v>0.25</v>
      </c>
    </row>
    <row r="20" spans="1:8">
      <c r="A20" s="106"/>
      <c r="B20" s="108"/>
      <c r="C20" s="6" t="s">
        <v>66</v>
      </c>
      <c r="D20" s="7" t="s">
        <v>7</v>
      </c>
      <c r="E20" s="7">
        <v>2784</v>
      </c>
      <c r="F20" s="31">
        <v>0.56000000000000005</v>
      </c>
      <c r="G20" s="8">
        <v>0.75</v>
      </c>
      <c r="H20" s="9">
        <f>G20</f>
        <v>0.75</v>
      </c>
    </row>
    <row r="21" spans="1:8">
      <c r="A21" s="106"/>
      <c r="B21" s="108"/>
      <c r="C21" s="25" t="s">
        <v>68</v>
      </c>
      <c r="D21" s="26" t="s">
        <v>7</v>
      </c>
      <c r="E21" s="26">
        <v>2785</v>
      </c>
      <c r="F21" s="33">
        <v>0.04</v>
      </c>
      <c r="G21" s="27">
        <v>0.75</v>
      </c>
      <c r="H21" s="28">
        <f>G21/3</f>
        <v>0.25</v>
      </c>
    </row>
    <row r="22" spans="1:8">
      <c r="A22" s="106"/>
      <c r="B22" s="108"/>
      <c r="C22" s="6" t="s">
        <v>67</v>
      </c>
      <c r="D22" s="7" t="s">
        <v>7</v>
      </c>
      <c r="E22" s="7">
        <v>2787</v>
      </c>
      <c r="F22" s="31">
        <v>0.08</v>
      </c>
      <c r="G22" s="8">
        <v>0.75</v>
      </c>
      <c r="H22" s="9">
        <f>G22/3</f>
        <v>0.25</v>
      </c>
    </row>
    <row r="23" spans="1:8">
      <c r="A23" s="106"/>
      <c r="B23" s="107" t="s">
        <v>33</v>
      </c>
      <c r="C23" s="25" t="s">
        <v>34</v>
      </c>
      <c r="D23" s="26" t="s">
        <v>15</v>
      </c>
      <c r="E23" s="26" t="s">
        <v>48</v>
      </c>
      <c r="F23" s="33">
        <v>0.1</v>
      </c>
      <c r="G23" s="27">
        <v>4.99</v>
      </c>
      <c r="H23" s="28">
        <f>G23/3</f>
        <v>1.6633333333333333</v>
      </c>
    </row>
    <row r="24" spans="1:8">
      <c r="A24" s="106"/>
      <c r="B24" s="107"/>
      <c r="C24" s="6" t="s">
        <v>63</v>
      </c>
      <c r="D24" s="7" t="s">
        <v>7</v>
      </c>
      <c r="E24" s="7">
        <v>753</v>
      </c>
      <c r="F24" s="31">
        <v>0.3</v>
      </c>
      <c r="G24" s="8">
        <v>1.95</v>
      </c>
      <c r="H24" s="9">
        <f>G24/3</f>
        <v>0.65</v>
      </c>
    </row>
    <row r="25" spans="1:8">
      <c r="A25" s="106"/>
      <c r="B25" s="107"/>
      <c r="C25" s="25" t="s">
        <v>64</v>
      </c>
      <c r="D25" s="26" t="s">
        <v>15</v>
      </c>
      <c r="E25" s="26" t="s">
        <v>48</v>
      </c>
      <c r="F25" s="39">
        <v>0.01</v>
      </c>
      <c r="G25" s="27">
        <v>1.71</v>
      </c>
      <c r="H25" s="28">
        <f>G25/3</f>
        <v>0.56999999999999995</v>
      </c>
    </row>
    <row r="26" spans="1:8">
      <c r="A26" s="106"/>
      <c r="B26" s="107"/>
      <c r="C26" s="6" t="s">
        <v>65</v>
      </c>
      <c r="D26" s="7" t="s">
        <v>15</v>
      </c>
      <c r="E26" s="7" t="s">
        <v>48</v>
      </c>
      <c r="F26" s="31">
        <v>3.3333333333333333E-2</v>
      </c>
      <c r="G26" s="8">
        <v>5.51</v>
      </c>
      <c r="H26" s="9">
        <f>G26*F26</f>
        <v>0.18366666666666664</v>
      </c>
    </row>
    <row r="27" spans="1:8">
      <c r="A27" s="106"/>
      <c r="B27" s="26" t="s">
        <v>41</v>
      </c>
      <c r="C27" s="25" t="s">
        <v>42</v>
      </c>
      <c r="D27" s="26" t="s">
        <v>7</v>
      </c>
      <c r="E27" s="26">
        <v>562</v>
      </c>
      <c r="F27" s="26">
        <v>1</v>
      </c>
      <c r="G27" s="27">
        <v>0.95</v>
      </c>
      <c r="H27" s="28">
        <f>G27*F27</f>
        <v>0.95</v>
      </c>
    </row>
    <row r="28" spans="1:8">
      <c r="A28" s="106"/>
      <c r="B28" s="7" t="s">
        <v>77</v>
      </c>
      <c r="C28" s="6" t="s">
        <v>44</v>
      </c>
      <c r="D28" s="7" t="s">
        <v>7</v>
      </c>
      <c r="E28" s="7">
        <v>2925</v>
      </c>
      <c r="F28" s="7">
        <v>2</v>
      </c>
      <c r="G28" s="8">
        <v>1.95</v>
      </c>
      <c r="H28" s="9">
        <f>G28*F28</f>
        <v>3.9</v>
      </c>
    </row>
    <row r="29" spans="1:8">
      <c r="A29" s="106"/>
      <c r="B29" s="26" t="s">
        <v>76</v>
      </c>
      <c r="C29" s="25" t="s">
        <v>43</v>
      </c>
      <c r="D29" s="26" t="s">
        <v>7</v>
      </c>
      <c r="E29" s="26">
        <v>2058</v>
      </c>
      <c r="F29" s="26">
        <v>3</v>
      </c>
      <c r="G29" s="27">
        <v>0.95</v>
      </c>
      <c r="H29" s="28">
        <f>G29*F29</f>
        <v>2.8499999999999996</v>
      </c>
    </row>
    <row r="30" spans="1:8">
      <c r="A30" s="106"/>
      <c r="B30" s="7" t="s">
        <v>28</v>
      </c>
      <c r="C30" s="6" t="s">
        <v>62</v>
      </c>
      <c r="D30" s="7" t="s">
        <v>61</v>
      </c>
      <c r="E30" s="7">
        <v>9609</v>
      </c>
      <c r="F30" s="7">
        <v>1</v>
      </c>
      <c r="G30" s="8">
        <v>0.75</v>
      </c>
      <c r="H30" s="9">
        <f>F30*G30</f>
        <v>0.75</v>
      </c>
    </row>
    <row r="31" spans="1:8">
      <c r="A31" s="106"/>
      <c r="B31" s="108" t="s">
        <v>45</v>
      </c>
      <c r="C31" s="25" t="s">
        <v>46</v>
      </c>
      <c r="D31" s="26" t="s">
        <v>7</v>
      </c>
      <c r="E31" s="26">
        <v>2135</v>
      </c>
      <c r="F31" s="26">
        <v>1</v>
      </c>
      <c r="G31" s="27">
        <v>2.15</v>
      </c>
      <c r="H31" s="28">
        <f t="shared" ref="H31:H33" si="0">G31*F31</f>
        <v>2.15</v>
      </c>
    </row>
    <row r="32" spans="1:8">
      <c r="A32" s="106"/>
      <c r="B32" s="108"/>
      <c r="C32" s="6" t="s">
        <v>47</v>
      </c>
      <c r="D32" s="7" t="s">
        <v>7</v>
      </c>
      <c r="E32" s="7">
        <v>2136</v>
      </c>
      <c r="F32" s="7">
        <v>1</v>
      </c>
      <c r="G32" s="8">
        <v>1.25</v>
      </c>
      <c r="H32" s="9">
        <f t="shared" si="0"/>
        <v>1.25</v>
      </c>
    </row>
    <row r="33" spans="1:8">
      <c r="A33" s="106"/>
      <c r="B33" s="108"/>
      <c r="C33" s="25" t="s">
        <v>52</v>
      </c>
      <c r="D33" s="26" t="s">
        <v>7</v>
      </c>
      <c r="E33" s="26">
        <v>2138</v>
      </c>
      <c r="F33" s="26">
        <v>1</v>
      </c>
      <c r="G33" s="27">
        <v>0.95</v>
      </c>
      <c r="H33" s="28">
        <f t="shared" si="0"/>
        <v>0.95</v>
      </c>
    </row>
    <row r="34" spans="1:8">
      <c r="A34" s="106"/>
      <c r="B34" s="7" t="s">
        <v>70</v>
      </c>
      <c r="C34" s="6" t="s">
        <v>71</v>
      </c>
      <c r="D34" s="7" t="s">
        <v>7</v>
      </c>
      <c r="E34" s="7">
        <v>3111</v>
      </c>
      <c r="F34" s="7">
        <v>1</v>
      </c>
      <c r="G34" s="8">
        <v>15.95</v>
      </c>
      <c r="H34" s="9">
        <f>G34/3</f>
        <v>5.3166666666666664</v>
      </c>
    </row>
    <row r="35" spans="1:8">
      <c r="A35" s="106"/>
      <c r="B35" s="76" t="s">
        <v>72</v>
      </c>
      <c r="C35" s="25" t="s">
        <v>73</v>
      </c>
      <c r="D35" s="26" t="s">
        <v>10</v>
      </c>
      <c r="E35" s="26">
        <v>775120</v>
      </c>
      <c r="F35" s="33">
        <v>5.7142857142857141E-2</v>
      </c>
      <c r="G35" s="27">
        <v>2.58</v>
      </c>
      <c r="H35" s="28">
        <f>G35/3</f>
        <v>0.86</v>
      </c>
    </row>
    <row r="36" spans="1:8">
      <c r="A36" s="106"/>
      <c r="B36" s="104" t="s">
        <v>79</v>
      </c>
      <c r="C36" s="6" t="s">
        <v>80</v>
      </c>
      <c r="D36" s="7" t="s">
        <v>7</v>
      </c>
      <c r="E36" s="7">
        <v>2206</v>
      </c>
      <c r="F36" s="31">
        <v>0.33333333333333331</v>
      </c>
      <c r="G36" s="75">
        <v>1.25</v>
      </c>
      <c r="H36" s="77">
        <f>G36/3</f>
        <v>0.41666666666666669</v>
      </c>
    </row>
    <row r="37" spans="1:8">
      <c r="A37" s="106"/>
      <c r="B37" s="105"/>
      <c r="C37" s="29" t="s">
        <v>81</v>
      </c>
      <c r="D37" s="78" t="s">
        <v>7</v>
      </c>
      <c r="E37" s="78">
        <v>2202</v>
      </c>
      <c r="F37" s="40">
        <v>0.33333333333333331</v>
      </c>
      <c r="G37" s="79">
        <v>0.75</v>
      </c>
      <c r="H37" s="80">
        <f>G37/3</f>
        <v>0.25</v>
      </c>
    </row>
    <row r="38" spans="1:8">
      <c r="B38" s="26"/>
      <c r="C38" s="25"/>
      <c r="D38" s="26"/>
      <c r="E38" s="26"/>
      <c r="F38" s="26"/>
      <c r="G38" s="41" t="s">
        <v>56</v>
      </c>
      <c r="H38" s="42">
        <f>SUM(H2:H37)</f>
        <v>125.43366666666668</v>
      </c>
    </row>
  </sheetData>
  <mergeCells count="7">
    <mergeCell ref="A5:A8"/>
    <mergeCell ref="A2:A4"/>
    <mergeCell ref="B36:B37"/>
    <mergeCell ref="A9:A37"/>
    <mergeCell ref="B23:B26"/>
    <mergeCell ref="B19:B22"/>
    <mergeCell ref="B31:B33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24" sqref="C24"/>
    </sheetView>
  </sheetViews>
  <sheetFormatPr baseColWidth="10" defaultColWidth="8.83203125" defaultRowHeight="15" x14ac:dyDescent="0"/>
  <cols>
    <col min="1" max="1" width="9.1640625" bestFit="1" customWidth="1"/>
    <col min="2" max="2" width="14.33203125" style="30" bestFit="1" customWidth="1"/>
    <col min="3" max="3" width="38.5" bestFit="1" customWidth="1"/>
    <col min="4" max="4" width="10.6640625" style="73" bestFit="1" customWidth="1"/>
    <col min="5" max="5" width="7.33203125" style="73" bestFit="1" customWidth="1"/>
    <col min="6" max="6" width="7.83203125" style="73" bestFit="1" customWidth="1"/>
    <col min="7" max="7" width="10.5" style="73" bestFit="1" customWidth="1"/>
    <col min="8" max="8" width="8.83203125" style="73"/>
  </cols>
  <sheetData>
    <row r="1" spans="1:8">
      <c r="A1" s="37"/>
      <c r="B1" s="35" t="s">
        <v>0</v>
      </c>
      <c r="C1" s="34" t="s">
        <v>9</v>
      </c>
      <c r="D1" s="44" t="s">
        <v>1</v>
      </c>
      <c r="E1" s="44" t="s">
        <v>57</v>
      </c>
      <c r="F1" s="44" t="s">
        <v>2</v>
      </c>
      <c r="G1" s="45" t="s">
        <v>3</v>
      </c>
      <c r="H1" s="46" t="s">
        <v>4</v>
      </c>
    </row>
    <row r="2" spans="1:8">
      <c r="A2" s="98" t="s">
        <v>24</v>
      </c>
      <c r="B2" s="19" t="s">
        <v>19</v>
      </c>
      <c r="C2" s="18" t="s">
        <v>20</v>
      </c>
      <c r="D2" s="47" t="s">
        <v>10</v>
      </c>
      <c r="E2" s="47" t="s">
        <v>21</v>
      </c>
      <c r="F2" s="47">
        <v>1</v>
      </c>
      <c r="G2" s="48">
        <v>2.97</v>
      </c>
      <c r="H2" s="49">
        <f>G2/3</f>
        <v>0.9900000000000001</v>
      </c>
    </row>
    <row r="3" spans="1:8">
      <c r="A3" s="99"/>
      <c r="B3" s="11" t="s">
        <v>22</v>
      </c>
      <c r="C3" s="10" t="s">
        <v>23</v>
      </c>
      <c r="D3" s="50" t="s">
        <v>15</v>
      </c>
      <c r="E3" s="50" t="s">
        <v>49</v>
      </c>
      <c r="F3" s="50">
        <v>1</v>
      </c>
      <c r="G3" s="51">
        <v>4.59</v>
      </c>
      <c r="H3" s="52">
        <f>G3/3</f>
        <v>1.53</v>
      </c>
    </row>
    <row r="4" spans="1:8">
      <c r="A4" s="100"/>
      <c r="B4" s="17" t="s">
        <v>51</v>
      </c>
      <c r="C4" s="16"/>
      <c r="D4" s="53"/>
      <c r="E4" s="53"/>
      <c r="F4" s="53"/>
      <c r="G4" s="54"/>
      <c r="H4" s="55"/>
    </row>
    <row r="5" spans="1:8">
      <c r="A5" s="101" t="s">
        <v>25</v>
      </c>
      <c r="B5" s="3" t="s">
        <v>8</v>
      </c>
      <c r="C5" s="2" t="s">
        <v>58</v>
      </c>
      <c r="D5" s="56" t="s">
        <v>10</v>
      </c>
      <c r="E5" s="56">
        <v>905220</v>
      </c>
      <c r="F5" s="57">
        <v>0.33333333333333331</v>
      </c>
      <c r="G5" s="58">
        <v>24.98</v>
      </c>
      <c r="H5" s="59">
        <f>G5/3</f>
        <v>8.3266666666666662</v>
      </c>
    </row>
    <row r="6" spans="1:8">
      <c r="A6" s="102"/>
      <c r="B6" s="7" t="s">
        <v>11</v>
      </c>
      <c r="C6" s="6" t="s">
        <v>12</v>
      </c>
      <c r="D6" s="60" t="s">
        <v>10</v>
      </c>
      <c r="E6" s="60">
        <v>91824</v>
      </c>
      <c r="F6" s="61">
        <v>0.5</v>
      </c>
      <c r="G6" s="62">
        <v>8.98</v>
      </c>
      <c r="H6" s="63">
        <f>F6*G6</f>
        <v>4.49</v>
      </c>
    </row>
    <row r="7" spans="1:8">
      <c r="A7" s="102"/>
      <c r="B7" s="11" t="s">
        <v>13</v>
      </c>
      <c r="C7" s="10" t="s">
        <v>16</v>
      </c>
      <c r="D7" s="50" t="s">
        <v>15</v>
      </c>
      <c r="E7" s="50" t="s">
        <v>14</v>
      </c>
      <c r="F7" s="64">
        <v>0.1</v>
      </c>
      <c r="G7" s="51">
        <v>27.99</v>
      </c>
      <c r="H7" s="52">
        <f>G7/3</f>
        <v>9.33</v>
      </c>
    </row>
    <row r="8" spans="1:8">
      <c r="A8" s="103"/>
      <c r="B8" s="17" t="s">
        <v>17</v>
      </c>
      <c r="C8" s="16" t="s">
        <v>18</v>
      </c>
      <c r="D8" s="53"/>
      <c r="E8" s="53"/>
      <c r="F8" s="53" t="s">
        <v>48</v>
      </c>
      <c r="G8" s="54" t="s">
        <v>48</v>
      </c>
      <c r="H8" s="55" t="s">
        <v>48</v>
      </c>
    </row>
    <row r="9" spans="1:8">
      <c r="A9" s="98" t="s">
        <v>26</v>
      </c>
      <c r="B9" s="26" t="s">
        <v>39</v>
      </c>
      <c r="C9" s="25" t="s">
        <v>40</v>
      </c>
      <c r="D9" s="65" t="s">
        <v>7</v>
      </c>
      <c r="E9" s="65">
        <v>571</v>
      </c>
      <c r="F9" s="69">
        <v>0.33333333333333331</v>
      </c>
      <c r="G9" s="66">
        <v>12.5</v>
      </c>
      <c r="H9" s="67">
        <f t="shared" ref="H9:H15" si="0">G9/3</f>
        <v>4.166666666666667</v>
      </c>
    </row>
    <row r="10" spans="1:8">
      <c r="A10" s="99"/>
      <c r="B10" s="110" t="s">
        <v>31</v>
      </c>
      <c r="C10" s="6" t="s">
        <v>32</v>
      </c>
      <c r="D10" s="60" t="s">
        <v>7</v>
      </c>
      <c r="E10" s="60">
        <v>2781</v>
      </c>
      <c r="F10" s="68">
        <v>0.04</v>
      </c>
      <c r="G10" s="62">
        <v>0.75</v>
      </c>
      <c r="H10" s="63">
        <f t="shared" si="0"/>
        <v>0.25</v>
      </c>
    </row>
    <row r="11" spans="1:8">
      <c r="A11" s="99"/>
      <c r="B11" s="110"/>
      <c r="C11" s="25" t="s">
        <v>68</v>
      </c>
      <c r="D11" s="65" t="s">
        <v>7</v>
      </c>
      <c r="E11" s="65">
        <v>2785</v>
      </c>
      <c r="F11" s="69">
        <v>0.04</v>
      </c>
      <c r="G11" s="66">
        <v>0.75</v>
      </c>
      <c r="H11" s="67">
        <f t="shared" si="0"/>
        <v>0.25</v>
      </c>
    </row>
    <row r="12" spans="1:8">
      <c r="A12" s="99"/>
      <c r="B12" s="110"/>
      <c r="C12" s="6" t="s">
        <v>67</v>
      </c>
      <c r="D12" s="60" t="s">
        <v>7</v>
      </c>
      <c r="E12" s="60">
        <v>2787</v>
      </c>
      <c r="F12" s="68">
        <v>0.08</v>
      </c>
      <c r="G12" s="62">
        <v>0.75</v>
      </c>
      <c r="H12" s="63">
        <f t="shared" si="0"/>
        <v>0.25</v>
      </c>
    </row>
    <row r="13" spans="1:8">
      <c r="A13" s="99"/>
      <c r="B13" s="109" t="s">
        <v>33</v>
      </c>
      <c r="C13" s="25" t="s">
        <v>34</v>
      </c>
      <c r="D13" s="65" t="s">
        <v>15</v>
      </c>
      <c r="E13" s="65" t="s">
        <v>48</v>
      </c>
      <c r="F13" s="69">
        <v>0.1</v>
      </c>
      <c r="G13" s="66">
        <v>4.99</v>
      </c>
      <c r="H13" s="67">
        <f t="shared" si="0"/>
        <v>1.6633333333333333</v>
      </c>
    </row>
    <row r="14" spans="1:8">
      <c r="A14" s="99"/>
      <c r="B14" s="109"/>
      <c r="C14" s="6" t="s">
        <v>63</v>
      </c>
      <c r="D14" s="60" t="s">
        <v>7</v>
      </c>
      <c r="E14" s="60">
        <v>753</v>
      </c>
      <c r="F14" s="68">
        <v>0.3</v>
      </c>
      <c r="G14" s="62">
        <v>1.95</v>
      </c>
      <c r="H14" s="63">
        <f t="shared" si="0"/>
        <v>0.65</v>
      </c>
    </row>
    <row r="15" spans="1:8">
      <c r="A15" s="99"/>
      <c r="B15" s="109"/>
      <c r="C15" s="25" t="s">
        <v>64</v>
      </c>
      <c r="D15" s="65" t="s">
        <v>15</v>
      </c>
      <c r="E15" s="65" t="s">
        <v>48</v>
      </c>
      <c r="F15" s="70">
        <v>0.01</v>
      </c>
      <c r="G15" s="66">
        <v>1.71</v>
      </c>
      <c r="H15" s="67">
        <f t="shared" si="0"/>
        <v>0.56999999999999995</v>
      </c>
    </row>
    <row r="16" spans="1:8">
      <c r="A16" s="99"/>
      <c r="B16" s="109"/>
      <c r="C16" s="6" t="s">
        <v>65</v>
      </c>
      <c r="D16" s="60" t="s">
        <v>15</v>
      </c>
      <c r="E16" s="60" t="s">
        <v>48</v>
      </c>
      <c r="F16" s="68">
        <v>3.3333333333333333E-2</v>
      </c>
      <c r="G16" s="62">
        <v>5.51</v>
      </c>
      <c r="H16" s="63">
        <f>G16*F16</f>
        <v>0.18366666666666664</v>
      </c>
    </row>
    <row r="17" spans="1:8">
      <c r="A17" s="99"/>
      <c r="B17" s="26" t="s">
        <v>70</v>
      </c>
      <c r="C17" s="25" t="s">
        <v>71</v>
      </c>
      <c r="D17" s="65" t="s">
        <v>7</v>
      </c>
      <c r="E17" s="65">
        <v>3111</v>
      </c>
      <c r="F17" s="65">
        <v>1</v>
      </c>
      <c r="G17" s="66">
        <v>15.95</v>
      </c>
      <c r="H17" s="67">
        <f>G17/3</f>
        <v>5.3166666666666664</v>
      </c>
    </row>
    <row r="18" spans="1:8">
      <c r="A18" s="100"/>
      <c r="B18" s="17" t="s">
        <v>72</v>
      </c>
      <c r="C18" s="16" t="s">
        <v>73</v>
      </c>
      <c r="D18" s="53" t="s">
        <v>10</v>
      </c>
      <c r="E18" s="53">
        <v>775120</v>
      </c>
      <c r="F18" s="74">
        <v>5.7142857142857141E-2</v>
      </c>
      <c r="G18" s="54">
        <v>2.58</v>
      </c>
      <c r="H18" s="55">
        <f>G18/3</f>
        <v>0.86</v>
      </c>
    </row>
    <row r="19" spans="1:8">
      <c r="B19" s="26"/>
      <c r="C19" s="25"/>
      <c r="D19" s="65"/>
      <c r="E19" s="65"/>
      <c r="F19" s="65"/>
      <c r="G19" s="71" t="s">
        <v>78</v>
      </c>
      <c r="H19" s="72">
        <f>SUM(H2:H18)</f>
        <v>38.826999999999998</v>
      </c>
    </row>
  </sheetData>
  <mergeCells count="5">
    <mergeCell ref="A2:A4"/>
    <mergeCell ref="A5:A8"/>
    <mergeCell ref="B13:B16"/>
    <mergeCell ref="A9:A18"/>
    <mergeCell ref="B10:B1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You buy</vt:lpstr>
      <vt:lpstr>Complete BOM</vt:lpstr>
      <vt:lpstr>You owe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Ian Huber</cp:lastModifiedBy>
  <dcterms:created xsi:type="dcterms:W3CDTF">2017-02-21T04:19:32Z</dcterms:created>
  <dcterms:modified xsi:type="dcterms:W3CDTF">2017-04-18T20:01:40Z</dcterms:modified>
</cp:coreProperties>
</file>