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Ex3.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44E6A2C-4E7C-4776-8161-C06B90C3D90F}" xr6:coauthVersionLast="47" xr6:coauthVersionMax="47" xr10:uidLastSave="{00000000-0000-0000-0000-000000000000}"/>
  <bookViews>
    <workbookView xWindow="-120" yWindow="-120" windowWidth="20730" windowHeight="11160" tabRatio="663" firstSheet="3" activeTab="5" xr2:uid="{31216FED-FA02-4969-8577-0A00E5FB970F}"/>
  </bookViews>
  <sheets>
    <sheet name="Sheet1" sheetId="1" r:id="rId1"/>
    <sheet name="PEMILU2019_DPR_RI" sheetId="3" r:id="rId2"/>
    <sheet name="NASDEM_DPR_RI_2019" sheetId="5" r:id="rId3"/>
    <sheet name="PEMILU2019_DPRD_PROVINSI" sheetId="2" r:id="rId4"/>
    <sheet name="Sheet2" sheetId="6" r:id="rId5"/>
    <sheet name="DPRD_PROVINSI_2019" sheetId="4" r:id="rId6"/>
    <sheet name="Sheet3" sheetId="7" r:id="rId7"/>
  </sheets>
  <definedNames>
    <definedName name="_xlchart.v1.3" hidden="1">NASDEM_DPR_RI_2019!$B$39:$B$47</definedName>
    <definedName name="_xlchart.v1.4" hidden="1">NASDEM_DPR_RI_2019!$C$38</definedName>
    <definedName name="_xlchart.v1.5" hidden="1">NASDEM_DPR_RI_2019!$C$39:$C$47</definedName>
    <definedName name="_xlchart.v2.0" hidden="1">PEMILU2019_DPR_RI!$B$16:$B$22</definedName>
    <definedName name="_xlchart.v2.1" hidden="1">PEMILU2019_DPR_RI!$N$15</definedName>
    <definedName name="_xlchart.v2.2" hidden="1">PEMILU2019_DPR_RI!$N$16:$N$22</definedName>
    <definedName name="_xlchart.v2.6" hidden="1">DPRD_PROVINSI_2019!$F$31:$F$35</definedName>
    <definedName name="_xlchart.v2.7" hidden="1">DPRD_PROVINSI_2019!$G$30</definedName>
    <definedName name="_xlchart.v2.8" hidden="1">DPRD_PROVINSI_2019!$G$31:$G$35</definedName>
    <definedName name="_xlnm.Print_Area" localSheetId="5">DPRD_PROVINSI_2019!$A$1:$H$41</definedName>
    <definedName name="_xlnm.Print_Area" localSheetId="2">NASDEM_DPR_RI_2019!$A$1:$N$55</definedName>
    <definedName name="_xlnm.Print_Area" localSheetId="4">Sheet2!$A$1:$L$48</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5" i="4" l="1"/>
  <c r="F6" i="4"/>
  <c r="F7" i="4"/>
  <c r="F8" i="4"/>
  <c r="F9" i="4"/>
  <c r="F10" i="4"/>
  <c r="F11" i="4"/>
  <c r="F12" i="4"/>
  <c r="F13" i="4"/>
  <c r="F14" i="4"/>
  <c r="F15" i="4"/>
  <c r="F5" i="4"/>
  <c r="G28" i="4"/>
  <c r="G27" i="4"/>
  <c r="G26" i="4"/>
  <c r="G25" i="4"/>
  <c r="G24" i="4"/>
  <c r="G23" i="4"/>
  <c r="G22" i="4"/>
  <c r="G21" i="4"/>
  <c r="G20" i="4"/>
  <c r="G19" i="4"/>
  <c r="G18" i="4"/>
  <c r="L27" i="6" l="1"/>
  <c r="K27" i="6"/>
  <c r="J27" i="6"/>
  <c r="I27" i="6"/>
  <c r="H27" i="6"/>
  <c r="G27" i="6"/>
  <c r="F27" i="6"/>
  <c r="E27" i="6"/>
  <c r="D27" i="6"/>
  <c r="C27" i="6"/>
  <c r="K11" i="6"/>
  <c r="C11" i="6"/>
  <c r="D11" i="6"/>
  <c r="E11" i="6"/>
  <c r="F11" i="6"/>
  <c r="G11" i="6"/>
  <c r="H11" i="6"/>
  <c r="I11" i="6"/>
  <c r="J11" i="6"/>
  <c r="B11" i="6"/>
  <c r="G33" i="5"/>
  <c r="G30" i="5"/>
  <c r="C35" i="5"/>
  <c r="M21" i="5"/>
  <c r="M20" i="5"/>
  <c r="M17" i="5"/>
  <c r="M18" i="5"/>
  <c r="M19" i="5"/>
  <c r="M16" i="5"/>
  <c r="M15" i="5"/>
  <c r="L23" i="5"/>
  <c r="L21" i="5"/>
  <c r="L22" i="5"/>
  <c r="L20" i="5"/>
  <c r="L17" i="5"/>
  <c r="L18" i="5"/>
  <c r="L19" i="5"/>
  <c r="L16" i="5"/>
  <c r="L15" i="5"/>
  <c r="K21" i="5"/>
  <c r="K22" i="5"/>
  <c r="K20" i="5"/>
  <c r="K19" i="5"/>
  <c r="K18" i="5"/>
  <c r="K17" i="5"/>
  <c r="K16" i="5"/>
  <c r="K15" i="5"/>
  <c r="J21" i="5"/>
  <c r="J22" i="5"/>
  <c r="J23" i="5"/>
  <c r="J20" i="5"/>
  <c r="J19" i="5"/>
  <c r="J18" i="5"/>
  <c r="J17" i="5"/>
  <c r="J16" i="5"/>
  <c r="J15" i="5"/>
  <c r="I21" i="5"/>
  <c r="I22" i="5"/>
  <c r="I23" i="5"/>
  <c r="I20" i="5"/>
  <c r="I19" i="5"/>
  <c r="I18" i="5"/>
  <c r="I16" i="5"/>
  <c r="I17" i="5"/>
  <c r="I15" i="5"/>
  <c r="H21" i="5"/>
  <c r="H22" i="5"/>
  <c r="H23" i="5"/>
  <c r="H20" i="5"/>
  <c r="H19" i="5"/>
  <c r="H16" i="5"/>
  <c r="H17" i="5"/>
  <c r="H18" i="5"/>
  <c r="H15" i="5"/>
  <c r="G15" i="5"/>
  <c r="G16" i="5"/>
  <c r="G17" i="5"/>
  <c r="G18" i="5"/>
  <c r="G19" i="5"/>
  <c r="G20" i="5"/>
  <c r="G21" i="5"/>
  <c r="G22" i="5"/>
  <c r="M22" i="5" s="1"/>
  <c r="G23" i="5"/>
  <c r="L10" i="6" l="1"/>
  <c r="L9" i="6"/>
  <c r="L8" i="6"/>
  <c r="L7" i="6"/>
  <c r="L6" i="6"/>
  <c r="L5" i="6"/>
  <c r="L4" i="6"/>
  <c r="L11" i="6" s="1"/>
  <c r="K23" i="5"/>
  <c r="M23" i="5"/>
  <c r="D11" i="5" l="1"/>
  <c r="E11" i="5"/>
  <c r="F11" i="5"/>
  <c r="G11" i="5"/>
  <c r="H11" i="5"/>
  <c r="I11" i="5"/>
  <c r="J11" i="5"/>
  <c r="K11" i="5"/>
  <c r="L11" i="5"/>
  <c r="C11" i="5"/>
  <c r="M23" i="3"/>
  <c r="N22" i="3"/>
  <c r="N21" i="3"/>
  <c r="N20" i="3"/>
  <c r="N19" i="3"/>
  <c r="N18" i="3"/>
  <c r="N17" i="3"/>
  <c r="N16" i="3"/>
  <c r="N23" i="3" s="1"/>
  <c r="C17" i="2"/>
  <c r="B17" i="2"/>
  <c r="J14" i="1"/>
  <c r="J15" i="1"/>
  <c r="J16" i="1"/>
  <c r="J13" i="1"/>
  <c r="G14" i="1"/>
  <c r="G15" i="1"/>
  <c r="G16" i="1"/>
  <c r="G13" i="1"/>
  <c r="D14" i="1"/>
  <c r="D15" i="1"/>
  <c r="D16" i="1"/>
  <c r="D13" i="1"/>
  <c r="D17" i="2" l="1"/>
  <c r="M10" i="5"/>
  <c r="M9" i="5"/>
  <c r="M8" i="5"/>
  <c r="M7" i="5"/>
  <c r="M6" i="5"/>
  <c r="M5" i="5"/>
  <c r="M4" i="5"/>
  <c r="M11" i="5" s="1"/>
</calcChain>
</file>

<file path=xl/sharedStrings.xml><?xml version="1.0" encoding="utf-8"?>
<sst xmlns="http://schemas.openxmlformats.org/spreadsheetml/2006/main" count="474" uniqueCount="236">
  <si>
    <t>SULAWESI SELATAN</t>
  </si>
  <si>
    <t>PROVINSI</t>
  </si>
  <si>
    <t>DPT (LK)</t>
  </si>
  <si>
    <t>DPT (PR)</t>
  </si>
  <si>
    <t>DPT (JML)</t>
  </si>
  <si>
    <t>PENGGUNA HAK PILIH (DPT+DPTb+DPK) (LK)</t>
  </si>
  <si>
    <t>PENGGUNA HAK PILIH (DPT+DPTb+DPK) (PR)</t>
  </si>
  <si>
    <t>PENGGUNA HAK PILIH (DPT+DPTb+DPK) (JML)</t>
  </si>
  <si>
    <t>TINGKAT PARMAS (%) (LK)</t>
  </si>
  <si>
    <t>TINGKAT PARMAS (%) (PR)</t>
  </si>
  <si>
    <t>TINGKAT PARMAS (%) (JML)</t>
  </si>
  <si>
    <t>DATA PEMILIH DISABILITAS (LK)</t>
  </si>
  <si>
    <t>DATA PEMILIH DISABILITAS (PR)</t>
  </si>
  <si>
    <t>DATA PEMILIH DISABILITAS (JML)</t>
  </si>
  <si>
    <t>PENGGUNA HAK PILIH DISABILITAS (LK)</t>
  </si>
  <si>
    <t>PENGGUNA HAK PILIH DISABILITAS (PR)</t>
  </si>
  <si>
    <t>PENGGUNA HAK PILIH DISABILITAS (JML)</t>
  </si>
  <si>
    <t>TINGKAT PARMAS DISABILITAS (%) (LK)</t>
  </si>
  <si>
    <t>TINGKAT PARMAS DISABILITAS (%) (PR)</t>
  </si>
  <si>
    <t>TINGKAT PARMAS DISABILITAS (%) (JML)</t>
  </si>
  <si>
    <t>SUARA SAH</t>
  </si>
  <si>
    <t>SUARA TIDAK SAH</t>
  </si>
  <si>
    <t>JUMLAH</t>
  </si>
  <si>
    <t>SUARA TIDAK SAH (%)</t>
  </si>
  <si>
    <t>SULAWESI SELATAN III</t>
  </si>
  <si>
    <t>NasDem</t>
  </si>
  <si>
    <t>nama_dapil</t>
  </si>
  <si>
    <t>nomor_urut</t>
  </si>
  <si>
    <t>nama_partai</t>
  </si>
  <si>
    <t>perolehan kursi</t>
  </si>
  <si>
    <t>LUWU</t>
  </si>
  <si>
    <t>Provinsi</t>
  </si>
  <si>
    <t>Jumlah_Kab/Kota</t>
  </si>
  <si>
    <t>Jumlah_Kecamatan</t>
  </si>
  <si>
    <t>Jumlah_Desa/Kel/PPLN</t>
  </si>
  <si>
    <t>Jumlah_TPS/TPSLN/KSK POS</t>
  </si>
  <si>
    <t>Jumlah_TPS_DPTb</t>
  </si>
  <si>
    <t>Lk</t>
  </si>
  <si>
    <t>Pr</t>
  </si>
  <si>
    <t>L+P</t>
  </si>
  <si>
    <t>NAMA_KAB</t>
  </si>
  <si>
    <t>JUMLAH KEC</t>
  </si>
  <si>
    <t>JUMLAH KEL</t>
  </si>
  <si>
    <t>JUMLAH TPS</t>
  </si>
  <si>
    <t>JUMLAH TPS_DPTb</t>
  </si>
  <si>
    <t>LAKI_LAKI</t>
  </si>
  <si>
    <t>PEREMPUAN</t>
  </si>
  <si>
    <t>DAPIL</t>
  </si>
  <si>
    <t>ALOKASI_KURSI</t>
  </si>
  <si>
    <t>KABUPATEN/KECAMATAN</t>
  </si>
  <si>
    <t>Kabupaten/Kota</t>
  </si>
  <si>
    <t>Luwu</t>
  </si>
  <si>
    <t>Luwu Utara</t>
  </si>
  <si>
    <t>Luwu Timur</t>
  </si>
  <si>
    <t>Kota Palopo</t>
  </si>
  <si>
    <t>Jumlah Pemilih LK</t>
  </si>
  <si>
    <t>Jumlah Pemilih PR</t>
  </si>
  <si>
    <t>Total</t>
  </si>
  <si>
    <t>Total Jumlah Pemilih</t>
  </si>
  <si>
    <t>Pengguna Hak Pilih LK</t>
  </si>
  <si>
    <t>Persentase Pemilih LK</t>
  </si>
  <si>
    <t>Pengguna Hak Pilih PR</t>
  </si>
  <si>
    <t>Persentase Pemilih PR</t>
  </si>
  <si>
    <t>Total Pengguna Hak Pilih</t>
  </si>
  <si>
    <t>Persentase Total Pemilih</t>
  </si>
  <si>
    <t>Pemilih LK</t>
  </si>
  <si>
    <t>Pemilih PR</t>
  </si>
  <si>
    <t>Total Pemilih</t>
  </si>
  <si>
    <t>Jumlah TPS</t>
  </si>
  <si>
    <t>Jumlah Desa/Kel/PPLN</t>
  </si>
  <si>
    <t>Jumlah Kecamatan</t>
  </si>
  <si>
    <t>Jumlah Kab/Kota</t>
  </si>
  <si>
    <t>Daerah Pemilihan</t>
  </si>
  <si>
    <t>Alokasi Kursi</t>
  </si>
  <si>
    <t>Row Labels</t>
  </si>
  <si>
    <t>Grand Total</t>
  </si>
  <si>
    <t xml:space="preserve">Data Pemilu 2019 </t>
  </si>
  <si>
    <t>PENGGUNA HAK (LK)</t>
  </si>
  <si>
    <t>PENGGUNA HAK PILIH (PR)</t>
  </si>
  <si>
    <t xml:space="preserve">TOTAL DPT </t>
  </si>
  <si>
    <t xml:space="preserve">TOTAL PENGGUNA HAK PILIH </t>
  </si>
  <si>
    <t xml:space="preserve">TOTAL TINGKAT PARMAS (%) </t>
  </si>
  <si>
    <t>DPT  PEREMPUAN (PR)</t>
  </si>
  <si>
    <t>DATA PEMILU DPR RI 2019 SULAWESI SELATAN</t>
  </si>
  <si>
    <t>DPT  LAKI-LAKI (LK)</t>
  </si>
  <si>
    <t>NASDEM</t>
  </si>
  <si>
    <t>RUSDI MASSE MAPPASESSU</t>
  </si>
  <si>
    <t>L</t>
  </si>
  <si>
    <t>MUCHTAR LUTHFI MUTTY</t>
  </si>
  <si>
    <t>HAYARNA HAKIM, S.H, M.Si</t>
  </si>
  <si>
    <t>P</t>
  </si>
  <si>
    <t>dr. ANI NURBANI</t>
  </si>
  <si>
    <t>EVA STEVANY RATABA</t>
  </si>
  <si>
    <t>ANDRI ALIMUDDIN</t>
  </si>
  <si>
    <t>AGUSTINI</t>
  </si>
  <si>
    <t>TORAJA UTARA</t>
  </si>
  <si>
    <t>SIDENRENG RAPPANG</t>
  </si>
  <si>
    <t>PINRANG</t>
  </si>
  <si>
    <t>ENREKANG</t>
  </si>
  <si>
    <t>TANA TORAJA</t>
  </si>
  <si>
    <t>LUWU UTARA</t>
  </si>
  <si>
    <t>LUWU TIMUR</t>
  </si>
  <si>
    <t>KOTA PALOPO</t>
  </si>
  <si>
    <t>JUMLAH AKHIR</t>
  </si>
  <si>
    <t>JENIS KELAMIN</t>
  </si>
  <si>
    <t>NAMA CALEG</t>
  </si>
  <si>
    <t>N0 URUT</t>
  </si>
  <si>
    <t>Sum of TORAJA UTARA</t>
  </si>
  <si>
    <t>Sum of SIDENRENG RAPPANG</t>
  </si>
  <si>
    <t>Sum of PINRANG</t>
  </si>
  <si>
    <t>Sum of ENREKANG</t>
  </si>
  <si>
    <t>Sum of LUWU</t>
  </si>
  <si>
    <t>Sum of TANA TORAJA</t>
  </si>
  <si>
    <t>Sum of LUWU UTARA</t>
  </si>
  <si>
    <t>Sum of LUWU TIMUR</t>
  </si>
  <si>
    <t>Sum of KOTA PALOPO</t>
  </si>
  <si>
    <t>Sum of JUMLAH AKHIR</t>
  </si>
  <si>
    <t>PERCENTASE</t>
  </si>
  <si>
    <t>TOTAL</t>
  </si>
  <si>
    <t>Sum of PERCENTASE</t>
  </si>
  <si>
    <t xml:space="preserve">DPT DAPIL SUL-SEL III </t>
  </si>
  <si>
    <t xml:space="preserve">DPT DPR RI SUL-SEL </t>
  </si>
  <si>
    <t>DAERAH PEMILIHAN</t>
  </si>
  <si>
    <t>PARTAI</t>
  </si>
  <si>
    <t>NOMOR URUT</t>
  </si>
  <si>
    <t>ALOKASI LURSI</t>
  </si>
  <si>
    <t>PEROLEHAN KURSI</t>
  </si>
  <si>
    <t>PARLIMENTARY THERESHOLD</t>
  </si>
  <si>
    <t>TOTAL SUARA SAH NASDEM</t>
  </si>
  <si>
    <t>SUARA SAH DPT RI</t>
  </si>
  <si>
    <t>LULUS THERESHOLD</t>
  </si>
  <si>
    <t>9% &gt; 4%</t>
  </si>
  <si>
    <t>TINGKAT SUARA NASDEM (%)</t>
  </si>
  <si>
    <t>PEMBAGIAN KURSI METODE SAINTE LAGUE</t>
  </si>
  <si>
    <t>PKB</t>
  </si>
  <si>
    <t>PDIP</t>
  </si>
  <si>
    <t>PKS</t>
  </si>
  <si>
    <t>PPP</t>
  </si>
  <si>
    <t>PAN</t>
  </si>
  <si>
    <t>DAFTAR PARTAI</t>
  </si>
  <si>
    <t>DAFTAR PARTAI LOLOS THERESHOLD</t>
  </si>
  <si>
    <t>13.570.097</t>
  </si>
  <si>
    <t>17.594.839</t>
  </si>
  <si>
    <t>GERINDRA</t>
  </si>
  <si>
    <t>27.053.961</t>
  </si>
  <si>
    <t>17.229.789</t>
  </si>
  <si>
    <t>GOLKAR</t>
  </si>
  <si>
    <t xml:space="preserve">12.661.792 </t>
  </si>
  <si>
    <t xml:space="preserve"> 11.493.663</t>
  </si>
  <si>
    <t>6.323.147</t>
  </si>
  <si>
    <t>9.572.623</t>
  </si>
  <si>
    <t>10.876.057</t>
  </si>
  <si>
    <t>DEMOKRAT</t>
  </si>
  <si>
    <t>STATUS PARLIAMENTARY THERSHOLD</t>
  </si>
  <si>
    <t>&gt; 4% (LULUS)</t>
  </si>
  <si>
    <t xml:space="preserve">TOTAL SUARA SAH NASIONAL </t>
  </si>
  <si>
    <t>TOTAL SUARA SAH DAPIL SUL-SEL III</t>
  </si>
  <si>
    <t>KURSI PERTAMA</t>
  </si>
  <si>
    <t>KURSI KEDUA</t>
  </si>
  <si>
    <t>KURSI KETIGA</t>
  </si>
  <si>
    <t>KURSI KEEMPAT</t>
  </si>
  <si>
    <t>KURSI KELIMA</t>
  </si>
  <si>
    <t>KURSI KEENAM</t>
  </si>
  <si>
    <t>KURSI KETUJUH</t>
  </si>
  <si>
    <t>KETERANGAN</t>
  </si>
  <si>
    <t>TIDAK MEMPEROLEH KURSI</t>
  </si>
  <si>
    <t>KURSI PERTAMA DAN KETUJUH</t>
  </si>
  <si>
    <t>GRAND TOTAL (NASDEM)</t>
  </si>
  <si>
    <t>DAPIL SUL-SEL  III</t>
  </si>
  <si>
    <t>TOTAL SUARA NASDEM</t>
  </si>
  <si>
    <t xml:space="preserve">CATATAN : PENENTUAN KURSI PERTAMA DILAKUKAN DENGAN CARA MEMBAGI (TOTAL SUARA SAH DAPIL SETIAP PARTAI DENGAN ANGKA 1), KEMUDIAN KURSI PERTAMA DIBERIKAN PADA PARTAI DENGAN SUARA TERBANYAK, KURSI KEDUA DILAKUKAN DENGAN CARA YANG SAMA TERKHUSUS UNTUK PARTAI YANG TELAH TERPILIH TIDAK LAGI DIBAGI DENGAN ANGKA 1, MELAINKAN ANGKA 3. HAL INI DILAKUKAN SETERUSNYA SAMPAI KETUJUH KURSI TELAH TERBAGI. JIKA DITEMUI KEADAAN DI MANA SETIAP PARTAI TELAH DIBAGI DENGAN ANGKA TIGA, MAKA SELANJUTNYA AKAN DIBAGI DENGAN ANGKA 5. (SELURUH PEMBAGI BERURUTAN DALAM BENTUK ANGKA GANJIL). </t>
  </si>
  <si>
    <t xml:space="preserve">ANALISA DESKRIPTIF PARTAI NASDEM DALAM PEMILIHAN DPR-RI DAPIL SULAWESI-SELATAN III TAHUN 2019 </t>
  </si>
  <si>
    <t>CATATAN : SELURUH DATA DIOLAH DAN DIPEROLEH DARI WEBSITE KOMISI PEMILIHAN UMUM. BERIKUT LINKNYA : https://opendata.kpu.go.id/, &amp; https://sulsel.kpu.go.id/.</t>
  </si>
  <si>
    <r>
      <t>*</t>
    </r>
    <r>
      <rPr>
        <sz val="16"/>
        <color theme="1"/>
        <rFont val="Calibri"/>
        <family val="2"/>
        <scheme val="minor"/>
      </rPr>
      <t>Berdasarkan hasil alokasi kursi menggunakan metode Sainte Lague, jumlah kursi yang diperoleh partai NasDem adalah 2, kursi tersebut kemudian akan diberikan kepada Calon Legislatif dengan perolehan suara terbanyak( biasanya merupakan keputusan internal partai). Caleg dengan perolehan suara terbanyak :                                                                               1. RUSDI MASSE MAPPASESSU (119.064)                                                                        2. EVA STEVANY RATABA (44.245)</t>
    </r>
  </si>
  <si>
    <t xml:space="preserve">SUARA SAH NASIONAL / SUARA SAH DPT RI </t>
  </si>
  <si>
    <t>dr. FELICITAS TALLULEMBANG</t>
  </si>
  <si>
    <t>H. ARSYAD KASMAR, SH</t>
  </si>
  <si>
    <t>Ir. H. AGUS ARIFIN NU'MANG, MS</t>
  </si>
  <si>
    <t>ANDI TENRI KARTA</t>
  </si>
  <si>
    <t>Ir. H. LA TINRO LA TUNRUNG</t>
  </si>
  <si>
    <t>DJUMRIATI</t>
  </si>
  <si>
    <t>IDHAM KHALID</t>
  </si>
  <si>
    <t>PEROLEHAN SUARA PARTAI GERINDRA PEMILU DPR-RI DAPIL SULAWESI-SELATAN III</t>
  </si>
  <si>
    <t>PEROLEHAN SUARA PARTAI NASDEM PEMILU DPR-RI DAPIL SULAWESI-SELATAN III</t>
  </si>
  <si>
    <t>GRAND TOTAL (GERINDRA)</t>
  </si>
  <si>
    <t>SELISIH SUARA</t>
  </si>
  <si>
    <t xml:space="preserve">KETERANGAN </t>
  </si>
  <si>
    <t>WARNA ORANGE BERARTI SUARA HAYARNA LEBIH BANYAK (TORAJA UTARA LEBIH BANYAK 48 ORANG)</t>
  </si>
  <si>
    <t>WARNA BIRU BERARTI SUARA TENRI KARTA LEBIH BANYAK</t>
  </si>
  <si>
    <t>drg. HJ. ANDI FAUZIAH PUJIWATIE HATTA, S.K.G.</t>
  </si>
  <si>
    <t>Ir. ABDILLAH NATSIR</t>
  </si>
  <si>
    <t>Dra. ANDI ASTUTY ATTAS</t>
  </si>
  <si>
    <t>EMIR BARAMULI, M.B.A</t>
  </si>
  <si>
    <t>HASRUL, S.E</t>
  </si>
  <si>
    <t>ALBERTIEN ENANG PIRADE, S.E., M.Sc</t>
  </si>
  <si>
    <t>MUHAMMAD FAUZI, S.E</t>
  </si>
  <si>
    <t>TOTAL SUARA</t>
  </si>
  <si>
    <t>SUARA TERBANYAK 1</t>
  </si>
  <si>
    <t>SUARA TERBANYAK 2</t>
  </si>
  <si>
    <t>24716 (LUWU TIMUR)</t>
  </si>
  <si>
    <t>5773  (LUWU UTARA)</t>
  </si>
  <si>
    <t>31279 (PINRANG)</t>
  </si>
  <si>
    <t xml:space="preserve"> 4128 (SIDRAP)</t>
  </si>
  <si>
    <t>1320 (LUWU TIMUR)</t>
  </si>
  <si>
    <t>1226 (SIDRAP)</t>
  </si>
  <si>
    <t>8400 (TANA TORAJA)</t>
  </si>
  <si>
    <t>7228 (PINRANG)</t>
  </si>
  <si>
    <t>1649 (LUWU)</t>
  </si>
  <si>
    <t>1110 (SIDRAP)</t>
  </si>
  <si>
    <t>2449 (TORAJA UTARA)</t>
  </si>
  <si>
    <t>2627 (TANA TORAJA)</t>
  </si>
  <si>
    <t>46707 (LUWU UTARA)</t>
  </si>
  <si>
    <t>3726 (LUWU)</t>
  </si>
  <si>
    <t>INFORMASI TAMBAHAN CALEG PARTAI GOLKAR DPR-RI 2019 DAPIL SUL-SEL III</t>
  </si>
  <si>
    <t>HANURA</t>
  </si>
  <si>
    <t>SAFE POINT DALAM PEMILU DPRD PROVINSI SULAWESI-SELATAN DAPIL 11</t>
  </si>
  <si>
    <t>Ir. IRWAN HAMID</t>
  </si>
  <si>
    <t>Drs. MARJONO</t>
  </si>
  <si>
    <t>Drs. ESRA LAMBAN</t>
  </si>
  <si>
    <t>M. TAQWA MULLER</t>
  </si>
  <si>
    <t>Drs. ANDI HATTA MARAKARMA, M.P.</t>
  </si>
  <si>
    <t>NAMA CALON LEGISLATIF</t>
  </si>
  <si>
    <t>RAKHMAT KASJIM, S.T.</t>
  </si>
  <si>
    <t>ANDI SYAFIUDDIN PATAHUDDIN, S.T.</t>
  </si>
  <si>
    <t>JABBAR IDRIS, S.T.</t>
  </si>
  <si>
    <t>Dr. H. HUSMARUDDIN, S.E., M.M.</t>
  </si>
  <si>
    <t>FADRIATY A.S., S.T., M.M.</t>
  </si>
  <si>
    <t>WAHYUDDIN M. NUR, S.H., M.H.</t>
  </si>
  <si>
    <t>NAMA PARTAI</t>
  </si>
  <si>
    <t>SUARA CALEG</t>
  </si>
  <si>
    <t>SUARA PARTAI</t>
  </si>
  <si>
    <t>RASIO (%)</t>
  </si>
  <si>
    <t>NAMA DAERAH</t>
  </si>
  <si>
    <t>RATA-RATA SUARA</t>
  </si>
  <si>
    <t>*RATA-RATA PROPORSI SUARA YANG PERLU DICAPAI SETIAP CALON UNTUK TERPILIH MEWAKILI PARTINYA SEBESAR : 27%</t>
  </si>
  <si>
    <t>JUMLAH KURSI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</si>
</sst>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Rp-421]* #,##0.00_-;\-[$Rp-421]* #,##0.00_-;_-[$Rp-421]* &quot;-&quot;??_-;_-@_-"/>
  </numFmts>
  <fonts count="25"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b/>
      <sz val="14"/>
      <color theme="1"/>
      <name val="Calibri"/>
      <family val="2"/>
      <scheme val="minor"/>
    </font>
    <font>
      <sz val="11"/>
      <color theme="1"/>
      <name val="Calibri"/>
      <family val="2"/>
      <charset val="1"/>
      <scheme val="minor"/>
    </font>
    <font>
      <sz val="14"/>
      <color theme="1"/>
      <name val="Calibri"/>
      <family val="2"/>
      <scheme val="minor"/>
    </font>
    <font>
      <sz val="16"/>
      <color theme="1"/>
      <name val="Calibri"/>
      <family val="2"/>
      <scheme val="minor"/>
    </font>
    <font>
      <b/>
      <sz val="20"/>
      <color theme="1"/>
      <name val="Constantia"/>
      <family val="1"/>
    </font>
    <font>
      <sz val="11"/>
      <color theme="1"/>
      <name val="Constantia"/>
      <family val="1"/>
    </font>
    <font>
      <b/>
      <sz val="11"/>
      <color theme="0"/>
      <name val="Constantia"/>
      <family val="1"/>
    </font>
    <font>
      <b/>
      <sz val="11"/>
      <color theme="1"/>
      <name val="Constantia"/>
      <family val="1"/>
    </font>
    <font>
      <b/>
      <sz val="12"/>
      <name val="Constantia"/>
      <family val="1"/>
    </font>
    <font>
      <sz val="14"/>
      <color rgb="FF3F3F3F"/>
      <name val="Calibri"/>
      <family val="2"/>
      <scheme val="minor"/>
    </font>
    <font>
      <b/>
      <sz val="14"/>
      <color rgb="FF3F3F3F"/>
      <name val="Calibri"/>
      <family val="2"/>
      <scheme val="minor"/>
    </font>
    <font>
      <b/>
      <sz val="16"/>
      <color theme="0"/>
      <name val="Calibri"/>
      <family val="2"/>
      <scheme val="minor"/>
    </font>
    <font>
      <b/>
      <sz val="18"/>
      <color theme="1"/>
      <name val="Calibri"/>
      <family val="2"/>
      <scheme val="minor"/>
    </font>
    <font>
      <sz val="14"/>
      <name val="Calibri"/>
      <family val="2"/>
      <scheme val="minor"/>
    </font>
    <font>
      <sz val="10"/>
      <color theme="1"/>
      <name val="Calibri"/>
      <family val="2"/>
      <scheme val="minor"/>
    </font>
    <font>
      <b/>
      <sz val="18"/>
      <name val="Calibri"/>
      <family val="2"/>
      <scheme val="minor"/>
    </font>
    <font>
      <b/>
      <sz val="10"/>
      <name val="Calibri"/>
      <family val="2"/>
      <scheme val="minor"/>
    </font>
  </fonts>
  <fills count="15">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bgColor theme="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1"/>
        <bgColor indexed="64"/>
      </patternFill>
    </fill>
  </fills>
  <borders count="5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right style="thin">
        <color indexed="64"/>
      </right>
      <top style="double">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right/>
      <top style="thin">
        <color theme="4" tint="0.39997558519241921"/>
      </top>
      <bottom/>
      <diagonal/>
    </border>
    <border>
      <left style="thin">
        <color rgb="FFB2B2B2"/>
      </left>
      <right/>
      <top style="thin">
        <color rgb="FFB2B2B2"/>
      </top>
      <bottom style="thin">
        <color rgb="FFB2B2B2"/>
      </bottom>
      <diagonal/>
    </border>
    <border>
      <left/>
      <right/>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medium">
        <color indexed="64"/>
      </left>
      <right/>
      <top style="thin">
        <color theme="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9" fontId="1" fillId="0" borderId="0" applyFont="0" applyFill="0" applyBorder="0" applyAlignment="0" applyProtection="0"/>
    <xf numFmtId="0" fontId="2" fillId="2" borderId="1" applyNumberFormat="0" applyAlignment="0" applyProtection="0"/>
    <xf numFmtId="0" fontId="1" fillId="3" borderId="2" applyNumberFormat="0" applyFont="0" applyAlignment="0" applyProtection="0"/>
    <xf numFmtId="0" fontId="4" fillId="0" borderId="3" applyNumberFormat="0" applyFill="0" applyAlignment="0" applyProtection="0"/>
    <xf numFmtId="0" fontId="1" fillId="4" borderId="0" applyNumberFormat="0" applyBorder="0" applyAlignment="0" applyProtection="0"/>
    <xf numFmtId="0" fontId="9" fillId="0" borderId="0"/>
    <xf numFmtId="44" fontId="1" fillId="0" borderId="0" applyFont="0" applyFill="0" applyBorder="0" applyAlignment="0" applyProtection="0"/>
  </cellStyleXfs>
  <cellXfs count="237">
    <xf numFmtId="0" fontId="0" fillId="0" borderId="0" xfId="0"/>
    <xf numFmtId="0" fontId="0" fillId="0" borderId="0" xfId="0" applyAlignment="1">
      <alignment horizontal="center" vertical="center"/>
    </xf>
    <xf numFmtId="0" fontId="0" fillId="0" borderId="4" xfId="0" applyBorder="1"/>
    <xf numFmtId="0" fontId="0" fillId="0" borderId="5" xfId="0" applyBorder="1"/>
    <xf numFmtId="0" fontId="0" fillId="0" borderId="6" xfId="0" applyBorder="1"/>
    <xf numFmtId="0" fontId="0" fillId="0" borderId="5" xfId="0" applyBorder="1" applyAlignment="1">
      <alignment horizontal="center"/>
    </xf>
    <xf numFmtId="0" fontId="0" fillId="0" borderId="6" xfId="0" applyBorder="1" applyAlignment="1">
      <alignment horizontal="center"/>
    </xf>
    <xf numFmtId="9" fontId="0" fillId="0" borderId="0" xfId="1"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4" fillId="0" borderId="3" xfId="4" applyAlignment="1">
      <alignment horizontal="left" vertical="center"/>
    </xf>
    <xf numFmtId="0" fontId="4" fillId="0" borderId="3" xfId="4" applyAlignment="1">
      <alignment horizontal="center" vertical="center"/>
    </xf>
    <xf numFmtId="0" fontId="0" fillId="0" borderId="8" xfId="0" applyFont="1" applyBorder="1" applyAlignment="1">
      <alignment horizontal="center" vertical="center"/>
    </xf>
    <xf numFmtId="9" fontId="0" fillId="0" borderId="8" xfId="1" applyNumberFormat="1" applyFont="1" applyBorder="1" applyAlignment="1">
      <alignment horizontal="center" vertical="center"/>
    </xf>
    <xf numFmtId="9" fontId="0" fillId="0" borderId="9" xfId="1" applyNumberFormat="1" applyFont="1" applyBorder="1" applyAlignment="1">
      <alignment horizontal="center" vertical="center"/>
    </xf>
    <xf numFmtId="0" fontId="0" fillId="0" borderId="0" xfId="0" applyBorder="1" applyAlignment="1"/>
    <xf numFmtId="0" fontId="0" fillId="0" borderId="0" xfId="0" applyAlignment="1">
      <alignment horizontal="left"/>
    </xf>
    <xf numFmtId="0" fontId="0" fillId="0" borderId="0" xfId="0" applyAlignment="1">
      <alignment horizontal="left" vertical="top"/>
    </xf>
    <xf numFmtId="9" fontId="0" fillId="0" borderId="0" xfId="1" applyFont="1"/>
    <xf numFmtId="0" fontId="0" fillId="0" borderId="0" xfId="0" applyBorder="1" applyAlignment="1">
      <alignment horizontal="center"/>
    </xf>
    <xf numFmtId="0" fontId="0" fillId="0" borderId="0" xfId="0" applyBorder="1" applyAlignment="1">
      <alignment horizontal="center" vertical="center"/>
    </xf>
    <xf numFmtId="9" fontId="0" fillId="0" borderId="0" xfId="1" applyFont="1" applyBorder="1" applyAlignment="1">
      <alignment horizontal="center" vertical="center"/>
    </xf>
    <xf numFmtId="0" fontId="3" fillId="5" borderId="0" xfId="0" applyFont="1" applyFill="1" applyBorder="1" applyAlignment="1">
      <alignment horizontal="center" vertical="center"/>
    </xf>
    <xf numFmtId="0" fontId="0" fillId="6" borderId="0" xfId="0" applyFill="1" applyBorder="1" applyAlignment="1">
      <alignment horizontal="center" vertical="center"/>
    </xf>
    <xf numFmtId="1" fontId="0" fillId="6" borderId="0" xfId="0" applyNumberFormat="1" applyFill="1" applyBorder="1" applyAlignment="1">
      <alignment horizontal="center" vertical="center"/>
    </xf>
    <xf numFmtId="9" fontId="0" fillId="6" borderId="0" xfId="1" applyFont="1" applyFill="1" applyBorder="1" applyAlignment="1">
      <alignment horizontal="center" vertical="center"/>
    </xf>
    <xf numFmtId="0" fontId="0" fillId="0" borderId="0" xfId="0" applyFont="1" applyFill="1" applyBorder="1" applyAlignment="1">
      <alignment horizontal="center" vertical="center"/>
    </xf>
    <xf numFmtId="0" fontId="3" fillId="5" borderId="10" xfId="0" applyFont="1" applyFill="1" applyBorder="1" applyAlignment="1">
      <alignment horizontal="center" vertical="center"/>
    </xf>
    <xf numFmtId="0" fontId="4" fillId="0" borderId="11" xfId="4" applyBorder="1" applyAlignment="1">
      <alignment horizontal="center" vertical="center"/>
    </xf>
    <xf numFmtId="0" fontId="2" fillId="2" borderId="0" xfId="2" applyBorder="1" applyAlignment="1">
      <alignment horizontal="left" vertical="top"/>
    </xf>
    <xf numFmtId="0" fontId="2" fillId="2" borderId="0" xfId="2" applyBorder="1" applyAlignment="1">
      <alignment horizontal="center" vertical="center"/>
    </xf>
    <xf numFmtId="0" fontId="2" fillId="2" borderId="0" xfId="2" applyBorder="1"/>
    <xf numFmtId="9" fontId="2" fillId="2" borderId="0" xfId="2" applyNumberFormat="1" applyBorder="1" applyAlignment="1">
      <alignment horizontal="center" vertical="center"/>
    </xf>
    <xf numFmtId="0" fontId="2" fillId="2" borderId="15" xfId="2" applyBorder="1" applyAlignment="1">
      <alignment horizontal="left" vertical="top"/>
    </xf>
    <xf numFmtId="0" fontId="2" fillId="2" borderId="16" xfId="2" applyBorder="1" applyAlignment="1">
      <alignment horizontal="center" vertical="center"/>
    </xf>
    <xf numFmtId="9" fontId="2" fillId="2" borderId="16" xfId="2" applyNumberFormat="1" applyBorder="1" applyAlignment="1">
      <alignment horizontal="center" vertical="center"/>
    </xf>
    <xf numFmtId="0" fontId="2" fillId="2" borderId="16" xfId="2" applyBorder="1"/>
    <xf numFmtId="0" fontId="2" fillId="2" borderId="17" xfId="2" applyBorder="1" applyAlignment="1">
      <alignment horizontal="left" vertical="top"/>
    </xf>
    <xf numFmtId="9" fontId="2" fillId="2" borderId="18" xfId="2" applyNumberFormat="1" applyBorder="1" applyAlignment="1">
      <alignment horizontal="center" vertical="center"/>
    </xf>
    <xf numFmtId="0" fontId="2" fillId="2" borderId="18" xfId="2" applyBorder="1"/>
    <xf numFmtId="0" fontId="2" fillId="2" borderId="19" xfId="2" applyBorder="1"/>
    <xf numFmtId="0" fontId="0" fillId="0" borderId="0" xfId="0" pivotButton="1"/>
    <xf numFmtId="0" fontId="4" fillId="8" borderId="20" xfId="0" applyFont="1" applyFill="1" applyBorder="1"/>
    <xf numFmtId="0" fontId="0" fillId="0" borderId="0" xfId="0" applyNumberFormat="1"/>
    <xf numFmtId="9" fontId="0" fillId="0" borderId="0" xfId="0" applyNumberFormat="1" applyAlignment="1">
      <alignment horizontal="center" vertical="center"/>
    </xf>
    <xf numFmtId="9" fontId="0" fillId="0" borderId="0" xfId="0" applyNumberFormat="1"/>
    <xf numFmtId="0" fontId="0" fillId="0" borderId="0" xfId="0" applyAlignment="1">
      <alignment horizontal="left" indent="1"/>
    </xf>
    <xf numFmtId="0" fontId="4" fillId="0" borderId="0" xfId="0" applyFont="1"/>
    <xf numFmtId="0" fontId="4" fillId="8" borderId="20" xfId="0" applyFont="1" applyFill="1" applyBorder="1" applyAlignment="1">
      <alignment horizontal="center" vertical="center"/>
    </xf>
    <xf numFmtId="0" fontId="4" fillId="8" borderId="21" xfId="0" applyFont="1" applyFill="1" applyBorder="1" applyAlignment="1">
      <alignment horizontal="left"/>
    </xf>
    <xf numFmtId="0" fontId="4" fillId="8" borderId="21" xfId="0" applyNumberFormat="1" applyFont="1" applyFill="1" applyBorder="1"/>
    <xf numFmtId="9" fontId="4" fillId="8" borderId="21" xfId="0" applyNumberFormat="1" applyFont="1" applyFill="1" applyBorder="1"/>
    <xf numFmtId="1" fontId="3" fillId="10" borderId="22" xfId="3" applyNumberFormat="1" applyFont="1" applyFill="1" applyBorder="1" applyAlignment="1">
      <alignment horizontal="center" vertical="center"/>
    </xf>
    <xf numFmtId="0" fontId="0" fillId="3" borderId="0" xfId="3" applyFont="1" applyBorder="1"/>
    <xf numFmtId="0" fontId="0" fillId="3" borderId="0" xfId="3" applyFont="1" applyBorder="1" applyAlignment="1">
      <alignment horizontal="center" vertical="center"/>
    </xf>
    <xf numFmtId="0" fontId="14" fillId="5" borderId="0" xfId="0" applyFont="1" applyFill="1" applyBorder="1" applyAlignment="1">
      <alignment horizontal="center" vertical="center"/>
    </xf>
    <xf numFmtId="0" fontId="14" fillId="10" borderId="0" xfId="0" applyFont="1" applyFill="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9" borderId="24" xfId="5" applyFont="1" applyFill="1" applyBorder="1"/>
    <xf numFmtId="0" fontId="13" fillId="9" borderId="26" xfId="5" applyFont="1" applyFill="1" applyBorder="1"/>
    <xf numFmtId="0" fontId="13" fillId="9" borderId="27" xfId="5" applyFont="1" applyFill="1" applyBorder="1"/>
    <xf numFmtId="0" fontId="13" fillId="9" borderId="28" xfId="5" applyFont="1" applyFill="1" applyBorder="1" applyAlignment="1">
      <alignment horizontal="center" vertical="center"/>
    </xf>
    <xf numFmtId="0" fontId="13" fillId="9" borderId="0" xfId="5" applyFont="1" applyFill="1" applyBorder="1" applyAlignment="1">
      <alignment horizontal="center" vertical="center"/>
    </xf>
    <xf numFmtId="0" fontId="13" fillId="4" borderId="0" xfId="5" applyFont="1" applyBorder="1"/>
    <xf numFmtId="0" fontId="13" fillId="0" borderId="0" xfId="0" applyFont="1" applyBorder="1" applyAlignment="1">
      <alignment horizontal="left" vertical="center"/>
    </xf>
    <xf numFmtId="0" fontId="13" fillId="9" borderId="0" xfId="0" applyFont="1" applyFill="1" applyBorder="1" applyAlignment="1">
      <alignment horizontal="left" vertical="center"/>
    </xf>
    <xf numFmtId="0" fontId="13" fillId="9" borderId="0" xfId="0" applyFont="1" applyFill="1" applyBorder="1"/>
    <xf numFmtId="0" fontId="13" fillId="9" borderId="24" xfId="0" applyFont="1" applyFill="1" applyBorder="1"/>
    <xf numFmtId="0" fontId="13" fillId="9" borderId="28" xfId="0" applyFont="1" applyFill="1" applyBorder="1"/>
    <xf numFmtId="0" fontId="13" fillId="9" borderId="26" xfId="0" applyFont="1" applyFill="1" applyBorder="1"/>
    <xf numFmtId="0" fontId="13" fillId="4" borderId="24" xfId="5" applyFont="1" applyBorder="1"/>
    <xf numFmtId="0" fontId="13" fillId="4" borderId="28" xfId="5" applyFont="1" applyBorder="1"/>
    <xf numFmtId="0" fontId="13" fillId="4" borderId="26" xfId="5" applyFont="1" applyBorder="1"/>
    <xf numFmtId="0" fontId="13" fillId="3" borderId="0" xfId="3" applyFont="1" applyBorder="1"/>
    <xf numFmtId="0"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9" fontId="0" fillId="9" borderId="0" xfId="1" applyNumberFormat="1" applyFont="1" applyFill="1" applyBorder="1" applyAlignment="1">
      <alignment horizontal="center" vertical="center"/>
    </xf>
    <xf numFmtId="9" fontId="0" fillId="9" borderId="0" xfId="1" applyFont="1" applyFill="1" applyBorder="1" applyAlignment="1">
      <alignment horizontal="center" vertical="center"/>
    </xf>
    <xf numFmtId="10" fontId="0" fillId="9" borderId="0" xfId="0" applyNumberFormat="1" applyFont="1" applyFill="1" applyBorder="1" applyAlignment="1">
      <alignment horizontal="center" vertical="center"/>
    </xf>
    <xf numFmtId="0" fontId="1" fillId="9" borderId="0" xfId="5" applyFont="1" applyFill="1" applyBorder="1" applyAlignment="1">
      <alignment horizontal="center" vertical="center"/>
    </xf>
    <xf numFmtId="9" fontId="1" fillId="9" borderId="0" xfId="1" applyFont="1" applyFill="1" applyBorder="1" applyAlignment="1">
      <alignment horizontal="center" vertical="center"/>
    </xf>
    <xf numFmtId="0" fontId="1" fillId="4" borderId="28" xfId="5" applyFont="1" applyBorder="1" applyAlignment="1">
      <alignment horizontal="center" vertical="center"/>
    </xf>
    <xf numFmtId="0" fontId="1" fillId="4" borderId="0" xfId="5" applyFont="1" applyBorder="1" applyAlignment="1">
      <alignment horizontal="center" vertical="center"/>
    </xf>
    <xf numFmtId="9" fontId="1" fillId="4" borderId="0" xfId="1" applyFont="1" applyFill="1" applyBorder="1" applyAlignment="1">
      <alignment horizontal="center" vertical="center"/>
    </xf>
    <xf numFmtId="0" fontId="1" fillId="4" borderId="25" xfId="5" applyFont="1" applyBorder="1" applyAlignment="1">
      <alignment horizontal="center" vertical="center"/>
    </xf>
    <xf numFmtId="0" fontId="0" fillId="9" borderId="0" xfId="0" applyFont="1" applyFill="1" applyBorder="1" applyAlignment="1">
      <alignment horizontal="center"/>
    </xf>
    <xf numFmtId="0" fontId="0" fillId="9" borderId="28" xfId="0" applyFont="1" applyFill="1" applyBorder="1" applyAlignment="1">
      <alignment horizontal="center" vertical="center"/>
    </xf>
    <xf numFmtId="0" fontId="1" fillId="9" borderId="29" xfId="5" applyFont="1" applyFill="1" applyBorder="1" applyAlignment="1">
      <alignment horizontal="center" vertical="center"/>
    </xf>
    <xf numFmtId="0" fontId="13" fillId="3" borderId="0" xfId="3" applyFont="1" applyBorder="1" applyAlignment="1">
      <alignment horizontal="left" vertical="center"/>
    </xf>
    <xf numFmtId="0" fontId="13" fillId="3" borderId="0" xfId="3" applyFont="1" applyBorder="1" applyAlignment="1">
      <alignment horizontal="center" vertical="center"/>
    </xf>
    <xf numFmtId="0" fontId="0" fillId="3" borderId="0" xfId="3" applyFont="1" applyBorder="1" applyAlignment="1"/>
    <xf numFmtId="0" fontId="0" fillId="3" borderId="0" xfId="3" applyFont="1" applyBorder="1" applyAlignment="1">
      <alignment horizontal="left" vertical="center"/>
    </xf>
    <xf numFmtId="0" fontId="0" fillId="3" borderId="12" xfId="3" applyFont="1" applyBorder="1"/>
    <xf numFmtId="0" fontId="5" fillId="3" borderId="14" xfId="3" applyFont="1" applyBorder="1"/>
    <xf numFmtId="0" fontId="0" fillId="3" borderId="15" xfId="3" applyFont="1" applyBorder="1"/>
    <xf numFmtId="0" fontId="5" fillId="3" borderId="16" xfId="3" applyFont="1" applyBorder="1"/>
    <xf numFmtId="0" fontId="4" fillId="3" borderId="15" xfId="3" applyFont="1" applyBorder="1"/>
    <xf numFmtId="0" fontId="14" fillId="10" borderId="0" xfId="0" applyFont="1" applyFill="1" applyBorder="1" applyAlignment="1">
      <alignment horizontal="center" vertical="center"/>
    </xf>
    <xf numFmtId="0" fontId="3" fillId="3" borderId="16" xfId="3" applyFont="1" applyBorder="1"/>
    <xf numFmtId="0" fontId="13" fillId="9" borderId="0" xfId="6" applyFont="1" applyFill="1" applyBorder="1" applyAlignment="1">
      <alignment horizontal="left" vertical="center"/>
    </xf>
    <xf numFmtId="2" fontId="0" fillId="9" borderId="0" xfId="0" applyNumberFormat="1" applyFont="1" applyFill="1" applyBorder="1" applyAlignment="1">
      <alignment horizontal="center" vertical="center"/>
    </xf>
    <xf numFmtId="164" fontId="0" fillId="9" borderId="0" xfId="0" applyNumberFormat="1" applyFont="1" applyFill="1" applyBorder="1" applyAlignment="1">
      <alignment horizontal="center" vertical="center"/>
    </xf>
    <xf numFmtId="0" fontId="3" fillId="10" borderId="2" xfId="3" applyFont="1" applyFill="1" applyBorder="1" applyAlignment="1">
      <alignment horizontal="center" vertical="center"/>
    </xf>
    <xf numFmtId="0" fontId="3" fillId="10" borderId="2" xfId="3" applyNumberFormat="1" applyFont="1" applyFill="1" applyBorder="1" applyAlignment="1">
      <alignment horizontal="center" vertical="center"/>
    </xf>
    <xf numFmtId="0" fontId="15" fillId="9" borderId="0" xfId="6" applyFont="1" applyFill="1" applyBorder="1" applyAlignment="1">
      <alignment horizontal="left" vertical="center"/>
    </xf>
    <xf numFmtId="164" fontId="4" fillId="9" borderId="0" xfId="0" applyNumberFormat="1" applyFont="1" applyFill="1" applyBorder="1" applyAlignment="1">
      <alignment horizontal="center" vertical="center"/>
    </xf>
    <xf numFmtId="2" fontId="4" fillId="9" borderId="0" xfId="0" applyNumberFormat="1" applyFont="1" applyFill="1" applyBorder="1" applyAlignment="1">
      <alignment horizontal="center" vertical="center"/>
    </xf>
    <xf numFmtId="0" fontId="4" fillId="9" borderId="0" xfId="0" applyFont="1" applyFill="1" applyBorder="1" applyAlignment="1">
      <alignment horizontal="center" vertical="center"/>
    </xf>
    <xf numFmtId="0" fontId="0" fillId="9" borderId="0" xfId="0" applyNumberFormat="1" applyFont="1" applyFill="1" applyBorder="1" applyAlignment="1">
      <alignment horizontal="center"/>
    </xf>
    <xf numFmtId="0" fontId="5" fillId="10" borderId="2" xfId="3" applyFont="1" applyFill="1" applyBorder="1" applyAlignment="1">
      <alignment horizontal="center" vertical="center"/>
    </xf>
    <xf numFmtId="0" fontId="0" fillId="0" borderId="0" xfId="0" applyFont="1" applyBorder="1" applyAlignment="1">
      <alignment horizontal="center" vertical="center"/>
    </xf>
    <xf numFmtId="0" fontId="0" fillId="3" borderId="17" xfId="3" applyFont="1" applyBorder="1"/>
    <xf numFmtId="0" fontId="0" fillId="3" borderId="18" xfId="3" applyFont="1" applyBorder="1" applyAlignment="1">
      <alignment horizontal="center" vertical="center"/>
    </xf>
    <xf numFmtId="0" fontId="0" fillId="3" borderId="18" xfId="3" applyFont="1" applyBorder="1"/>
    <xf numFmtId="0" fontId="5" fillId="3" borderId="19" xfId="3" applyFont="1" applyBorder="1"/>
    <xf numFmtId="0" fontId="0" fillId="6" borderId="0" xfId="0" applyFill="1"/>
    <xf numFmtId="0" fontId="0" fillId="0" borderId="0" xfId="0" applyAlignment="1"/>
    <xf numFmtId="0" fontId="0" fillId="6" borderId="0" xfId="0" applyFill="1" applyBorder="1"/>
    <xf numFmtId="0" fontId="0" fillId="6" borderId="0" xfId="0" applyFill="1" applyBorder="1" applyAlignment="1"/>
    <xf numFmtId="0" fontId="10" fillId="0" borderId="12" xfId="0" applyFont="1" applyBorder="1"/>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0" fillId="0" borderId="32" xfId="0" applyFont="1" applyBorder="1" applyAlignment="1">
      <alignment vertical="center"/>
    </xf>
    <xf numFmtId="0" fontId="10" fillId="0" borderId="0" xfId="0" applyFont="1" applyBorder="1" applyAlignment="1">
      <alignment horizontal="center" vertical="center"/>
    </xf>
    <xf numFmtId="0" fontId="10" fillId="0" borderId="16" xfId="0" applyFont="1" applyBorder="1" applyAlignment="1">
      <alignment horizontal="center" vertical="center"/>
    </xf>
    <xf numFmtId="0" fontId="2" fillId="6" borderId="30" xfId="2" applyFill="1" applyBorder="1" applyAlignment="1">
      <alignment horizontal="left" vertical="center"/>
    </xf>
    <xf numFmtId="0" fontId="2" fillId="6" borderId="31" xfId="2" applyFill="1" applyBorder="1" applyAlignment="1">
      <alignment horizontal="center" vertical="center"/>
    </xf>
    <xf numFmtId="0" fontId="18" fillId="2" borderId="0" xfId="2" applyFont="1" applyBorder="1" applyAlignment="1">
      <alignment horizontal="center" vertical="center"/>
    </xf>
    <xf numFmtId="0" fontId="17" fillId="2" borderId="0" xfId="2" applyFont="1" applyBorder="1" applyAlignment="1">
      <alignment horizontal="center" vertical="center"/>
    </xf>
    <xf numFmtId="0" fontId="18" fillId="2" borderId="15" xfId="2" applyFont="1" applyBorder="1" applyAlignment="1">
      <alignment horizontal="center" vertical="center"/>
    </xf>
    <xf numFmtId="0" fontId="18" fillId="2" borderId="16" xfId="2" applyFont="1" applyBorder="1" applyAlignment="1">
      <alignment horizontal="center" vertical="center"/>
    </xf>
    <xf numFmtId="0" fontId="17" fillId="2" borderId="15" xfId="2" applyFont="1" applyBorder="1"/>
    <xf numFmtId="0" fontId="17" fillId="2" borderId="16" xfId="2" applyFont="1" applyBorder="1" applyAlignment="1">
      <alignment horizontal="center" vertical="center"/>
    </xf>
    <xf numFmtId="0" fontId="17" fillId="2" borderId="17" xfId="2" applyFont="1" applyBorder="1"/>
    <xf numFmtId="0" fontId="17" fillId="2" borderId="18" xfId="2" applyFont="1" applyBorder="1" applyAlignment="1">
      <alignment horizontal="center" vertical="center"/>
    </xf>
    <xf numFmtId="0" fontId="17" fillId="2" borderId="19" xfId="2" applyFont="1" applyBorder="1" applyAlignment="1">
      <alignment horizontal="center" vertical="center"/>
    </xf>
    <xf numFmtId="9" fontId="10" fillId="0" borderId="14" xfId="1" applyFont="1" applyBorder="1" applyAlignment="1">
      <alignment horizontal="center" vertical="center"/>
    </xf>
    <xf numFmtId="0" fontId="10" fillId="0" borderId="15" xfId="0" applyFont="1" applyBorder="1"/>
    <xf numFmtId="9" fontId="10" fillId="0" borderId="16" xfId="1" applyFont="1" applyBorder="1" applyAlignment="1">
      <alignment horizontal="center" vertical="center"/>
    </xf>
    <xf numFmtId="0" fontId="10" fillId="0" borderId="17" xfId="0" applyFont="1" applyBorder="1"/>
    <xf numFmtId="0" fontId="10" fillId="0" borderId="18" xfId="0" applyFont="1" applyBorder="1" applyAlignment="1">
      <alignment horizontal="center" vertical="center"/>
    </xf>
    <xf numFmtId="9" fontId="10" fillId="0" borderId="19" xfId="1" applyFont="1" applyBorder="1" applyAlignment="1">
      <alignment horizontal="center" vertical="center"/>
    </xf>
    <xf numFmtId="0" fontId="21" fillId="13" borderId="18" xfId="0" applyFont="1" applyFill="1" applyBorder="1" applyAlignment="1">
      <alignment horizontal="center" vertical="center"/>
    </xf>
    <xf numFmtId="0" fontId="21" fillId="11" borderId="18" xfId="0" applyFont="1" applyFill="1" applyBorder="1" applyAlignment="1">
      <alignment horizontal="center" vertical="center"/>
    </xf>
    <xf numFmtId="0" fontId="21" fillId="11" borderId="19" xfId="0" applyFont="1" applyFill="1" applyBorder="1" applyAlignment="1">
      <alignment horizontal="center" vertical="center"/>
    </xf>
    <xf numFmtId="0" fontId="10" fillId="0" borderId="0" xfId="0" applyFont="1" applyBorder="1"/>
    <xf numFmtId="0" fontId="10" fillId="0" borderId="16" xfId="0" applyFont="1" applyBorder="1"/>
    <xf numFmtId="0" fontId="0" fillId="6" borderId="16" xfId="0" applyFill="1" applyBorder="1"/>
    <xf numFmtId="0" fontId="0" fillId="6" borderId="15" xfId="0" applyFill="1" applyBorder="1"/>
    <xf numFmtId="0" fontId="0" fillId="6" borderId="15" xfId="0" applyFill="1" applyBorder="1" applyAlignment="1"/>
    <xf numFmtId="0" fontId="0" fillId="6" borderId="15" xfId="0" applyFont="1" applyFill="1" applyBorder="1"/>
    <xf numFmtId="0" fontId="0" fillId="6" borderId="0" xfId="0" applyFont="1" applyFill="1" applyBorder="1"/>
    <xf numFmtId="0" fontId="0" fillId="6" borderId="17" xfId="0" applyFill="1" applyBorder="1"/>
    <xf numFmtId="0" fontId="0" fillId="6" borderId="18" xfId="0" applyFill="1" applyBorder="1"/>
    <xf numFmtId="0" fontId="0" fillId="6" borderId="18" xfId="0" applyFill="1" applyBorder="1" applyAlignment="1"/>
    <xf numFmtId="0" fontId="0" fillId="6" borderId="19" xfId="0" applyFill="1" applyBorder="1"/>
    <xf numFmtId="3" fontId="0" fillId="0" borderId="0" xfId="0" applyNumberFormat="1"/>
    <xf numFmtId="1" fontId="0" fillId="0" borderId="0" xfId="0" applyNumberFormat="1"/>
    <xf numFmtId="0" fontId="22" fillId="0" borderId="0" xfId="0" applyFont="1" applyAlignment="1">
      <alignment vertical="center"/>
    </xf>
    <xf numFmtId="0" fontId="8" fillId="7" borderId="3" xfId="4" applyFont="1" applyFill="1" applyAlignment="1">
      <alignment horizontal="center" vertical="top"/>
    </xf>
    <xf numFmtId="0" fontId="12" fillId="3" borderId="13" xfId="3" applyFont="1" applyBorder="1" applyAlignment="1">
      <alignment horizontal="center" vertical="center" wrapText="1"/>
    </xf>
    <xf numFmtId="0" fontId="13" fillId="3" borderId="13" xfId="3" applyFont="1" applyBorder="1" applyAlignment="1">
      <alignment horizontal="center" vertical="center" wrapText="1"/>
    </xf>
    <xf numFmtId="0" fontId="13" fillId="3" borderId="23" xfId="3" applyFont="1" applyBorder="1" applyAlignment="1">
      <alignment horizontal="center" vertical="center" wrapText="1"/>
    </xf>
    <xf numFmtId="0" fontId="8" fillId="6"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6" fillId="9" borderId="0" xfId="0" applyFont="1" applyFill="1" applyBorder="1" applyAlignment="1">
      <alignment horizontal="center"/>
    </xf>
    <xf numFmtId="0" fontId="4" fillId="0" borderId="3" xfId="4" applyAlignment="1">
      <alignment horizontal="center"/>
    </xf>
    <xf numFmtId="0" fontId="19" fillId="14" borderId="12" xfId="0" applyFont="1" applyFill="1" applyBorder="1" applyAlignment="1">
      <alignment horizontal="center" vertical="center" wrapText="1"/>
    </xf>
    <xf numFmtId="0" fontId="19" fillId="14" borderId="13" xfId="0" applyFont="1" applyFill="1" applyBorder="1" applyAlignment="1">
      <alignment horizontal="center" vertical="center" wrapText="1"/>
    </xf>
    <xf numFmtId="0" fontId="19" fillId="14" borderId="14" xfId="0" applyFont="1" applyFill="1" applyBorder="1" applyAlignment="1">
      <alignment horizontal="center" vertical="center" wrapText="1"/>
    </xf>
    <xf numFmtId="0" fontId="19" fillId="14" borderId="15" xfId="0" applyFont="1" applyFill="1" applyBorder="1" applyAlignment="1">
      <alignment horizontal="center" vertical="center" wrapText="1"/>
    </xf>
    <xf numFmtId="0" fontId="19" fillId="14" borderId="0"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10" fillId="12" borderId="15" xfId="0" applyFont="1" applyFill="1" applyBorder="1" applyAlignment="1">
      <alignment horizontal="center" vertical="center"/>
    </xf>
    <xf numFmtId="0" fontId="10" fillId="12" borderId="0" xfId="0" applyFont="1" applyFill="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20" fillId="0" borderId="0" xfId="0" applyFont="1" applyBorder="1" applyAlignment="1">
      <alignment horizontal="center" vertical="center"/>
    </xf>
    <xf numFmtId="0" fontId="20" fillId="0" borderId="16" xfId="0" applyFont="1" applyBorder="1" applyAlignment="1">
      <alignment horizontal="center" vertical="center"/>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16" xfId="0" applyFont="1" applyBorder="1" applyAlignment="1">
      <alignment horizontal="center" vertical="center" wrapText="1"/>
    </xf>
    <xf numFmtId="0" fontId="23" fillId="6" borderId="7" xfId="0" applyFont="1" applyFill="1" applyBorder="1" applyAlignment="1">
      <alignment horizontal="center" vertical="center" wrapText="1"/>
    </xf>
    <xf numFmtId="0" fontId="0" fillId="0" borderId="7" xfId="0" applyBorder="1"/>
    <xf numFmtId="0" fontId="0" fillId="0" borderId="7" xfId="0" applyBorder="1" applyAlignment="1">
      <alignment horizontal="center" vertical="center"/>
    </xf>
    <xf numFmtId="0" fontId="24" fillId="6" borderId="7" xfId="0" applyFont="1" applyFill="1" applyBorder="1" applyAlignment="1">
      <alignment horizontal="center" vertical="center" wrapText="1"/>
    </xf>
    <xf numFmtId="0" fontId="0" fillId="0" borderId="7" xfId="0" applyNumberFormat="1" applyBorder="1" applyAlignment="1">
      <alignment horizontal="center" vertical="center"/>
    </xf>
    <xf numFmtId="3" fontId="0" fillId="0" borderId="7" xfId="0" applyNumberFormat="1" applyBorder="1" applyAlignment="1">
      <alignment horizontal="center" vertical="center"/>
    </xf>
    <xf numFmtId="9" fontId="0" fillId="0" borderId="7" xfId="1" applyFont="1" applyBorder="1" applyAlignment="1">
      <alignment horizontal="center" vertical="center"/>
    </xf>
    <xf numFmtId="0" fontId="0" fillId="6" borderId="7" xfId="0" applyFill="1" applyBorder="1"/>
    <xf numFmtId="2" fontId="0" fillId="0" borderId="7" xfId="0" applyNumberFormat="1" applyBorder="1" applyAlignment="1">
      <alignment horizontal="left" vertical="center"/>
    </xf>
    <xf numFmtId="1" fontId="0" fillId="0" borderId="7" xfId="0" applyNumberFormat="1" applyBorder="1"/>
    <xf numFmtId="1" fontId="0" fillId="0" borderId="7" xfId="0" applyNumberFormat="1" applyBorder="1" applyAlignment="1">
      <alignment horizontal="center" vertical="center"/>
    </xf>
    <xf numFmtId="0" fontId="23" fillId="6" borderId="33" xfId="0" applyFont="1" applyFill="1" applyBorder="1" applyAlignment="1">
      <alignment horizontal="center" vertical="center" wrapText="1"/>
    </xf>
    <xf numFmtId="0" fontId="23" fillId="6" borderId="34" xfId="0" applyFont="1" applyFill="1" applyBorder="1" applyAlignment="1">
      <alignment horizontal="center" vertical="center" wrapText="1"/>
    </xf>
    <xf numFmtId="0" fontId="23" fillId="6" borderId="35" xfId="0" applyFont="1" applyFill="1" applyBorder="1" applyAlignment="1">
      <alignment horizontal="center" vertical="center" wrapText="1"/>
    </xf>
    <xf numFmtId="0" fontId="23" fillId="6" borderId="36" xfId="0" applyFont="1" applyFill="1" applyBorder="1" applyAlignment="1">
      <alignment horizontal="center" vertical="center" wrapText="1"/>
    </xf>
    <xf numFmtId="0" fontId="23" fillId="6" borderId="37" xfId="0" applyFont="1" applyFill="1" applyBorder="1" applyAlignment="1">
      <alignment horizontal="center" vertical="center" wrapText="1"/>
    </xf>
    <xf numFmtId="0" fontId="0" fillId="0" borderId="36" xfId="0" applyBorder="1"/>
    <xf numFmtId="0" fontId="24" fillId="6" borderId="37" xfId="0" applyFont="1" applyFill="1" applyBorder="1" applyAlignment="1">
      <alignment horizontal="center" vertical="center" wrapText="1"/>
    </xf>
    <xf numFmtId="2" fontId="0" fillId="0" borderId="36" xfId="0" applyNumberFormat="1" applyBorder="1" applyAlignment="1">
      <alignment horizontal="left" vertical="center"/>
    </xf>
    <xf numFmtId="1" fontId="0" fillId="0" borderId="36" xfId="0" applyNumberFormat="1" applyBorder="1"/>
    <xf numFmtId="0" fontId="0" fillId="0" borderId="38" xfId="0" applyBorder="1"/>
    <xf numFmtId="0" fontId="0" fillId="0" borderId="39" xfId="0" applyBorder="1"/>
    <xf numFmtId="0" fontId="24" fillId="6" borderId="39" xfId="0" applyFont="1" applyFill="1" applyBorder="1" applyAlignment="1">
      <alignment horizontal="center" vertical="center" wrapText="1"/>
    </xf>
    <xf numFmtId="0" fontId="24" fillId="6" borderId="40" xfId="0" applyFont="1" applyFill="1" applyBorder="1" applyAlignment="1">
      <alignment horizontal="center" vertical="center" wrapText="1"/>
    </xf>
    <xf numFmtId="0" fontId="0" fillId="0" borderId="41" xfId="0" applyBorder="1"/>
    <xf numFmtId="0" fontId="0" fillId="0" borderId="42" xfId="0" applyBorder="1" applyAlignment="1">
      <alignment horizontal="center" vertical="center"/>
    </xf>
    <xf numFmtId="3" fontId="0" fillId="0" borderId="42" xfId="0" applyNumberFormat="1" applyBorder="1" applyAlignment="1">
      <alignment horizontal="center" vertical="center"/>
    </xf>
    <xf numFmtId="9" fontId="0" fillId="0" borderId="42" xfId="1" applyFont="1" applyBorder="1" applyAlignment="1">
      <alignment horizontal="center" vertical="center"/>
    </xf>
    <xf numFmtId="0" fontId="24" fillId="6" borderId="42" xfId="0" applyFont="1" applyFill="1" applyBorder="1" applyAlignment="1">
      <alignment horizontal="center" vertical="center" wrapText="1"/>
    </xf>
    <xf numFmtId="0" fontId="24" fillId="6" borderId="43" xfId="0" applyFont="1" applyFill="1" applyBorder="1" applyAlignment="1">
      <alignment horizontal="center" vertical="center" wrapText="1"/>
    </xf>
    <xf numFmtId="0" fontId="0" fillId="0" borderId="44" xfId="0" applyBorder="1"/>
    <xf numFmtId="0" fontId="0" fillId="0" borderId="45" xfId="0" applyBorder="1" applyAlignment="1">
      <alignment horizontal="center" vertical="center"/>
    </xf>
    <xf numFmtId="0" fontId="0" fillId="0" borderId="27" xfId="0" applyBorder="1" applyAlignment="1">
      <alignment horizontal="center" vertical="center"/>
    </xf>
    <xf numFmtId="3" fontId="0" fillId="0" borderId="47" xfId="0" applyNumberFormat="1" applyBorder="1" applyAlignment="1">
      <alignment horizontal="center" vertical="center"/>
    </xf>
    <xf numFmtId="0" fontId="0" fillId="6" borderId="47" xfId="0" applyFill="1" applyBorder="1"/>
    <xf numFmtId="0" fontId="0" fillId="0" borderId="47" xfId="0" applyBorder="1" applyAlignment="1">
      <alignment horizontal="center" vertical="center"/>
    </xf>
    <xf numFmtId="1" fontId="0" fillId="0" borderId="47" xfId="0" applyNumberFormat="1" applyBorder="1" applyAlignment="1">
      <alignment horizontal="center" vertical="center"/>
    </xf>
    <xf numFmtId="0" fontId="24" fillId="6" borderId="46" xfId="0" applyFont="1" applyFill="1" applyBorder="1" applyAlignment="1">
      <alignment horizontal="center" vertical="center" wrapText="1"/>
    </xf>
    <xf numFmtId="0" fontId="0" fillId="6" borderId="48" xfId="0" applyFill="1" applyBorder="1" applyAlignment="1"/>
    <xf numFmtId="0" fontId="0" fillId="6" borderId="48" xfId="0" applyFill="1" applyBorder="1"/>
    <xf numFmtId="165" fontId="0" fillId="6" borderId="48" xfId="7" applyNumberFormat="1" applyFont="1" applyFill="1" applyBorder="1"/>
    <xf numFmtId="0" fontId="0" fillId="6" borderId="49" xfId="0" applyFill="1" applyBorder="1"/>
    <xf numFmtId="0" fontId="23" fillId="6" borderId="42" xfId="0" applyFont="1" applyFill="1" applyBorder="1" applyAlignment="1">
      <alignment horizontal="center" vertical="center" wrapText="1"/>
    </xf>
    <xf numFmtId="0" fontId="23" fillId="6" borderId="43" xfId="0" applyFont="1" applyFill="1" applyBorder="1" applyAlignment="1">
      <alignment horizontal="center" vertical="center" wrapText="1"/>
    </xf>
    <xf numFmtId="0" fontId="24" fillId="6" borderId="45" xfId="0" applyFont="1" applyFill="1" applyBorder="1" applyAlignment="1">
      <alignment horizontal="center" vertical="center" wrapText="1"/>
    </xf>
  </cellXfs>
  <cellStyles count="8">
    <cellStyle name="20% - Accent1" xfId="5" builtinId="30"/>
    <cellStyle name="Currency" xfId="7" builtinId="4"/>
    <cellStyle name="Normal" xfId="0" builtinId="0"/>
    <cellStyle name="Normal 2" xfId="6" xr:uid="{E1C50480-6567-4B5E-BFD7-867F3736C229}"/>
    <cellStyle name="Note" xfId="3" builtinId="10"/>
    <cellStyle name="Output" xfId="2" builtinId="21"/>
    <cellStyle name="Percent" xfId="1" builtinId="5"/>
    <cellStyle name="Total" xfId="4" builtinId="25"/>
  </cellStyles>
  <dxfs count="138">
    <dxf>
      <numFmt numFmtId="1" formatCode="0"/>
      <alignment horizontal="center" vertical="center" textRotation="0" wrapText="0" indent="0" justifyLastLine="0" shrinkToFit="0" readingOrder="0"/>
    </dxf>
    <dxf>
      <numFmt numFmtId="1" formatCode="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alignment vertical="center" textRotation="0" wrapText="0" indent="0" justifyLastLine="0" shrinkToFit="0" readingOrder="0"/>
      <border diagonalUp="0" diagonalDown="0">
        <left style="thin">
          <color theme="1"/>
        </left>
        <right/>
        <top style="thin">
          <color theme="1"/>
        </top>
        <bottom/>
      </border>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right style="medium">
          <color indexed="64"/>
        </right>
        <top/>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border diagonalUp="0" diagonalDown="0">
        <left style="medium">
          <color indexed="64"/>
        </left>
        <right/>
        <top/>
        <bottom/>
        <vertical/>
        <horizontal/>
      </border>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right style="medium">
          <color indexed="64"/>
        </right>
        <top/>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border diagonalUp="0" diagonalDown="0">
        <left style="medium">
          <color indexed="64"/>
        </left>
        <right/>
        <top/>
        <bottom/>
        <vertical/>
        <horizontal/>
      </border>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border outline="0">
        <left style="thin">
          <color theme="4"/>
        </left>
        <bottom style="thin">
          <color theme="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op>
        <bottom/>
        <vertical/>
        <horizontal/>
      </border>
    </dxf>
    <dxf>
      <border outline="0">
        <left style="thin">
          <color theme="4"/>
        </left>
        <top style="thin">
          <color theme="4"/>
        </top>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onstantia"/>
        <family val="1"/>
        <scheme val="none"/>
      </font>
      <alignment horizontal="left" vertical="center" textRotation="0" wrapText="0" indent="0" justifyLastLine="0" shrinkToFit="0" readingOrder="0"/>
    </dxf>
    <dxf>
      <font>
        <strike val="0"/>
        <outline val="0"/>
        <shadow val="0"/>
        <u val="none"/>
        <vertAlign val="baseline"/>
        <color theme="1"/>
        <name val="Constantia"/>
        <family val="1"/>
        <scheme val="none"/>
      </font>
      <alignment horizontal="center" textRotation="0" indent="0" justifyLastLine="0" shrinkToFit="0" readingOrder="0"/>
    </dxf>
    <dxf>
      <font>
        <strike val="0"/>
        <outline val="0"/>
        <shadow val="0"/>
        <u val="none"/>
        <vertAlign val="baseline"/>
        <name val="Constantia"/>
        <family val="1"/>
        <scheme val="none"/>
      </font>
      <alignment horizontal="center" vertical="center" textRotation="0" wrapText="0" indent="0" justifyLastLine="0" shrinkToFit="0" readingOrder="0"/>
    </dxf>
    <dxf>
      <font>
        <strike val="0"/>
        <outline val="0"/>
        <shadow val="0"/>
        <u val="none"/>
        <vertAlign val="baseline"/>
        <name val="Constantia"/>
        <family val="1"/>
        <scheme val="none"/>
      </font>
      <fill>
        <patternFill patternType="solid">
          <fgColor indexed="64"/>
          <bgColor theme="4" tint="0.79998168889431442"/>
        </patternFill>
      </fill>
      <border diagonalUp="0" diagonalDown="0">
        <left/>
        <right style="thin">
          <color indexed="64"/>
        </right>
        <top/>
        <bottom/>
        <vertical/>
        <horizontal/>
      </border>
    </dxf>
    <dxf>
      <font>
        <strike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strike val="0"/>
        <outline val="0"/>
        <shadow val="0"/>
        <u val="none"/>
        <vertAlign val="baseline"/>
        <name val="Constantia"/>
        <family val="1"/>
        <scheme val="none"/>
      </font>
      <fill>
        <patternFill patternType="solid">
          <fgColor indexed="64"/>
          <bgColor theme="4" tint="0.79998168889431442"/>
        </patternFill>
      </fill>
      <border diagonalUp="0" diagonalDown="0">
        <left style="thin">
          <color indexed="64"/>
        </left>
        <right/>
        <top/>
        <bottom/>
      </border>
    </dxf>
    <dxf>
      <border outline="0">
        <top style="thin">
          <color rgb="FFB2B2B2"/>
        </top>
      </border>
    </dxf>
    <dxf>
      <font>
        <strike val="0"/>
        <outline val="0"/>
        <shadow val="0"/>
        <u val="none"/>
        <vertAlign val="baseline"/>
        <name val="Constantia"/>
        <family val="1"/>
        <scheme val="none"/>
      </font>
      <fill>
        <patternFill patternType="solid">
          <fgColor indexed="64"/>
          <bgColor theme="4" tint="0.79998168889431442"/>
        </patternFill>
      </fill>
    </dxf>
    <dxf>
      <font>
        <strike val="0"/>
        <outline val="0"/>
        <shadow val="0"/>
        <u val="none"/>
        <vertAlign val="baseline"/>
        <name val="Constantia"/>
        <family val="1"/>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onstantia"/>
        <family val="1"/>
        <scheme val="none"/>
      </font>
      <fill>
        <patternFill patternType="solid">
          <fgColor indexed="64"/>
          <bgColor theme="4" tint="0.79998168889431442"/>
        </patternFill>
      </fill>
      <alignment horizontal="left" vertical="center" textRotation="0" wrapText="0" indent="0" justifyLastLine="0" shrinkToFit="0" readingOrder="0"/>
    </dxf>
    <dxf>
      <border outline="0">
        <left style="thin">
          <color rgb="FFB2B2B2"/>
        </left>
        <top style="thin">
          <color theme="4"/>
        </top>
      </border>
    </dxf>
    <dxf>
      <font>
        <b val="0"/>
        <i val="0"/>
        <strike val="0"/>
        <condense val="0"/>
        <extend val="0"/>
        <outline val="0"/>
        <shadow val="0"/>
        <u val="none"/>
        <vertAlign val="baseline"/>
        <sz val="11"/>
        <color theme="1"/>
        <name val="Constantia"/>
        <family val="1"/>
        <scheme val="none"/>
      </font>
      <fill>
        <patternFill patternType="solid">
          <fgColor indexed="64"/>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onstantia"/>
        <family val="1"/>
        <scheme val="none"/>
      </font>
      <fill>
        <patternFill patternType="solid">
          <fgColor theme="4"/>
          <bgColor theme="4"/>
        </patternFill>
      </fill>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20" baseline="0">
              <a:solidFill>
                <a:sysClr val="windowText" lastClr="000000"/>
              </a:solidFill>
              <a:latin typeface="+mn-lt"/>
              <a:ea typeface="+mn-ea"/>
              <a:cs typeface="+mn-cs"/>
            </a:defRPr>
          </a:pPr>
          <a:endParaRPr lang="id-ID"/>
        </a:p>
      </c:txPr>
    </c:title>
    <c:autoTitleDeleted val="0"/>
    <c:plotArea>
      <c:layout/>
      <c:barChart>
        <c:barDir val="col"/>
        <c:grouping val="clustered"/>
        <c:varyColors val="0"/>
        <c:ser>
          <c:idx val="0"/>
          <c:order val="0"/>
          <c:tx>
            <c:strRef>
              <c:f>NASDEM_DPR_RI_2019!$I$28</c:f>
              <c:strCache>
                <c:ptCount val="1"/>
                <c:pt idx="0">
                  <c:v>PEROLEHAN KURSI</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NASDEM_DPR_RI_2019!$H$29:$H$37</c:f>
              <c:strCache>
                <c:ptCount val="9"/>
                <c:pt idx="0">
                  <c:v>PKB</c:v>
                </c:pt>
                <c:pt idx="1">
                  <c:v>GERINDRA</c:v>
                </c:pt>
                <c:pt idx="2">
                  <c:v>PDIP</c:v>
                </c:pt>
                <c:pt idx="3">
                  <c:v>GOLKAR</c:v>
                </c:pt>
                <c:pt idx="4">
                  <c:v>NASDEM</c:v>
                </c:pt>
                <c:pt idx="5">
                  <c:v>PKS</c:v>
                </c:pt>
                <c:pt idx="6">
                  <c:v>PPP</c:v>
                </c:pt>
                <c:pt idx="7">
                  <c:v>PAN</c:v>
                </c:pt>
                <c:pt idx="8">
                  <c:v>DEMOKRAT</c:v>
                </c:pt>
              </c:strCache>
            </c:strRef>
          </c:cat>
          <c:val>
            <c:numRef>
              <c:f>NASDEM_DPR_RI_2019!$I$29:$I$37</c:f>
              <c:numCache>
                <c:formatCode>General</c:formatCode>
                <c:ptCount val="9"/>
                <c:pt idx="0">
                  <c:v>0</c:v>
                </c:pt>
                <c:pt idx="1">
                  <c:v>1</c:v>
                </c:pt>
                <c:pt idx="2">
                  <c:v>1</c:v>
                </c:pt>
                <c:pt idx="3">
                  <c:v>1</c:v>
                </c:pt>
                <c:pt idx="4">
                  <c:v>2</c:v>
                </c:pt>
                <c:pt idx="5">
                  <c:v>0</c:v>
                </c:pt>
                <c:pt idx="6">
                  <c:v>0</c:v>
                </c:pt>
                <c:pt idx="7">
                  <c:v>1</c:v>
                </c:pt>
                <c:pt idx="8">
                  <c:v>1</c:v>
                </c:pt>
              </c:numCache>
            </c:numRef>
          </c:val>
          <c:extLst>
            <c:ext xmlns:c16="http://schemas.microsoft.com/office/drawing/2014/chart" uri="{C3380CC4-5D6E-409C-BE32-E72D297353CC}">
              <c16:uniqueId val="{00000000-46AB-4662-8876-EEA760156D69}"/>
            </c:ext>
          </c:extLst>
        </c:ser>
        <c:dLbls>
          <c:dLblPos val="inEnd"/>
          <c:showLegendKey val="0"/>
          <c:showVal val="1"/>
          <c:showCatName val="0"/>
          <c:showSerName val="0"/>
          <c:showPercent val="0"/>
          <c:showBubbleSize val="0"/>
        </c:dLbls>
        <c:gapWidth val="100"/>
        <c:overlap val="-24"/>
        <c:axId val="306727247"/>
        <c:axId val="306728079"/>
      </c:barChart>
      <c:catAx>
        <c:axId val="3067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id-ID"/>
          </a:p>
        </c:txPr>
        <c:crossAx val="306728079"/>
        <c:crosses val="autoZero"/>
        <c:auto val="1"/>
        <c:lblAlgn val="ctr"/>
        <c:lblOffset val="100"/>
        <c:noMultiLvlLbl val="0"/>
      </c:catAx>
      <c:valAx>
        <c:axId val="3067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d-ID"/>
          </a:p>
        </c:txPr>
        <c:crossAx val="306727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r>
              <a:rPr lang="en-US" sz="1400"/>
              <a:t>Pemilih Laki-Laki Dapil 11</a:t>
            </a:r>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endParaRPr lang="id-ID"/>
        </a:p>
      </c:txPr>
    </c:title>
    <c:autoTitleDeleted val="0"/>
    <c:plotArea>
      <c:layout/>
      <c:barChart>
        <c:barDir val="col"/>
        <c:grouping val="clustered"/>
        <c:varyColors val="0"/>
        <c:ser>
          <c:idx val="0"/>
          <c:order val="0"/>
          <c:tx>
            <c:strRef>
              <c:f>PEMILU2019_DPRD_PROVINSI!$D$1</c:f>
              <c:strCache>
                <c:ptCount val="1"/>
                <c:pt idx="0">
                  <c:v>Pemilih LK</c:v>
                </c:pt>
              </c:strCache>
            </c:strRef>
          </c:tx>
          <c:spPr>
            <a:solidFill>
              <a:schemeClr val="accent1"/>
            </a:solidFill>
            <a:ln>
              <a:noFill/>
            </a:ln>
            <a:effectLst/>
          </c:spPr>
          <c:invertIfNegative val="0"/>
          <c:cat>
            <c:strRef>
              <c:f>PEMILU2019_DPRD_PROVINSI!$C$2:$C$5</c:f>
              <c:strCache>
                <c:ptCount val="4"/>
                <c:pt idx="0">
                  <c:v>Luwu</c:v>
                </c:pt>
                <c:pt idx="1">
                  <c:v>Luwu Utara</c:v>
                </c:pt>
                <c:pt idx="2">
                  <c:v>Luwu Timur</c:v>
                </c:pt>
                <c:pt idx="3">
                  <c:v>Kota Palopo</c:v>
                </c:pt>
              </c:strCache>
            </c:strRef>
          </c:cat>
          <c:val>
            <c:numRef>
              <c:f>PEMILU2019_DPRD_PROVINSI!$D$2:$D$5</c:f>
              <c:numCache>
                <c:formatCode>0</c:formatCode>
                <c:ptCount val="4"/>
                <c:pt idx="0">
                  <c:v>130180</c:v>
                </c:pt>
                <c:pt idx="1">
                  <c:v>111730</c:v>
                </c:pt>
                <c:pt idx="2">
                  <c:v>100125</c:v>
                </c:pt>
                <c:pt idx="3">
                  <c:v>55888</c:v>
                </c:pt>
              </c:numCache>
            </c:numRef>
          </c:val>
          <c:extLst>
            <c:ext xmlns:c16="http://schemas.microsoft.com/office/drawing/2014/chart" uri="{C3380CC4-5D6E-409C-BE32-E72D297353CC}">
              <c16:uniqueId val="{00000000-1AF7-4ED4-B324-B93E2C7903B9}"/>
            </c:ext>
          </c:extLst>
        </c:ser>
        <c:ser>
          <c:idx val="1"/>
          <c:order val="1"/>
          <c:tx>
            <c:strRef>
              <c:f>PEMILU2019_DPRD_PROVINSI!$E$1</c:f>
              <c:strCache>
                <c:ptCount val="1"/>
                <c:pt idx="0">
                  <c:v>Pengguna Hak Pilih LK</c:v>
                </c:pt>
              </c:strCache>
            </c:strRef>
          </c:tx>
          <c:spPr>
            <a:solidFill>
              <a:schemeClr val="accent2"/>
            </a:solidFill>
            <a:ln>
              <a:noFill/>
            </a:ln>
            <a:effectLst/>
          </c:spPr>
          <c:invertIfNegative val="0"/>
          <c:cat>
            <c:strRef>
              <c:f>PEMILU2019_DPRD_PROVINSI!$C$2:$C$5</c:f>
              <c:strCache>
                <c:ptCount val="4"/>
                <c:pt idx="0">
                  <c:v>Luwu</c:v>
                </c:pt>
                <c:pt idx="1">
                  <c:v>Luwu Utara</c:v>
                </c:pt>
                <c:pt idx="2">
                  <c:v>Luwu Timur</c:v>
                </c:pt>
                <c:pt idx="3">
                  <c:v>Kota Palopo</c:v>
                </c:pt>
              </c:strCache>
            </c:strRef>
          </c:cat>
          <c:val>
            <c:numRef>
              <c:f>PEMILU2019_DPRD_PROVINSI!$E$2:$E$5</c:f>
              <c:numCache>
                <c:formatCode>General</c:formatCode>
                <c:ptCount val="4"/>
                <c:pt idx="0">
                  <c:v>102932</c:v>
                </c:pt>
                <c:pt idx="1">
                  <c:v>88561</c:v>
                </c:pt>
                <c:pt idx="2">
                  <c:v>78385</c:v>
                </c:pt>
                <c:pt idx="3">
                  <c:v>44383</c:v>
                </c:pt>
              </c:numCache>
            </c:numRef>
          </c:val>
          <c:extLst>
            <c:ext xmlns:c16="http://schemas.microsoft.com/office/drawing/2014/chart" uri="{C3380CC4-5D6E-409C-BE32-E72D297353CC}">
              <c16:uniqueId val="{00000001-1AF7-4ED4-B324-B93E2C7903B9}"/>
            </c:ext>
          </c:extLst>
        </c:ser>
        <c:dLbls>
          <c:showLegendKey val="0"/>
          <c:showVal val="0"/>
          <c:showCatName val="0"/>
          <c:showSerName val="0"/>
          <c:showPercent val="0"/>
          <c:showBubbleSize val="0"/>
        </c:dLbls>
        <c:gapWidth val="247"/>
        <c:overlap val="-27"/>
        <c:axId val="367761951"/>
        <c:axId val="367751135"/>
      </c:barChart>
      <c:lineChart>
        <c:grouping val="standard"/>
        <c:varyColors val="0"/>
        <c:ser>
          <c:idx val="2"/>
          <c:order val="2"/>
          <c:tx>
            <c:strRef>
              <c:f>PEMILU2019_DPRD_PROVINSI!$F$1</c:f>
              <c:strCache>
                <c:ptCount val="1"/>
                <c:pt idx="0">
                  <c:v>Persentase Pemilih LK</c:v>
                </c:pt>
              </c:strCache>
            </c:strRef>
          </c:tx>
          <c:spPr>
            <a:ln w="22225" cap="rnd">
              <a:solidFill>
                <a:schemeClr val="accent3"/>
              </a:solidFill>
              <a:round/>
            </a:ln>
            <a:effectLst/>
          </c:spPr>
          <c:marker>
            <c:symbol val="none"/>
          </c:marker>
          <c:cat>
            <c:strRef>
              <c:f>PEMILU2019_DPRD_PROVINSI!$C$2:$C$5</c:f>
              <c:strCache>
                <c:ptCount val="4"/>
                <c:pt idx="0">
                  <c:v>Luwu</c:v>
                </c:pt>
                <c:pt idx="1">
                  <c:v>Luwu Utara</c:v>
                </c:pt>
                <c:pt idx="2">
                  <c:v>Luwu Timur</c:v>
                </c:pt>
                <c:pt idx="3">
                  <c:v>Kota Palopo</c:v>
                </c:pt>
              </c:strCache>
            </c:strRef>
          </c:cat>
          <c:val>
            <c:numRef>
              <c:f>PEMILU2019_DPRD_PROVINSI!$F$2:$F$5</c:f>
              <c:numCache>
                <c:formatCode>0%</c:formatCode>
                <c:ptCount val="4"/>
                <c:pt idx="0">
                  <c:v>0.79068981410354888</c:v>
                </c:pt>
                <c:pt idx="1">
                  <c:v>0.79263402846146958</c:v>
                </c:pt>
                <c:pt idx="2">
                  <c:v>0.78287141073657929</c:v>
                </c:pt>
                <c:pt idx="3">
                  <c:v>0.79414185513884916</c:v>
                </c:pt>
              </c:numCache>
            </c:numRef>
          </c:val>
          <c:smooth val="0"/>
          <c:extLst>
            <c:ext xmlns:c16="http://schemas.microsoft.com/office/drawing/2014/chart" uri="{C3380CC4-5D6E-409C-BE32-E72D297353CC}">
              <c16:uniqueId val="{00000002-1AF7-4ED4-B324-B93E2C7903B9}"/>
            </c:ext>
          </c:extLst>
        </c:ser>
        <c:dLbls>
          <c:showLegendKey val="0"/>
          <c:showVal val="0"/>
          <c:showCatName val="0"/>
          <c:showSerName val="0"/>
          <c:showPercent val="0"/>
          <c:showBubbleSize val="0"/>
        </c:dLbls>
        <c:marker val="1"/>
        <c:smooth val="0"/>
        <c:axId val="367756127"/>
        <c:axId val="367755711"/>
      </c:lineChart>
      <c:catAx>
        <c:axId val="367761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id-ID"/>
          </a:p>
        </c:txPr>
        <c:crossAx val="367751135"/>
        <c:crosses val="autoZero"/>
        <c:auto val="1"/>
        <c:lblAlgn val="ctr"/>
        <c:lblOffset val="100"/>
        <c:noMultiLvlLbl val="0"/>
      </c:catAx>
      <c:valAx>
        <c:axId val="367751135"/>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367761951"/>
        <c:crosses val="autoZero"/>
        <c:crossBetween val="between"/>
      </c:valAx>
      <c:valAx>
        <c:axId val="36775571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367756127"/>
        <c:crosses val="max"/>
        <c:crossBetween val="between"/>
      </c:valAx>
      <c:catAx>
        <c:axId val="367756127"/>
        <c:scaling>
          <c:orientation val="minMax"/>
        </c:scaling>
        <c:delete val="1"/>
        <c:axPos val="b"/>
        <c:numFmt formatCode="General" sourceLinked="1"/>
        <c:majorTickMark val="out"/>
        <c:minorTickMark val="none"/>
        <c:tickLblPos val="nextTo"/>
        <c:crossAx val="36775571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r>
              <a:rPr lang="en-US" sz="1400"/>
              <a:t>Pemilih Perempuan Dapil 11</a:t>
            </a:r>
            <a:endParaRPr lang="id-ID" sz="1400"/>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endParaRPr lang="id-ID"/>
        </a:p>
      </c:txPr>
    </c:title>
    <c:autoTitleDeleted val="0"/>
    <c:plotArea>
      <c:layout/>
      <c:barChart>
        <c:barDir val="col"/>
        <c:grouping val="clustered"/>
        <c:varyColors val="0"/>
        <c:ser>
          <c:idx val="0"/>
          <c:order val="0"/>
          <c:tx>
            <c:strRef>
              <c:f>PEMILU2019_DPRD_PROVINSI!$D$7</c:f>
              <c:strCache>
                <c:ptCount val="1"/>
                <c:pt idx="0">
                  <c:v>Pemilih PR</c:v>
                </c:pt>
              </c:strCache>
            </c:strRef>
          </c:tx>
          <c:spPr>
            <a:solidFill>
              <a:schemeClr val="accent1"/>
            </a:solidFill>
            <a:ln>
              <a:noFill/>
            </a:ln>
            <a:effectLst/>
          </c:spPr>
          <c:invertIfNegative val="0"/>
          <c:cat>
            <c:strRef>
              <c:f>PEMILU2019_DPRD_PROVINSI!$C$8:$C$11</c:f>
              <c:strCache>
                <c:ptCount val="4"/>
                <c:pt idx="0">
                  <c:v>Luwu</c:v>
                </c:pt>
                <c:pt idx="1">
                  <c:v>Luwu Utara</c:v>
                </c:pt>
                <c:pt idx="2">
                  <c:v>Luwu Timur</c:v>
                </c:pt>
                <c:pt idx="3">
                  <c:v>Kota Palopo</c:v>
                </c:pt>
              </c:strCache>
            </c:strRef>
          </c:cat>
          <c:val>
            <c:numRef>
              <c:f>PEMILU2019_DPRD_PROVINSI!$D$8:$D$11</c:f>
              <c:numCache>
                <c:formatCode>General</c:formatCode>
                <c:ptCount val="4"/>
                <c:pt idx="0">
                  <c:v>132003</c:v>
                </c:pt>
                <c:pt idx="1">
                  <c:v>111682</c:v>
                </c:pt>
                <c:pt idx="2">
                  <c:v>95959</c:v>
                </c:pt>
                <c:pt idx="3">
                  <c:v>58204</c:v>
                </c:pt>
              </c:numCache>
            </c:numRef>
          </c:val>
          <c:extLst>
            <c:ext xmlns:c16="http://schemas.microsoft.com/office/drawing/2014/chart" uri="{C3380CC4-5D6E-409C-BE32-E72D297353CC}">
              <c16:uniqueId val="{00000000-BB62-476A-8C37-C28B0D2AC104}"/>
            </c:ext>
          </c:extLst>
        </c:ser>
        <c:ser>
          <c:idx val="1"/>
          <c:order val="1"/>
          <c:tx>
            <c:strRef>
              <c:f>PEMILU2019_DPRD_PROVINSI!$E$7</c:f>
              <c:strCache>
                <c:ptCount val="1"/>
                <c:pt idx="0">
                  <c:v>Pengguna Hak Pilih PR</c:v>
                </c:pt>
              </c:strCache>
            </c:strRef>
          </c:tx>
          <c:spPr>
            <a:solidFill>
              <a:schemeClr val="accent2"/>
            </a:solidFill>
            <a:ln>
              <a:noFill/>
            </a:ln>
            <a:effectLst/>
          </c:spPr>
          <c:invertIfNegative val="0"/>
          <c:cat>
            <c:strRef>
              <c:f>PEMILU2019_DPRD_PROVINSI!$C$8:$C$11</c:f>
              <c:strCache>
                <c:ptCount val="4"/>
                <c:pt idx="0">
                  <c:v>Luwu</c:v>
                </c:pt>
                <c:pt idx="1">
                  <c:v>Luwu Utara</c:v>
                </c:pt>
                <c:pt idx="2">
                  <c:v>Luwu Timur</c:v>
                </c:pt>
                <c:pt idx="3">
                  <c:v>Kota Palopo</c:v>
                </c:pt>
              </c:strCache>
            </c:strRef>
          </c:cat>
          <c:val>
            <c:numRef>
              <c:f>PEMILU2019_DPRD_PROVINSI!$E$8:$E$11</c:f>
              <c:numCache>
                <c:formatCode>General</c:formatCode>
                <c:ptCount val="4"/>
                <c:pt idx="0">
                  <c:v>114503</c:v>
                </c:pt>
                <c:pt idx="1">
                  <c:v>92643</c:v>
                </c:pt>
                <c:pt idx="2">
                  <c:v>78495</c:v>
                </c:pt>
                <c:pt idx="3">
                  <c:v>49806</c:v>
                </c:pt>
              </c:numCache>
            </c:numRef>
          </c:val>
          <c:extLst>
            <c:ext xmlns:c16="http://schemas.microsoft.com/office/drawing/2014/chart" uri="{C3380CC4-5D6E-409C-BE32-E72D297353CC}">
              <c16:uniqueId val="{00000001-BB62-476A-8C37-C28B0D2AC104}"/>
            </c:ext>
          </c:extLst>
        </c:ser>
        <c:dLbls>
          <c:showLegendKey val="0"/>
          <c:showVal val="0"/>
          <c:showCatName val="0"/>
          <c:showSerName val="0"/>
          <c:showPercent val="0"/>
          <c:showBubbleSize val="0"/>
        </c:dLbls>
        <c:gapWidth val="247"/>
        <c:overlap val="-27"/>
        <c:axId val="256477375"/>
        <c:axId val="256475295"/>
      </c:barChart>
      <c:lineChart>
        <c:grouping val="standard"/>
        <c:varyColors val="0"/>
        <c:ser>
          <c:idx val="2"/>
          <c:order val="2"/>
          <c:tx>
            <c:strRef>
              <c:f>PEMILU2019_DPRD_PROVINSI!$F$7</c:f>
              <c:strCache>
                <c:ptCount val="1"/>
                <c:pt idx="0">
                  <c:v>Persentase Pemilih PR</c:v>
                </c:pt>
              </c:strCache>
            </c:strRef>
          </c:tx>
          <c:spPr>
            <a:ln w="22225" cap="rnd">
              <a:solidFill>
                <a:schemeClr val="accent3"/>
              </a:solidFill>
              <a:round/>
            </a:ln>
            <a:effectLst/>
          </c:spPr>
          <c:marker>
            <c:symbol val="none"/>
          </c:marker>
          <c:cat>
            <c:strRef>
              <c:f>PEMILU2019_DPRD_PROVINSI!$C$8:$C$11</c:f>
              <c:strCache>
                <c:ptCount val="4"/>
                <c:pt idx="0">
                  <c:v>Luwu</c:v>
                </c:pt>
                <c:pt idx="1">
                  <c:v>Luwu Utara</c:v>
                </c:pt>
                <c:pt idx="2">
                  <c:v>Luwu Timur</c:v>
                </c:pt>
                <c:pt idx="3">
                  <c:v>Kota Palopo</c:v>
                </c:pt>
              </c:strCache>
            </c:strRef>
          </c:cat>
          <c:val>
            <c:numRef>
              <c:f>PEMILU2019_DPRD_PROVINSI!$F$8:$F$11</c:f>
              <c:numCache>
                <c:formatCode>0%</c:formatCode>
                <c:ptCount val="4"/>
                <c:pt idx="0">
                  <c:v>0.86742725544116417</c:v>
                </c:pt>
                <c:pt idx="1">
                  <c:v>0.82952490105836219</c:v>
                </c:pt>
                <c:pt idx="2">
                  <c:v>0.81800560656113552</c:v>
                </c:pt>
                <c:pt idx="3">
                  <c:v>0.85571438389114152</c:v>
                </c:pt>
              </c:numCache>
            </c:numRef>
          </c:val>
          <c:smooth val="0"/>
          <c:extLst>
            <c:ext xmlns:c16="http://schemas.microsoft.com/office/drawing/2014/chart" uri="{C3380CC4-5D6E-409C-BE32-E72D297353CC}">
              <c16:uniqueId val="{00000002-BB62-476A-8C37-C28B0D2AC104}"/>
            </c:ext>
          </c:extLst>
        </c:ser>
        <c:dLbls>
          <c:showLegendKey val="0"/>
          <c:showVal val="0"/>
          <c:showCatName val="0"/>
          <c:showSerName val="0"/>
          <c:showPercent val="0"/>
          <c:showBubbleSize val="0"/>
        </c:dLbls>
        <c:marker val="1"/>
        <c:smooth val="0"/>
        <c:axId val="256464895"/>
        <c:axId val="256477791"/>
      </c:lineChart>
      <c:catAx>
        <c:axId val="2564773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id-ID"/>
          </a:p>
        </c:txPr>
        <c:crossAx val="256475295"/>
        <c:crosses val="autoZero"/>
        <c:auto val="1"/>
        <c:lblAlgn val="ctr"/>
        <c:lblOffset val="100"/>
        <c:noMultiLvlLbl val="0"/>
      </c:catAx>
      <c:valAx>
        <c:axId val="2564752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256477375"/>
        <c:crosses val="autoZero"/>
        <c:crossBetween val="between"/>
      </c:valAx>
      <c:valAx>
        <c:axId val="25647779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256464895"/>
        <c:crosses val="max"/>
        <c:crossBetween val="between"/>
      </c:valAx>
      <c:catAx>
        <c:axId val="256464895"/>
        <c:scaling>
          <c:orientation val="minMax"/>
        </c:scaling>
        <c:delete val="1"/>
        <c:axPos val="b"/>
        <c:numFmt formatCode="General" sourceLinked="1"/>
        <c:majorTickMark val="out"/>
        <c:minorTickMark val="none"/>
        <c:tickLblPos val="nextTo"/>
        <c:crossAx val="25647779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r>
              <a:rPr lang="en-US" sz="1400"/>
              <a:t>Total Pemilih Dapil 11</a:t>
            </a:r>
            <a:endParaRPr lang="id-ID" sz="1400"/>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endParaRPr lang="id-ID"/>
        </a:p>
      </c:txPr>
    </c:title>
    <c:autoTitleDeleted val="0"/>
    <c:plotArea>
      <c:layout/>
      <c:barChart>
        <c:barDir val="col"/>
        <c:grouping val="clustered"/>
        <c:varyColors val="0"/>
        <c:ser>
          <c:idx val="0"/>
          <c:order val="0"/>
          <c:tx>
            <c:strRef>
              <c:f>PEMILU2019_DPRD_PROVINSI!$B$12</c:f>
              <c:strCache>
                <c:ptCount val="1"/>
                <c:pt idx="0">
                  <c:v>Total Jumlah Pemilih</c:v>
                </c:pt>
              </c:strCache>
            </c:strRef>
          </c:tx>
          <c:spPr>
            <a:solidFill>
              <a:schemeClr val="accent1"/>
            </a:solidFill>
            <a:ln>
              <a:noFill/>
            </a:ln>
            <a:effectLst/>
          </c:spPr>
          <c:invertIfNegative val="0"/>
          <c:cat>
            <c:strRef>
              <c:f>PEMILU2019_DPRD_PROVINSI!$A$13:$A$16</c:f>
              <c:strCache>
                <c:ptCount val="4"/>
                <c:pt idx="0">
                  <c:v>Luwu</c:v>
                </c:pt>
                <c:pt idx="1">
                  <c:v>Luwu Utara</c:v>
                </c:pt>
                <c:pt idx="2">
                  <c:v>Luwu Timur</c:v>
                </c:pt>
                <c:pt idx="3">
                  <c:v>Kota Palopo</c:v>
                </c:pt>
              </c:strCache>
            </c:strRef>
          </c:cat>
          <c:val>
            <c:numRef>
              <c:f>PEMILU2019_DPRD_PROVINSI!$B$13:$B$16</c:f>
              <c:numCache>
                <c:formatCode>General</c:formatCode>
                <c:ptCount val="4"/>
                <c:pt idx="0">
                  <c:v>262183</c:v>
                </c:pt>
                <c:pt idx="1">
                  <c:v>223412</c:v>
                </c:pt>
                <c:pt idx="2">
                  <c:v>196084</c:v>
                </c:pt>
                <c:pt idx="3">
                  <c:v>114092</c:v>
                </c:pt>
              </c:numCache>
            </c:numRef>
          </c:val>
          <c:extLst>
            <c:ext xmlns:c16="http://schemas.microsoft.com/office/drawing/2014/chart" uri="{C3380CC4-5D6E-409C-BE32-E72D297353CC}">
              <c16:uniqueId val="{00000000-B402-439D-82EA-82DDD1E61329}"/>
            </c:ext>
          </c:extLst>
        </c:ser>
        <c:ser>
          <c:idx val="1"/>
          <c:order val="1"/>
          <c:tx>
            <c:strRef>
              <c:f>PEMILU2019_DPRD_PROVINSI!$C$12</c:f>
              <c:strCache>
                <c:ptCount val="1"/>
                <c:pt idx="0">
                  <c:v>Total Pengguna Hak Pilih</c:v>
                </c:pt>
              </c:strCache>
            </c:strRef>
          </c:tx>
          <c:spPr>
            <a:solidFill>
              <a:schemeClr val="accent2"/>
            </a:solidFill>
            <a:ln>
              <a:noFill/>
            </a:ln>
            <a:effectLst/>
          </c:spPr>
          <c:invertIfNegative val="0"/>
          <c:cat>
            <c:strRef>
              <c:f>PEMILU2019_DPRD_PROVINSI!$A$13:$A$16</c:f>
              <c:strCache>
                <c:ptCount val="4"/>
                <c:pt idx="0">
                  <c:v>Luwu</c:v>
                </c:pt>
                <c:pt idx="1">
                  <c:v>Luwu Utara</c:v>
                </c:pt>
                <c:pt idx="2">
                  <c:v>Luwu Timur</c:v>
                </c:pt>
                <c:pt idx="3">
                  <c:v>Kota Palopo</c:v>
                </c:pt>
              </c:strCache>
            </c:strRef>
          </c:cat>
          <c:val>
            <c:numRef>
              <c:f>PEMILU2019_DPRD_PROVINSI!$C$13:$C$16</c:f>
              <c:numCache>
                <c:formatCode>General</c:formatCode>
                <c:ptCount val="4"/>
                <c:pt idx="0">
                  <c:v>217435</c:v>
                </c:pt>
                <c:pt idx="1">
                  <c:v>181204</c:v>
                </c:pt>
                <c:pt idx="2">
                  <c:v>156880</c:v>
                </c:pt>
                <c:pt idx="3">
                  <c:v>94189</c:v>
                </c:pt>
              </c:numCache>
            </c:numRef>
          </c:val>
          <c:extLst>
            <c:ext xmlns:c16="http://schemas.microsoft.com/office/drawing/2014/chart" uri="{C3380CC4-5D6E-409C-BE32-E72D297353CC}">
              <c16:uniqueId val="{00000001-B402-439D-82EA-82DDD1E61329}"/>
            </c:ext>
          </c:extLst>
        </c:ser>
        <c:dLbls>
          <c:showLegendKey val="0"/>
          <c:showVal val="0"/>
          <c:showCatName val="0"/>
          <c:showSerName val="0"/>
          <c:showPercent val="0"/>
          <c:showBubbleSize val="0"/>
        </c:dLbls>
        <c:gapWidth val="247"/>
        <c:overlap val="-27"/>
        <c:axId val="312017439"/>
        <c:axId val="312022847"/>
      </c:barChart>
      <c:lineChart>
        <c:grouping val="standard"/>
        <c:varyColors val="0"/>
        <c:ser>
          <c:idx val="2"/>
          <c:order val="2"/>
          <c:tx>
            <c:strRef>
              <c:f>PEMILU2019_DPRD_PROVINSI!$D$12</c:f>
              <c:strCache>
                <c:ptCount val="1"/>
                <c:pt idx="0">
                  <c:v>Persentase Total Pemilih</c:v>
                </c:pt>
              </c:strCache>
            </c:strRef>
          </c:tx>
          <c:spPr>
            <a:ln w="22225" cap="rnd">
              <a:solidFill>
                <a:schemeClr val="accent3"/>
              </a:solidFill>
              <a:round/>
            </a:ln>
            <a:effectLst/>
          </c:spPr>
          <c:marker>
            <c:symbol val="none"/>
          </c:marker>
          <c:cat>
            <c:strRef>
              <c:f>PEMILU2019_DPRD_PROVINSI!$A$13:$A$16</c:f>
              <c:strCache>
                <c:ptCount val="4"/>
                <c:pt idx="0">
                  <c:v>Luwu</c:v>
                </c:pt>
                <c:pt idx="1">
                  <c:v>Luwu Utara</c:v>
                </c:pt>
                <c:pt idx="2">
                  <c:v>Luwu Timur</c:v>
                </c:pt>
                <c:pt idx="3">
                  <c:v>Kota Palopo</c:v>
                </c:pt>
              </c:strCache>
            </c:strRef>
          </c:cat>
          <c:val>
            <c:numRef>
              <c:f>PEMILU2019_DPRD_PROVINSI!$D$13:$D$16</c:f>
              <c:numCache>
                <c:formatCode>0%</c:formatCode>
                <c:ptCount val="4"/>
                <c:pt idx="0">
                  <c:v>0.82932531857519365</c:v>
                </c:pt>
                <c:pt idx="1">
                  <c:v>0.81107550176355792</c:v>
                </c:pt>
                <c:pt idx="2">
                  <c:v>0.80006527814610062</c:v>
                </c:pt>
                <c:pt idx="3">
                  <c:v>0.82555306244083726</c:v>
                </c:pt>
              </c:numCache>
            </c:numRef>
          </c:val>
          <c:smooth val="0"/>
          <c:extLst>
            <c:ext xmlns:c16="http://schemas.microsoft.com/office/drawing/2014/chart" uri="{C3380CC4-5D6E-409C-BE32-E72D297353CC}">
              <c16:uniqueId val="{00000002-B402-439D-82EA-82DDD1E61329}"/>
            </c:ext>
          </c:extLst>
        </c:ser>
        <c:dLbls>
          <c:showLegendKey val="0"/>
          <c:showVal val="0"/>
          <c:showCatName val="0"/>
          <c:showSerName val="0"/>
          <c:showPercent val="0"/>
          <c:showBubbleSize val="0"/>
        </c:dLbls>
        <c:marker val="1"/>
        <c:smooth val="0"/>
        <c:axId val="312017023"/>
        <c:axId val="312019103"/>
      </c:lineChart>
      <c:catAx>
        <c:axId val="3120174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id-ID"/>
          </a:p>
        </c:txPr>
        <c:crossAx val="312022847"/>
        <c:crosses val="autoZero"/>
        <c:auto val="1"/>
        <c:lblAlgn val="ctr"/>
        <c:lblOffset val="100"/>
        <c:noMultiLvlLbl val="0"/>
      </c:catAx>
      <c:valAx>
        <c:axId val="3120228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312017439"/>
        <c:crosses val="autoZero"/>
        <c:crossBetween val="between"/>
      </c:valAx>
      <c:valAx>
        <c:axId val="31201910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crossAx val="312017023"/>
        <c:crosses val="max"/>
        <c:crossBetween val="between"/>
      </c:valAx>
      <c:catAx>
        <c:axId val="312017023"/>
        <c:scaling>
          <c:orientation val="minMax"/>
        </c:scaling>
        <c:delete val="1"/>
        <c:axPos val="b"/>
        <c:numFmt formatCode="General" sourceLinked="1"/>
        <c:majorTickMark val="out"/>
        <c:minorTickMark val="none"/>
        <c:tickLblPos val="nextTo"/>
        <c:crossAx val="31201910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Century" panose="02040604050505020304" pitchFamily="18" charset="0"/>
                <a:ea typeface="+mj-ea"/>
                <a:cs typeface="+mj-cs"/>
              </a:defRPr>
            </a:pPr>
            <a:r>
              <a:rPr lang="en-US" sz="1600" b="1">
                <a:solidFill>
                  <a:sysClr val="windowText" lastClr="000000"/>
                </a:solidFill>
                <a:latin typeface="Century" panose="02040604050505020304" pitchFamily="18" charset="0"/>
              </a:rPr>
              <a:t>PERBANDINGAN SUARA CALEG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Century" panose="02040604050505020304" pitchFamily="18" charset="0"/>
              <a:ea typeface="+mj-ea"/>
              <a:cs typeface="+mj-cs"/>
            </a:defRPr>
          </a:pPr>
          <a:endParaRPr lang="id-ID"/>
        </a:p>
      </c:txPr>
    </c:title>
    <c:autoTitleDeleted val="0"/>
    <c:plotArea>
      <c:layout/>
      <c:barChart>
        <c:barDir val="col"/>
        <c:grouping val="clustered"/>
        <c:varyColors val="0"/>
        <c:ser>
          <c:idx val="0"/>
          <c:order val="0"/>
          <c:tx>
            <c:strRef>
              <c:f>Sheet2!$A$25:$B$25</c:f>
              <c:strCache>
                <c:ptCount val="2"/>
                <c:pt idx="0">
                  <c:v>ANDI TENRI KARTA</c:v>
                </c:pt>
                <c:pt idx="1">
                  <c:v>GERINDRA</c:v>
                </c:pt>
              </c:strCache>
            </c:strRef>
          </c:tx>
          <c:spPr>
            <a:solidFill>
              <a:schemeClr val="accent1"/>
            </a:solidFill>
            <a:ln>
              <a:noFill/>
            </a:ln>
            <a:effectLst/>
          </c:spPr>
          <c:invertIfNegative val="0"/>
          <c:cat>
            <c:strRef>
              <c:f>Sheet2!$C$24:$L$24</c:f>
              <c:strCache>
                <c:ptCount val="10"/>
                <c:pt idx="0">
                  <c:v>TORAJA UTARA</c:v>
                </c:pt>
                <c:pt idx="1">
                  <c:v>SIDENRENG RAPPANG</c:v>
                </c:pt>
                <c:pt idx="2">
                  <c:v>PINRANG</c:v>
                </c:pt>
                <c:pt idx="3">
                  <c:v>ENREKANG</c:v>
                </c:pt>
                <c:pt idx="4">
                  <c:v>LUWU</c:v>
                </c:pt>
                <c:pt idx="5">
                  <c:v>TANA TORAJA</c:v>
                </c:pt>
                <c:pt idx="6">
                  <c:v>LUWU UTARA</c:v>
                </c:pt>
                <c:pt idx="7">
                  <c:v>LUWU TIMUR</c:v>
                </c:pt>
                <c:pt idx="8">
                  <c:v>KOTA PALOPO</c:v>
                </c:pt>
                <c:pt idx="9">
                  <c:v>JUMLAH AKHIR</c:v>
                </c:pt>
              </c:strCache>
            </c:strRef>
          </c:cat>
          <c:val>
            <c:numRef>
              <c:f>Sheet2!$C$25:$L$25</c:f>
              <c:numCache>
                <c:formatCode>General</c:formatCode>
                <c:ptCount val="10"/>
                <c:pt idx="0">
                  <c:v>184</c:v>
                </c:pt>
                <c:pt idx="1">
                  <c:v>1483</c:v>
                </c:pt>
                <c:pt idx="2">
                  <c:v>870</c:v>
                </c:pt>
                <c:pt idx="3">
                  <c:v>558</c:v>
                </c:pt>
                <c:pt idx="4">
                  <c:v>13122</c:v>
                </c:pt>
                <c:pt idx="5">
                  <c:v>553</c:v>
                </c:pt>
                <c:pt idx="6">
                  <c:v>1666</c:v>
                </c:pt>
                <c:pt idx="7">
                  <c:v>1724</c:v>
                </c:pt>
                <c:pt idx="8">
                  <c:v>6379</c:v>
                </c:pt>
                <c:pt idx="9">
                  <c:v>26539</c:v>
                </c:pt>
              </c:numCache>
            </c:numRef>
          </c:val>
          <c:extLst>
            <c:ext xmlns:c16="http://schemas.microsoft.com/office/drawing/2014/chart" uri="{C3380CC4-5D6E-409C-BE32-E72D297353CC}">
              <c16:uniqueId val="{00000000-A154-4176-B3EF-9F0F9020B26F}"/>
            </c:ext>
          </c:extLst>
        </c:ser>
        <c:ser>
          <c:idx val="1"/>
          <c:order val="1"/>
          <c:tx>
            <c:strRef>
              <c:f>Sheet2!$A$26:$B$26</c:f>
              <c:strCache>
                <c:ptCount val="2"/>
                <c:pt idx="0">
                  <c:v>HAYARNA HAKIM, S.H, M.Si</c:v>
                </c:pt>
                <c:pt idx="1">
                  <c:v>NASDEM</c:v>
                </c:pt>
              </c:strCache>
            </c:strRef>
          </c:tx>
          <c:spPr>
            <a:solidFill>
              <a:schemeClr val="accent2"/>
            </a:solidFill>
            <a:ln>
              <a:noFill/>
            </a:ln>
            <a:effectLst/>
          </c:spPr>
          <c:invertIfNegative val="0"/>
          <c:cat>
            <c:strRef>
              <c:f>Sheet2!$C$24:$L$24</c:f>
              <c:strCache>
                <c:ptCount val="10"/>
                <c:pt idx="0">
                  <c:v>TORAJA UTARA</c:v>
                </c:pt>
                <c:pt idx="1">
                  <c:v>SIDENRENG RAPPANG</c:v>
                </c:pt>
                <c:pt idx="2">
                  <c:v>PINRANG</c:v>
                </c:pt>
                <c:pt idx="3">
                  <c:v>ENREKANG</c:v>
                </c:pt>
                <c:pt idx="4">
                  <c:v>LUWU</c:v>
                </c:pt>
                <c:pt idx="5">
                  <c:v>TANA TORAJA</c:v>
                </c:pt>
                <c:pt idx="6">
                  <c:v>LUWU UTARA</c:v>
                </c:pt>
                <c:pt idx="7">
                  <c:v>LUWU TIMUR</c:v>
                </c:pt>
                <c:pt idx="8">
                  <c:v>KOTA PALOPO</c:v>
                </c:pt>
                <c:pt idx="9">
                  <c:v>JUMLAH AKHIR</c:v>
                </c:pt>
              </c:strCache>
            </c:strRef>
          </c:cat>
          <c:val>
            <c:numRef>
              <c:f>Sheet2!$C$26:$L$26</c:f>
              <c:numCache>
                <c:formatCode>General</c:formatCode>
                <c:ptCount val="10"/>
                <c:pt idx="0">
                  <c:v>232</c:v>
                </c:pt>
                <c:pt idx="1">
                  <c:v>304</c:v>
                </c:pt>
                <c:pt idx="2">
                  <c:v>482</c:v>
                </c:pt>
                <c:pt idx="3">
                  <c:v>159</c:v>
                </c:pt>
                <c:pt idx="4">
                  <c:v>6807</c:v>
                </c:pt>
                <c:pt idx="5">
                  <c:v>286</c:v>
                </c:pt>
                <c:pt idx="6">
                  <c:v>397</c:v>
                </c:pt>
                <c:pt idx="7">
                  <c:v>352</c:v>
                </c:pt>
                <c:pt idx="8">
                  <c:v>492</c:v>
                </c:pt>
                <c:pt idx="9">
                  <c:v>9511</c:v>
                </c:pt>
              </c:numCache>
            </c:numRef>
          </c:val>
          <c:extLst>
            <c:ext xmlns:c16="http://schemas.microsoft.com/office/drawing/2014/chart" uri="{C3380CC4-5D6E-409C-BE32-E72D297353CC}">
              <c16:uniqueId val="{00000001-A154-4176-B3EF-9F0F9020B26F}"/>
            </c:ext>
          </c:extLst>
        </c:ser>
        <c:dLbls>
          <c:showLegendKey val="0"/>
          <c:showVal val="0"/>
          <c:showCatName val="0"/>
          <c:showSerName val="0"/>
          <c:showPercent val="0"/>
          <c:showBubbleSize val="0"/>
        </c:dLbls>
        <c:gapWidth val="199"/>
        <c:axId val="312841312"/>
        <c:axId val="312843808"/>
      </c:barChart>
      <c:catAx>
        <c:axId val="3128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none" spc="0" normalizeH="0" baseline="0">
                <a:solidFill>
                  <a:sysClr val="windowText" lastClr="000000"/>
                </a:solidFill>
                <a:latin typeface="+mn-lt"/>
                <a:ea typeface="+mn-ea"/>
                <a:cs typeface="+mn-cs"/>
              </a:defRPr>
            </a:pPr>
            <a:endParaRPr lang="id-ID"/>
          </a:p>
        </c:txPr>
        <c:crossAx val="312843808"/>
        <c:crosses val="autoZero"/>
        <c:auto val="1"/>
        <c:lblAlgn val="ctr"/>
        <c:lblOffset val="100"/>
        <c:noMultiLvlLbl val="0"/>
      </c:catAx>
      <c:valAx>
        <c:axId val="31284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d-ID"/>
          </a:p>
        </c:txPr>
        <c:crossAx val="312841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r>
              <a:rPr lang="en-US" sz="1800" b="1">
                <a:solidFill>
                  <a:sysClr val="windowText" lastClr="000000"/>
                </a:solidFill>
              </a:rPr>
              <a:t>PERBANDINGAN</a:t>
            </a:r>
            <a:r>
              <a:rPr lang="en-US" sz="1800" b="1" baseline="0">
                <a:solidFill>
                  <a:sysClr val="windowText" lastClr="000000"/>
                </a:solidFill>
              </a:rPr>
              <a:t> SUARA CALEG GOLKAR DPR-RI 2019</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endParaRPr lang="id-ID"/>
        </a:p>
      </c:txPr>
    </c:title>
    <c:autoTitleDeleted val="0"/>
    <c:plotArea>
      <c:layout/>
      <c:barChart>
        <c:barDir val="bar"/>
        <c:grouping val="clustered"/>
        <c:varyColors val="0"/>
        <c:ser>
          <c:idx val="0"/>
          <c:order val="0"/>
          <c:tx>
            <c:strRef>
              <c:f>Sheet2!$F$35</c:f>
              <c:strCache>
                <c:ptCount val="1"/>
                <c:pt idx="0">
                  <c:v>TOTAL SUARA</c:v>
                </c:pt>
              </c:strCache>
            </c:strRef>
          </c:tx>
          <c:spPr>
            <a:solidFill>
              <a:schemeClr val="accent1"/>
            </a:solidFill>
            <a:ln>
              <a:noFill/>
            </a:ln>
            <a:effectLst/>
          </c:spPr>
          <c:invertIfNegative val="0"/>
          <c:cat>
            <c:strRef>
              <c:f>Sheet2!$E$36:$E$42</c:f>
              <c:strCache>
                <c:ptCount val="7"/>
                <c:pt idx="0">
                  <c:v>drg. HJ. ANDI FAUZIAH PUJIWATIE HATTA, S.K.G.</c:v>
                </c:pt>
                <c:pt idx="1">
                  <c:v>Ir. ABDILLAH NATSIR</c:v>
                </c:pt>
                <c:pt idx="2">
                  <c:v>Dra. ANDI ASTUTY ATTAS</c:v>
                </c:pt>
                <c:pt idx="3">
                  <c:v>EMIR BARAMULI, M.B.A</c:v>
                </c:pt>
                <c:pt idx="4">
                  <c:v>HASRUL, S.E</c:v>
                </c:pt>
                <c:pt idx="5">
                  <c:v>ALBERTIEN ENANG PIRADE, S.E., M.Sc</c:v>
                </c:pt>
                <c:pt idx="6">
                  <c:v>MUHAMMAD FAUZI, S.E</c:v>
                </c:pt>
              </c:strCache>
            </c:strRef>
          </c:cat>
          <c:val>
            <c:numRef>
              <c:f>Sheet2!$F$36:$F$42</c:f>
              <c:numCache>
                <c:formatCode>General</c:formatCode>
                <c:ptCount val="7"/>
                <c:pt idx="0">
                  <c:v>45959</c:v>
                </c:pt>
                <c:pt idx="1">
                  <c:v>49238</c:v>
                </c:pt>
                <c:pt idx="2">
                  <c:v>7173</c:v>
                </c:pt>
                <c:pt idx="3">
                  <c:v>33509</c:v>
                </c:pt>
                <c:pt idx="4">
                  <c:v>6422</c:v>
                </c:pt>
                <c:pt idx="5">
                  <c:v>7311</c:v>
                </c:pt>
                <c:pt idx="6">
                  <c:v>63076</c:v>
                </c:pt>
              </c:numCache>
            </c:numRef>
          </c:val>
          <c:extLst>
            <c:ext xmlns:c16="http://schemas.microsoft.com/office/drawing/2014/chart" uri="{C3380CC4-5D6E-409C-BE32-E72D297353CC}">
              <c16:uniqueId val="{00000000-A0AB-4D9C-9C85-25257631FCDD}"/>
            </c:ext>
          </c:extLst>
        </c:ser>
        <c:dLbls>
          <c:showLegendKey val="0"/>
          <c:showVal val="0"/>
          <c:showCatName val="0"/>
          <c:showSerName val="0"/>
          <c:showPercent val="0"/>
          <c:showBubbleSize val="0"/>
        </c:dLbls>
        <c:gapWidth val="269"/>
        <c:axId val="312834240"/>
        <c:axId val="312838400"/>
      </c:barChart>
      <c:catAx>
        <c:axId val="312834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none" spc="0" normalizeH="0" baseline="0">
                <a:solidFill>
                  <a:sysClr val="windowText" lastClr="000000"/>
                </a:solidFill>
                <a:latin typeface="+mn-lt"/>
                <a:ea typeface="+mn-ea"/>
                <a:cs typeface="+mn-cs"/>
              </a:defRPr>
            </a:pPr>
            <a:endParaRPr lang="id-ID"/>
          </a:p>
        </c:txPr>
        <c:crossAx val="312838400"/>
        <c:crosses val="autoZero"/>
        <c:auto val="1"/>
        <c:lblAlgn val="ctr"/>
        <c:lblOffset val="100"/>
        <c:noMultiLvlLbl val="0"/>
      </c:catAx>
      <c:valAx>
        <c:axId val="3128384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id-ID"/>
          </a:p>
        </c:txPr>
        <c:crossAx val="31283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cap="none" spc="0" normalizeH="0" baseline="0">
                <a:solidFill>
                  <a:sysClr val="windowText" lastClr="000000"/>
                </a:solidFill>
                <a:latin typeface="+mj-lt"/>
                <a:ea typeface="+mj-ea"/>
                <a:cs typeface="+mj-cs"/>
              </a:defRPr>
            </a:pPr>
            <a:r>
              <a:rPr lang="en-US" sz="1200" b="1">
                <a:solidFill>
                  <a:sysClr val="windowText" lastClr="000000"/>
                </a:solidFill>
              </a:rPr>
              <a:t>SUARA</a:t>
            </a:r>
            <a:r>
              <a:rPr lang="en-US" sz="1200" b="1" baseline="0">
                <a:solidFill>
                  <a:sysClr val="windowText" lastClr="000000"/>
                </a:solidFill>
              </a:rPr>
              <a:t> CALEG MEWAKILI SUARA PARTAINYA</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ysClr val="windowText" lastClr="000000"/>
              </a:solidFill>
              <a:latin typeface="+mj-lt"/>
              <a:ea typeface="+mj-ea"/>
              <a:cs typeface="+mj-cs"/>
            </a:defRPr>
          </a:pPr>
          <a:endParaRPr lang="id-ID"/>
        </a:p>
      </c:txPr>
    </c:title>
    <c:autoTitleDeleted val="0"/>
    <c:plotArea>
      <c:layout/>
      <c:barChart>
        <c:barDir val="col"/>
        <c:grouping val="clustered"/>
        <c:varyColors val="0"/>
        <c:ser>
          <c:idx val="0"/>
          <c:order val="0"/>
          <c:tx>
            <c:strRef>
              <c:f>DPRD_PROVINSI_2019!$F$4</c:f>
              <c:strCache>
                <c:ptCount val="1"/>
                <c:pt idx="0">
                  <c:v>RASIO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DPRD_PROVINSI_2019!$A$5:$A$15</c:f>
              <c:strCache>
                <c:ptCount val="11"/>
                <c:pt idx="0">
                  <c:v>M. TAQWA MULLER</c:v>
                </c:pt>
                <c:pt idx="1">
                  <c:v>Drs. ANDI HATTA MARAKARMA, M.P.</c:v>
                </c:pt>
                <c:pt idx="2">
                  <c:v>Dr. H. HUSMARUDDIN, S.E., M.M.</c:v>
                </c:pt>
                <c:pt idx="3">
                  <c:v>ANDI SYAFIUDDIN PATAHUDDIN, S.T.</c:v>
                </c:pt>
                <c:pt idx="4">
                  <c:v>Drs. MARJONO</c:v>
                </c:pt>
                <c:pt idx="5">
                  <c:v>RAKHMAT KASJIM, S.T.</c:v>
                </c:pt>
                <c:pt idx="6">
                  <c:v>Drs. ESRA LAMBAN</c:v>
                </c:pt>
                <c:pt idx="7">
                  <c:v>FADRIATY A.S., S.T., M.M.</c:v>
                </c:pt>
                <c:pt idx="8">
                  <c:v>JABBAR IDRIS, S.T.</c:v>
                </c:pt>
                <c:pt idx="9">
                  <c:v>WAHYUDDIN M. NUR, S.H., M.H.</c:v>
                </c:pt>
                <c:pt idx="10">
                  <c:v>Ir. IRWAN HAMID</c:v>
                </c:pt>
              </c:strCache>
            </c:strRef>
          </c:cat>
          <c:val>
            <c:numRef>
              <c:f>DPRD_PROVINSI_2019!$F$5:$F$15</c:f>
              <c:numCache>
                <c:formatCode>0%</c:formatCode>
                <c:ptCount val="11"/>
                <c:pt idx="0">
                  <c:v>0.2278501553154991</c:v>
                </c:pt>
                <c:pt idx="1">
                  <c:v>0.15519959200704714</c:v>
                </c:pt>
                <c:pt idx="2">
                  <c:v>0.24060912170336318</c:v>
                </c:pt>
                <c:pt idx="3">
                  <c:v>0.25731107036000384</c:v>
                </c:pt>
                <c:pt idx="4">
                  <c:v>0.37452317252092865</c:v>
                </c:pt>
                <c:pt idx="5">
                  <c:v>0.28561841737347377</c:v>
                </c:pt>
                <c:pt idx="6">
                  <c:v>0.27775481058328322</c:v>
                </c:pt>
                <c:pt idx="7">
                  <c:v>0.23264793715405246</c:v>
                </c:pt>
                <c:pt idx="8">
                  <c:v>0.47739897383708602</c:v>
                </c:pt>
                <c:pt idx="9">
                  <c:v>0.25035936167620904</c:v>
                </c:pt>
                <c:pt idx="10">
                  <c:v>0.2178564640073859</c:v>
                </c:pt>
              </c:numCache>
            </c:numRef>
          </c:val>
          <c:extLst>
            <c:ext xmlns:c16="http://schemas.microsoft.com/office/drawing/2014/chart" uri="{C3380CC4-5D6E-409C-BE32-E72D297353CC}">
              <c16:uniqueId val="{00000000-B10F-4B25-A493-936505CADB56}"/>
            </c:ext>
          </c:extLst>
        </c:ser>
        <c:dLbls>
          <c:dLblPos val="outEnd"/>
          <c:showLegendKey val="0"/>
          <c:showVal val="1"/>
          <c:showCatName val="0"/>
          <c:showSerName val="0"/>
          <c:showPercent val="0"/>
          <c:showBubbleSize val="0"/>
        </c:dLbls>
        <c:gapWidth val="267"/>
        <c:overlap val="-43"/>
        <c:axId val="318430608"/>
        <c:axId val="318425616"/>
      </c:barChart>
      <c:catAx>
        <c:axId val="318430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1" i="0" u="none" strike="noStrike" kern="1200" cap="none" spc="0" normalizeH="0" baseline="0">
                <a:solidFill>
                  <a:sysClr val="windowText" lastClr="000000"/>
                </a:solidFill>
                <a:latin typeface="+mn-lt"/>
                <a:ea typeface="+mn-ea"/>
                <a:cs typeface="+mn-cs"/>
              </a:defRPr>
            </a:pPr>
            <a:endParaRPr lang="id-ID"/>
          </a:p>
        </c:txPr>
        <c:crossAx val="318425616"/>
        <c:crosses val="autoZero"/>
        <c:auto val="1"/>
        <c:lblAlgn val="ctr"/>
        <c:lblOffset val="100"/>
        <c:noMultiLvlLbl val="0"/>
      </c:catAx>
      <c:valAx>
        <c:axId val="318425616"/>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id-ID"/>
          </a:p>
        </c:txPr>
        <c:crossAx val="31843060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PEROLEHAN SUARA CALEG / KESELURUHAN SUARA PARTAI</cx:v>
        </cx:txData>
      </cx:tx>
      <cx:txPr>
        <a:bodyPr spcFirstLastPara="1" vertOverflow="ellipsis" horzOverflow="overflow" wrap="square" lIns="0" tIns="0" rIns="0" bIns="0" anchor="ctr" anchorCtr="1"/>
        <a:lstStyle/>
        <a:p>
          <a:pPr algn="ctr" rtl="0">
            <a:defRPr sz="1400" b="1">
              <a:solidFill>
                <a:sysClr val="windowText" lastClr="000000"/>
              </a:solidFill>
            </a:defRPr>
          </a:pPr>
          <a:r>
            <a:rPr lang="en-US" sz="1400" b="1" i="0" u="none" strike="noStrike" baseline="0">
              <a:solidFill>
                <a:sysClr val="windowText" lastClr="000000"/>
              </a:solidFill>
              <a:latin typeface="Calibri" panose="020F0502020204030204"/>
            </a:rPr>
            <a:t>PEROLEHAN SUARA CALEG / KESELURUHAN SUARA PARTAI</a:t>
          </a:r>
        </a:p>
      </cx:txPr>
    </cx:title>
    <cx:plotArea>
      <cx:plotAreaRegion>
        <cx:series layoutId="funnel" uniqueId="{484573B4-EE74-49D4-BBF8-E7ADD3FA3331}">
          <cx:tx>
            <cx:txData>
              <cx:f>_xlchart.v2.1</cx:f>
              <cx:v>PERCENTASE</cx:v>
            </cx:txData>
          </cx:tx>
          <cx:spPr>
            <a:solidFill>
              <a:srgbClr val="0070C0"/>
            </a:solidFill>
          </cx:spPr>
          <cx:data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1200" b="1">
                <a:solidFill>
                  <a:sysClr val="windowText" lastClr="000000"/>
                </a:solidFill>
              </a:defRPr>
            </a:pPr>
            <a:endParaRPr lang="en-US" sz="1200" b="1" i="0" u="none" strike="noStrike" baseline="0">
              <a:solidFill>
                <a:sysClr val="windowText" lastClr="000000"/>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DISTRIBUSI KESELURUHAN SUARA PEMILIH PARTAI NASDEM DAPIL SUL-SEL III</cx:v>
        </cx:txData>
      </cx:tx>
      <cx:txPr>
        <a:bodyPr spcFirstLastPara="1" vertOverflow="ellipsis" horzOverflow="overflow" wrap="square" lIns="0" tIns="0" rIns="0" bIns="0" anchor="ctr" anchorCtr="1"/>
        <a:lstStyle/>
        <a:p>
          <a:pPr algn="ctr" rtl="0">
            <a:defRPr sz="1600" b="1">
              <a:solidFill>
                <a:sysClr val="windowText" lastClr="000000"/>
              </a:solidFill>
            </a:defRPr>
          </a:pPr>
          <a:r>
            <a:rPr lang="en-US" sz="1600" b="1" i="0" u="none" strike="noStrike" baseline="0">
              <a:solidFill>
                <a:sysClr val="windowText" lastClr="000000"/>
              </a:solidFill>
              <a:latin typeface="Calibri" panose="020F0502020204030204"/>
            </a:rPr>
            <a:t>DISTRIBUSI KESELURUHAN SUARA PEMILIH PARTAI NASDEM DAPIL SUL-SEL III</a:t>
          </a:r>
        </a:p>
      </cx:txPr>
    </cx:title>
    <cx:plotArea>
      <cx:plotAreaRegion>
        <cx:series layoutId="clusteredColumn" uniqueId="{B23768AC-5F15-4C43-AC7A-574973264280}">
          <cx:tx>
            <cx:txData>
              <cx:f>_xlchart.v1.4</cx:f>
              <cx:v>TOTAL SUARA NASDEM</cx:v>
            </cx:txData>
          </cx:tx>
          <cx:dataLabels pos="inEnd">
            <cx:spPr>
              <a:noFill/>
            </cx:spPr>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visibility seriesName="0" categoryName="0" value="1"/>
          </cx:dataLabels>
          <cx:dataId val="0"/>
          <cx:layoutPr>
            <cx:aggregation/>
          </cx:layoutPr>
          <cx:axisId val="1"/>
        </cx:series>
        <cx:series layoutId="paretoLine" ownerIdx="0" uniqueId="{EDA65990-B692-4025-BBE2-059EEA263684}">
          <cx:axisId val="2"/>
        </cx:series>
      </cx:plotAreaRegion>
      <cx:axis id="0">
        <cx:catScaling gapWidth="0"/>
        <cx:tickLabels/>
        <cx:txPr>
          <a:bodyPr spcFirstLastPara="1" vertOverflow="ellipsis" horzOverflow="overflow" wrap="square" lIns="0" tIns="0" rIns="0" bIns="0" anchor="ctr" anchorCtr="1"/>
          <a:lstStyle/>
          <a:p>
            <a:pPr algn="ctr" rtl="0">
              <a:defRPr sz="1200">
                <a:solidFill>
                  <a:sysClr val="windowText" lastClr="000000"/>
                </a:solidFill>
              </a:defRPr>
            </a:pPr>
            <a:endParaRPr lang="en-US" sz="1200" b="0" i="0" u="none" strike="noStrike" baseline="0">
              <a:solidFill>
                <a:sysClr val="windowText" lastClr="000000"/>
              </a:solidFill>
              <a:latin typeface="Calibri" panose="020F0502020204030204"/>
            </a:endParaRPr>
          </a:p>
        </cx:txPr>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a:solidFill>
                  <a:sysClr val="windowText" lastClr="000000"/>
                </a:solidFill>
              </a:defRPr>
            </a:pPr>
            <a:r>
              <a:rPr lang="en-US" sz="1000" b="1" i="0" u="none" strike="noStrike" baseline="0">
                <a:solidFill>
                  <a:sysClr val="windowText" lastClr="000000"/>
                </a:solidFill>
                <a:effectLst/>
                <a:latin typeface="Calibri" panose="020F0502020204030204"/>
                <a:ea typeface="Calibri" panose="020F0502020204030204" pitchFamily="34" charset="0"/>
                <a:cs typeface="Calibri" panose="020F0502020204030204" pitchFamily="34" charset="0"/>
              </a:rPr>
              <a:t>SUARA STANDAR YANG PERLU DICAPAI CALEG BERDASARKAN SUARA RATA-RATA CALEG TERPILIH 2019</a:t>
            </a:r>
            <a:endParaRPr lang="en-US" sz="1000" b="1" i="0" u="none" strike="noStrike" baseline="0">
              <a:solidFill>
                <a:sysClr val="windowText" lastClr="000000"/>
              </a:solidFill>
              <a:latin typeface="Calibri" panose="020F0502020204030204"/>
            </a:endParaRPr>
          </a:p>
        </cx:rich>
      </cx:tx>
    </cx:title>
    <cx:plotArea>
      <cx:plotAreaRegion>
        <cx:series layoutId="funnel" uniqueId="{ECA026CF-AEA8-4615-8633-9F8FC9DBAE47}">
          <cx:tx>
            <cx:txData>
              <cx:f>_xlchart.v2.7</cx:f>
              <cx:v>RATA-RATA SUARA</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solidFill>
                  <a:sysClr val="windowText" lastClr="000000"/>
                </a:solidFill>
              </a:defRPr>
            </a:pPr>
            <a:endParaRPr lang="en-US" sz="800" b="1" i="0" u="none" strike="noStrike" baseline="0">
              <a:solidFill>
                <a:sysClr val="windowText" lastClr="000000"/>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1809751</xdr:colOff>
      <xdr:row>38</xdr:row>
      <xdr:rowOff>95251</xdr:rowOff>
    </xdr:from>
    <xdr:to>
      <xdr:col>13</xdr:col>
      <xdr:colOff>122464</xdr:colOff>
      <xdr:row>53</xdr:row>
      <xdr:rowOff>149679</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F0439B1-4D28-4049-B1B5-42767DA637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973926" y="7534276"/>
              <a:ext cx="6313713" cy="2911928"/>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1034146</xdr:colOff>
      <xdr:row>38</xdr:row>
      <xdr:rowOff>13607</xdr:rowOff>
    </xdr:from>
    <xdr:to>
      <xdr:col>9</xdr:col>
      <xdr:colOff>1578428</xdr:colOff>
      <xdr:row>53</xdr:row>
      <xdr:rowOff>122464</xdr:rowOff>
    </xdr:to>
    <xdr:graphicFrame macro="">
      <xdr:nvGraphicFramePr>
        <xdr:cNvPr id="6" name="Chart 5">
          <a:extLst>
            <a:ext uri="{FF2B5EF4-FFF2-40B4-BE49-F238E27FC236}">
              <a16:creationId xmlns:a16="http://schemas.microsoft.com/office/drawing/2014/main" id="{2A536082-8B7F-46DF-ACE1-31EC48338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435430</xdr:colOff>
      <xdr:row>34</xdr:row>
      <xdr:rowOff>13609</xdr:rowOff>
    </xdr:from>
    <xdr:to>
      <xdr:col>6</xdr:col>
      <xdr:colOff>816431</xdr:colOff>
      <xdr:row>53</xdr:row>
      <xdr:rowOff>81645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F073506-A420-4C94-88E4-77B12B3B46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69455" y="6690634"/>
              <a:ext cx="7439026" cy="3687536"/>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4762</xdr:rowOff>
    </xdr:from>
    <xdr:to>
      <xdr:col>12</xdr:col>
      <xdr:colOff>381000</xdr:colOff>
      <xdr:row>11</xdr:row>
      <xdr:rowOff>0</xdr:rowOff>
    </xdr:to>
    <xdr:graphicFrame macro="">
      <xdr:nvGraphicFramePr>
        <xdr:cNvPr id="6" name="Chart 5">
          <a:extLst>
            <a:ext uri="{FF2B5EF4-FFF2-40B4-BE49-F238E27FC236}">
              <a16:creationId xmlns:a16="http://schemas.microsoft.com/office/drawing/2014/main" id="{E6C34911-A829-4079-AC85-36C5CA59C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11</xdr:row>
      <xdr:rowOff>0</xdr:rowOff>
    </xdr:from>
    <xdr:to>
      <xdr:col>12</xdr:col>
      <xdr:colOff>390525</xdr:colOff>
      <xdr:row>22</xdr:row>
      <xdr:rowOff>57150</xdr:rowOff>
    </xdr:to>
    <xdr:graphicFrame macro="">
      <xdr:nvGraphicFramePr>
        <xdr:cNvPr id="7" name="Chart 6">
          <a:extLst>
            <a:ext uri="{FF2B5EF4-FFF2-40B4-BE49-F238E27FC236}">
              <a16:creationId xmlns:a16="http://schemas.microsoft.com/office/drawing/2014/main" id="{F8B8FEFF-2414-4FE5-A2C1-865D3242D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4763</xdr:colOff>
      <xdr:row>10</xdr:row>
      <xdr:rowOff>209549</xdr:rowOff>
    </xdr:from>
    <xdr:to>
      <xdr:col>5</xdr:col>
      <xdr:colOff>1685925</xdr:colOff>
      <xdr:row>22</xdr:row>
      <xdr:rowOff>66675</xdr:rowOff>
    </xdr:to>
    <xdr:graphicFrame macro="">
      <xdr:nvGraphicFramePr>
        <xdr:cNvPr id="10" name="Chart 9">
          <a:extLst>
            <a:ext uri="{FF2B5EF4-FFF2-40B4-BE49-F238E27FC236}">
              <a16:creationId xmlns:a16="http://schemas.microsoft.com/office/drawing/2014/main" id="{6B76A184-ADF3-4F5D-BEDB-15A71CFE2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136072</xdr:colOff>
      <xdr:row>30</xdr:row>
      <xdr:rowOff>136070</xdr:rowOff>
    </xdr:from>
    <xdr:to>
      <xdr:col>3</xdr:col>
      <xdr:colOff>2000251</xdr:colOff>
      <xdr:row>47</xdr:row>
      <xdr:rowOff>68037</xdr:rowOff>
    </xdr:to>
    <xdr:graphicFrame macro="">
      <xdr:nvGraphicFramePr>
        <xdr:cNvPr id="2" name="Chart 1">
          <a:extLst>
            <a:ext uri="{FF2B5EF4-FFF2-40B4-BE49-F238E27FC236}">
              <a16:creationId xmlns:a16="http://schemas.microsoft.com/office/drawing/2014/main" id="{7B5B58B1-8C73-4FF6-96FE-622C5B255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136070</xdr:colOff>
      <xdr:row>29</xdr:row>
      <xdr:rowOff>125185</xdr:rowOff>
    </xdr:from>
    <xdr:to>
      <xdr:col>11</xdr:col>
      <xdr:colOff>1455964</xdr:colOff>
      <xdr:row>45</xdr:row>
      <xdr:rowOff>136072</xdr:rowOff>
    </xdr:to>
    <xdr:graphicFrame macro="">
      <xdr:nvGraphicFramePr>
        <xdr:cNvPr id="5" name="Chart 4">
          <a:extLst>
            <a:ext uri="{FF2B5EF4-FFF2-40B4-BE49-F238E27FC236}">
              <a16:creationId xmlns:a16="http://schemas.microsoft.com/office/drawing/2014/main" id="{148A50C1-D83A-4F0E-8625-A1BE00D13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9526</xdr:colOff>
      <xdr:row>28</xdr:row>
      <xdr:rowOff>19049</xdr:rowOff>
    </xdr:from>
    <xdr:to>
      <xdr:col>2</xdr:col>
      <xdr:colOff>762000</xdr:colOff>
      <xdr:row>40</xdr:row>
      <xdr:rowOff>161924</xdr:rowOff>
    </xdr:to>
    <xdr:graphicFrame macro="">
      <xdr:nvGraphicFramePr>
        <xdr:cNvPr id="10" name="Chart 9">
          <a:extLst>
            <a:ext uri="{FF2B5EF4-FFF2-40B4-BE49-F238E27FC236}">
              <a16:creationId xmlns:a16="http://schemas.microsoft.com/office/drawing/2014/main" id="{4504BBC4-937A-4A25-BB28-5A6F743EB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28</xdr:row>
      <xdr:rowOff>33336</xdr:rowOff>
    </xdr:from>
    <xdr:to>
      <xdr:col>5</xdr:col>
      <xdr:colOff>0</xdr:colOff>
      <xdr:row>40</xdr:row>
      <xdr:rowOff>180975</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A738608C-092D-40A5-B554-A6F7D905AC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57675" y="5367336"/>
              <a:ext cx="2924175" cy="2433639"/>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ZL" refreshedDate="44766.650231712963" createdVersion="7" refreshedVersion="7" minRefreshableVersion="3" recordCount="7" xr:uid="{FCBFB860-0DC3-485E-BB96-AA099FCEE054}">
  <cacheSource type="worksheet">
    <worksheetSource name="Table161819"/>
  </cacheSource>
  <cacheFields count="14">
    <cacheField name="N0 URUT" numFmtId="0">
      <sharedItems containsSemiMixedTypes="0" containsString="0" containsNumber="1" containsInteger="1" minValue="1" maxValue="7"/>
    </cacheField>
    <cacheField name="NAMA CALEG" numFmtId="0">
      <sharedItems count="7">
        <s v="RUSDI MASSE MAPPASESSU"/>
        <s v="MUCHTAR LUTHFI MUTTY"/>
        <s v="HAYARNA HAKIM, S.H, M.Si"/>
        <s v="dr. ANI NURBANI"/>
        <s v="EVA STEVANY RATABA"/>
        <s v="ANDRI ALIMUDDIN"/>
        <s v="AGUSTINI"/>
      </sharedItems>
    </cacheField>
    <cacheField name="JENIS KELAMIN" numFmtId="0">
      <sharedItems count="2">
        <s v="L"/>
        <s v="P"/>
      </sharedItems>
    </cacheField>
    <cacheField name="TORAJA UTARA" numFmtId="0">
      <sharedItems containsSemiMixedTypes="0" containsString="0" containsNumber="1" containsInteger="1" minValue="127" maxValue="26657" count="7">
        <n v="1133"/>
        <n v="586"/>
        <n v="232"/>
        <n v="225"/>
        <n v="26657"/>
        <n v="127"/>
        <n v="154"/>
      </sharedItems>
    </cacheField>
    <cacheField name="SIDENRENG RAPPANG" numFmtId="0">
      <sharedItems containsSemiMixedTypes="0" containsString="0" containsNumber="1" containsInteger="1" minValue="94" maxValue="56326"/>
    </cacheField>
    <cacheField name="PINRANG" numFmtId="0">
      <sharedItems containsSemiMixedTypes="0" containsString="0" containsNumber="1" containsInteger="1" minValue="58" maxValue="29591"/>
    </cacheField>
    <cacheField name="ENREKANG" numFmtId="0">
      <sharedItems containsSemiMixedTypes="0" containsString="0" containsNumber="1" containsInteger="1" minValue="65" maxValue="5278"/>
    </cacheField>
    <cacheField name="LUWU" numFmtId="0">
      <sharedItems containsSemiMixedTypes="0" containsString="0" containsNumber="1" containsInteger="1" minValue="168" maxValue="7141"/>
    </cacheField>
    <cacheField name="TANA TORAJA" numFmtId="0">
      <sharedItems containsSemiMixedTypes="0" containsString="0" containsNumber="1" containsInteger="1" minValue="104" maxValue="7353"/>
    </cacheField>
    <cacheField name="LUWU UTARA" numFmtId="0">
      <sharedItems containsSemiMixedTypes="0" containsString="0" containsNumber="1" containsInteger="1" minValue="139" maxValue="22037"/>
    </cacheField>
    <cacheField name="LUWU TIMUR" numFmtId="0">
      <sharedItems containsSemiMixedTypes="0" containsString="0" containsNumber="1" containsInteger="1" minValue="106" maxValue="29901"/>
    </cacheField>
    <cacheField name="KOTA PALOPO" numFmtId="0">
      <sharedItems containsSemiMixedTypes="0" containsString="0" containsNumber="1" containsInteger="1" minValue="320" maxValue="14624" count="7">
        <n v="14624"/>
        <n v="2906"/>
        <n v="492"/>
        <n v="1279"/>
        <n v="1407"/>
        <n v="320"/>
        <n v="674"/>
      </sharedItems>
    </cacheField>
    <cacheField name="JUMLAH AKHIR" numFmtId="0">
      <sharedItems containsSemiMixedTypes="0" containsString="0" containsNumber="1" containsInteger="1" minValue="1303" maxValue="119064" count="7">
        <n v="119064"/>
        <n v="40547"/>
        <n v="9511"/>
        <n v="35990"/>
        <n v="44245"/>
        <n v="1303"/>
        <n v="2050"/>
      </sharedItems>
    </cacheField>
    <cacheField name="PERCENTASE" numFmtId="9">
      <sharedItems containsSemiMixedTypes="0" containsString="0" containsNumber="1" minValue="5.1561077915397097E-3" maxValue="0.471148747576273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x v="0"/>
    <x v="0"/>
    <x v="0"/>
    <n v="56326"/>
    <n v="29591"/>
    <n v="5278"/>
    <n v="6093"/>
    <n v="3090"/>
    <n v="1808"/>
    <n v="1121"/>
    <x v="0"/>
    <x v="0"/>
    <n v="0.47114874757627317"/>
  </r>
  <r>
    <n v="2"/>
    <x v="1"/>
    <x v="0"/>
    <x v="1"/>
    <n v="1032"/>
    <n v="1114"/>
    <n v="851"/>
    <n v="7141"/>
    <n v="1843"/>
    <n v="22037"/>
    <n v="3037"/>
    <x v="1"/>
    <x v="1"/>
    <n v="0.16044873570495824"/>
  </r>
  <r>
    <n v="3"/>
    <x v="2"/>
    <x v="1"/>
    <x v="2"/>
    <n v="304"/>
    <n v="482"/>
    <n v="159"/>
    <n v="6807"/>
    <n v="286"/>
    <n v="397"/>
    <n v="352"/>
    <x v="2"/>
    <x v="2"/>
    <n v="3.7636025483756087E-2"/>
  </r>
  <r>
    <n v="4"/>
    <x v="3"/>
    <x v="1"/>
    <x v="3"/>
    <n v="424"/>
    <n v="641"/>
    <n v="262"/>
    <n v="1176"/>
    <n v="451"/>
    <n v="1631"/>
    <n v="29901"/>
    <x v="3"/>
    <x v="3"/>
    <n v="0.14241620830200624"/>
  </r>
  <r>
    <n v="5"/>
    <x v="4"/>
    <x v="1"/>
    <x v="4"/>
    <n v="898"/>
    <n v="828"/>
    <n v="434"/>
    <n v="2900"/>
    <n v="7353"/>
    <n v="1544"/>
    <n v="2224"/>
    <x v="4"/>
    <x v="4"/>
    <n v="0.17508210992837639"/>
  </r>
  <r>
    <n v="6"/>
    <x v="5"/>
    <x v="0"/>
    <x v="5"/>
    <n v="146"/>
    <n v="115"/>
    <n v="65"/>
    <n v="168"/>
    <n v="117"/>
    <n v="139"/>
    <n v="106"/>
    <x v="5"/>
    <x v="5"/>
    <n v="5.1561077915397097E-3"/>
  </r>
  <r>
    <n v="7"/>
    <x v="6"/>
    <x v="1"/>
    <x v="6"/>
    <n v="94"/>
    <n v="58"/>
    <n v="67"/>
    <n v="206"/>
    <n v="104"/>
    <n v="265"/>
    <n v="428"/>
    <x v="6"/>
    <x v="6"/>
    <n v="8.11206521309010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0344C-8E00-473E-94FE-451793C28BB5}" name="PivotTable5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L36" firstHeaderRow="0" firstDataRow="1" firstDataCol="1"/>
  <pivotFields count="14">
    <pivotField showAll="0"/>
    <pivotField axis="axisRow" showAll="0">
      <items count="8">
        <item x="6"/>
        <item x="5"/>
        <item x="3"/>
        <item x="4"/>
        <item x="2"/>
        <item x="1"/>
        <item x="0"/>
        <item t="default"/>
      </items>
    </pivotField>
    <pivotField axis="axisRow"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8">
        <item x="5"/>
        <item x="2"/>
        <item x="6"/>
        <item x="3"/>
        <item x="4"/>
        <item x="1"/>
        <item x="0"/>
        <item t="default"/>
      </items>
    </pivotField>
    <pivotField dataField="1" showAll="0">
      <items count="8">
        <item x="5"/>
        <item x="6"/>
        <item x="2"/>
        <item x="3"/>
        <item x="1"/>
        <item x="4"/>
        <item x="0"/>
        <item t="default"/>
      </items>
    </pivotField>
    <pivotField dataField="1" numFmtId="9" showAll="0"/>
  </pivotFields>
  <rowFields count="2">
    <field x="2"/>
    <field x="1"/>
  </rowFields>
  <rowItems count="10">
    <i>
      <x/>
    </i>
    <i r="1">
      <x v="1"/>
    </i>
    <i r="1">
      <x v="5"/>
    </i>
    <i r="1">
      <x v="6"/>
    </i>
    <i>
      <x v="1"/>
    </i>
    <i r="1">
      <x/>
    </i>
    <i r="1">
      <x v="2"/>
    </i>
    <i r="1">
      <x v="3"/>
    </i>
    <i r="1">
      <x v="4"/>
    </i>
    <i t="grand">
      <x/>
    </i>
  </rowItems>
  <colFields count="1">
    <field x="-2"/>
  </colFields>
  <colItems count="11">
    <i>
      <x/>
    </i>
    <i i="1">
      <x v="1"/>
    </i>
    <i i="2">
      <x v="2"/>
    </i>
    <i i="3">
      <x v="3"/>
    </i>
    <i i="4">
      <x v="4"/>
    </i>
    <i i="5">
      <x v="5"/>
    </i>
    <i i="6">
      <x v="6"/>
    </i>
    <i i="7">
      <x v="7"/>
    </i>
    <i i="8">
      <x v="8"/>
    </i>
    <i i="9">
      <x v="9"/>
    </i>
    <i i="10">
      <x v="10"/>
    </i>
  </colItems>
  <dataFields count="11">
    <dataField name="Sum of TORAJA UTARA" fld="3" baseField="0" baseItem="0"/>
    <dataField name="Sum of SIDENRENG RAPPANG" fld="4" baseField="0" baseItem="0"/>
    <dataField name="Sum of PINRANG" fld="5" baseField="0" baseItem="0"/>
    <dataField name="Sum of ENREKANG" fld="6" baseField="0" baseItem="0"/>
    <dataField name="Sum of LUWU" fld="7" baseField="0" baseItem="0"/>
    <dataField name="Sum of TANA TORAJA" fld="8" baseField="0" baseItem="0"/>
    <dataField name="Sum of LUWU UTARA" fld="9" baseField="0" baseItem="0"/>
    <dataField name="Sum of LUWU TIMUR" fld="10" baseField="0" baseItem="0"/>
    <dataField name="Sum of KOTA PALOPO" fld="11" baseField="0" baseItem="0"/>
    <dataField name="Sum of JUMLAH AKHIR" fld="12" baseField="0" baseItem="0"/>
    <dataField name="Sum of PERCENTASE" fld="13" baseField="0" baseItem="0" numFmtId="9"/>
  </dataFields>
  <formats count="1">
    <format dxfId="137">
      <pivotArea outline="0" collapsedLevelsAreSubtotals="1" fieldPosition="0">
        <references count="1">
          <reference field="4294967294"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F628416-3D72-4116-A285-FDED5C434BFD}" name="Table161819" displayName="Table161819" ref="A15:N23" totalsRowCount="1" headerRowDxfId="136" dataDxfId="135">
  <autoFilter ref="A15:N22" xr:uid="{6F628416-3D72-4116-A285-FDED5C434BFD}"/>
  <tableColumns count="14">
    <tableColumn id="1" xr3:uid="{45505533-FA51-4221-A0AD-D4460050A033}" name="N0 URUT" totalsRowLabel="TOTAL" dataDxfId="134" totalsRowDxfId="133"/>
    <tableColumn id="2" xr3:uid="{062BEE38-F7F6-4AB1-A783-5B70BC3948BA}" name="NAMA CALEG" dataDxfId="132" totalsRowDxfId="131"/>
    <tableColumn id="3" xr3:uid="{3703776F-F697-4872-9C03-427323F06E9A}" name="JENIS KELAMIN" dataDxfId="130" totalsRowDxfId="129"/>
    <tableColumn id="4" xr3:uid="{84CC1F6E-E4A6-4B1D-918A-0D53B35F45BE}" name="TORAJA UTARA" dataDxfId="128" totalsRowDxfId="127"/>
    <tableColumn id="5" xr3:uid="{13D6E2D7-4DF1-4812-B0A7-04E11BBF6D52}" name="SIDENRENG RAPPANG" dataDxfId="126" totalsRowDxfId="125"/>
    <tableColumn id="6" xr3:uid="{9A28B393-FB67-4C3D-9761-85D25D87A169}" name="PINRANG" dataDxfId="124" totalsRowDxfId="123"/>
    <tableColumn id="7" xr3:uid="{F1DFE3A3-6871-45B9-AFDA-703E57BBFB66}" name="ENREKANG" dataDxfId="122" totalsRowDxfId="121"/>
    <tableColumn id="8" xr3:uid="{449A2FA9-47C0-42DD-8A1B-1F021ED10D73}" name="LUWU" dataDxfId="120" totalsRowDxfId="119"/>
    <tableColumn id="9" xr3:uid="{9DB6CE22-9CC4-451B-B546-310B89F88413}" name="TANA TORAJA" dataDxfId="118" totalsRowDxfId="117"/>
    <tableColumn id="10" xr3:uid="{F157499A-F28B-4F25-90EE-6B5A307AEC82}" name="LUWU UTARA" dataDxfId="116" totalsRowDxfId="115"/>
    <tableColumn id="11" xr3:uid="{E796E0ED-BB94-4C6D-89F0-A9B9CDB04C10}" name="LUWU TIMUR" dataDxfId="114" totalsRowDxfId="113"/>
    <tableColumn id="12" xr3:uid="{893764F2-3859-46BF-80E2-5108CC689FBD}" name="KOTA PALOPO" dataDxfId="112" totalsRowDxfId="111"/>
    <tableColumn id="13" xr3:uid="{423D4D32-C09A-48DC-80F0-28CDC8D2745A}" name="JUMLAH AKHIR" totalsRowFunction="custom" dataDxfId="110" totalsRowDxfId="109">
      <totalsRowFormula>SUM(Table161819[JUMLAH AKHIR])</totalsRowFormula>
    </tableColumn>
    <tableColumn id="14" xr3:uid="{95B8E92C-CF8B-40E8-98CE-5873DA80C211}" name="PERCENTASE" totalsRowFunction="custom" dataDxfId="108" totalsRowDxfId="107" dataCellStyle="Percent">
      <calculatedColumnFormula>Table161819[[#This Row],[JUMLAH AKHIR]]/Table161819[[#Totals],[JUMLAH AKHIR]]</calculatedColumnFormula>
      <totalsRowFormula>SUM(Table161819[PERCENTASE])</totalsRowFormula>
    </tableColumn>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C6B6EC-5803-4011-A5E1-77AA2D038613}" name="Table5" displayName="Table5" ref="A24:L26" totalsRowShown="0" headerRowDxfId="33" dataDxfId="32">
  <autoFilter ref="A24:L26" xr:uid="{5EC6B6EC-5803-4011-A5E1-77AA2D038613}"/>
  <tableColumns count="12">
    <tableColumn id="1" xr3:uid="{8D7C3727-2279-404A-BD4C-EAEECE3EF709}" name="NAMA CALEG" dataDxfId="31"/>
    <tableColumn id="2" xr3:uid="{4BDBB8A0-AFA9-4FE1-9741-8938BF967F7A}" name="PARTAI" dataDxfId="30"/>
    <tableColumn id="3" xr3:uid="{0C667E05-FB5E-4139-B62D-37030A6C41A5}" name="TORAJA UTARA" dataDxfId="29"/>
    <tableColumn id="4" xr3:uid="{F89F14F4-689E-4337-BCEF-456BE5875393}" name="SIDENRENG RAPPANG" dataDxfId="28"/>
    <tableColumn id="5" xr3:uid="{8DD673FA-4F40-4D82-B6F4-4C0E835632AF}" name="PINRANG" dataDxfId="27"/>
    <tableColumn id="6" xr3:uid="{BB476378-687A-458F-B957-562FB23D3358}" name="ENREKANG" dataDxfId="26"/>
    <tableColumn id="7" xr3:uid="{03BB76C1-8FA9-474C-8BC8-0DAA09D540CB}" name="LUWU" dataDxfId="25"/>
    <tableColumn id="8" xr3:uid="{BC41468B-8449-490D-A236-5205D0E5C9AA}" name="TANA TORAJA" dataDxfId="24"/>
    <tableColumn id="9" xr3:uid="{FF81423C-5196-4648-AA9D-47D05D73CD28}" name="LUWU UTARA" dataDxfId="23"/>
    <tableColumn id="10" xr3:uid="{3E8EB8FF-27EA-489B-A717-D3A4D8724328}" name="LUWU TIMUR" dataDxfId="22"/>
    <tableColumn id="11" xr3:uid="{ECD1418A-C131-4240-9D69-B19B45681EBB}" name="KOTA PALOPO" dataDxfId="21"/>
    <tableColumn id="12" xr3:uid="{A3C4C5D6-0D0C-4216-8DF9-729D70150E36}" name="JUMLAH AKHIR" dataDxfId="2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82779B-52B7-4731-B57F-93302FD7FC8C}" name="Table6" displayName="Table6" ref="A4:F15" totalsRowShown="0" headerRowDxfId="8" tableBorderDxfId="19">
  <autoFilter ref="A4:F15" xr:uid="{BD82779B-52B7-4731-B57F-93302FD7FC8C}"/>
  <tableColumns count="6">
    <tableColumn id="1" xr3:uid="{0F26A768-22F2-4CEF-ABEB-A60B2CD5A5DC}" name="NAMA CALON LEGISLATIF" dataDxfId="14"/>
    <tableColumn id="2" xr3:uid="{658A22E0-F3DF-4F81-BA05-1F000034D866}" name="NAMA PARTAI" dataDxfId="13"/>
    <tableColumn id="3" xr3:uid="{2FE33C25-6D28-4E61-9FFF-26D97E7204E8}" name="JUMLAH KURSI" dataDxfId="12"/>
    <tableColumn id="4" xr3:uid="{4A4B8220-93E8-4112-8AE5-F08BFE5EA7CA}" name="SUARA CALEG" dataDxfId="11"/>
    <tableColumn id="5" xr3:uid="{A2F03198-34F9-455B-A7AC-5FF7C0AEA6A2}" name="SUARA PARTAI" dataDxfId="10"/>
    <tableColumn id="6" xr3:uid="{48DE3E70-AF67-43C8-B838-16E776443203}" name="RASIO (%)" dataDxfId="9" dataCellStyle="Percent">
      <calculatedColumnFormula>D5/E5</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B4ECFB-444E-4764-BF2F-D65D653A5A3D}" name="Table7" displayName="Table7" ref="A17:G28" totalsRowShown="0" headerRowDxfId="18" dataDxfId="17" tableBorderDxfId="16">
  <autoFilter ref="A17:G28" xr:uid="{AFB4ECFB-444E-4764-BF2F-D65D653A5A3D}"/>
  <tableColumns count="7">
    <tableColumn id="1" xr3:uid="{238A48AF-50A4-4996-ACAC-D1135DB06E83}" name="NAMA CALON LEGISLATIF"/>
    <tableColumn id="2" xr3:uid="{D3EFAEF2-75AA-4B83-BB6F-67E0477BD078}" name="NAMA PARTAI" dataDxfId="7"/>
    <tableColumn id="3" xr3:uid="{E9F6F56C-5845-447E-A71C-F0712AC8215E}" name="LUWU" dataDxfId="6"/>
    <tableColumn id="4" xr3:uid="{82ED0FE3-37EB-49D4-B7DF-9F7B15877263}" name="LUWU UTARA" dataDxfId="5"/>
    <tableColumn id="5" xr3:uid="{2F4114FB-AB07-4E73-85BD-9B4BC30AA201}" name="LUWU TIMUR" dataDxfId="4"/>
    <tableColumn id="6" xr3:uid="{D9903FA6-94F6-402B-B825-77C9A6795764}" name="KOTA PALOPO" dataDxfId="3"/>
    <tableColumn id="7" xr3:uid="{81F11921-2A12-4FF7-A3D8-957D2592D7E3}" name="TOTAL" dataDxfId="2">
      <calculatedColumnFormula>SUM(C18:F18)</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5CEF953-1DB3-46E9-93DB-8FBB61ABC349}" name="Table8101112" displayName="Table8101112" ref="F30:G35" totalsRowShown="0" tableBorderDxfId="15">
  <autoFilter ref="F30:G35" xr:uid="{65CEF953-1DB3-46E9-93DB-8FBB61ABC349}"/>
  <tableColumns count="2">
    <tableColumn id="1" xr3:uid="{E45CE02C-A72F-44C3-940E-63F834A8E779}" name="NAMA DAERAH" dataDxfId="1"/>
    <tableColumn id="2" xr3:uid="{A610549F-EC7B-4CFE-8027-18B9BC28BDF4}" name="RATA-RATA SUARA" dataDxfId="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68A5464-AA80-447D-966C-B9BE574F5C89}" name="Table19" displayName="Table19" ref="B3:M11" totalsRowShown="0" headerRowDxfId="106" dataDxfId="105" tableBorderDxfId="104">
  <autoFilter ref="B3:M11" xr:uid="{768A5464-AA80-447D-966C-B9BE574F5C89}"/>
  <tableColumns count="12">
    <tableColumn id="1" xr3:uid="{D6C5B3D9-0D78-44ED-8CB0-9F7FDC1E78FE}" name="NAMA CALEG" dataDxfId="103"/>
    <tableColumn id="2" xr3:uid="{FED0A01D-CFCD-4A9B-8437-32B46BB8FC2F}" name="TORAJA UTARA" dataDxfId="102"/>
    <tableColumn id="3" xr3:uid="{9D550626-B212-4114-8889-0D3C9DEA2D8F}" name="SIDENRENG RAPPANG" dataDxfId="101"/>
    <tableColumn id="4" xr3:uid="{6D5297E2-8EE1-485D-9586-3D99524131D9}" name="PINRANG" dataDxfId="100"/>
    <tableColumn id="5" xr3:uid="{F20AB982-B65B-4800-AAA4-C2D7DE4CE300}" name="ENREKANG" dataDxfId="99"/>
    <tableColumn id="6" xr3:uid="{FEA9F73E-3C1B-4FDD-B51F-02DF4AD2CAE1}" name="LUWU" dataDxfId="98"/>
    <tableColumn id="7" xr3:uid="{271F01AB-105C-4114-99F1-CD164FEA7EDE}" name="TANA TORAJA" dataDxfId="97"/>
    <tableColumn id="8" xr3:uid="{EDA3553D-5CCC-4FB6-8A78-5FA140C084B1}" name="LUWU UTARA" dataDxfId="96"/>
    <tableColumn id="9" xr3:uid="{4E58BFAD-366C-43EB-921B-5A4B6B144ECB}" name="LUWU TIMUR" dataDxfId="95"/>
    <tableColumn id="10" xr3:uid="{F9BDC6DD-DE3C-421E-B935-10257A139FA4}" name="KOTA PALOPO" dataDxfId="94"/>
    <tableColumn id="11" xr3:uid="{470B5DA3-E570-42BD-A821-D2136DC32E4B}" name="JUMLAH AKHIR" dataDxfId="93"/>
    <tableColumn id="12" xr3:uid="{C9D497E7-7887-42D8-9075-426914F9A82A}" name="PERCENTASE" dataDxfId="92" dataCellStyle="Percent"/>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2BAC23D-68DF-4CED-BF57-4297F897BF4A}" name="Table21" displayName="Table21" ref="H28:J37" totalsRowShown="0" headerRowDxfId="91" dataDxfId="90" tableBorderDxfId="89">
  <autoFilter ref="H28:J37" xr:uid="{52BAC23D-68DF-4CED-BF57-4297F897BF4A}"/>
  <tableColumns count="3">
    <tableColumn id="1" xr3:uid="{4D402460-9423-450D-B56E-E08250F9B2DC}" name="DAFTAR PARTAI" dataDxfId="88"/>
    <tableColumn id="2" xr3:uid="{918630EF-75FC-4980-800C-71A071BB5ED4}" name="PEROLEHAN KURSI" dataDxfId="87"/>
    <tableColumn id="3" xr3:uid="{85421CE8-DCC5-4244-AD6D-1732D34CC05C}" name="KETERANGAN" dataDxfId="8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63244AF-AA00-4ABB-B14E-6AF8E3545CEC}" name="Table22242526" displayName="Table22242526" ref="B38:C47" totalsRowShown="0" headerRowDxfId="85" dataDxfId="84">
  <autoFilter ref="B38:C47" xr:uid="{A63244AF-AA00-4ABB-B14E-6AF8E3545CEC}"/>
  <tableColumns count="2">
    <tableColumn id="1" xr3:uid="{4EE8A1F8-A419-47FC-B9FF-5758E1F02B1E}" name="DAPIL SUL-SEL  III" dataDxfId="83"/>
    <tableColumn id="2" xr3:uid="{002AA737-CCED-478B-8D17-D5CD8E384048}" name="TOTAL SUARA NASDEM" dataDxfId="8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8DEA4A-0C9D-427E-8CFC-5BD5D7DBF76C}" name="Table3" displayName="Table3" ref="C1:F5" totalsRowShown="0" headerRowDxfId="81" dataDxfId="80">
  <autoFilter ref="C1:F5" xr:uid="{758DEA4A-0C9D-427E-8CFC-5BD5D7DBF76C}"/>
  <tableColumns count="4">
    <tableColumn id="1" xr3:uid="{B33CA614-0517-4B53-9310-023DFE8D285E}" name="Kabupaten/Kota" dataDxfId="79"/>
    <tableColumn id="2" xr3:uid="{82E7A3B7-254C-4ED3-99EF-E81764514A89}" name="Pemilih LK" dataDxfId="78"/>
    <tableColumn id="3" xr3:uid="{4EE3731E-3AD4-490D-AAF2-F7E75734D0B8}" name="Pengguna Hak Pilih LK" dataDxfId="77"/>
    <tableColumn id="4" xr3:uid="{3B6BF880-5FE6-4240-A1F0-C5B6A4C417A6}" name="Persentase Pemilih LK" dataDxfId="76" dataCellStyle="Percent"/>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0D6290-A8C7-4FC1-B9D1-6EB241B76104}" name="Table14" displayName="Table14" ref="A12:D17" totalsRowShown="0" headerRowDxfId="75" dataDxfId="74" tableBorderDxfId="73">
  <autoFilter ref="A12:D17" xr:uid="{E40D6290-A8C7-4FC1-B9D1-6EB241B76104}"/>
  <tableColumns count="4">
    <tableColumn id="1" xr3:uid="{53EAF9EE-D127-401D-BD49-96A033B86381}" name="Kabupaten/Kota" dataDxfId="72"/>
    <tableColumn id="2" xr3:uid="{716E65DD-2E6C-424D-A5EA-160F551E7CB5}" name="Total Jumlah Pemilih" dataDxfId="71"/>
    <tableColumn id="3" xr3:uid="{FE4D8D7A-EBED-40A0-96BD-AD77C8531ABC}" name="Total Pengguna Hak Pilih" dataDxfId="70"/>
    <tableColumn id="4" xr3:uid="{6B0AA596-F83E-475A-8D4E-3A001BBF9B3A}" name="Persentase Total Pemilih" dataDxfId="69" dataCellStyle="Percent"/>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E840F9E-FE02-4C57-9785-E8EEC31A4E7A}" name="Table15" displayName="Table15" ref="C7:F11" totalsRowShown="0" headerRowDxfId="68" dataDxfId="67" tableBorderDxfId="66">
  <autoFilter ref="C7:F11" xr:uid="{FE840F9E-FE02-4C57-9785-E8EEC31A4E7A}"/>
  <tableColumns count="4">
    <tableColumn id="1" xr3:uid="{6D20F9AA-EAEF-4321-8BD4-5AB661295A14}" name="Kabupaten/Kota" dataDxfId="65"/>
    <tableColumn id="2" xr3:uid="{333A755D-D996-490C-8DCF-C5E37AEAE7D0}" name="Pemilih PR" dataDxfId="64"/>
    <tableColumn id="3" xr3:uid="{B8A0ADBA-27EA-446B-BBF7-33F2B172D6FF}" name="Pengguna Hak Pilih PR" dataDxfId="63"/>
    <tableColumn id="4" xr3:uid="{9FCF6234-25C7-4B79-9AEA-8885288654D6}" name="Persentase Pemilih PR" dataDxfId="62" dataCellStyle="Percent"/>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D6AE3D-5A22-454F-ACAD-E6EB2E61909C}" name="Table2" displayName="Table2" ref="A3:L11" totalsRowShown="0" headerRowDxfId="61" dataDxfId="60">
  <autoFilter ref="A3:L11" xr:uid="{4FD6AE3D-5A22-454F-ACAD-E6EB2E61909C}"/>
  <tableColumns count="12">
    <tableColumn id="1" xr3:uid="{3CCE2C49-8135-467F-82A0-F675D41DA792}" name="NAMA CALEG" dataDxfId="59"/>
    <tableColumn id="2" xr3:uid="{E056E912-5B1C-4416-BB02-6A1B99A34DDD}" name="TORAJA UTARA" dataDxfId="58"/>
    <tableColumn id="3" xr3:uid="{94F2A75C-4FBC-456B-BBAC-EA31985DD124}" name="SIDENRENG RAPPANG" dataDxfId="57"/>
    <tableColumn id="4" xr3:uid="{9E2D6F8C-DA20-4D1F-BC79-60FCFF4D127E}" name="PINRANG" dataDxfId="56"/>
    <tableColumn id="5" xr3:uid="{590CB21B-8890-466B-9BD2-9520F0F51F41}" name="ENREKANG" dataDxfId="55"/>
    <tableColumn id="6" xr3:uid="{AEBA2A65-331E-4968-978B-8816C0EBAA76}" name="LUWU" dataDxfId="54"/>
    <tableColumn id="7" xr3:uid="{1C65C690-4045-4100-B350-4B040811524D}" name="TANA TORAJA" dataDxfId="53"/>
    <tableColumn id="8" xr3:uid="{72BA9D02-73D1-485B-8206-0C86140C3F33}" name="LUWU UTARA" dataDxfId="52"/>
    <tableColumn id="9" xr3:uid="{860CBBAF-9083-4CF2-8901-8EBA96E32136}" name="LUWU TIMUR" dataDxfId="51"/>
    <tableColumn id="10" xr3:uid="{40F58BAE-8923-4943-B39B-E270B46294BA}" name="KOTA PALOPO" dataDxfId="50"/>
    <tableColumn id="11" xr3:uid="{8BCF789E-DBC5-44DB-B821-A37E0BC0752B}" name="JUMLAH AKHIR" dataDxfId="49"/>
    <tableColumn id="12" xr3:uid="{918F3490-7F01-4529-93B7-B9F792188558}" name="PERCENTASE" dataDxfId="48" dataCellStyle="Percent"/>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62CAD7-2896-4B1E-BB6A-22874427249B}" name="Table4" displayName="Table4" ref="A14:L22" totalsRowShown="0" headerRowDxfId="47" dataDxfId="46">
  <autoFilter ref="A14:L22" xr:uid="{2062CAD7-2896-4B1E-BB6A-22874427249B}"/>
  <tableColumns count="12">
    <tableColumn id="1" xr3:uid="{EC84813B-BF9C-4ACB-ABA8-9C88EDBEEE4B}" name="NAMA CALEG" dataDxfId="45"/>
    <tableColumn id="2" xr3:uid="{322E42C7-A809-44A9-80B2-A9C9610DBFBE}" name="TORAJA UTARA" dataDxfId="44"/>
    <tableColumn id="3" xr3:uid="{22C45741-2024-4BFB-8E90-480844AD8512}" name="SIDENRENG RAPPANG" dataDxfId="43"/>
    <tableColumn id="4" xr3:uid="{617669A6-7749-490E-AD99-2348C83E8F17}" name="PINRANG" dataDxfId="42"/>
    <tableColumn id="5" xr3:uid="{FA95CD11-ECAC-4869-A5F5-49EB29A23764}" name="ENREKANG" dataDxfId="41"/>
    <tableColumn id="6" xr3:uid="{78CF498A-BC1E-4E99-B292-3AE3A52C6510}" name="LUWU" dataDxfId="40"/>
    <tableColumn id="7" xr3:uid="{F9D68A80-5C19-4D75-81FF-7E8B14D9A7AC}" name="TANA TORAJA" dataDxfId="39"/>
    <tableColumn id="8" xr3:uid="{21C2F7BB-1C29-459B-A08F-D3C1E35058E9}" name="LUWU UTARA" dataDxfId="38"/>
    <tableColumn id="9" xr3:uid="{8C808D2A-3272-4668-9F2E-F386BD3D58A7}" name="LUWU TIMUR" dataDxfId="37"/>
    <tableColumn id="10" xr3:uid="{F2548152-1076-47A9-A8FE-FBD8EF9B48BD}" name="KOTA PALOPO" dataDxfId="36"/>
    <tableColumn id="11" xr3:uid="{1BC5CDF6-D985-4D4A-ABB8-AD8275198D59}" name="JUMLAH AKHIR" dataDxfId="35"/>
    <tableColumn id="12" xr3:uid="{E5AC2191-9809-409B-9F14-83B6A7001B44}" name="PERCENTASE" dataDxfId="3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3EFC-ABD1-44E5-8BDB-FB6F8186EB49}">
  <dimension ref="A1:AA19"/>
  <sheetViews>
    <sheetView workbookViewId="0">
      <selection activeCell="A4" sqref="A4:D5"/>
    </sheetView>
  </sheetViews>
  <sheetFormatPr defaultRowHeight="15" x14ac:dyDescent="0.25"/>
  <cols>
    <col min="1" max="1" width="20.5703125" style="1" bestFit="1" customWidth="1"/>
    <col min="2" max="2" width="17.28515625" style="1" bestFit="1" customWidth="1"/>
    <col min="3" max="3" width="20.5703125" style="1" bestFit="1" customWidth="1"/>
    <col min="4" max="4" width="22.140625" style="1" bestFit="1" customWidth="1"/>
    <col min="5" max="5" width="40.42578125" style="1" bestFit="1" customWidth="1"/>
    <col min="6" max="6" width="40.7109375" style="1" bestFit="1" customWidth="1"/>
    <col min="7" max="7" width="41.7109375" style="1" bestFit="1" customWidth="1"/>
    <col min="8" max="8" width="24.42578125" style="1" bestFit="1" customWidth="1"/>
    <col min="9" max="9" width="24.7109375" style="1" bestFit="1" customWidth="1"/>
    <col min="10" max="10" width="27" style="1" bestFit="1" customWidth="1"/>
    <col min="11" max="11" width="28.85546875" style="1" bestFit="1" customWidth="1"/>
    <col min="12" max="12" width="29.140625" style="1" bestFit="1" customWidth="1"/>
    <col min="13" max="13" width="30.28515625" style="1" bestFit="1" customWidth="1"/>
    <col min="14" max="14" width="35.85546875" style="1" bestFit="1" customWidth="1"/>
    <col min="15" max="15" width="36.140625" style="1" bestFit="1" customWidth="1"/>
    <col min="16" max="16" width="37.140625" style="1" bestFit="1" customWidth="1"/>
    <col min="17" max="17" width="35.85546875" style="1" bestFit="1" customWidth="1"/>
    <col min="18" max="18" width="36.140625" style="1" bestFit="1" customWidth="1"/>
    <col min="19" max="19" width="37.140625" style="1" bestFit="1" customWidth="1"/>
    <col min="20" max="20" width="11" style="1" bestFit="1" customWidth="1"/>
    <col min="21" max="21" width="16.85546875" style="1" bestFit="1" customWidth="1"/>
    <col min="22" max="22" width="8.140625" style="1" bestFit="1" customWidth="1"/>
    <col min="23" max="23" width="20.42578125" style="1" bestFit="1" customWidth="1"/>
  </cols>
  <sheetData>
    <row r="1" spans="1:27" x14ac:dyDescent="0.25">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row>
    <row r="2" spans="1:27" x14ac:dyDescent="0.25">
      <c r="A2" s="1" t="s">
        <v>0</v>
      </c>
      <c r="B2" s="1">
        <v>2987564</v>
      </c>
      <c r="C2" s="1">
        <v>3171811</v>
      </c>
      <c r="D2" s="1">
        <v>6159375</v>
      </c>
      <c r="E2" s="1">
        <v>2364215</v>
      </c>
      <c r="F2" s="1">
        <v>2660974</v>
      </c>
      <c r="G2" s="1">
        <v>5025189</v>
      </c>
      <c r="H2" s="1">
        <v>0.79139999999999999</v>
      </c>
      <c r="I2" s="1">
        <v>0.83889999999999998</v>
      </c>
      <c r="J2" s="1">
        <v>0.81589999999999996</v>
      </c>
      <c r="K2" s="1">
        <v>9446</v>
      </c>
      <c r="L2" s="1">
        <v>11293</v>
      </c>
      <c r="M2" s="1">
        <v>20739</v>
      </c>
      <c r="N2" s="1">
        <v>4650</v>
      </c>
      <c r="O2" s="1">
        <v>5812</v>
      </c>
      <c r="P2" s="1">
        <v>10462</v>
      </c>
      <c r="Q2" s="1">
        <v>0.49230000000000002</v>
      </c>
      <c r="R2" s="1">
        <v>0.51470000000000005</v>
      </c>
      <c r="S2" s="1">
        <v>0.50449999999999995</v>
      </c>
      <c r="T2" s="1">
        <v>4926984</v>
      </c>
      <c r="U2" s="1">
        <v>98205</v>
      </c>
      <c r="V2" s="1">
        <v>5025189</v>
      </c>
      <c r="W2" s="1">
        <v>1.95E-2</v>
      </c>
    </row>
    <row r="4" spans="1:27" x14ac:dyDescent="0.25">
      <c r="A4" s="1" t="s">
        <v>26</v>
      </c>
      <c r="B4" s="1" t="s">
        <v>27</v>
      </c>
      <c r="C4" s="1" t="s">
        <v>28</v>
      </c>
      <c r="D4" s="1" t="s">
        <v>29</v>
      </c>
    </row>
    <row r="5" spans="1:27" x14ac:dyDescent="0.25">
      <c r="A5" s="1" t="s">
        <v>24</v>
      </c>
      <c r="B5" s="1">
        <v>5</v>
      </c>
      <c r="C5" s="1" t="s">
        <v>25</v>
      </c>
      <c r="D5" s="1">
        <v>2</v>
      </c>
    </row>
    <row r="9" spans="1:27" x14ac:dyDescent="0.25">
      <c r="A9" s="1" t="s">
        <v>31</v>
      </c>
      <c r="B9" s="1" t="s">
        <v>32</v>
      </c>
      <c r="C9" s="1" t="s">
        <v>33</v>
      </c>
      <c r="D9" s="1" t="s">
        <v>34</v>
      </c>
      <c r="E9" s="1" t="s">
        <v>35</v>
      </c>
      <c r="F9" s="1" t="s">
        <v>36</v>
      </c>
      <c r="G9" s="1" t="s">
        <v>37</v>
      </c>
      <c r="H9" s="1" t="s">
        <v>38</v>
      </c>
      <c r="I9" s="1" t="s">
        <v>39</v>
      </c>
      <c r="J9" s="5" t="s">
        <v>47</v>
      </c>
      <c r="K9" s="5" t="s">
        <v>48</v>
      </c>
      <c r="L9" s="6" t="s">
        <v>49</v>
      </c>
    </row>
    <row r="10" spans="1:27" x14ac:dyDescent="0.25">
      <c r="A10" s="1" t="s">
        <v>0</v>
      </c>
      <c r="B10" s="1">
        <v>24</v>
      </c>
      <c r="C10" s="1">
        <v>307</v>
      </c>
      <c r="D10" s="1">
        <v>3047</v>
      </c>
      <c r="E10" s="1">
        <v>26348</v>
      </c>
      <c r="F10" s="1">
        <v>7</v>
      </c>
      <c r="G10" s="1">
        <v>2987564</v>
      </c>
      <c r="H10" s="1">
        <v>3171811</v>
      </c>
      <c r="I10" s="1">
        <v>6159375</v>
      </c>
      <c r="J10" s="5">
        <v>11</v>
      </c>
      <c r="K10" s="5">
        <v>11</v>
      </c>
      <c r="L10" s="6" t="s">
        <v>30</v>
      </c>
    </row>
    <row r="12" spans="1:27" x14ac:dyDescent="0.25">
      <c r="A12" s="1" t="s">
        <v>50</v>
      </c>
      <c r="B12" s="1" t="s">
        <v>55</v>
      </c>
      <c r="C12" s="1" t="s">
        <v>59</v>
      </c>
      <c r="D12" s="1" t="s">
        <v>60</v>
      </c>
      <c r="E12" s="1" t="s">
        <v>56</v>
      </c>
      <c r="F12" s="1" t="s">
        <v>61</v>
      </c>
      <c r="G12" s="1" t="s">
        <v>62</v>
      </c>
      <c r="H12" s="1" t="s">
        <v>58</v>
      </c>
      <c r="I12" s="1" t="s">
        <v>63</v>
      </c>
      <c r="J12" s="1" t="s">
        <v>64</v>
      </c>
      <c r="X12" s="1"/>
      <c r="Y12" s="1"/>
      <c r="Z12" s="1"/>
      <c r="AA12" s="1"/>
    </row>
    <row r="13" spans="1:27" x14ac:dyDescent="0.25">
      <c r="A13" s="1" t="s">
        <v>51</v>
      </c>
      <c r="B13" s="1">
        <v>130180</v>
      </c>
      <c r="C13" s="1">
        <v>102932</v>
      </c>
      <c r="D13" s="7">
        <f>C13/B13</f>
        <v>0.79068981410354888</v>
      </c>
      <c r="E13" s="1">
        <v>132003</v>
      </c>
      <c r="F13" s="1">
        <v>114503</v>
      </c>
      <c r="G13" s="7">
        <f>F13/E13</f>
        <v>0.86742725544116417</v>
      </c>
      <c r="H13" s="1">
        <v>262183</v>
      </c>
      <c r="I13" s="1">
        <v>217435</v>
      </c>
      <c r="J13" s="7">
        <f>I13/H13</f>
        <v>0.82932531857519365</v>
      </c>
    </row>
    <row r="14" spans="1:27" x14ac:dyDescent="0.25">
      <c r="A14" s="1" t="s">
        <v>52</v>
      </c>
      <c r="B14" s="1">
        <v>111730</v>
      </c>
      <c r="C14" s="1">
        <v>88561</v>
      </c>
      <c r="D14" s="7">
        <f t="shared" ref="D14:D16" si="0">C14/B14</f>
        <v>0.79263402846146958</v>
      </c>
      <c r="E14" s="1">
        <v>111682</v>
      </c>
      <c r="F14" s="1">
        <v>92643</v>
      </c>
      <c r="G14" s="7">
        <f t="shared" ref="G14:G16" si="1">F14/E14</f>
        <v>0.82952490105836219</v>
      </c>
      <c r="H14" s="1">
        <v>223412</v>
      </c>
      <c r="I14" s="1">
        <v>181204</v>
      </c>
      <c r="J14" s="7">
        <f t="shared" ref="J14:J16" si="2">I14/H14</f>
        <v>0.81107550176355792</v>
      </c>
    </row>
    <row r="15" spans="1:27" x14ac:dyDescent="0.25">
      <c r="A15" s="1" t="s">
        <v>53</v>
      </c>
      <c r="B15" s="1">
        <v>100125</v>
      </c>
      <c r="C15" s="1">
        <v>78385</v>
      </c>
      <c r="D15" s="7">
        <f t="shared" si="0"/>
        <v>0.78287141073657929</v>
      </c>
      <c r="E15" s="1">
        <v>95959</v>
      </c>
      <c r="F15" s="1">
        <v>78495</v>
      </c>
      <c r="G15" s="7">
        <f t="shared" si="1"/>
        <v>0.81800560656113552</v>
      </c>
      <c r="H15" s="1">
        <v>196084</v>
      </c>
      <c r="I15" s="1">
        <v>156880</v>
      </c>
      <c r="J15" s="7">
        <f t="shared" si="2"/>
        <v>0.80006527814610062</v>
      </c>
    </row>
    <row r="16" spans="1:27" x14ac:dyDescent="0.25">
      <c r="A16" s="1" t="s">
        <v>54</v>
      </c>
      <c r="B16" s="1">
        <v>55888</v>
      </c>
      <c r="C16" s="1">
        <v>44383</v>
      </c>
      <c r="D16" s="7">
        <f t="shared" si="0"/>
        <v>0.79414185513884916</v>
      </c>
      <c r="E16" s="1">
        <v>58204</v>
      </c>
      <c r="F16" s="1">
        <v>49806</v>
      </c>
      <c r="G16" s="7">
        <f t="shared" si="1"/>
        <v>0.85571438389114152</v>
      </c>
      <c r="H16" s="1">
        <v>114092</v>
      </c>
      <c r="I16" s="1">
        <v>94189</v>
      </c>
      <c r="J16" s="7">
        <f t="shared" si="2"/>
        <v>0.82555306244083726</v>
      </c>
    </row>
    <row r="18" spans="1:12" x14ac:dyDescent="0.25">
      <c r="A18" s="1" t="s">
        <v>40</v>
      </c>
      <c r="B18" s="1" t="s">
        <v>41</v>
      </c>
      <c r="C18" s="1" t="s">
        <v>42</v>
      </c>
      <c r="D18" s="1" t="s">
        <v>43</v>
      </c>
      <c r="E18" s="1" t="s">
        <v>44</v>
      </c>
      <c r="F18" s="1" t="s">
        <v>45</v>
      </c>
      <c r="G18" s="1" t="s">
        <v>46</v>
      </c>
      <c r="H18" s="1" t="s">
        <v>22</v>
      </c>
      <c r="I18" s="2"/>
      <c r="J18" s="3"/>
      <c r="K18" s="3"/>
      <c r="L18" s="4"/>
    </row>
    <row r="19" spans="1:12" x14ac:dyDescent="0.25">
      <c r="A19" s="1" t="s">
        <v>30</v>
      </c>
      <c r="B19" s="1">
        <v>22</v>
      </c>
      <c r="C19" s="1">
        <v>227</v>
      </c>
      <c r="D19" s="1">
        <v>1172</v>
      </c>
      <c r="E19" s="1">
        <v>0</v>
      </c>
      <c r="F19" s="1">
        <v>127048</v>
      </c>
      <c r="G19" s="1">
        <v>128777</v>
      </c>
      <c r="H19" s="1">
        <v>255825</v>
      </c>
      <c r="I19" s="2"/>
      <c r="J19" s="3"/>
      <c r="K19" s="3"/>
      <c r="L1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D1561-CDE1-4A0E-806F-1193B694D100}">
  <dimension ref="A1:N47"/>
  <sheetViews>
    <sheetView topLeftCell="A4" workbookViewId="0">
      <selection activeCell="B15" sqref="B15:N22"/>
    </sheetView>
  </sheetViews>
  <sheetFormatPr defaultRowHeight="15" x14ac:dyDescent="0.25"/>
  <cols>
    <col min="1" max="1" width="29.28515625" style="17" bestFit="1" customWidth="1"/>
    <col min="2" max="2" width="21.42578125" bestFit="1" customWidth="1"/>
    <col min="3" max="3" width="27.7109375" bestFit="1" customWidth="1"/>
    <col min="4" max="4" width="16.140625" bestFit="1" customWidth="1"/>
    <col min="5" max="5" width="17.7109375" bestFit="1" customWidth="1"/>
    <col min="6" max="6" width="13.42578125" bestFit="1" customWidth="1"/>
    <col min="7" max="8" width="20.140625" bestFit="1" customWidth="1"/>
    <col min="9" max="9" width="20" bestFit="1" customWidth="1"/>
    <col min="10" max="10" width="20.42578125" bestFit="1" customWidth="1"/>
    <col min="11" max="11" width="21.140625" bestFit="1" customWidth="1"/>
    <col min="12" max="12" width="19" bestFit="1" customWidth="1"/>
    <col min="13" max="13" width="25.85546875" bestFit="1" customWidth="1"/>
    <col min="14" max="14" width="24" bestFit="1" customWidth="1"/>
    <col min="15" max="15" width="26.140625" bestFit="1" customWidth="1"/>
    <col min="16" max="16" width="16.140625" bestFit="1" customWidth="1"/>
    <col min="17" max="17" width="18" bestFit="1" customWidth="1"/>
    <col min="18" max="18" width="16.140625" bestFit="1" customWidth="1"/>
    <col min="19" max="19" width="21" bestFit="1" customWidth="1"/>
    <col min="20" max="20" width="25.85546875" bestFit="1" customWidth="1"/>
    <col min="21" max="21" width="24" bestFit="1" customWidth="1"/>
    <col min="22" max="22" width="26.140625" bestFit="1" customWidth="1"/>
    <col min="23" max="23" width="17.7109375" bestFit="1" customWidth="1"/>
    <col min="24" max="24" width="18" bestFit="1" customWidth="1"/>
    <col min="25" max="25" width="16.140625" bestFit="1" customWidth="1"/>
    <col min="26" max="26" width="21" bestFit="1" customWidth="1"/>
    <col min="27" max="27" width="25.85546875" bestFit="1" customWidth="1"/>
    <col min="28" max="28" width="24" bestFit="1" customWidth="1"/>
    <col min="29" max="29" width="26.140625" bestFit="1" customWidth="1"/>
    <col min="30" max="30" width="13.42578125" bestFit="1" customWidth="1"/>
    <col min="31" max="31" width="18" bestFit="1" customWidth="1"/>
    <col min="32" max="32" width="16.140625" bestFit="1" customWidth="1"/>
    <col min="33" max="33" width="21" bestFit="1" customWidth="1"/>
    <col min="34" max="34" width="25.85546875" bestFit="1" customWidth="1"/>
    <col min="35" max="35" width="24" bestFit="1" customWidth="1"/>
    <col min="36" max="36" width="26.140625" bestFit="1" customWidth="1"/>
    <col min="37" max="37" width="20.140625" bestFit="1" customWidth="1"/>
    <col min="38" max="38" width="18" bestFit="1" customWidth="1"/>
    <col min="39" max="39" width="16.140625" bestFit="1" customWidth="1"/>
    <col min="40" max="40" width="21" bestFit="1" customWidth="1"/>
    <col min="41" max="41" width="25.85546875" bestFit="1" customWidth="1"/>
    <col min="42" max="42" width="24" bestFit="1" customWidth="1"/>
    <col min="43" max="43" width="26.140625" bestFit="1" customWidth="1"/>
    <col min="44" max="44" width="20.140625" bestFit="1" customWidth="1"/>
    <col min="45" max="45" width="18" bestFit="1" customWidth="1"/>
    <col min="46" max="46" width="16.140625" bestFit="1" customWidth="1"/>
    <col min="47" max="47" width="21" bestFit="1" customWidth="1"/>
    <col min="48" max="48" width="25.85546875" bestFit="1" customWidth="1"/>
    <col min="49" max="49" width="24" bestFit="1" customWidth="1"/>
    <col min="50" max="50" width="26.140625" bestFit="1" customWidth="1"/>
    <col min="51" max="51" width="20" bestFit="1" customWidth="1"/>
    <col min="52" max="52" width="18" bestFit="1" customWidth="1"/>
    <col min="53" max="53" width="16.140625" bestFit="1" customWidth="1"/>
    <col min="54" max="54" width="21" bestFit="1" customWidth="1"/>
    <col min="55" max="55" width="25.85546875" bestFit="1" customWidth="1"/>
    <col min="56" max="56" width="24" bestFit="1" customWidth="1"/>
    <col min="57" max="57" width="26.140625" bestFit="1" customWidth="1"/>
    <col min="58" max="58" width="20.42578125" bestFit="1" customWidth="1"/>
    <col min="59" max="59" width="18" bestFit="1" customWidth="1"/>
    <col min="60" max="60" width="16.140625" bestFit="1" customWidth="1"/>
    <col min="61" max="61" width="21" bestFit="1" customWidth="1"/>
    <col min="62" max="62" width="25.85546875" bestFit="1" customWidth="1"/>
    <col min="63" max="63" width="24" bestFit="1" customWidth="1"/>
    <col min="64" max="64" width="26.140625" bestFit="1" customWidth="1"/>
    <col min="65" max="65" width="21.140625" bestFit="1" customWidth="1"/>
    <col min="66" max="66" width="18" bestFit="1" customWidth="1"/>
    <col min="67" max="67" width="16.140625" bestFit="1" customWidth="1"/>
    <col min="68" max="68" width="21" bestFit="1" customWidth="1"/>
    <col min="69" max="69" width="25.85546875" bestFit="1" customWidth="1"/>
    <col min="70" max="70" width="24" bestFit="1" customWidth="1"/>
    <col min="71" max="71" width="26.140625" bestFit="1" customWidth="1"/>
    <col min="72" max="72" width="19" bestFit="1" customWidth="1"/>
    <col min="73" max="73" width="18" bestFit="1" customWidth="1"/>
    <col min="74" max="74" width="16.140625" bestFit="1" customWidth="1"/>
    <col min="75" max="75" width="21" bestFit="1" customWidth="1"/>
    <col min="76" max="76" width="25.85546875" bestFit="1" customWidth="1"/>
    <col min="77" max="77" width="24" bestFit="1" customWidth="1"/>
    <col min="78" max="78" width="26.140625" bestFit="1" customWidth="1"/>
    <col min="79" max="79" width="26.42578125" bestFit="1" customWidth="1"/>
    <col min="80" max="80" width="32.7109375" bestFit="1" customWidth="1"/>
    <col min="81" max="81" width="21.140625" bestFit="1" customWidth="1"/>
    <col min="82" max="82" width="22.7109375" bestFit="1" customWidth="1"/>
    <col min="83" max="83" width="18.42578125" bestFit="1" customWidth="1"/>
    <col min="84" max="85" width="25.140625" bestFit="1" customWidth="1"/>
    <col min="86" max="86" width="25" bestFit="1" customWidth="1"/>
    <col min="87" max="87" width="25.5703125" bestFit="1" customWidth="1"/>
    <col min="88" max="88" width="26.28515625" bestFit="1" customWidth="1"/>
    <col min="89" max="89" width="24" bestFit="1" customWidth="1"/>
  </cols>
  <sheetData>
    <row r="1" spans="1:14" ht="19.5" thickBot="1" x14ac:dyDescent="0.3">
      <c r="A1" s="161" t="s">
        <v>83</v>
      </c>
      <c r="B1" s="161"/>
      <c r="C1" s="161"/>
      <c r="D1" s="161"/>
      <c r="E1" s="161"/>
      <c r="F1" s="161"/>
      <c r="G1" s="161"/>
      <c r="H1" s="161"/>
    </row>
    <row r="2" spans="1:14" ht="15.75" thickTop="1" x14ac:dyDescent="0.25">
      <c r="A2" s="33" t="s">
        <v>84</v>
      </c>
      <c r="B2" s="30">
        <v>2987564</v>
      </c>
      <c r="C2" s="31"/>
      <c r="D2" s="29" t="s">
        <v>82</v>
      </c>
      <c r="E2" s="30">
        <v>3171811</v>
      </c>
      <c r="F2" s="31"/>
      <c r="G2" s="29" t="s">
        <v>79</v>
      </c>
      <c r="H2" s="34">
        <v>6159375</v>
      </c>
    </row>
    <row r="3" spans="1:14" x14ac:dyDescent="0.25">
      <c r="A3" s="33" t="s">
        <v>77</v>
      </c>
      <c r="B3" s="30">
        <v>2364215</v>
      </c>
      <c r="C3" s="31"/>
      <c r="D3" s="29" t="s">
        <v>78</v>
      </c>
      <c r="E3" s="30">
        <v>2660974</v>
      </c>
      <c r="F3" s="31"/>
      <c r="G3" s="29" t="s">
        <v>80</v>
      </c>
      <c r="H3" s="34">
        <v>5025189</v>
      </c>
    </row>
    <row r="4" spans="1:14" x14ac:dyDescent="0.25">
      <c r="A4" s="33" t="s">
        <v>8</v>
      </c>
      <c r="B4" s="32">
        <v>0.79139999999999999</v>
      </c>
      <c r="C4" s="31"/>
      <c r="D4" s="29" t="s">
        <v>9</v>
      </c>
      <c r="E4" s="32">
        <v>0.83889999999999998</v>
      </c>
      <c r="F4" s="31"/>
      <c r="G4" s="29" t="s">
        <v>81</v>
      </c>
      <c r="H4" s="35">
        <v>0.81589999999999996</v>
      </c>
      <c r="I4" s="18"/>
    </row>
    <row r="5" spans="1:14" x14ac:dyDescent="0.25">
      <c r="A5" s="33"/>
      <c r="B5" s="30"/>
      <c r="C5" s="31"/>
      <c r="D5" s="31"/>
      <c r="E5" s="31"/>
      <c r="F5" s="31"/>
      <c r="G5" s="31"/>
      <c r="H5" s="36"/>
    </row>
    <row r="6" spans="1:14" x14ac:dyDescent="0.25">
      <c r="A6" s="33" t="s">
        <v>11</v>
      </c>
      <c r="B6" s="30">
        <v>9446</v>
      </c>
      <c r="C6" s="31"/>
      <c r="D6" s="29" t="s">
        <v>12</v>
      </c>
      <c r="E6" s="30">
        <v>11293</v>
      </c>
      <c r="F6" s="31"/>
      <c r="G6" s="29" t="s">
        <v>13</v>
      </c>
      <c r="H6" s="34">
        <v>20739</v>
      </c>
    </row>
    <row r="7" spans="1:14" x14ac:dyDescent="0.25">
      <c r="A7" s="33" t="s">
        <v>14</v>
      </c>
      <c r="B7" s="30">
        <v>4650</v>
      </c>
      <c r="C7" s="31"/>
      <c r="D7" s="29" t="s">
        <v>15</v>
      </c>
      <c r="E7" s="30">
        <v>5812</v>
      </c>
      <c r="F7" s="31"/>
      <c r="G7" s="29" t="s">
        <v>16</v>
      </c>
      <c r="H7" s="34">
        <v>10462</v>
      </c>
    </row>
    <row r="8" spans="1:14" x14ac:dyDescent="0.25">
      <c r="A8" s="33" t="s">
        <v>17</v>
      </c>
      <c r="B8" s="32">
        <v>0.49230000000000002</v>
      </c>
      <c r="C8" s="31"/>
      <c r="D8" s="29" t="s">
        <v>18</v>
      </c>
      <c r="E8" s="32">
        <v>0.51470000000000005</v>
      </c>
      <c r="F8" s="31"/>
      <c r="G8" s="29" t="s">
        <v>19</v>
      </c>
      <c r="H8" s="35">
        <v>0.50449999999999995</v>
      </c>
    </row>
    <row r="9" spans="1:14" x14ac:dyDescent="0.25">
      <c r="A9" s="33"/>
      <c r="B9" s="30"/>
      <c r="C9" s="31"/>
      <c r="D9" s="31"/>
      <c r="E9" s="31"/>
      <c r="F9" s="31"/>
      <c r="G9" s="31"/>
      <c r="H9" s="36"/>
    </row>
    <row r="10" spans="1:14" x14ac:dyDescent="0.25">
      <c r="A10" s="33" t="s">
        <v>20</v>
      </c>
      <c r="B10" s="30">
        <v>4926984</v>
      </c>
      <c r="C10" s="31"/>
      <c r="D10" s="31"/>
      <c r="E10" s="31"/>
      <c r="F10" s="31"/>
      <c r="G10" s="31"/>
      <c r="H10" s="36"/>
    </row>
    <row r="11" spans="1:14" x14ac:dyDescent="0.25">
      <c r="A11" s="33" t="s">
        <v>21</v>
      </c>
      <c r="B11" s="30">
        <v>98205</v>
      </c>
      <c r="C11" s="31"/>
      <c r="D11" s="31"/>
      <c r="E11" s="31"/>
      <c r="F11" s="31"/>
      <c r="G11" s="31"/>
      <c r="H11" s="36"/>
    </row>
    <row r="12" spans="1:14" x14ac:dyDescent="0.25">
      <c r="A12" s="33" t="s">
        <v>22</v>
      </c>
      <c r="B12" s="30">
        <v>5025189</v>
      </c>
      <c r="C12" s="31"/>
      <c r="D12" s="31"/>
      <c r="E12" s="31"/>
      <c r="F12" s="31"/>
      <c r="G12" s="31"/>
      <c r="H12" s="36"/>
    </row>
    <row r="13" spans="1:14" ht="15.75" thickBot="1" x14ac:dyDescent="0.3">
      <c r="A13" s="37" t="s">
        <v>23</v>
      </c>
      <c r="B13" s="38">
        <v>1.95E-2</v>
      </c>
      <c r="C13" s="39"/>
      <c r="D13" s="39"/>
      <c r="E13" s="39"/>
      <c r="F13" s="39"/>
      <c r="G13" s="39"/>
      <c r="H13" s="40"/>
    </row>
    <row r="14" spans="1:14" x14ac:dyDescent="0.25">
      <c r="B14" s="1"/>
    </row>
    <row r="15" spans="1:14" x14ac:dyDescent="0.25">
      <c r="A15" s="1" t="s">
        <v>106</v>
      </c>
      <c r="B15" s="1" t="s">
        <v>105</v>
      </c>
      <c r="C15" s="1" t="s">
        <v>104</v>
      </c>
      <c r="D15" s="1" t="s">
        <v>95</v>
      </c>
      <c r="E15" s="1" t="s">
        <v>96</v>
      </c>
      <c r="F15" s="1" t="s">
        <v>97</v>
      </c>
      <c r="G15" s="1" t="s">
        <v>98</v>
      </c>
      <c r="H15" s="1" t="s">
        <v>30</v>
      </c>
      <c r="I15" s="1" t="s">
        <v>99</v>
      </c>
      <c r="J15" s="1" t="s">
        <v>100</v>
      </c>
      <c r="K15" s="1" t="s">
        <v>101</v>
      </c>
      <c r="L15" s="1" t="s">
        <v>102</v>
      </c>
      <c r="M15" s="1" t="s">
        <v>103</v>
      </c>
      <c r="N15" s="1" t="s">
        <v>117</v>
      </c>
    </row>
    <row r="16" spans="1:14" x14ac:dyDescent="0.25">
      <c r="A16" s="1">
        <v>1</v>
      </c>
      <c r="B16" s="9" t="s">
        <v>86</v>
      </c>
      <c r="C16" s="1" t="s">
        <v>87</v>
      </c>
      <c r="D16" s="1">
        <v>1133</v>
      </c>
      <c r="E16" s="1">
        <v>56326</v>
      </c>
      <c r="F16" s="1">
        <v>29591</v>
      </c>
      <c r="G16" s="1">
        <v>5278</v>
      </c>
      <c r="H16" s="1">
        <v>6093</v>
      </c>
      <c r="I16" s="1">
        <v>3090</v>
      </c>
      <c r="J16" s="1">
        <v>1808</v>
      </c>
      <c r="K16" s="1">
        <v>1121</v>
      </c>
      <c r="L16" s="1">
        <v>14624</v>
      </c>
      <c r="M16" s="1">
        <v>119064</v>
      </c>
      <c r="N16" s="7">
        <f>Table161819[[#This Row],[JUMLAH AKHIR]]/Table161819[[#Totals],[JUMLAH AKHIR]]</f>
        <v>0.47114874757627317</v>
      </c>
    </row>
    <row r="17" spans="1:14" x14ac:dyDescent="0.25">
      <c r="A17" s="1">
        <v>2</v>
      </c>
      <c r="B17" s="9" t="s">
        <v>88</v>
      </c>
      <c r="C17" s="1" t="s">
        <v>87</v>
      </c>
      <c r="D17" s="1">
        <v>586</v>
      </c>
      <c r="E17" s="1">
        <v>1032</v>
      </c>
      <c r="F17" s="1">
        <v>1114</v>
      </c>
      <c r="G17" s="1">
        <v>851</v>
      </c>
      <c r="H17" s="1">
        <v>7141</v>
      </c>
      <c r="I17" s="1">
        <v>1843</v>
      </c>
      <c r="J17" s="1">
        <v>22037</v>
      </c>
      <c r="K17" s="1">
        <v>3037</v>
      </c>
      <c r="L17" s="1">
        <v>2906</v>
      </c>
      <c r="M17" s="1">
        <v>40547</v>
      </c>
      <c r="N17" s="7">
        <f>Table161819[[#This Row],[JUMLAH AKHIR]]/Table161819[[#Totals],[JUMLAH AKHIR]]</f>
        <v>0.16044873570495824</v>
      </c>
    </row>
    <row r="18" spans="1:14" x14ac:dyDescent="0.25">
      <c r="A18" s="1">
        <v>3</v>
      </c>
      <c r="B18" s="9" t="s">
        <v>89</v>
      </c>
      <c r="C18" s="1" t="s">
        <v>90</v>
      </c>
      <c r="D18" s="1">
        <v>232</v>
      </c>
      <c r="E18" s="1">
        <v>304</v>
      </c>
      <c r="F18" s="1">
        <v>482</v>
      </c>
      <c r="G18" s="1">
        <v>159</v>
      </c>
      <c r="H18" s="1">
        <v>6807</v>
      </c>
      <c r="I18" s="1">
        <v>286</v>
      </c>
      <c r="J18" s="1">
        <v>397</v>
      </c>
      <c r="K18" s="1">
        <v>352</v>
      </c>
      <c r="L18" s="1">
        <v>492</v>
      </c>
      <c r="M18" s="1">
        <v>9511</v>
      </c>
      <c r="N18" s="7">
        <f>Table161819[[#This Row],[JUMLAH AKHIR]]/Table161819[[#Totals],[JUMLAH AKHIR]]</f>
        <v>3.7636025483756087E-2</v>
      </c>
    </row>
    <row r="19" spans="1:14" x14ac:dyDescent="0.25">
      <c r="A19" s="1">
        <v>4</v>
      </c>
      <c r="B19" s="9" t="s">
        <v>91</v>
      </c>
      <c r="C19" s="1" t="s">
        <v>90</v>
      </c>
      <c r="D19" s="1">
        <v>225</v>
      </c>
      <c r="E19" s="1">
        <v>424</v>
      </c>
      <c r="F19" s="1">
        <v>641</v>
      </c>
      <c r="G19" s="1">
        <v>262</v>
      </c>
      <c r="H19" s="1">
        <v>1176</v>
      </c>
      <c r="I19" s="1">
        <v>451</v>
      </c>
      <c r="J19" s="1">
        <v>1631</v>
      </c>
      <c r="K19" s="1">
        <v>29901</v>
      </c>
      <c r="L19" s="1">
        <v>1279</v>
      </c>
      <c r="M19" s="1">
        <v>35990</v>
      </c>
      <c r="N19" s="7">
        <f>Table161819[[#This Row],[JUMLAH AKHIR]]/Table161819[[#Totals],[JUMLAH AKHIR]]</f>
        <v>0.14241620830200624</v>
      </c>
    </row>
    <row r="20" spans="1:14" x14ac:dyDescent="0.25">
      <c r="A20" s="1">
        <v>5</v>
      </c>
      <c r="B20" s="9" t="s">
        <v>92</v>
      </c>
      <c r="C20" s="1" t="s">
        <v>90</v>
      </c>
      <c r="D20" s="1">
        <v>26657</v>
      </c>
      <c r="E20" s="1">
        <v>898</v>
      </c>
      <c r="F20" s="1">
        <v>828</v>
      </c>
      <c r="G20" s="1">
        <v>434</v>
      </c>
      <c r="H20" s="1">
        <v>2900</v>
      </c>
      <c r="I20" s="1">
        <v>7353</v>
      </c>
      <c r="J20" s="1">
        <v>1544</v>
      </c>
      <c r="K20" s="1">
        <v>2224</v>
      </c>
      <c r="L20" s="1">
        <v>1407</v>
      </c>
      <c r="M20" s="1">
        <v>44245</v>
      </c>
      <c r="N20" s="7">
        <f>Table161819[[#This Row],[JUMLAH AKHIR]]/Table161819[[#Totals],[JUMLAH AKHIR]]</f>
        <v>0.17508210992837639</v>
      </c>
    </row>
    <row r="21" spans="1:14" x14ac:dyDescent="0.25">
      <c r="A21" s="1">
        <v>6</v>
      </c>
      <c r="B21" s="9" t="s">
        <v>93</v>
      </c>
      <c r="C21" s="1" t="s">
        <v>87</v>
      </c>
      <c r="D21" s="1">
        <v>127</v>
      </c>
      <c r="E21" s="1">
        <v>146</v>
      </c>
      <c r="F21" s="1">
        <v>115</v>
      </c>
      <c r="G21" s="1">
        <v>65</v>
      </c>
      <c r="H21" s="1">
        <v>168</v>
      </c>
      <c r="I21" s="1">
        <v>117</v>
      </c>
      <c r="J21" s="1">
        <v>139</v>
      </c>
      <c r="K21" s="1">
        <v>106</v>
      </c>
      <c r="L21" s="1">
        <v>320</v>
      </c>
      <c r="M21" s="1">
        <v>1303</v>
      </c>
      <c r="N21" s="7">
        <f>Table161819[[#This Row],[JUMLAH AKHIR]]/Table161819[[#Totals],[JUMLAH AKHIR]]</f>
        <v>5.1561077915397097E-3</v>
      </c>
    </row>
    <row r="22" spans="1:14" x14ac:dyDescent="0.25">
      <c r="A22" s="1">
        <v>7</v>
      </c>
      <c r="B22" s="9" t="s">
        <v>94</v>
      </c>
      <c r="C22" s="1" t="s">
        <v>90</v>
      </c>
      <c r="D22" s="1">
        <v>154</v>
      </c>
      <c r="E22" s="1">
        <v>94</v>
      </c>
      <c r="F22" s="1">
        <v>58</v>
      </c>
      <c r="G22" s="1">
        <v>67</v>
      </c>
      <c r="H22" s="1">
        <v>206</v>
      </c>
      <c r="I22" s="1">
        <v>104</v>
      </c>
      <c r="J22" s="1">
        <v>265</v>
      </c>
      <c r="K22" s="1">
        <v>428</v>
      </c>
      <c r="L22" s="1">
        <v>674</v>
      </c>
      <c r="M22" s="1">
        <v>2050</v>
      </c>
      <c r="N22" s="7">
        <f>Table161819[[#This Row],[JUMLAH AKHIR]]/Table161819[[#Totals],[JUMLAH AKHIR]]</f>
        <v>8.1120652130901028E-3</v>
      </c>
    </row>
    <row r="23" spans="1:14" x14ac:dyDescent="0.25">
      <c r="A23" s="1" t="s">
        <v>118</v>
      </c>
      <c r="B23" s="9"/>
      <c r="C23" s="1"/>
      <c r="D23" s="1"/>
      <c r="E23" s="1"/>
      <c r="F23" s="1"/>
      <c r="G23" s="1"/>
      <c r="H23" s="1"/>
      <c r="I23" s="1"/>
      <c r="J23" s="1"/>
      <c r="K23" s="1"/>
      <c r="L23" s="1"/>
      <c r="M23" s="1">
        <f>SUM(Table161819[JUMLAH AKHIR])</f>
        <v>252710</v>
      </c>
      <c r="N23" s="44">
        <f>SUM(Table161819[PERCENTASE])</f>
        <v>1</v>
      </c>
    </row>
    <row r="24" spans="1:14" x14ac:dyDescent="0.25">
      <c r="A24"/>
    </row>
    <row r="25" spans="1:14" x14ac:dyDescent="0.25">
      <c r="A25"/>
    </row>
    <row r="26" spans="1:14" x14ac:dyDescent="0.25">
      <c r="A26" s="41" t="s">
        <v>74</v>
      </c>
      <c r="B26" t="s">
        <v>107</v>
      </c>
      <c r="C26" t="s">
        <v>108</v>
      </c>
      <c r="D26" t="s">
        <v>109</v>
      </c>
      <c r="E26" t="s">
        <v>110</v>
      </c>
      <c r="F26" t="s">
        <v>111</v>
      </c>
      <c r="G26" t="s">
        <v>112</v>
      </c>
      <c r="H26" t="s">
        <v>113</v>
      </c>
      <c r="I26" t="s">
        <v>114</v>
      </c>
      <c r="J26" t="s">
        <v>115</v>
      </c>
      <c r="K26" t="s">
        <v>116</v>
      </c>
      <c r="L26" t="s">
        <v>119</v>
      </c>
    </row>
    <row r="27" spans="1:14" x14ac:dyDescent="0.25">
      <c r="A27" s="16" t="s">
        <v>87</v>
      </c>
      <c r="B27" s="43">
        <v>1846</v>
      </c>
      <c r="C27" s="43">
        <v>57504</v>
      </c>
      <c r="D27" s="43">
        <v>30820</v>
      </c>
      <c r="E27" s="43">
        <v>6194</v>
      </c>
      <c r="F27" s="43">
        <v>13402</v>
      </c>
      <c r="G27" s="43">
        <v>5050</v>
      </c>
      <c r="H27" s="43">
        <v>23984</v>
      </c>
      <c r="I27" s="43">
        <v>4264</v>
      </c>
      <c r="J27" s="43">
        <v>17850</v>
      </c>
      <c r="K27" s="43">
        <v>160914</v>
      </c>
      <c r="L27" s="45">
        <v>0.63675359107277107</v>
      </c>
    </row>
    <row r="28" spans="1:14" x14ac:dyDescent="0.25">
      <c r="A28" s="46" t="s">
        <v>93</v>
      </c>
      <c r="B28" s="43">
        <v>127</v>
      </c>
      <c r="C28" s="43">
        <v>146</v>
      </c>
      <c r="D28" s="43">
        <v>115</v>
      </c>
      <c r="E28" s="43">
        <v>65</v>
      </c>
      <c r="F28" s="43">
        <v>168</v>
      </c>
      <c r="G28" s="43">
        <v>117</v>
      </c>
      <c r="H28" s="43">
        <v>139</v>
      </c>
      <c r="I28" s="43">
        <v>106</v>
      </c>
      <c r="J28" s="43">
        <v>320</v>
      </c>
      <c r="K28" s="43">
        <v>1303</v>
      </c>
      <c r="L28" s="45">
        <v>5.1561077915397097E-3</v>
      </c>
    </row>
    <row r="29" spans="1:14" x14ac:dyDescent="0.25">
      <c r="A29" s="46" t="s">
        <v>88</v>
      </c>
      <c r="B29" s="43">
        <v>586</v>
      </c>
      <c r="C29" s="43">
        <v>1032</v>
      </c>
      <c r="D29" s="43">
        <v>1114</v>
      </c>
      <c r="E29" s="43">
        <v>851</v>
      </c>
      <c r="F29" s="43">
        <v>7141</v>
      </c>
      <c r="G29" s="43">
        <v>1843</v>
      </c>
      <c r="H29" s="43">
        <v>22037</v>
      </c>
      <c r="I29" s="43">
        <v>3037</v>
      </c>
      <c r="J29" s="43">
        <v>2906</v>
      </c>
      <c r="K29" s="43">
        <v>40547</v>
      </c>
      <c r="L29" s="45">
        <v>0.16044873570495824</v>
      </c>
    </row>
    <row r="30" spans="1:14" x14ac:dyDescent="0.25">
      <c r="A30" s="46" t="s">
        <v>86</v>
      </c>
      <c r="B30" s="43">
        <v>1133</v>
      </c>
      <c r="C30" s="43">
        <v>56326</v>
      </c>
      <c r="D30" s="43">
        <v>29591</v>
      </c>
      <c r="E30" s="43">
        <v>5278</v>
      </c>
      <c r="F30" s="43">
        <v>6093</v>
      </c>
      <c r="G30" s="43">
        <v>3090</v>
      </c>
      <c r="H30" s="43">
        <v>1808</v>
      </c>
      <c r="I30" s="43">
        <v>1121</v>
      </c>
      <c r="J30" s="43">
        <v>14624</v>
      </c>
      <c r="K30" s="43">
        <v>119064</v>
      </c>
      <c r="L30" s="45">
        <v>0.47114874757627317</v>
      </c>
    </row>
    <row r="31" spans="1:14" x14ac:dyDescent="0.25">
      <c r="A31" s="16" t="s">
        <v>90</v>
      </c>
      <c r="B31" s="43">
        <v>27268</v>
      </c>
      <c r="C31" s="43">
        <v>1720</v>
      </c>
      <c r="D31" s="43">
        <v>2009</v>
      </c>
      <c r="E31" s="43">
        <v>922</v>
      </c>
      <c r="F31" s="43">
        <v>11089</v>
      </c>
      <c r="G31" s="43">
        <v>8194</v>
      </c>
      <c r="H31" s="43">
        <v>3837</v>
      </c>
      <c r="I31" s="43">
        <v>32905</v>
      </c>
      <c r="J31" s="43">
        <v>3852</v>
      </c>
      <c r="K31" s="43">
        <v>91796</v>
      </c>
      <c r="L31" s="45">
        <v>0.36324640892722881</v>
      </c>
    </row>
    <row r="32" spans="1:14" x14ac:dyDescent="0.25">
      <c r="A32" s="46" t="s">
        <v>94</v>
      </c>
      <c r="B32" s="43">
        <v>154</v>
      </c>
      <c r="C32" s="43">
        <v>94</v>
      </c>
      <c r="D32" s="43">
        <v>58</v>
      </c>
      <c r="E32" s="43">
        <v>67</v>
      </c>
      <c r="F32" s="43">
        <v>206</v>
      </c>
      <c r="G32" s="43">
        <v>104</v>
      </c>
      <c r="H32" s="43">
        <v>265</v>
      </c>
      <c r="I32" s="43">
        <v>428</v>
      </c>
      <c r="J32" s="43">
        <v>674</v>
      </c>
      <c r="K32" s="43">
        <v>2050</v>
      </c>
      <c r="L32" s="45">
        <v>8.1120652130901028E-3</v>
      </c>
    </row>
    <row r="33" spans="1:12" x14ac:dyDescent="0.25">
      <c r="A33" s="46" t="s">
        <v>91</v>
      </c>
      <c r="B33" s="43">
        <v>225</v>
      </c>
      <c r="C33" s="43">
        <v>424</v>
      </c>
      <c r="D33" s="43">
        <v>641</v>
      </c>
      <c r="E33" s="43">
        <v>262</v>
      </c>
      <c r="F33" s="43">
        <v>1176</v>
      </c>
      <c r="G33" s="43">
        <v>451</v>
      </c>
      <c r="H33" s="43">
        <v>1631</v>
      </c>
      <c r="I33" s="43">
        <v>29901</v>
      </c>
      <c r="J33" s="43">
        <v>1279</v>
      </c>
      <c r="K33" s="43">
        <v>35990</v>
      </c>
      <c r="L33" s="45">
        <v>0.14241620830200624</v>
      </c>
    </row>
    <row r="34" spans="1:12" x14ac:dyDescent="0.25">
      <c r="A34" s="46" t="s">
        <v>92</v>
      </c>
      <c r="B34" s="43">
        <v>26657</v>
      </c>
      <c r="C34" s="43">
        <v>898</v>
      </c>
      <c r="D34" s="43">
        <v>828</v>
      </c>
      <c r="E34" s="43">
        <v>434</v>
      </c>
      <c r="F34" s="43">
        <v>2900</v>
      </c>
      <c r="G34" s="43">
        <v>7353</v>
      </c>
      <c r="H34" s="43">
        <v>1544</v>
      </c>
      <c r="I34" s="43">
        <v>2224</v>
      </c>
      <c r="J34" s="43">
        <v>1407</v>
      </c>
      <c r="K34" s="43">
        <v>44245</v>
      </c>
      <c r="L34" s="45">
        <v>0.17508210992837639</v>
      </c>
    </row>
    <row r="35" spans="1:12" x14ac:dyDescent="0.25">
      <c r="A35" s="46" t="s">
        <v>89</v>
      </c>
      <c r="B35" s="43">
        <v>232</v>
      </c>
      <c r="C35" s="43">
        <v>304</v>
      </c>
      <c r="D35" s="43">
        <v>482</v>
      </c>
      <c r="E35" s="43">
        <v>159</v>
      </c>
      <c r="F35" s="43">
        <v>6807</v>
      </c>
      <c r="G35" s="43">
        <v>286</v>
      </c>
      <c r="H35" s="43">
        <v>397</v>
      </c>
      <c r="I35" s="43">
        <v>352</v>
      </c>
      <c r="J35" s="43">
        <v>492</v>
      </c>
      <c r="K35" s="43">
        <v>9511</v>
      </c>
      <c r="L35" s="45">
        <v>3.7636025483756087E-2</v>
      </c>
    </row>
    <row r="36" spans="1:12" x14ac:dyDescent="0.25">
      <c r="A36" s="16" t="s">
        <v>75</v>
      </c>
      <c r="B36" s="43">
        <v>29114</v>
      </c>
      <c r="C36" s="43">
        <v>59224</v>
      </c>
      <c r="D36" s="43">
        <v>32829</v>
      </c>
      <c r="E36" s="43">
        <v>7116</v>
      </c>
      <c r="F36" s="43">
        <v>24491</v>
      </c>
      <c r="G36" s="43">
        <v>13244</v>
      </c>
      <c r="H36" s="43">
        <v>27821</v>
      </c>
      <c r="I36" s="43">
        <v>37169</v>
      </c>
      <c r="J36" s="43">
        <v>21702</v>
      </c>
      <c r="K36" s="43">
        <v>252710</v>
      </c>
      <c r="L36" s="45">
        <v>0.99999999999999989</v>
      </c>
    </row>
    <row r="37" spans="1:12" x14ac:dyDescent="0.25">
      <c r="A37"/>
    </row>
    <row r="38" spans="1:12" x14ac:dyDescent="0.25">
      <c r="A38"/>
    </row>
    <row r="39" spans="1:12" x14ac:dyDescent="0.25">
      <c r="A39" s="48" t="s">
        <v>105</v>
      </c>
      <c r="B39" s="42" t="s">
        <v>107</v>
      </c>
      <c r="C39" s="42" t="s">
        <v>108</v>
      </c>
      <c r="D39" s="42" t="s">
        <v>109</v>
      </c>
      <c r="E39" s="42" t="s">
        <v>110</v>
      </c>
      <c r="F39" s="42" t="s">
        <v>111</v>
      </c>
      <c r="G39" s="42" t="s">
        <v>112</v>
      </c>
      <c r="H39" s="42" t="s">
        <v>113</v>
      </c>
      <c r="I39" s="42" t="s">
        <v>114</v>
      </c>
      <c r="J39" s="42" t="s">
        <v>115</v>
      </c>
      <c r="K39" s="42" t="s">
        <v>116</v>
      </c>
      <c r="L39" s="42" t="s">
        <v>119</v>
      </c>
    </row>
    <row r="40" spans="1:12" x14ac:dyDescent="0.25">
      <c r="A40" s="16" t="s">
        <v>94</v>
      </c>
      <c r="B40" s="43">
        <v>154</v>
      </c>
      <c r="C40" s="43">
        <v>94</v>
      </c>
      <c r="D40" s="43">
        <v>58</v>
      </c>
      <c r="E40" s="43">
        <v>67</v>
      </c>
      <c r="F40" s="43">
        <v>206</v>
      </c>
      <c r="G40" s="43">
        <v>104</v>
      </c>
      <c r="H40" s="43">
        <v>265</v>
      </c>
      <c r="I40" s="43">
        <v>428</v>
      </c>
      <c r="J40" s="43">
        <v>674</v>
      </c>
      <c r="K40" s="43">
        <v>2050</v>
      </c>
      <c r="L40" s="45">
        <v>8.1120652130901028E-3</v>
      </c>
    </row>
    <row r="41" spans="1:12" x14ac:dyDescent="0.25">
      <c r="A41" s="16" t="s">
        <v>93</v>
      </c>
      <c r="B41" s="43">
        <v>127</v>
      </c>
      <c r="C41" s="43">
        <v>146</v>
      </c>
      <c r="D41" s="43">
        <v>115</v>
      </c>
      <c r="E41" s="43">
        <v>65</v>
      </c>
      <c r="F41" s="43">
        <v>168</v>
      </c>
      <c r="G41" s="43">
        <v>117</v>
      </c>
      <c r="H41" s="43">
        <v>139</v>
      </c>
      <c r="I41" s="43">
        <v>106</v>
      </c>
      <c r="J41" s="43">
        <v>320</v>
      </c>
      <c r="K41" s="43">
        <v>1303</v>
      </c>
      <c r="L41" s="45">
        <v>5.1561077915397097E-3</v>
      </c>
    </row>
    <row r="42" spans="1:12" x14ac:dyDescent="0.25">
      <c r="A42" s="16" t="s">
        <v>91</v>
      </c>
      <c r="B42" s="43">
        <v>225</v>
      </c>
      <c r="C42" s="43">
        <v>424</v>
      </c>
      <c r="D42" s="43">
        <v>641</v>
      </c>
      <c r="E42" s="43">
        <v>262</v>
      </c>
      <c r="F42" s="43">
        <v>1176</v>
      </c>
      <c r="G42" s="43">
        <v>451</v>
      </c>
      <c r="H42" s="43">
        <v>1631</v>
      </c>
      <c r="I42" s="43">
        <v>29901</v>
      </c>
      <c r="J42" s="43">
        <v>1279</v>
      </c>
      <c r="K42" s="43">
        <v>35990</v>
      </c>
      <c r="L42" s="45">
        <v>0.14241620830200624</v>
      </c>
    </row>
    <row r="43" spans="1:12" x14ac:dyDescent="0.25">
      <c r="A43" s="16" t="s">
        <v>92</v>
      </c>
      <c r="B43" s="43">
        <v>26657</v>
      </c>
      <c r="C43" s="43">
        <v>898</v>
      </c>
      <c r="D43" s="43">
        <v>828</v>
      </c>
      <c r="E43" s="43">
        <v>434</v>
      </c>
      <c r="F43" s="43">
        <v>2900</v>
      </c>
      <c r="G43" s="43">
        <v>7353</v>
      </c>
      <c r="H43" s="43">
        <v>1544</v>
      </c>
      <c r="I43" s="43">
        <v>2224</v>
      </c>
      <c r="J43" s="43">
        <v>1407</v>
      </c>
      <c r="K43" s="43">
        <v>44245</v>
      </c>
      <c r="L43" s="45">
        <v>0.17508210992837639</v>
      </c>
    </row>
    <row r="44" spans="1:12" x14ac:dyDescent="0.25">
      <c r="A44" s="16" t="s">
        <v>89</v>
      </c>
      <c r="B44" s="43">
        <v>232</v>
      </c>
      <c r="C44" s="43">
        <v>304</v>
      </c>
      <c r="D44" s="43">
        <v>482</v>
      </c>
      <c r="E44" s="43">
        <v>159</v>
      </c>
      <c r="F44" s="43">
        <v>6807</v>
      </c>
      <c r="G44" s="43">
        <v>286</v>
      </c>
      <c r="H44" s="43">
        <v>397</v>
      </c>
      <c r="I44" s="43">
        <v>352</v>
      </c>
      <c r="J44" s="43">
        <v>492</v>
      </c>
      <c r="K44" s="43">
        <v>9511</v>
      </c>
      <c r="L44" s="45">
        <v>3.7636025483756087E-2</v>
      </c>
    </row>
    <row r="45" spans="1:12" x14ac:dyDescent="0.25">
      <c r="A45" s="16" t="s">
        <v>88</v>
      </c>
      <c r="B45" s="43">
        <v>586</v>
      </c>
      <c r="C45" s="43">
        <v>1032</v>
      </c>
      <c r="D45" s="43">
        <v>1114</v>
      </c>
      <c r="E45" s="43">
        <v>851</v>
      </c>
      <c r="F45" s="43">
        <v>7141</v>
      </c>
      <c r="G45" s="43">
        <v>1843</v>
      </c>
      <c r="H45" s="43">
        <v>22037</v>
      </c>
      <c r="I45" s="43">
        <v>3037</v>
      </c>
      <c r="J45" s="43">
        <v>2906</v>
      </c>
      <c r="K45" s="43">
        <v>40547</v>
      </c>
      <c r="L45" s="45">
        <v>0.16044873570495824</v>
      </c>
    </row>
    <row r="46" spans="1:12" x14ac:dyDescent="0.25">
      <c r="A46" s="16" t="s">
        <v>86</v>
      </c>
      <c r="B46" s="43">
        <v>1133</v>
      </c>
      <c r="C46" s="43">
        <v>56326</v>
      </c>
      <c r="D46" s="43">
        <v>29591</v>
      </c>
      <c r="E46" s="43">
        <v>5278</v>
      </c>
      <c r="F46" s="43">
        <v>6093</v>
      </c>
      <c r="G46" s="43">
        <v>3090</v>
      </c>
      <c r="H46" s="43">
        <v>1808</v>
      </c>
      <c r="I46" s="43">
        <v>1121</v>
      </c>
      <c r="J46" s="43">
        <v>14624</v>
      </c>
      <c r="K46" s="43">
        <v>119064</v>
      </c>
      <c r="L46" s="45">
        <v>0.47114874757627317</v>
      </c>
    </row>
    <row r="47" spans="1:12" x14ac:dyDescent="0.25">
      <c r="A47" s="49" t="s">
        <v>75</v>
      </c>
      <c r="B47" s="50">
        <v>29114</v>
      </c>
      <c r="C47" s="50">
        <v>59224</v>
      </c>
      <c r="D47" s="50">
        <v>32829</v>
      </c>
      <c r="E47" s="50">
        <v>7116</v>
      </c>
      <c r="F47" s="50">
        <v>24491</v>
      </c>
      <c r="G47" s="50">
        <v>13244</v>
      </c>
      <c r="H47" s="50">
        <v>27821</v>
      </c>
      <c r="I47" s="50">
        <v>37169</v>
      </c>
      <c r="J47" s="50">
        <v>21702</v>
      </c>
      <c r="K47" s="50">
        <v>252710</v>
      </c>
      <c r="L47" s="51">
        <v>1</v>
      </c>
    </row>
  </sheetData>
  <mergeCells count="1">
    <mergeCell ref="A1:H1"/>
  </mergeCell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1AA71-4751-4477-B9D2-9EB4471AEDE1}">
  <sheetPr>
    <pageSetUpPr fitToPage="1"/>
  </sheetPr>
  <dimension ref="A1:N64"/>
  <sheetViews>
    <sheetView topLeftCell="A28" zoomScale="70" zoomScaleNormal="70" workbookViewId="0">
      <selection activeCell="B48" sqref="B48:C53"/>
    </sheetView>
  </sheetViews>
  <sheetFormatPr defaultRowHeight="15" outlineLevelRow="1" outlineLevelCol="1" x14ac:dyDescent="0.25"/>
  <cols>
    <col min="1" max="1" width="8.85546875" customWidth="1" outlineLevel="1"/>
    <col min="2" max="2" width="33.42578125" bestFit="1" customWidth="1" outlineLevel="1"/>
    <col min="3" max="3" width="40.7109375" bestFit="1" customWidth="1" outlineLevel="1"/>
    <col min="4" max="4" width="38.85546875" customWidth="1" outlineLevel="1"/>
    <col min="5" max="5" width="34.42578125" bestFit="1" customWidth="1" outlineLevel="1"/>
    <col min="6" max="6" width="32.5703125" bestFit="1" customWidth="1" outlineLevel="1"/>
    <col min="7" max="7" width="17.85546875" bestFit="1" customWidth="1" outlineLevel="1"/>
    <col min="8" max="8" width="31.5703125" bestFit="1" customWidth="1" outlineLevel="1"/>
    <col min="9" max="9" width="34.140625" bestFit="1" customWidth="1" outlineLevel="1"/>
    <col min="10" max="10" width="35.140625" bestFit="1" customWidth="1" outlineLevel="1"/>
    <col min="11" max="11" width="28.140625" bestFit="1" customWidth="1" outlineLevel="1"/>
    <col min="12" max="12" width="29.28515625" bestFit="1" customWidth="1" outlineLevel="1"/>
    <col min="13" max="13" width="27.42578125" customWidth="1" outlineLevel="1"/>
    <col min="14" max="14" width="9.140625" outlineLevel="1"/>
  </cols>
  <sheetData>
    <row r="1" spans="1:14" outlineLevel="1" x14ac:dyDescent="0.25">
      <c r="A1" s="94"/>
      <c r="B1" s="162" t="s">
        <v>171</v>
      </c>
      <c r="C1" s="163"/>
      <c r="D1" s="163"/>
      <c r="E1" s="163"/>
      <c r="F1" s="163"/>
      <c r="G1" s="163"/>
      <c r="H1" s="163"/>
      <c r="I1" s="163"/>
      <c r="J1" s="163"/>
      <c r="K1" s="163"/>
      <c r="L1" s="163"/>
      <c r="M1" s="163"/>
      <c r="N1" s="95"/>
    </row>
    <row r="2" spans="1:14" outlineLevel="1" x14ac:dyDescent="0.25">
      <c r="A2" s="96"/>
      <c r="B2" s="164"/>
      <c r="C2" s="164"/>
      <c r="D2" s="164"/>
      <c r="E2" s="164"/>
      <c r="F2" s="164"/>
      <c r="G2" s="164"/>
      <c r="H2" s="164"/>
      <c r="I2" s="164"/>
      <c r="J2" s="164"/>
      <c r="K2" s="164"/>
      <c r="L2" s="164"/>
      <c r="M2" s="164"/>
      <c r="N2" s="97"/>
    </row>
    <row r="3" spans="1:14" outlineLevel="1" x14ac:dyDescent="0.25">
      <c r="A3" s="96"/>
      <c r="B3" s="55" t="s">
        <v>105</v>
      </c>
      <c r="C3" s="55" t="s">
        <v>95</v>
      </c>
      <c r="D3" s="55" t="s">
        <v>96</v>
      </c>
      <c r="E3" s="55" t="s">
        <v>97</v>
      </c>
      <c r="F3" s="55" t="s">
        <v>98</v>
      </c>
      <c r="G3" s="55" t="s">
        <v>30</v>
      </c>
      <c r="H3" s="55" t="s">
        <v>99</v>
      </c>
      <c r="I3" s="55" t="s">
        <v>100</v>
      </c>
      <c r="J3" s="55" t="s">
        <v>101</v>
      </c>
      <c r="K3" s="55" t="s">
        <v>102</v>
      </c>
      <c r="L3" s="55" t="s">
        <v>103</v>
      </c>
      <c r="M3" s="55" t="s">
        <v>117</v>
      </c>
      <c r="N3" s="97"/>
    </row>
    <row r="4" spans="1:14" outlineLevel="1" x14ac:dyDescent="0.25">
      <c r="A4" s="96"/>
      <c r="B4" s="66" t="s">
        <v>86</v>
      </c>
      <c r="C4" s="76">
        <v>1133</v>
      </c>
      <c r="D4" s="77">
        <v>56326</v>
      </c>
      <c r="E4" s="77">
        <v>29591</v>
      </c>
      <c r="F4" s="77">
        <v>5278</v>
      </c>
      <c r="G4" s="77">
        <v>6093</v>
      </c>
      <c r="H4" s="77">
        <v>3090</v>
      </c>
      <c r="I4" s="77">
        <v>1808</v>
      </c>
      <c r="J4" s="77">
        <v>1121</v>
      </c>
      <c r="K4" s="77">
        <v>14624</v>
      </c>
      <c r="L4" s="77">
        <v>119064</v>
      </c>
      <c r="M4" s="78">
        <f>L4/L11</f>
        <v>0.47114874757627317</v>
      </c>
      <c r="N4" s="97"/>
    </row>
    <row r="5" spans="1:14" outlineLevel="1" x14ac:dyDescent="0.25">
      <c r="A5" s="96"/>
      <c r="B5" s="66" t="s">
        <v>88</v>
      </c>
      <c r="C5" s="76">
        <v>586</v>
      </c>
      <c r="D5" s="77">
        <v>1032</v>
      </c>
      <c r="E5" s="77">
        <v>1114</v>
      </c>
      <c r="F5" s="77">
        <v>851</v>
      </c>
      <c r="G5" s="77">
        <v>7141</v>
      </c>
      <c r="H5" s="77">
        <v>1843</v>
      </c>
      <c r="I5" s="77">
        <v>22037</v>
      </c>
      <c r="J5" s="77">
        <v>3037</v>
      </c>
      <c r="K5" s="77">
        <v>2906</v>
      </c>
      <c r="L5" s="77">
        <v>40547</v>
      </c>
      <c r="M5" s="78">
        <f>L5/L11</f>
        <v>0.16044873570495824</v>
      </c>
      <c r="N5" s="97"/>
    </row>
    <row r="6" spans="1:14" outlineLevel="1" x14ac:dyDescent="0.25">
      <c r="A6" s="96"/>
      <c r="B6" s="66" t="s">
        <v>89</v>
      </c>
      <c r="C6" s="76">
        <v>232</v>
      </c>
      <c r="D6" s="77">
        <v>304</v>
      </c>
      <c r="E6" s="77">
        <v>482</v>
      </c>
      <c r="F6" s="77">
        <v>159</v>
      </c>
      <c r="G6" s="77">
        <v>6807</v>
      </c>
      <c r="H6" s="77">
        <v>286</v>
      </c>
      <c r="I6" s="77">
        <v>397</v>
      </c>
      <c r="J6" s="77">
        <v>352</v>
      </c>
      <c r="K6" s="77">
        <v>492</v>
      </c>
      <c r="L6" s="77">
        <v>9511</v>
      </c>
      <c r="M6" s="78">
        <f>L6/L11</f>
        <v>3.7636025483756087E-2</v>
      </c>
      <c r="N6" s="97"/>
    </row>
    <row r="7" spans="1:14" outlineLevel="1" x14ac:dyDescent="0.25">
      <c r="A7" s="96"/>
      <c r="B7" s="66" t="s">
        <v>91</v>
      </c>
      <c r="C7" s="76">
        <v>225</v>
      </c>
      <c r="D7" s="77">
        <v>424</v>
      </c>
      <c r="E7" s="77">
        <v>641</v>
      </c>
      <c r="F7" s="77">
        <v>262</v>
      </c>
      <c r="G7" s="77">
        <v>1176</v>
      </c>
      <c r="H7" s="77">
        <v>451</v>
      </c>
      <c r="I7" s="77">
        <v>1631</v>
      </c>
      <c r="J7" s="77">
        <v>29901</v>
      </c>
      <c r="K7" s="77">
        <v>1279</v>
      </c>
      <c r="L7" s="77">
        <v>35990</v>
      </c>
      <c r="M7" s="78">
        <f>L7/L11</f>
        <v>0.14241620830200624</v>
      </c>
      <c r="N7" s="97"/>
    </row>
    <row r="8" spans="1:14" outlineLevel="1" x14ac:dyDescent="0.25">
      <c r="A8" s="96"/>
      <c r="B8" s="66" t="s">
        <v>92</v>
      </c>
      <c r="C8" s="76">
        <v>26657</v>
      </c>
      <c r="D8" s="77">
        <v>898</v>
      </c>
      <c r="E8" s="77">
        <v>828</v>
      </c>
      <c r="F8" s="77">
        <v>434</v>
      </c>
      <c r="G8" s="77">
        <v>2900</v>
      </c>
      <c r="H8" s="77">
        <v>7353</v>
      </c>
      <c r="I8" s="77">
        <v>1544</v>
      </c>
      <c r="J8" s="77">
        <v>2224</v>
      </c>
      <c r="K8" s="77">
        <v>1407</v>
      </c>
      <c r="L8" s="77">
        <v>44245</v>
      </c>
      <c r="M8" s="78">
        <f>L8/L11</f>
        <v>0.17508210992837639</v>
      </c>
      <c r="N8" s="97"/>
    </row>
    <row r="9" spans="1:14" outlineLevel="1" x14ac:dyDescent="0.25">
      <c r="A9" s="96"/>
      <c r="B9" s="66" t="s">
        <v>93</v>
      </c>
      <c r="C9" s="76">
        <v>127</v>
      </c>
      <c r="D9" s="77">
        <v>146</v>
      </c>
      <c r="E9" s="77">
        <v>115</v>
      </c>
      <c r="F9" s="77">
        <v>65</v>
      </c>
      <c r="G9" s="77">
        <v>168</v>
      </c>
      <c r="H9" s="77">
        <v>117</v>
      </c>
      <c r="I9" s="77">
        <v>139</v>
      </c>
      <c r="J9" s="77">
        <v>106</v>
      </c>
      <c r="K9" s="77">
        <v>320</v>
      </c>
      <c r="L9" s="77">
        <v>1303</v>
      </c>
      <c r="M9" s="78">
        <f>L9/L11</f>
        <v>5.1561077915397097E-3</v>
      </c>
      <c r="N9" s="97"/>
    </row>
    <row r="10" spans="1:14" outlineLevel="1" x14ac:dyDescent="0.25">
      <c r="A10" s="96"/>
      <c r="B10" s="66" t="s">
        <v>94</v>
      </c>
      <c r="C10" s="76">
        <v>154</v>
      </c>
      <c r="D10" s="77">
        <v>94</v>
      </c>
      <c r="E10" s="77">
        <v>58</v>
      </c>
      <c r="F10" s="77">
        <v>67</v>
      </c>
      <c r="G10" s="77">
        <v>206</v>
      </c>
      <c r="H10" s="77">
        <v>104</v>
      </c>
      <c r="I10" s="77">
        <v>265</v>
      </c>
      <c r="J10" s="77">
        <v>428</v>
      </c>
      <c r="K10" s="77">
        <v>674</v>
      </c>
      <c r="L10" s="77">
        <v>2050</v>
      </c>
      <c r="M10" s="79">
        <f>L10/L11</f>
        <v>8.1120652130901028E-3</v>
      </c>
      <c r="N10" s="97"/>
    </row>
    <row r="11" spans="1:14" outlineLevel="1" x14ac:dyDescent="0.25">
      <c r="A11" s="96"/>
      <c r="B11" s="66" t="s">
        <v>167</v>
      </c>
      <c r="C11" s="76">
        <f>SUM(C4:C10)</f>
        <v>29114</v>
      </c>
      <c r="D11" s="77">
        <f t="shared" ref="D11:L11" si="0">SUM(D4:D10)</f>
        <v>59224</v>
      </c>
      <c r="E11" s="77">
        <f t="shared" si="0"/>
        <v>32829</v>
      </c>
      <c r="F11" s="77">
        <f t="shared" si="0"/>
        <v>7116</v>
      </c>
      <c r="G11" s="77">
        <f t="shared" si="0"/>
        <v>24491</v>
      </c>
      <c r="H11" s="77">
        <f t="shared" si="0"/>
        <v>13244</v>
      </c>
      <c r="I11" s="77">
        <f t="shared" si="0"/>
        <v>27821</v>
      </c>
      <c r="J11" s="77">
        <f t="shared" si="0"/>
        <v>37169</v>
      </c>
      <c r="K11" s="77">
        <f t="shared" si="0"/>
        <v>21702</v>
      </c>
      <c r="L11" s="77">
        <f t="shared" si="0"/>
        <v>252710</v>
      </c>
      <c r="M11" s="80">
        <f>SUM(M4:M10)</f>
        <v>1</v>
      </c>
      <c r="N11" s="97"/>
    </row>
    <row r="12" spans="1:14" outlineLevel="1" x14ac:dyDescent="0.25">
      <c r="A12" s="96"/>
      <c r="B12" s="74"/>
      <c r="C12" s="74"/>
      <c r="D12" s="74"/>
      <c r="E12" s="74"/>
      <c r="F12" s="74"/>
      <c r="G12" s="74"/>
      <c r="H12" s="74"/>
      <c r="I12" s="74"/>
      <c r="J12" s="74"/>
      <c r="K12" s="74"/>
      <c r="L12" s="74"/>
      <c r="M12" s="74"/>
      <c r="N12" s="97"/>
    </row>
    <row r="13" spans="1:14" ht="15.75" outlineLevel="1" x14ac:dyDescent="0.25">
      <c r="A13" s="96"/>
      <c r="B13" s="170" t="s">
        <v>133</v>
      </c>
      <c r="C13" s="170"/>
      <c r="D13" s="170"/>
      <c r="E13" s="170"/>
      <c r="F13" s="170"/>
      <c r="G13" s="170"/>
      <c r="H13" s="170"/>
      <c r="I13" s="170"/>
      <c r="J13" s="170"/>
      <c r="K13" s="170"/>
      <c r="L13" s="170"/>
      <c r="M13" s="170"/>
      <c r="N13" s="97"/>
    </row>
    <row r="14" spans="1:14" s="47" customFormat="1" ht="30" outlineLevel="1" x14ac:dyDescent="0.25">
      <c r="A14" s="98"/>
      <c r="B14" s="56" t="s">
        <v>140</v>
      </c>
      <c r="C14" s="99" t="s">
        <v>155</v>
      </c>
      <c r="D14" s="56" t="s">
        <v>174</v>
      </c>
      <c r="E14" s="56" t="s">
        <v>153</v>
      </c>
      <c r="F14" s="56" t="s">
        <v>156</v>
      </c>
      <c r="G14" s="56" t="s">
        <v>157</v>
      </c>
      <c r="H14" s="56" t="s">
        <v>158</v>
      </c>
      <c r="I14" s="56" t="s">
        <v>159</v>
      </c>
      <c r="J14" s="56" t="s">
        <v>160</v>
      </c>
      <c r="K14" s="56" t="s">
        <v>161</v>
      </c>
      <c r="L14" s="56" t="s">
        <v>162</v>
      </c>
      <c r="M14" s="56" t="s">
        <v>163</v>
      </c>
      <c r="N14" s="100"/>
    </row>
    <row r="15" spans="1:14" outlineLevel="1" x14ac:dyDescent="0.25">
      <c r="A15" s="96"/>
      <c r="B15" s="101" t="s">
        <v>134</v>
      </c>
      <c r="C15" s="76" t="s">
        <v>141</v>
      </c>
      <c r="D15" s="102">
        <v>9.69</v>
      </c>
      <c r="E15" s="77" t="s">
        <v>154</v>
      </c>
      <c r="F15" s="87">
        <v>36795</v>
      </c>
      <c r="G15" s="77">
        <f>F15/1</f>
        <v>36795</v>
      </c>
      <c r="H15" s="75">
        <f>F15/1</f>
        <v>36795</v>
      </c>
      <c r="I15" s="77">
        <f>F15/1</f>
        <v>36795</v>
      </c>
      <c r="J15" s="77">
        <f>F15/1</f>
        <v>36795</v>
      </c>
      <c r="K15" s="77">
        <f>F15/1</f>
        <v>36795</v>
      </c>
      <c r="L15" s="77">
        <f>F15/1</f>
        <v>36795</v>
      </c>
      <c r="M15" s="77">
        <f>F15/1</f>
        <v>36795</v>
      </c>
      <c r="N15" s="97"/>
    </row>
    <row r="16" spans="1:14" outlineLevel="1" x14ac:dyDescent="0.25">
      <c r="A16" s="96"/>
      <c r="B16" s="101" t="s">
        <v>143</v>
      </c>
      <c r="C16" s="103" t="s">
        <v>142</v>
      </c>
      <c r="D16" s="102">
        <v>12.57</v>
      </c>
      <c r="E16" s="77" t="s">
        <v>154</v>
      </c>
      <c r="F16" s="87">
        <v>166503</v>
      </c>
      <c r="G16" s="77">
        <f t="shared" ref="G16:G23" si="1">F16/1</f>
        <v>166503</v>
      </c>
      <c r="H16" s="75">
        <f t="shared" ref="H16:H18" si="2">F16/1</f>
        <v>166503</v>
      </c>
      <c r="I16" s="104">
        <f t="shared" ref="I16:I17" si="3">F16/1</f>
        <v>166503</v>
      </c>
      <c r="J16" s="77">
        <f>F16/3</f>
        <v>55501</v>
      </c>
      <c r="K16" s="77">
        <f>F16/3</f>
        <v>55501</v>
      </c>
      <c r="L16" s="77">
        <f>F16/3</f>
        <v>55501</v>
      </c>
      <c r="M16" s="77">
        <f>F16/3</f>
        <v>55501</v>
      </c>
      <c r="N16" s="97"/>
    </row>
    <row r="17" spans="1:14" outlineLevel="1" x14ac:dyDescent="0.25">
      <c r="A17" s="96"/>
      <c r="B17" s="101" t="s">
        <v>135</v>
      </c>
      <c r="C17" s="103" t="s">
        <v>144</v>
      </c>
      <c r="D17" s="102">
        <v>19.329999999999998</v>
      </c>
      <c r="E17" s="77" t="s">
        <v>154</v>
      </c>
      <c r="F17" s="87">
        <v>124525</v>
      </c>
      <c r="G17" s="77">
        <f t="shared" si="1"/>
        <v>124525</v>
      </c>
      <c r="H17" s="75">
        <f t="shared" si="2"/>
        <v>124525</v>
      </c>
      <c r="I17" s="77">
        <f t="shared" si="3"/>
        <v>124525</v>
      </c>
      <c r="J17" s="77">
        <f>F17/1</f>
        <v>124525</v>
      </c>
      <c r="K17" s="104">
        <f>F17/1</f>
        <v>124525</v>
      </c>
      <c r="L17" s="76">
        <f t="shared" ref="L17:L19" si="4">F17/3</f>
        <v>41508.333333333336</v>
      </c>
      <c r="M17" s="76">
        <f t="shared" ref="M17:M19" si="5">F17/3</f>
        <v>41508.333333333336</v>
      </c>
      <c r="N17" s="97"/>
    </row>
    <row r="18" spans="1:14" outlineLevel="1" x14ac:dyDescent="0.25">
      <c r="A18" s="96"/>
      <c r="B18" s="101" t="s">
        <v>146</v>
      </c>
      <c r="C18" s="103" t="s">
        <v>145</v>
      </c>
      <c r="D18" s="102">
        <v>12.31</v>
      </c>
      <c r="E18" s="77" t="s">
        <v>154</v>
      </c>
      <c r="F18" s="87">
        <v>212688</v>
      </c>
      <c r="G18" s="77">
        <f t="shared" si="1"/>
        <v>212688</v>
      </c>
      <c r="H18" s="105">
        <f t="shared" si="2"/>
        <v>212688</v>
      </c>
      <c r="I18" s="77">
        <f>F18/3</f>
        <v>70896</v>
      </c>
      <c r="J18" s="77">
        <f>F18/3</f>
        <v>70896</v>
      </c>
      <c r="K18" s="77">
        <f>F18/3</f>
        <v>70896</v>
      </c>
      <c r="L18" s="77">
        <f t="shared" si="4"/>
        <v>70896</v>
      </c>
      <c r="M18" s="77">
        <f t="shared" si="5"/>
        <v>70896</v>
      </c>
      <c r="N18" s="97"/>
    </row>
    <row r="19" spans="1:14" outlineLevel="1" x14ac:dyDescent="0.25">
      <c r="A19" s="96"/>
      <c r="B19" s="106" t="s">
        <v>85</v>
      </c>
      <c r="C19" s="107" t="s">
        <v>147</v>
      </c>
      <c r="D19" s="108">
        <v>9.0500000000000007</v>
      </c>
      <c r="E19" s="109" t="s">
        <v>154</v>
      </c>
      <c r="F19" s="110">
        <v>252710</v>
      </c>
      <c r="G19" s="104">
        <f t="shared" si="1"/>
        <v>252710</v>
      </c>
      <c r="H19" s="76">
        <f>F19/3</f>
        <v>84236.666666666672</v>
      </c>
      <c r="I19" s="76">
        <f>F19/3</f>
        <v>84236.666666666672</v>
      </c>
      <c r="J19" s="76">
        <f>F19/3</f>
        <v>84236.666666666672</v>
      </c>
      <c r="K19" s="76">
        <f>F19/3</f>
        <v>84236.666666666672</v>
      </c>
      <c r="L19" s="76">
        <f t="shared" si="4"/>
        <v>84236.666666666672</v>
      </c>
      <c r="M19" s="52">
        <f t="shared" si="5"/>
        <v>84236.666666666672</v>
      </c>
      <c r="N19" s="97"/>
    </row>
    <row r="20" spans="1:14" outlineLevel="1" x14ac:dyDescent="0.25">
      <c r="A20" s="96"/>
      <c r="B20" s="101" t="s">
        <v>136</v>
      </c>
      <c r="C20" s="103" t="s">
        <v>148</v>
      </c>
      <c r="D20" s="102">
        <v>8.2100000000000009</v>
      </c>
      <c r="E20" s="77" t="s">
        <v>154</v>
      </c>
      <c r="F20" s="87">
        <v>31408</v>
      </c>
      <c r="G20" s="77">
        <f t="shared" si="1"/>
        <v>31408</v>
      </c>
      <c r="H20" s="75">
        <f>F20/1</f>
        <v>31408</v>
      </c>
      <c r="I20" s="77">
        <f>F20/1</f>
        <v>31408</v>
      </c>
      <c r="J20" s="77">
        <f>F20/1</f>
        <v>31408</v>
      </c>
      <c r="K20" s="77">
        <f>F20/1</f>
        <v>31408</v>
      </c>
      <c r="L20" s="77">
        <f>F20/1</f>
        <v>31408</v>
      </c>
      <c r="M20" s="77">
        <f>F20/1</f>
        <v>31408</v>
      </c>
      <c r="N20" s="97"/>
    </row>
    <row r="21" spans="1:14" outlineLevel="1" x14ac:dyDescent="0.25">
      <c r="A21" s="96"/>
      <c r="B21" s="101" t="s">
        <v>137</v>
      </c>
      <c r="C21" s="103" t="s">
        <v>149</v>
      </c>
      <c r="D21" s="102">
        <v>4.5199999999999996</v>
      </c>
      <c r="E21" s="77" t="s">
        <v>154</v>
      </c>
      <c r="F21" s="87">
        <v>66850</v>
      </c>
      <c r="G21" s="77">
        <f t="shared" si="1"/>
        <v>66850</v>
      </c>
      <c r="H21" s="75">
        <f t="shared" ref="H21:H23" si="6">F21/1</f>
        <v>66850</v>
      </c>
      <c r="I21" s="77">
        <f t="shared" ref="I21:I23" si="7">F21/1</f>
        <v>66850</v>
      </c>
      <c r="J21" s="77">
        <f t="shared" ref="J21:J23" si="8">F21/1</f>
        <v>66850</v>
      </c>
      <c r="K21" s="77">
        <f t="shared" ref="K21:K22" si="9">F21/1</f>
        <v>66850</v>
      </c>
      <c r="L21" s="77">
        <f t="shared" ref="L21:L22" si="10">F21/1</f>
        <v>66850</v>
      </c>
      <c r="M21" s="77">
        <f>F21/1</f>
        <v>66850</v>
      </c>
      <c r="N21" s="97"/>
    </row>
    <row r="22" spans="1:14" outlineLevel="1" x14ac:dyDescent="0.25">
      <c r="A22" s="96"/>
      <c r="B22" s="101" t="s">
        <v>138</v>
      </c>
      <c r="C22" s="103" t="s">
        <v>150</v>
      </c>
      <c r="D22" s="102">
        <v>6.84</v>
      </c>
      <c r="E22" s="77" t="s">
        <v>154</v>
      </c>
      <c r="F22" s="87">
        <v>134728</v>
      </c>
      <c r="G22" s="77">
        <f t="shared" si="1"/>
        <v>134728</v>
      </c>
      <c r="H22" s="75">
        <f t="shared" si="6"/>
        <v>134728</v>
      </c>
      <c r="I22" s="77">
        <f t="shared" si="7"/>
        <v>134728</v>
      </c>
      <c r="J22" s="77">
        <f t="shared" si="8"/>
        <v>134728</v>
      </c>
      <c r="K22" s="77">
        <f t="shared" si="9"/>
        <v>134728</v>
      </c>
      <c r="L22" s="111">
        <f t="shared" si="10"/>
        <v>134728</v>
      </c>
      <c r="M22" s="76">
        <f>G22/3</f>
        <v>44909.333333333336</v>
      </c>
      <c r="N22" s="97"/>
    </row>
    <row r="23" spans="1:14" outlineLevel="1" x14ac:dyDescent="0.25">
      <c r="A23" s="96"/>
      <c r="B23" s="101" t="s">
        <v>152</v>
      </c>
      <c r="C23" s="103" t="s">
        <v>151</v>
      </c>
      <c r="D23" s="102">
        <v>7.77</v>
      </c>
      <c r="E23" s="77" t="s">
        <v>154</v>
      </c>
      <c r="F23" s="87">
        <v>165297</v>
      </c>
      <c r="G23" s="77">
        <f t="shared" si="1"/>
        <v>165297</v>
      </c>
      <c r="H23" s="75">
        <f t="shared" si="6"/>
        <v>165297</v>
      </c>
      <c r="I23" s="77">
        <f t="shared" si="7"/>
        <v>165297</v>
      </c>
      <c r="J23" s="104">
        <f t="shared" si="8"/>
        <v>165297</v>
      </c>
      <c r="K23" s="77">
        <f>G23/3</f>
        <v>55099</v>
      </c>
      <c r="L23" s="77">
        <f>F23/3</f>
        <v>55099</v>
      </c>
      <c r="M23" s="76">
        <f>G23/3</f>
        <v>55099</v>
      </c>
      <c r="N23" s="97"/>
    </row>
    <row r="24" spans="1:14" ht="15" customHeight="1" outlineLevel="1" x14ac:dyDescent="0.25">
      <c r="A24" s="96"/>
      <c r="B24" s="167" t="s">
        <v>170</v>
      </c>
      <c r="C24" s="167"/>
      <c r="D24" s="167"/>
      <c r="E24" s="167"/>
      <c r="F24" s="167"/>
      <c r="G24" s="167"/>
      <c r="H24" s="167"/>
      <c r="I24" s="167"/>
      <c r="J24" s="167"/>
      <c r="K24" s="167"/>
      <c r="L24" s="167"/>
      <c r="M24" s="167"/>
      <c r="N24" s="97"/>
    </row>
    <row r="25" spans="1:14" outlineLevel="1" x14ac:dyDescent="0.25">
      <c r="A25" s="96"/>
      <c r="B25" s="167"/>
      <c r="C25" s="167"/>
      <c r="D25" s="167"/>
      <c r="E25" s="167"/>
      <c r="F25" s="167"/>
      <c r="G25" s="167"/>
      <c r="H25" s="167"/>
      <c r="I25" s="167"/>
      <c r="J25" s="167"/>
      <c r="K25" s="167"/>
      <c r="L25" s="167"/>
      <c r="M25" s="167"/>
      <c r="N25" s="97"/>
    </row>
    <row r="26" spans="1:14" outlineLevel="1" x14ac:dyDescent="0.25">
      <c r="A26" s="96"/>
      <c r="B26" s="167"/>
      <c r="C26" s="167"/>
      <c r="D26" s="167"/>
      <c r="E26" s="167"/>
      <c r="F26" s="167"/>
      <c r="G26" s="167"/>
      <c r="H26" s="167"/>
      <c r="I26" s="167"/>
      <c r="J26" s="167"/>
      <c r="K26" s="167"/>
      <c r="L26" s="167"/>
      <c r="M26" s="167"/>
      <c r="N26" s="97"/>
    </row>
    <row r="27" spans="1:14" outlineLevel="1" x14ac:dyDescent="0.25">
      <c r="A27" s="96"/>
      <c r="B27" s="167"/>
      <c r="C27" s="167"/>
      <c r="D27" s="167"/>
      <c r="E27" s="167"/>
      <c r="F27" s="167"/>
      <c r="G27" s="167"/>
      <c r="H27" s="167"/>
      <c r="I27" s="167"/>
      <c r="J27" s="167"/>
      <c r="K27" s="167"/>
      <c r="L27" s="167"/>
      <c r="M27" s="167"/>
      <c r="N27" s="97"/>
    </row>
    <row r="28" spans="1:14" outlineLevel="1" x14ac:dyDescent="0.25">
      <c r="A28" s="96"/>
      <c r="B28" s="59" t="s">
        <v>122</v>
      </c>
      <c r="C28" s="62" t="s">
        <v>24</v>
      </c>
      <c r="D28" s="71" t="s">
        <v>121</v>
      </c>
      <c r="E28" s="83">
        <v>6159375</v>
      </c>
      <c r="F28" s="72" t="s">
        <v>120</v>
      </c>
      <c r="G28" s="86">
        <v>1788817</v>
      </c>
      <c r="H28" s="58" t="s">
        <v>139</v>
      </c>
      <c r="I28" s="58" t="s">
        <v>126</v>
      </c>
      <c r="J28" s="58" t="s">
        <v>164</v>
      </c>
      <c r="K28" s="168" t="s">
        <v>173</v>
      </c>
      <c r="L28" s="169"/>
      <c r="M28" s="169"/>
      <c r="N28" s="97"/>
    </row>
    <row r="29" spans="1:14" outlineLevel="1" x14ac:dyDescent="0.25">
      <c r="A29" s="96"/>
      <c r="B29" s="60" t="s">
        <v>123</v>
      </c>
      <c r="C29" s="63" t="s">
        <v>85</v>
      </c>
      <c r="D29" s="73" t="s">
        <v>80</v>
      </c>
      <c r="E29" s="84">
        <v>5025189</v>
      </c>
      <c r="F29" s="64" t="s">
        <v>80</v>
      </c>
      <c r="G29" s="81">
        <v>1456490</v>
      </c>
      <c r="H29" s="68" t="s">
        <v>134</v>
      </c>
      <c r="I29" s="88">
        <v>0</v>
      </c>
      <c r="J29" s="69" t="s">
        <v>165</v>
      </c>
      <c r="K29" s="169"/>
      <c r="L29" s="169"/>
      <c r="M29" s="169"/>
      <c r="N29" s="97"/>
    </row>
    <row r="30" spans="1:14" outlineLevel="1" x14ac:dyDescent="0.25">
      <c r="A30" s="96"/>
      <c r="B30" s="60" t="s">
        <v>124</v>
      </c>
      <c r="C30" s="81">
        <v>5</v>
      </c>
      <c r="D30" s="73" t="s">
        <v>81</v>
      </c>
      <c r="E30" s="85">
        <v>0.81589999999999996</v>
      </c>
      <c r="F30" s="64" t="s">
        <v>81</v>
      </c>
      <c r="G30" s="85">
        <f>G29/G28</f>
        <v>0.81421967702677245</v>
      </c>
      <c r="H30" s="70" t="s">
        <v>143</v>
      </c>
      <c r="I30" s="77">
        <v>1</v>
      </c>
      <c r="J30" s="67" t="s">
        <v>159</v>
      </c>
      <c r="K30" s="169"/>
      <c r="L30" s="169"/>
      <c r="M30" s="169"/>
      <c r="N30" s="97"/>
    </row>
    <row r="31" spans="1:14" outlineLevel="1" x14ac:dyDescent="0.25">
      <c r="A31" s="96"/>
      <c r="B31" s="60" t="s">
        <v>125</v>
      </c>
      <c r="C31" s="81">
        <v>7</v>
      </c>
      <c r="D31" s="73" t="s">
        <v>20</v>
      </c>
      <c r="E31" s="84">
        <v>4926984</v>
      </c>
      <c r="F31" s="64" t="s">
        <v>20</v>
      </c>
      <c r="G31" s="84">
        <v>1386975</v>
      </c>
      <c r="H31" s="70" t="s">
        <v>135</v>
      </c>
      <c r="I31" s="77">
        <v>1</v>
      </c>
      <c r="J31" s="67" t="s">
        <v>161</v>
      </c>
      <c r="K31" s="169"/>
      <c r="L31" s="169"/>
      <c r="M31" s="169"/>
      <c r="N31" s="97"/>
    </row>
    <row r="32" spans="1:14" outlineLevel="1" x14ac:dyDescent="0.25">
      <c r="A32" s="96"/>
      <c r="B32" s="60" t="s">
        <v>127</v>
      </c>
      <c r="C32" s="82">
        <v>0.04</v>
      </c>
      <c r="D32" s="73" t="s">
        <v>21</v>
      </c>
      <c r="E32" s="84">
        <v>98205</v>
      </c>
      <c r="F32" s="64" t="s">
        <v>21</v>
      </c>
      <c r="G32" s="84">
        <v>69515</v>
      </c>
      <c r="H32" s="70" t="s">
        <v>146</v>
      </c>
      <c r="I32" s="77">
        <v>1</v>
      </c>
      <c r="J32" s="67" t="s">
        <v>158</v>
      </c>
      <c r="K32" s="169"/>
      <c r="L32" s="169"/>
      <c r="M32" s="169"/>
      <c r="N32" s="97"/>
    </row>
    <row r="33" spans="1:14" outlineLevel="1" x14ac:dyDescent="0.25">
      <c r="A33" s="96"/>
      <c r="B33" s="60" t="s">
        <v>128</v>
      </c>
      <c r="C33" s="81">
        <v>12661792</v>
      </c>
      <c r="D33" s="73" t="s">
        <v>23</v>
      </c>
      <c r="E33" s="85">
        <v>1.95E-2</v>
      </c>
      <c r="F33" s="64" t="s">
        <v>23</v>
      </c>
      <c r="G33" s="85">
        <f>G32/G31</f>
        <v>5.0119865174210063E-2</v>
      </c>
      <c r="H33" s="70" t="s">
        <v>85</v>
      </c>
      <c r="I33" s="77">
        <v>2</v>
      </c>
      <c r="J33" s="67" t="s">
        <v>166</v>
      </c>
      <c r="K33" s="169"/>
      <c r="L33" s="169"/>
      <c r="M33" s="169"/>
      <c r="N33" s="97"/>
    </row>
    <row r="34" spans="1:14" outlineLevel="1" x14ac:dyDescent="0.25">
      <c r="A34" s="96"/>
      <c r="B34" s="60" t="s">
        <v>129</v>
      </c>
      <c r="C34" s="81">
        <v>139970810</v>
      </c>
      <c r="D34" s="90"/>
      <c r="E34" s="91"/>
      <c r="F34" s="74"/>
      <c r="G34" s="74"/>
      <c r="H34" s="67" t="s">
        <v>136</v>
      </c>
      <c r="I34" s="77">
        <v>0</v>
      </c>
      <c r="J34" s="67" t="s">
        <v>165</v>
      </c>
      <c r="K34" s="169"/>
      <c r="L34" s="169"/>
      <c r="M34" s="169"/>
      <c r="N34" s="97"/>
    </row>
    <row r="35" spans="1:14" outlineLevel="1" x14ac:dyDescent="0.25">
      <c r="A35" s="96"/>
      <c r="B35" s="60" t="s">
        <v>132</v>
      </c>
      <c r="C35" s="82">
        <f>C33/C34</f>
        <v>9.0460232387024123E-2</v>
      </c>
      <c r="D35" s="90"/>
      <c r="E35" s="91"/>
      <c r="F35" s="74"/>
      <c r="G35" s="74"/>
      <c r="H35" s="67" t="s">
        <v>137</v>
      </c>
      <c r="I35" s="77">
        <v>0</v>
      </c>
      <c r="J35" s="67" t="s">
        <v>165</v>
      </c>
      <c r="K35" s="169"/>
      <c r="L35" s="169"/>
      <c r="M35" s="169"/>
      <c r="N35" s="97"/>
    </row>
    <row r="36" spans="1:14" outlineLevel="1" x14ac:dyDescent="0.25">
      <c r="A36" s="96"/>
      <c r="B36" s="60" t="s">
        <v>130</v>
      </c>
      <c r="C36" s="81" t="s">
        <v>131</v>
      </c>
      <c r="D36" s="90"/>
      <c r="E36" s="91"/>
      <c r="F36" s="74"/>
      <c r="G36" s="74"/>
      <c r="H36" s="67" t="s">
        <v>138</v>
      </c>
      <c r="I36" s="77">
        <v>1</v>
      </c>
      <c r="J36" s="67" t="s">
        <v>162</v>
      </c>
      <c r="K36" s="169"/>
      <c r="L36" s="169"/>
      <c r="M36" s="169"/>
      <c r="N36" s="97"/>
    </row>
    <row r="37" spans="1:14" outlineLevel="1" x14ac:dyDescent="0.25">
      <c r="A37" s="96"/>
      <c r="B37" s="61" t="s">
        <v>126</v>
      </c>
      <c r="C37" s="89">
        <v>2</v>
      </c>
      <c r="D37" s="90"/>
      <c r="E37" s="91"/>
      <c r="F37" s="74"/>
      <c r="G37" s="74"/>
      <c r="H37" s="67" t="s">
        <v>152</v>
      </c>
      <c r="I37" s="77">
        <v>1</v>
      </c>
      <c r="J37" s="67" t="s">
        <v>160</v>
      </c>
      <c r="K37" s="169"/>
      <c r="L37" s="169"/>
      <c r="M37" s="169"/>
      <c r="N37" s="97"/>
    </row>
    <row r="38" spans="1:14" outlineLevel="1" x14ac:dyDescent="0.25">
      <c r="A38" s="96"/>
      <c r="B38" s="57" t="s">
        <v>168</v>
      </c>
      <c r="C38" s="57" t="s">
        <v>169</v>
      </c>
      <c r="D38" s="74"/>
      <c r="E38" s="74"/>
      <c r="F38" s="74"/>
      <c r="G38" s="74"/>
      <c r="H38" s="74"/>
      <c r="I38" s="74"/>
      <c r="J38" s="74"/>
      <c r="K38" s="169"/>
      <c r="L38" s="169"/>
      <c r="M38" s="169"/>
      <c r="N38" s="97"/>
    </row>
    <row r="39" spans="1:14" outlineLevel="1" x14ac:dyDescent="0.25">
      <c r="A39" s="96"/>
      <c r="B39" s="65" t="s">
        <v>95</v>
      </c>
      <c r="C39" s="112">
        <v>29114</v>
      </c>
      <c r="D39" s="53"/>
      <c r="E39" s="53"/>
      <c r="F39" s="53"/>
      <c r="G39" s="53"/>
      <c r="H39" s="53"/>
      <c r="I39" s="53"/>
      <c r="J39" s="53"/>
      <c r="K39" s="53"/>
      <c r="L39" s="53"/>
      <c r="M39" s="53"/>
      <c r="N39" s="97"/>
    </row>
    <row r="40" spans="1:14" outlineLevel="1" x14ac:dyDescent="0.25">
      <c r="A40" s="96"/>
      <c r="B40" s="65" t="s">
        <v>96</v>
      </c>
      <c r="C40" s="112">
        <v>59224</v>
      </c>
      <c r="D40" s="53"/>
      <c r="E40" s="53"/>
      <c r="F40" s="53"/>
      <c r="G40" s="53"/>
      <c r="H40" s="53"/>
      <c r="I40" s="53"/>
      <c r="J40" s="53"/>
      <c r="K40" s="54"/>
      <c r="L40" s="54"/>
      <c r="M40" s="92"/>
      <c r="N40" s="97"/>
    </row>
    <row r="41" spans="1:14" outlineLevel="1" x14ac:dyDescent="0.25">
      <c r="A41" s="96"/>
      <c r="B41" s="65" t="s">
        <v>97</v>
      </c>
      <c r="C41" s="112">
        <v>32829</v>
      </c>
      <c r="D41" s="53"/>
      <c r="E41" s="53"/>
      <c r="F41" s="53"/>
      <c r="G41" s="53"/>
      <c r="H41" s="53"/>
      <c r="I41" s="53"/>
      <c r="J41" s="53"/>
      <c r="K41" s="93"/>
      <c r="L41" s="54"/>
      <c r="M41" s="92"/>
      <c r="N41" s="97"/>
    </row>
    <row r="42" spans="1:14" outlineLevel="1" x14ac:dyDescent="0.25">
      <c r="A42" s="96"/>
      <c r="B42" s="65" t="s">
        <v>98</v>
      </c>
      <c r="C42" s="112">
        <v>7116</v>
      </c>
      <c r="D42" s="53"/>
      <c r="E42" s="53"/>
      <c r="F42" s="53"/>
      <c r="G42" s="53"/>
      <c r="H42" s="53"/>
      <c r="I42" s="53"/>
      <c r="J42" s="53"/>
      <c r="K42" s="93"/>
      <c r="L42" s="54"/>
      <c r="M42" s="92"/>
      <c r="N42" s="97"/>
    </row>
    <row r="43" spans="1:14" outlineLevel="1" x14ac:dyDescent="0.25">
      <c r="A43" s="96"/>
      <c r="B43" s="65" t="s">
        <v>30</v>
      </c>
      <c r="C43" s="112">
        <v>24491</v>
      </c>
      <c r="D43" s="53"/>
      <c r="E43" s="53"/>
      <c r="F43" s="53"/>
      <c r="G43" s="53"/>
      <c r="H43" s="53"/>
      <c r="I43" s="53"/>
      <c r="J43" s="53"/>
      <c r="K43" s="93"/>
      <c r="L43" s="54"/>
      <c r="M43" s="92"/>
      <c r="N43" s="97"/>
    </row>
    <row r="44" spans="1:14" outlineLevel="1" x14ac:dyDescent="0.25">
      <c r="A44" s="96"/>
      <c r="B44" s="65" t="s">
        <v>99</v>
      </c>
      <c r="C44" s="112">
        <v>13244</v>
      </c>
      <c r="D44" s="53"/>
      <c r="E44" s="53"/>
      <c r="F44" s="53"/>
      <c r="G44" s="53"/>
      <c r="H44" s="53"/>
      <c r="I44" s="53"/>
      <c r="J44" s="53"/>
      <c r="K44" s="93"/>
      <c r="L44" s="54"/>
      <c r="M44" s="92"/>
      <c r="N44" s="97"/>
    </row>
    <row r="45" spans="1:14" outlineLevel="1" x14ac:dyDescent="0.25">
      <c r="A45" s="96"/>
      <c r="B45" s="65" t="s">
        <v>100</v>
      </c>
      <c r="C45" s="112">
        <v>27821</v>
      </c>
      <c r="D45" s="53"/>
      <c r="E45" s="53"/>
      <c r="F45" s="53"/>
      <c r="G45" s="53"/>
      <c r="H45" s="53"/>
      <c r="I45" s="53"/>
      <c r="J45" s="53"/>
      <c r="K45" s="93"/>
      <c r="L45" s="54"/>
      <c r="M45" s="92"/>
      <c r="N45" s="97"/>
    </row>
    <row r="46" spans="1:14" outlineLevel="1" x14ac:dyDescent="0.25">
      <c r="A46" s="96"/>
      <c r="B46" s="65" t="s">
        <v>101</v>
      </c>
      <c r="C46" s="112">
        <v>37169</v>
      </c>
      <c r="D46" s="53"/>
      <c r="E46" s="53"/>
      <c r="F46" s="53"/>
      <c r="G46" s="53"/>
      <c r="H46" s="53"/>
      <c r="I46" s="53"/>
      <c r="J46" s="53"/>
      <c r="K46" s="93"/>
      <c r="L46" s="54"/>
      <c r="M46" s="92"/>
      <c r="N46" s="97"/>
    </row>
    <row r="47" spans="1:14" outlineLevel="1" x14ac:dyDescent="0.25">
      <c r="A47" s="96"/>
      <c r="B47" s="65" t="s">
        <v>102</v>
      </c>
      <c r="C47" s="112">
        <v>21702</v>
      </c>
      <c r="D47" s="53"/>
      <c r="E47" s="53"/>
      <c r="F47" s="53"/>
      <c r="G47" s="53"/>
      <c r="H47" s="53"/>
      <c r="I47" s="53"/>
      <c r="J47" s="53"/>
      <c r="K47" s="93"/>
      <c r="L47" s="54"/>
      <c r="M47" s="92"/>
      <c r="N47" s="97"/>
    </row>
    <row r="48" spans="1:14" ht="15" customHeight="1" outlineLevel="1" x14ac:dyDescent="0.25">
      <c r="A48" s="96"/>
      <c r="B48" s="165" t="s">
        <v>172</v>
      </c>
      <c r="C48" s="166"/>
      <c r="D48" s="53"/>
      <c r="E48" s="53"/>
      <c r="F48" s="53"/>
      <c r="G48" s="53"/>
      <c r="H48" s="53"/>
      <c r="I48" s="53"/>
      <c r="J48" s="53"/>
      <c r="K48" s="93"/>
      <c r="L48" s="54"/>
      <c r="M48" s="92"/>
      <c r="N48" s="97"/>
    </row>
    <row r="49" spans="1:14" ht="15" customHeight="1" outlineLevel="1" x14ac:dyDescent="0.25">
      <c r="A49" s="96"/>
      <c r="B49" s="166"/>
      <c r="C49" s="166"/>
      <c r="D49" s="53"/>
      <c r="E49" s="53"/>
      <c r="F49" s="53"/>
      <c r="G49" s="53"/>
      <c r="H49" s="53"/>
      <c r="I49" s="53"/>
      <c r="J49" s="53"/>
      <c r="K49" s="93"/>
      <c r="L49" s="54"/>
      <c r="M49" s="92"/>
      <c r="N49" s="97"/>
    </row>
    <row r="50" spans="1:14" ht="15" customHeight="1" outlineLevel="1" x14ac:dyDescent="0.25">
      <c r="A50" s="96"/>
      <c r="B50" s="166"/>
      <c r="C50" s="166"/>
      <c r="D50" s="53"/>
      <c r="E50" s="53"/>
      <c r="F50" s="53"/>
      <c r="G50" s="53"/>
      <c r="H50" s="53"/>
      <c r="I50" s="53"/>
      <c r="J50" s="53"/>
      <c r="K50" s="53"/>
      <c r="L50" s="53"/>
      <c r="M50" s="53"/>
      <c r="N50" s="97"/>
    </row>
    <row r="51" spans="1:14" ht="15" customHeight="1" outlineLevel="1" x14ac:dyDescent="0.25">
      <c r="A51" s="96"/>
      <c r="B51" s="166"/>
      <c r="C51" s="166"/>
      <c r="D51" s="53"/>
      <c r="E51" s="53"/>
      <c r="F51" s="53"/>
      <c r="G51" s="53"/>
      <c r="H51" s="53"/>
      <c r="I51" s="53"/>
      <c r="J51" s="53"/>
      <c r="K51" s="53"/>
      <c r="L51" s="53"/>
      <c r="M51" s="53"/>
      <c r="N51" s="97"/>
    </row>
    <row r="52" spans="1:14" ht="15" customHeight="1" outlineLevel="1" x14ac:dyDescent="0.25">
      <c r="A52" s="96"/>
      <c r="B52" s="166"/>
      <c r="C52" s="166"/>
      <c r="D52" s="53"/>
      <c r="E52" s="53"/>
      <c r="F52" s="53"/>
      <c r="G52" s="53"/>
      <c r="H52" s="53"/>
      <c r="I52" s="53"/>
      <c r="J52" s="53"/>
      <c r="K52" s="53"/>
      <c r="L52" s="53"/>
      <c r="M52" s="53"/>
      <c r="N52" s="97"/>
    </row>
    <row r="53" spans="1:14" ht="15" customHeight="1" outlineLevel="1" x14ac:dyDescent="0.25">
      <c r="A53" s="96"/>
      <c r="B53" s="166"/>
      <c r="C53" s="166"/>
      <c r="D53" s="53"/>
      <c r="E53" s="53"/>
      <c r="F53" s="53"/>
      <c r="G53" s="53"/>
      <c r="H53" s="53"/>
      <c r="I53" s="53"/>
      <c r="J53" s="53"/>
      <c r="K53" s="53"/>
      <c r="L53" s="53"/>
      <c r="M53" s="53"/>
      <c r="N53" s="97"/>
    </row>
    <row r="54" spans="1:14" outlineLevel="1" x14ac:dyDescent="0.25">
      <c r="A54" s="96"/>
      <c r="B54" s="53"/>
      <c r="C54" s="53"/>
      <c r="D54" s="53"/>
      <c r="E54" s="53"/>
      <c r="F54" s="53"/>
      <c r="G54" s="53"/>
      <c r="H54" s="53"/>
      <c r="I54" s="53"/>
      <c r="J54" s="53"/>
      <c r="K54" s="53"/>
      <c r="L54" s="53"/>
      <c r="M54" s="53"/>
      <c r="N54" s="97"/>
    </row>
    <row r="55" spans="1:14" ht="15.75" outlineLevel="1" thickBot="1" x14ac:dyDescent="0.3">
      <c r="A55" s="113"/>
      <c r="B55" s="114"/>
      <c r="C55" s="114"/>
      <c r="D55" s="115"/>
      <c r="E55" s="115"/>
      <c r="F55" s="115"/>
      <c r="G55" s="115"/>
      <c r="H55" s="115"/>
      <c r="I55" s="115"/>
      <c r="J55" s="115"/>
      <c r="K55" s="115"/>
      <c r="L55" s="115"/>
      <c r="M55" s="115"/>
      <c r="N55" s="116"/>
    </row>
    <row r="56" spans="1:14" x14ac:dyDescent="0.25">
      <c r="B56" s="9"/>
      <c r="C56" s="1"/>
    </row>
    <row r="57" spans="1:14" x14ac:dyDescent="0.25">
      <c r="B57" s="9"/>
      <c r="C57" s="1"/>
    </row>
    <row r="58" spans="1:14" x14ac:dyDescent="0.25">
      <c r="B58" s="9"/>
      <c r="C58" s="1"/>
    </row>
    <row r="59" spans="1:14" x14ac:dyDescent="0.25">
      <c r="B59" s="9"/>
      <c r="C59" s="1"/>
    </row>
    <row r="60" spans="1:14" x14ac:dyDescent="0.25">
      <c r="B60" s="9"/>
      <c r="C60" s="1"/>
    </row>
    <row r="61" spans="1:14" x14ac:dyDescent="0.25">
      <c r="B61" s="9"/>
      <c r="C61" s="1"/>
    </row>
    <row r="62" spans="1:14" x14ac:dyDescent="0.25">
      <c r="B62" s="9"/>
      <c r="C62" s="1"/>
    </row>
    <row r="63" spans="1:14" x14ac:dyDescent="0.25">
      <c r="B63" s="9"/>
      <c r="C63" s="1"/>
    </row>
    <row r="64" spans="1:14" x14ac:dyDescent="0.25">
      <c r="B64" s="9"/>
      <c r="C64" s="1"/>
    </row>
  </sheetData>
  <mergeCells count="5">
    <mergeCell ref="B1:M2"/>
    <mergeCell ref="B48:C53"/>
    <mergeCell ref="B24:M27"/>
    <mergeCell ref="K28:M38"/>
    <mergeCell ref="B13:M13"/>
  </mergeCells>
  <printOptions horizontalCentered="1" gridLines="1"/>
  <pageMargins left="0.25" right="0.25" top="0.75" bottom="0.75" header="0.3" footer="0.3"/>
  <pageSetup paperSize="12" scale="43" orientation="landscape"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6A53-7A06-4337-BEB8-2495D7578975}">
  <dimension ref="A1:F22"/>
  <sheetViews>
    <sheetView workbookViewId="0">
      <selection activeCell="B20" sqref="B20"/>
    </sheetView>
  </sheetViews>
  <sheetFormatPr defaultRowHeight="15" x14ac:dyDescent="0.25"/>
  <cols>
    <col min="1" max="1" width="21.5703125" bestFit="1" customWidth="1"/>
    <col min="2" max="2" width="24.28515625" bestFit="1" customWidth="1"/>
    <col min="3" max="3" width="27.7109375" bestFit="1" customWidth="1"/>
    <col min="4" max="4" width="28" bestFit="1" customWidth="1"/>
    <col min="5" max="5" width="25.140625" bestFit="1" customWidth="1"/>
    <col min="6" max="6" width="25.42578125" bestFit="1" customWidth="1"/>
  </cols>
  <sheetData>
    <row r="1" spans="1:6" ht="15.75" thickBot="1" x14ac:dyDescent="0.3">
      <c r="A1" s="171" t="s">
        <v>76</v>
      </c>
      <c r="B1" s="171"/>
      <c r="C1" s="1" t="s">
        <v>50</v>
      </c>
      <c r="D1" s="1" t="s">
        <v>65</v>
      </c>
      <c r="E1" s="1" t="s">
        <v>59</v>
      </c>
      <c r="F1" s="1" t="s">
        <v>60</v>
      </c>
    </row>
    <row r="2" spans="1:6" ht="16.5" thickTop="1" thickBot="1" x14ac:dyDescent="0.3">
      <c r="A2" s="10" t="s">
        <v>31</v>
      </c>
      <c r="B2" s="11" t="s">
        <v>0</v>
      </c>
      <c r="C2" s="1" t="s">
        <v>51</v>
      </c>
      <c r="D2" s="8">
        <v>130180</v>
      </c>
      <c r="E2" s="1">
        <v>102932</v>
      </c>
      <c r="F2" s="7">
        <v>0.79068981410354888</v>
      </c>
    </row>
    <row r="3" spans="1:6" ht="16.5" thickTop="1" thickBot="1" x14ac:dyDescent="0.3">
      <c r="A3" s="10" t="s">
        <v>72</v>
      </c>
      <c r="B3" s="11">
        <v>11</v>
      </c>
      <c r="C3" s="1" t="s">
        <v>52</v>
      </c>
      <c r="D3" s="8">
        <v>111730</v>
      </c>
      <c r="E3" s="1">
        <v>88561</v>
      </c>
      <c r="F3" s="7">
        <v>0.79263402846146958</v>
      </c>
    </row>
    <row r="4" spans="1:6" ht="16.5" thickTop="1" thickBot="1" x14ac:dyDescent="0.3">
      <c r="A4" s="10" t="s">
        <v>73</v>
      </c>
      <c r="B4" s="11">
        <v>11</v>
      </c>
      <c r="C4" s="1" t="s">
        <v>53</v>
      </c>
      <c r="D4" s="8">
        <v>100125</v>
      </c>
      <c r="E4" s="1">
        <v>78385</v>
      </c>
      <c r="F4" s="7">
        <v>0.78287141073657929</v>
      </c>
    </row>
    <row r="5" spans="1:6" ht="16.5" thickTop="1" thickBot="1" x14ac:dyDescent="0.3">
      <c r="A5" s="10" t="s">
        <v>71</v>
      </c>
      <c r="B5" s="11">
        <v>24</v>
      </c>
      <c r="C5" s="1" t="s">
        <v>54</v>
      </c>
      <c r="D5" s="8">
        <v>55888</v>
      </c>
      <c r="E5" s="1">
        <v>44383</v>
      </c>
      <c r="F5" s="7">
        <v>0.79414185513884916</v>
      </c>
    </row>
    <row r="6" spans="1:6" ht="16.5" thickTop="1" thickBot="1" x14ac:dyDescent="0.3">
      <c r="A6" s="10" t="s">
        <v>70</v>
      </c>
      <c r="B6" s="28">
        <v>307</v>
      </c>
      <c r="C6" s="23"/>
      <c r="D6" s="24"/>
      <c r="E6" s="23"/>
      <c r="F6" s="25"/>
    </row>
    <row r="7" spans="1:6" ht="16.5" thickTop="1" thickBot="1" x14ac:dyDescent="0.3">
      <c r="A7" s="10" t="s">
        <v>69</v>
      </c>
      <c r="B7" s="11">
        <v>3047</v>
      </c>
      <c r="C7" s="22" t="s">
        <v>50</v>
      </c>
      <c r="D7" s="22" t="s">
        <v>66</v>
      </c>
      <c r="E7" s="22" t="s">
        <v>61</v>
      </c>
      <c r="F7" s="22" t="s">
        <v>62</v>
      </c>
    </row>
    <row r="8" spans="1:6" ht="16.5" thickTop="1" thickBot="1" x14ac:dyDescent="0.3">
      <c r="A8" s="10" t="s">
        <v>68</v>
      </c>
      <c r="B8" s="11">
        <v>26348</v>
      </c>
      <c r="C8" s="12" t="s">
        <v>51</v>
      </c>
      <c r="D8" s="12">
        <v>132003</v>
      </c>
      <c r="E8" s="12">
        <v>114503</v>
      </c>
      <c r="F8" s="13">
        <v>0.86742725544116417</v>
      </c>
    </row>
    <row r="9" spans="1:6" ht="16.5" thickTop="1" thickBot="1" x14ac:dyDescent="0.3">
      <c r="A9" s="10" t="s">
        <v>65</v>
      </c>
      <c r="B9" s="11">
        <v>2987564</v>
      </c>
      <c r="C9" s="12" t="s">
        <v>52</v>
      </c>
      <c r="D9" s="12">
        <v>111682</v>
      </c>
      <c r="E9" s="12">
        <v>92643</v>
      </c>
      <c r="F9" s="13">
        <v>0.82952490105836219</v>
      </c>
    </row>
    <row r="10" spans="1:6" ht="16.5" thickTop="1" thickBot="1" x14ac:dyDescent="0.3">
      <c r="A10" s="10" t="s">
        <v>66</v>
      </c>
      <c r="B10" s="11">
        <v>3171811</v>
      </c>
      <c r="C10" s="12" t="s">
        <v>53</v>
      </c>
      <c r="D10" s="12">
        <v>95959</v>
      </c>
      <c r="E10" s="12">
        <v>78495</v>
      </c>
      <c r="F10" s="13">
        <v>0.81800560656113552</v>
      </c>
    </row>
    <row r="11" spans="1:6" ht="16.5" thickTop="1" thickBot="1" x14ac:dyDescent="0.3">
      <c r="A11" s="10" t="s">
        <v>67</v>
      </c>
      <c r="B11" s="11">
        <v>6159375</v>
      </c>
      <c r="C11" s="12" t="s">
        <v>54</v>
      </c>
      <c r="D11" s="12">
        <v>58204</v>
      </c>
      <c r="E11" s="12">
        <v>49806</v>
      </c>
      <c r="F11" s="13">
        <v>0.85571438389114152</v>
      </c>
    </row>
    <row r="12" spans="1:6" ht="15.75" thickTop="1" x14ac:dyDescent="0.25">
      <c r="A12" s="22" t="s">
        <v>50</v>
      </c>
      <c r="B12" s="22" t="s">
        <v>58</v>
      </c>
      <c r="C12" s="22" t="s">
        <v>63</v>
      </c>
      <c r="D12" s="27" t="s">
        <v>64</v>
      </c>
    </row>
    <row r="13" spans="1:6" x14ac:dyDescent="0.25">
      <c r="A13" s="12" t="s">
        <v>51</v>
      </c>
      <c r="B13" s="12">
        <v>262183</v>
      </c>
      <c r="C13" s="12">
        <v>217435</v>
      </c>
      <c r="D13" s="14">
        <v>0.82932531857519365</v>
      </c>
    </row>
    <row r="14" spans="1:6" x14ac:dyDescent="0.25">
      <c r="A14" s="12" t="s">
        <v>52</v>
      </c>
      <c r="B14" s="12">
        <v>223412</v>
      </c>
      <c r="C14" s="12">
        <v>181204</v>
      </c>
      <c r="D14" s="14">
        <v>0.81107550176355792</v>
      </c>
    </row>
    <row r="15" spans="1:6" x14ac:dyDescent="0.25">
      <c r="A15" s="12" t="s">
        <v>53</v>
      </c>
      <c r="B15" s="12">
        <v>196084</v>
      </c>
      <c r="C15" s="12">
        <v>156880</v>
      </c>
      <c r="D15" s="14">
        <v>0.80006527814610062</v>
      </c>
    </row>
    <row r="16" spans="1:6" x14ac:dyDescent="0.25">
      <c r="A16" s="12" t="s">
        <v>54</v>
      </c>
      <c r="B16" s="12">
        <v>114092</v>
      </c>
      <c r="C16" s="12">
        <v>94189</v>
      </c>
      <c r="D16" s="14">
        <v>0.82555306244083726</v>
      </c>
    </row>
    <row r="17" spans="1:4" x14ac:dyDescent="0.25">
      <c r="A17" s="26" t="s">
        <v>57</v>
      </c>
      <c r="B17" s="20">
        <f>SUM(B13:B16)</f>
        <v>795771</v>
      </c>
      <c r="C17" s="19">
        <f>SUM(C13:C16)</f>
        <v>649708</v>
      </c>
      <c r="D17" s="21">
        <f>C17/B17</f>
        <v>0.81645096390795846</v>
      </c>
    </row>
    <row r="18" spans="1:4" x14ac:dyDescent="0.25">
      <c r="A18" s="15"/>
      <c r="B18" s="15"/>
      <c r="C18" s="15"/>
      <c r="D18" s="15"/>
    </row>
    <row r="19" spans="1:4" x14ac:dyDescent="0.25">
      <c r="A19" s="15"/>
      <c r="B19" s="15"/>
      <c r="C19" s="15"/>
      <c r="D19" s="15"/>
    </row>
    <row r="20" spans="1:4" x14ac:dyDescent="0.25">
      <c r="A20" s="15"/>
      <c r="B20" s="15"/>
      <c r="C20" s="15"/>
      <c r="D20" s="15"/>
    </row>
    <row r="21" spans="1:4" x14ac:dyDescent="0.25">
      <c r="A21" s="15"/>
      <c r="B21" s="15"/>
      <c r="C21" s="15"/>
      <c r="D21" s="15"/>
    </row>
    <row r="22" spans="1:4" x14ac:dyDescent="0.25">
      <c r="A22" s="15"/>
      <c r="B22" s="15"/>
      <c r="C22" s="15"/>
      <c r="D22" s="15"/>
    </row>
  </sheetData>
  <mergeCells count="1">
    <mergeCell ref="A1:B1"/>
  </mergeCells>
  <phoneticPr fontId="6" type="noConversion"/>
  <pageMargins left="0.7" right="0.7" top="0.75" bottom="0.75" header="0.3" footer="0.3"/>
  <pageSetup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05A8-AE8A-4F5B-BC0A-65D34818238C}">
  <dimension ref="A1:L49"/>
  <sheetViews>
    <sheetView topLeftCell="E7" zoomScale="70" zoomScaleNormal="70" workbookViewId="0">
      <selection activeCell="N2" sqref="N2"/>
    </sheetView>
  </sheetViews>
  <sheetFormatPr defaultRowHeight="15" x14ac:dyDescent="0.25"/>
  <cols>
    <col min="1" max="1" width="39.7109375" bestFit="1" customWidth="1"/>
    <col min="2" max="2" width="24.85546875" bestFit="1" customWidth="1"/>
    <col min="3" max="4" width="32.5703125" bestFit="1" customWidth="1"/>
    <col min="5" max="5" width="56.85546875" bestFit="1" customWidth="1"/>
    <col min="6" max="6" width="20.140625" bestFit="1" customWidth="1"/>
    <col min="7" max="7" width="26.42578125" bestFit="1" customWidth="1"/>
    <col min="8" max="8" width="26.5703125" bestFit="1" customWidth="1"/>
    <col min="9" max="9" width="23.140625" bestFit="1" customWidth="1"/>
    <col min="10" max="10" width="24.28515625" bestFit="1" customWidth="1"/>
    <col min="11" max="11" width="24.5703125" customWidth="1"/>
    <col min="12" max="12" width="24.5703125" bestFit="1" customWidth="1"/>
  </cols>
  <sheetData>
    <row r="1" spans="1:12" x14ac:dyDescent="0.25">
      <c r="A1" s="180" t="s">
        <v>182</v>
      </c>
      <c r="B1" s="181"/>
      <c r="C1" s="181"/>
      <c r="D1" s="181"/>
      <c r="E1" s="181"/>
      <c r="F1" s="181"/>
      <c r="G1" s="181"/>
      <c r="H1" s="181"/>
      <c r="I1" s="181"/>
      <c r="J1" s="181"/>
      <c r="K1" s="181"/>
      <c r="L1" s="182"/>
    </row>
    <row r="2" spans="1:12" ht="18.75" customHeight="1" x14ac:dyDescent="0.25">
      <c r="A2" s="183"/>
      <c r="B2" s="184"/>
      <c r="C2" s="184"/>
      <c r="D2" s="184"/>
      <c r="E2" s="184"/>
      <c r="F2" s="184"/>
      <c r="G2" s="184"/>
      <c r="H2" s="184"/>
      <c r="I2" s="184"/>
      <c r="J2" s="184"/>
      <c r="K2" s="184"/>
      <c r="L2" s="185"/>
    </row>
    <row r="3" spans="1:12" ht="19.5" thickBot="1" x14ac:dyDescent="0.35">
      <c r="A3" s="139" t="s">
        <v>105</v>
      </c>
      <c r="B3" s="125" t="s">
        <v>95</v>
      </c>
      <c r="C3" s="125" t="s">
        <v>96</v>
      </c>
      <c r="D3" s="125" t="s">
        <v>97</v>
      </c>
      <c r="E3" s="125" t="s">
        <v>98</v>
      </c>
      <c r="F3" s="125" t="s">
        <v>30</v>
      </c>
      <c r="G3" s="125" t="s">
        <v>99</v>
      </c>
      <c r="H3" s="125" t="s">
        <v>100</v>
      </c>
      <c r="I3" s="125" t="s">
        <v>101</v>
      </c>
      <c r="J3" s="125" t="s">
        <v>102</v>
      </c>
      <c r="K3" s="125" t="s">
        <v>103</v>
      </c>
      <c r="L3" s="126" t="s">
        <v>117</v>
      </c>
    </row>
    <row r="4" spans="1:12" ht="18.75" x14ac:dyDescent="0.3">
      <c r="A4" s="121" t="s">
        <v>175</v>
      </c>
      <c r="B4" s="122">
        <v>12235</v>
      </c>
      <c r="C4" s="122">
        <v>6001</v>
      </c>
      <c r="D4" s="122">
        <v>5866</v>
      </c>
      <c r="E4" s="122">
        <v>1300</v>
      </c>
      <c r="F4" s="122">
        <v>2968</v>
      </c>
      <c r="G4" s="122">
        <v>9634</v>
      </c>
      <c r="H4" s="122">
        <v>2805</v>
      </c>
      <c r="I4" s="122">
        <v>3245</v>
      </c>
      <c r="J4" s="122">
        <v>1486</v>
      </c>
      <c r="K4" s="122">
        <v>45540</v>
      </c>
      <c r="L4" s="138">
        <f>K4/K11</f>
        <v>0.27350858543089313</v>
      </c>
    </row>
    <row r="5" spans="1:12" ht="18.75" x14ac:dyDescent="0.3">
      <c r="A5" s="139" t="s">
        <v>176</v>
      </c>
      <c r="B5" s="125">
        <v>751</v>
      </c>
      <c r="C5" s="125">
        <v>1745</v>
      </c>
      <c r="D5" s="125">
        <v>1547</v>
      </c>
      <c r="E5" s="125">
        <v>820</v>
      </c>
      <c r="F5" s="125">
        <v>1340</v>
      </c>
      <c r="G5" s="125">
        <v>925</v>
      </c>
      <c r="H5" s="125">
        <v>10929</v>
      </c>
      <c r="I5" s="125">
        <v>3184</v>
      </c>
      <c r="J5" s="125">
        <v>986</v>
      </c>
      <c r="K5" s="125">
        <v>22227</v>
      </c>
      <c r="L5" s="140">
        <f>K5/K11</f>
        <v>0.13349309021459072</v>
      </c>
    </row>
    <row r="6" spans="1:12" ht="18.75" x14ac:dyDescent="0.3">
      <c r="A6" s="139" t="s">
        <v>177</v>
      </c>
      <c r="B6" s="125">
        <v>330</v>
      </c>
      <c r="C6" s="125">
        <v>7862</v>
      </c>
      <c r="D6" s="125">
        <v>3000</v>
      </c>
      <c r="E6" s="125">
        <v>618</v>
      </c>
      <c r="F6" s="125">
        <v>648</v>
      </c>
      <c r="G6" s="125">
        <v>418</v>
      </c>
      <c r="H6" s="125">
        <v>722</v>
      </c>
      <c r="I6" s="125">
        <v>997</v>
      </c>
      <c r="J6" s="125">
        <v>668</v>
      </c>
      <c r="K6" s="125">
        <v>15263</v>
      </c>
      <c r="L6" s="140">
        <f>K6/K11</f>
        <v>9.166801799366979E-2</v>
      </c>
    </row>
    <row r="7" spans="1:12" ht="18.75" x14ac:dyDescent="0.3">
      <c r="A7" s="139" t="s">
        <v>178</v>
      </c>
      <c r="B7" s="125">
        <v>184</v>
      </c>
      <c r="C7" s="125">
        <v>1483</v>
      </c>
      <c r="D7" s="125">
        <v>870</v>
      </c>
      <c r="E7" s="125">
        <v>558</v>
      </c>
      <c r="F7" s="125">
        <v>13122</v>
      </c>
      <c r="G7" s="125">
        <v>553</v>
      </c>
      <c r="H7" s="125">
        <v>1666</v>
      </c>
      <c r="I7" s="125">
        <v>1724</v>
      </c>
      <c r="J7" s="125">
        <v>6379</v>
      </c>
      <c r="K7" s="125">
        <v>26539</v>
      </c>
      <c r="L7" s="140">
        <f>K7/K11</f>
        <v>0.15939052149210525</v>
      </c>
    </row>
    <row r="8" spans="1:12" ht="18.75" x14ac:dyDescent="0.3">
      <c r="A8" s="139" t="s">
        <v>179</v>
      </c>
      <c r="B8" s="125">
        <v>138</v>
      </c>
      <c r="C8" s="125">
        <v>6625</v>
      </c>
      <c r="D8" s="125">
        <v>14291</v>
      </c>
      <c r="E8" s="125">
        <v>21664</v>
      </c>
      <c r="F8" s="125">
        <v>1916</v>
      </c>
      <c r="G8" s="125">
        <v>1251</v>
      </c>
      <c r="H8" s="125">
        <v>1521</v>
      </c>
      <c r="I8" s="125">
        <v>1070</v>
      </c>
      <c r="J8" s="125">
        <v>2711</v>
      </c>
      <c r="K8" s="125">
        <v>51187</v>
      </c>
      <c r="L8" s="140">
        <f>K8/K11</f>
        <v>0.30742389026023553</v>
      </c>
    </row>
    <row r="9" spans="1:12" ht="18.75" x14ac:dyDescent="0.3">
      <c r="A9" s="139" t="s">
        <v>180</v>
      </c>
      <c r="B9" s="125">
        <v>49</v>
      </c>
      <c r="C9" s="125">
        <v>150</v>
      </c>
      <c r="D9" s="125">
        <v>146</v>
      </c>
      <c r="E9" s="125">
        <v>47</v>
      </c>
      <c r="F9" s="125">
        <v>76</v>
      </c>
      <c r="G9" s="125">
        <v>32</v>
      </c>
      <c r="H9" s="125">
        <v>118</v>
      </c>
      <c r="I9" s="125">
        <v>109</v>
      </c>
      <c r="J9" s="125">
        <v>55</v>
      </c>
      <c r="K9" s="125">
        <v>782</v>
      </c>
      <c r="L9" s="140">
        <f>K9/K11</f>
        <v>4.6966120730557405E-3</v>
      </c>
    </row>
    <row r="10" spans="1:12" ht="18.75" x14ac:dyDescent="0.3">
      <c r="A10" s="139" t="s">
        <v>181</v>
      </c>
      <c r="B10" s="125">
        <v>35</v>
      </c>
      <c r="C10" s="125">
        <v>3286</v>
      </c>
      <c r="D10" s="125">
        <v>496</v>
      </c>
      <c r="E10" s="125">
        <v>396</v>
      </c>
      <c r="F10" s="125">
        <v>124</v>
      </c>
      <c r="G10" s="125">
        <v>77</v>
      </c>
      <c r="H10" s="125">
        <v>269</v>
      </c>
      <c r="I10" s="125">
        <v>124</v>
      </c>
      <c r="J10" s="125">
        <v>158</v>
      </c>
      <c r="K10" s="125">
        <v>4965</v>
      </c>
      <c r="L10" s="140">
        <f>K10/K11</f>
        <v>2.9819282535449812E-2</v>
      </c>
    </row>
    <row r="11" spans="1:12" ht="19.5" thickBot="1" x14ac:dyDescent="0.35">
      <c r="A11" s="141" t="s">
        <v>184</v>
      </c>
      <c r="B11" s="142">
        <f>SUM(B4:B10)</f>
        <v>13722</v>
      </c>
      <c r="C11" s="142">
        <f t="shared" ref="C11:J11" si="0">SUM(C4:C10)</f>
        <v>27152</v>
      </c>
      <c r="D11" s="142">
        <f t="shared" si="0"/>
        <v>26216</v>
      </c>
      <c r="E11" s="142">
        <f t="shared" si="0"/>
        <v>25403</v>
      </c>
      <c r="F11" s="142">
        <f t="shared" si="0"/>
        <v>20194</v>
      </c>
      <c r="G11" s="142">
        <f t="shared" si="0"/>
        <v>12890</v>
      </c>
      <c r="H11" s="142">
        <f t="shared" si="0"/>
        <v>18030</v>
      </c>
      <c r="I11" s="142">
        <f t="shared" si="0"/>
        <v>10453</v>
      </c>
      <c r="J11" s="142">
        <f t="shared" si="0"/>
        <v>12443</v>
      </c>
      <c r="K11" s="142">
        <f>SUM(K4:K10)</f>
        <v>166503</v>
      </c>
      <c r="L11" s="143">
        <f>SUM(L4:L10)</f>
        <v>1</v>
      </c>
    </row>
    <row r="12" spans="1:12" ht="18.75" customHeight="1" x14ac:dyDescent="0.25">
      <c r="A12" s="186" t="s">
        <v>183</v>
      </c>
      <c r="B12" s="187"/>
      <c r="C12" s="187"/>
      <c r="D12" s="187"/>
      <c r="E12" s="187"/>
      <c r="F12" s="187"/>
      <c r="G12" s="187"/>
      <c r="H12" s="187"/>
      <c r="I12" s="187"/>
      <c r="J12" s="187"/>
      <c r="K12" s="187"/>
      <c r="L12" s="188"/>
    </row>
    <row r="13" spans="1:12" ht="18.75" customHeight="1" x14ac:dyDescent="0.25">
      <c r="A13" s="189"/>
      <c r="B13" s="190"/>
      <c r="C13" s="190"/>
      <c r="D13" s="190"/>
      <c r="E13" s="190"/>
      <c r="F13" s="190"/>
      <c r="G13" s="190"/>
      <c r="H13" s="190"/>
      <c r="I13" s="190"/>
      <c r="J13" s="190"/>
      <c r="K13" s="190"/>
      <c r="L13" s="191"/>
    </row>
    <row r="14" spans="1:12" ht="19.5" thickBot="1" x14ac:dyDescent="0.35">
      <c r="A14" s="139" t="s">
        <v>105</v>
      </c>
      <c r="B14" s="125" t="s">
        <v>95</v>
      </c>
      <c r="C14" s="125" t="s">
        <v>96</v>
      </c>
      <c r="D14" s="125" t="s">
        <v>97</v>
      </c>
      <c r="E14" s="125" t="s">
        <v>98</v>
      </c>
      <c r="F14" s="125" t="s">
        <v>30</v>
      </c>
      <c r="G14" s="125" t="s">
        <v>99</v>
      </c>
      <c r="H14" s="125" t="s">
        <v>100</v>
      </c>
      <c r="I14" s="125" t="s">
        <v>101</v>
      </c>
      <c r="J14" s="125" t="s">
        <v>102</v>
      </c>
      <c r="K14" s="125" t="s">
        <v>103</v>
      </c>
      <c r="L14" s="126" t="s">
        <v>117</v>
      </c>
    </row>
    <row r="15" spans="1:12" ht="18.75" x14ac:dyDescent="0.3">
      <c r="A15" s="121" t="s">
        <v>86</v>
      </c>
      <c r="B15" s="122">
        <v>1133</v>
      </c>
      <c r="C15" s="122">
        <v>56326</v>
      </c>
      <c r="D15" s="122">
        <v>29591</v>
      </c>
      <c r="E15" s="122">
        <v>5278</v>
      </c>
      <c r="F15" s="122">
        <v>6093</v>
      </c>
      <c r="G15" s="122">
        <v>3090</v>
      </c>
      <c r="H15" s="122">
        <v>1808</v>
      </c>
      <c r="I15" s="122">
        <v>1121</v>
      </c>
      <c r="J15" s="122">
        <v>14624</v>
      </c>
      <c r="K15" s="122">
        <v>119064</v>
      </c>
      <c r="L15" s="138">
        <v>0.47114874757627317</v>
      </c>
    </row>
    <row r="16" spans="1:12" ht="18.75" x14ac:dyDescent="0.3">
      <c r="A16" s="139" t="s">
        <v>88</v>
      </c>
      <c r="B16" s="125">
        <v>586</v>
      </c>
      <c r="C16" s="125">
        <v>1032</v>
      </c>
      <c r="D16" s="125">
        <v>1114</v>
      </c>
      <c r="E16" s="125">
        <v>851</v>
      </c>
      <c r="F16" s="125">
        <v>7141</v>
      </c>
      <c r="G16" s="125">
        <v>1843</v>
      </c>
      <c r="H16" s="125">
        <v>22037</v>
      </c>
      <c r="I16" s="125">
        <v>3037</v>
      </c>
      <c r="J16" s="125">
        <v>2906</v>
      </c>
      <c r="K16" s="125">
        <v>40547</v>
      </c>
      <c r="L16" s="140">
        <v>0.16044873570495824</v>
      </c>
    </row>
    <row r="17" spans="1:12" ht="18.75" x14ac:dyDescent="0.3">
      <c r="A17" s="139" t="s">
        <v>89</v>
      </c>
      <c r="B17" s="125">
        <v>232</v>
      </c>
      <c r="C17" s="125">
        <v>304</v>
      </c>
      <c r="D17" s="125">
        <v>482</v>
      </c>
      <c r="E17" s="125">
        <v>159</v>
      </c>
      <c r="F17" s="125">
        <v>6807</v>
      </c>
      <c r="G17" s="125">
        <v>286</v>
      </c>
      <c r="H17" s="125">
        <v>397</v>
      </c>
      <c r="I17" s="125">
        <v>352</v>
      </c>
      <c r="J17" s="125">
        <v>492</v>
      </c>
      <c r="K17" s="125">
        <v>9511</v>
      </c>
      <c r="L17" s="140">
        <v>3.7636025483756087E-2</v>
      </c>
    </row>
    <row r="18" spans="1:12" ht="18.75" x14ac:dyDescent="0.3">
      <c r="A18" s="139" t="s">
        <v>91</v>
      </c>
      <c r="B18" s="125">
        <v>225</v>
      </c>
      <c r="C18" s="125">
        <v>424</v>
      </c>
      <c r="D18" s="125">
        <v>641</v>
      </c>
      <c r="E18" s="125">
        <v>262</v>
      </c>
      <c r="F18" s="125">
        <v>1176</v>
      </c>
      <c r="G18" s="125">
        <v>451</v>
      </c>
      <c r="H18" s="125">
        <v>1631</v>
      </c>
      <c r="I18" s="125">
        <v>29901</v>
      </c>
      <c r="J18" s="125">
        <v>1279</v>
      </c>
      <c r="K18" s="125">
        <v>35990</v>
      </c>
      <c r="L18" s="140">
        <v>0.14241620830200624</v>
      </c>
    </row>
    <row r="19" spans="1:12" ht="18.75" x14ac:dyDescent="0.3">
      <c r="A19" s="139" t="s">
        <v>92</v>
      </c>
      <c r="B19" s="125">
        <v>26657</v>
      </c>
      <c r="C19" s="125">
        <v>898</v>
      </c>
      <c r="D19" s="125">
        <v>828</v>
      </c>
      <c r="E19" s="125">
        <v>434</v>
      </c>
      <c r="F19" s="125">
        <v>2900</v>
      </c>
      <c r="G19" s="125">
        <v>7353</v>
      </c>
      <c r="H19" s="125">
        <v>1544</v>
      </c>
      <c r="I19" s="125">
        <v>2224</v>
      </c>
      <c r="J19" s="125">
        <v>1407</v>
      </c>
      <c r="K19" s="125">
        <v>44245</v>
      </c>
      <c r="L19" s="140">
        <v>0.17508210992837639</v>
      </c>
    </row>
    <row r="20" spans="1:12" ht="18.75" x14ac:dyDescent="0.3">
      <c r="A20" s="139" t="s">
        <v>93</v>
      </c>
      <c r="B20" s="125">
        <v>127</v>
      </c>
      <c r="C20" s="125">
        <v>146</v>
      </c>
      <c r="D20" s="125">
        <v>115</v>
      </c>
      <c r="E20" s="125">
        <v>65</v>
      </c>
      <c r="F20" s="125">
        <v>168</v>
      </c>
      <c r="G20" s="125">
        <v>117</v>
      </c>
      <c r="H20" s="125">
        <v>139</v>
      </c>
      <c r="I20" s="125">
        <v>106</v>
      </c>
      <c r="J20" s="125">
        <v>320</v>
      </c>
      <c r="K20" s="125">
        <v>1303</v>
      </c>
      <c r="L20" s="140">
        <v>5.1561077915397097E-3</v>
      </c>
    </row>
    <row r="21" spans="1:12" ht="18.75" x14ac:dyDescent="0.3">
      <c r="A21" s="139" t="s">
        <v>94</v>
      </c>
      <c r="B21" s="125">
        <v>154</v>
      </c>
      <c r="C21" s="125">
        <v>94</v>
      </c>
      <c r="D21" s="125">
        <v>58</v>
      </c>
      <c r="E21" s="125">
        <v>67</v>
      </c>
      <c r="F21" s="125">
        <v>206</v>
      </c>
      <c r="G21" s="125">
        <v>104</v>
      </c>
      <c r="H21" s="125">
        <v>265</v>
      </c>
      <c r="I21" s="125">
        <v>428</v>
      </c>
      <c r="J21" s="125">
        <v>674</v>
      </c>
      <c r="K21" s="125">
        <v>2050</v>
      </c>
      <c r="L21" s="140">
        <v>8.1120652130901028E-3</v>
      </c>
    </row>
    <row r="22" spans="1:12" ht="19.5" thickBot="1" x14ac:dyDescent="0.35">
      <c r="A22" s="141" t="s">
        <v>167</v>
      </c>
      <c r="B22" s="142">
        <v>29114</v>
      </c>
      <c r="C22" s="142">
        <v>59224</v>
      </c>
      <c r="D22" s="142">
        <v>32829</v>
      </c>
      <c r="E22" s="142">
        <v>7116</v>
      </c>
      <c r="F22" s="142">
        <v>24491</v>
      </c>
      <c r="G22" s="142">
        <v>13244</v>
      </c>
      <c r="H22" s="142">
        <v>27821</v>
      </c>
      <c r="I22" s="142">
        <v>37169</v>
      </c>
      <c r="J22" s="142">
        <v>21702</v>
      </c>
      <c r="K22" s="142">
        <v>252710</v>
      </c>
      <c r="L22" s="143">
        <v>1</v>
      </c>
    </row>
    <row r="23" spans="1:12" ht="19.5" thickBot="1" x14ac:dyDescent="0.35">
      <c r="A23" s="139"/>
      <c r="B23" s="147"/>
      <c r="C23" s="147"/>
      <c r="D23" s="147"/>
      <c r="E23" s="147"/>
      <c r="F23" s="147"/>
      <c r="G23" s="147"/>
      <c r="H23" s="147"/>
      <c r="I23" s="147"/>
      <c r="J23" s="147"/>
      <c r="K23" s="147"/>
      <c r="L23" s="148"/>
    </row>
    <row r="24" spans="1:12" ht="18.75" x14ac:dyDescent="0.3">
      <c r="A24" s="121" t="s">
        <v>105</v>
      </c>
      <c r="B24" s="122" t="s">
        <v>123</v>
      </c>
      <c r="C24" s="122" t="s">
        <v>95</v>
      </c>
      <c r="D24" s="122" t="s">
        <v>96</v>
      </c>
      <c r="E24" s="122" t="s">
        <v>97</v>
      </c>
      <c r="F24" s="122" t="s">
        <v>98</v>
      </c>
      <c r="G24" s="122" t="s">
        <v>30</v>
      </c>
      <c r="H24" s="122" t="s">
        <v>99</v>
      </c>
      <c r="I24" s="122" t="s">
        <v>100</v>
      </c>
      <c r="J24" s="122" t="s">
        <v>101</v>
      </c>
      <c r="K24" s="122" t="s">
        <v>102</v>
      </c>
      <c r="L24" s="123" t="s">
        <v>103</v>
      </c>
    </row>
    <row r="25" spans="1:12" ht="18.75" x14ac:dyDescent="0.25">
      <c r="A25" s="124" t="s">
        <v>178</v>
      </c>
      <c r="B25" s="125" t="s">
        <v>143</v>
      </c>
      <c r="C25" s="125">
        <v>184</v>
      </c>
      <c r="D25" s="125">
        <v>1483</v>
      </c>
      <c r="E25" s="125">
        <v>870</v>
      </c>
      <c r="F25" s="125">
        <v>558</v>
      </c>
      <c r="G25" s="125">
        <v>13122</v>
      </c>
      <c r="H25" s="125">
        <v>553</v>
      </c>
      <c r="I25" s="125">
        <v>1666</v>
      </c>
      <c r="J25" s="125">
        <v>1724</v>
      </c>
      <c r="K25" s="125">
        <v>6379</v>
      </c>
      <c r="L25" s="126">
        <v>26539</v>
      </c>
    </row>
    <row r="26" spans="1:12" ht="18.75" x14ac:dyDescent="0.25">
      <c r="A26" s="124" t="s">
        <v>89</v>
      </c>
      <c r="B26" s="125" t="s">
        <v>85</v>
      </c>
      <c r="C26" s="125">
        <v>232</v>
      </c>
      <c r="D26" s="125">
        <v>304</v>
      </c>
      <c r="E26" s="125">
        <v>482</v>
      </c>
      <c r="F26" s="125">
        <v>159</v>
      </c>
      <c r="G26" s="125">
        <v>6807</v>
      </c>
      <c r="H26" s="125">
        <v>286</v>
      </c>
      <c r="I26" s="125">
        <v>397</v>
      </c>
      <c r="J26" s="125">
        <v>352</v>
      </c>
      <c r="K26" s="125">
        <v>492</v>
      </c>
      <c r="L26" s="126">
        <v>9511</v>
      </c>
    </row>
    <row r="27" spans="1:12" ht="19.5" thickBot="1" x14ac:dyDescent="0.3">
      <c r="A27" s="127" t="s">
        <v>185</v>
      </c>
      <c r="B27" s="128"/>
      <c r="C27" s="144">
        <f>C26-C25</f>
        <v>48</v>
      </c>
      <c r="D27" s="145">
        <f t="shared" ref="D27:L27" si="1">D25-D26</f>
        <v>1179</v>
      </c>
      <c r="E27" s="145">
        <f t="shared" si="1"/>
        <v>388</v>
      </c>
      <c r="F27" s="145">
        <f t="shared" si="1"/>
        <v>399</v>
      </c>
      <c r="G27" s="145">
        <f t="shared" si="1"/>
        <v>6315</v>
      </c>
      <c r="H27" s="145">
        <f t="shared" si="1"/>
        <v>267</v>
      </c>
      <c r="I27" s="145">
        <f t="shared" si="1"/>
        <v>1269</v>
      </c>
      <c r="J27" s="145">
        <f t="shared" si="1"/>
        <v>1372</v>
      </c>
      <c r="K27" s="145">
        <f t="shared" si="1"/>
        <v>5887</v>
      </c>
      <c r="L27" s="146">
        <f t="shared" si="1"/>
        <v>17028</v>
      </c>
    </row>
    <row r="28" spans="1:12" ht="18.75" x14ac:dyDescent="0.25">
      <c r="A28" s="178" t="s">
        <v>186</v>
      </c>
      <c r="B28" s="179"/>
      <c r="C28" s="179"/>
      <c r="D28" s="179"/>
      <c r="E28" s="119"/>
      <c r="F28" s="119"/>
      <c r="G28" s="119"/>
      <c r="H28" s="119"/>
      <c r="I28" s="119"/>
      <c r="J28" s="119"/>
      <c r="K28" s="119"/>
      <c r="L28" s="149"/>
    </row>
    <row r="29" spans="1:12" ht="18.75" x14ac:dyDescent="0.25">
      <c r="A29" s="178" t="s">
        <v>187</v>
      </c>
      <c r="B29" s="179"/>
      <c r="C29" s="179"/>
      <c r="D29" s="179"/>
      <c r="E29" s="119"/>
      <c r="F29" s="119"/>
      <c r="G29" s="119"/>
      <c r="H29" s="119"/>
      <c r="I29" s="119"/>
      <c r="J29" s="119"/>
      <c r="K29" s="119"/>
      <c r="L29" s="149"/>
    </row>
    <row r="30" spans="1:12" ht="18.75" x14ac:dyDescent="0.25">
      <c r="A30" s="178" t="s">
        <v>188</v>
      </c>
      <c r="B30" s="179"/>
      <c r="C30" s="179"/>
      <c r="D30" s="179"/>
      <c r="E30" s="119"/>
      <c r="F30" s="119"/>
      <c r="G30" s="119"/>
      <c r="H30" s="119"/>
      <c r="I30" s="119"/>
      <c r="J30" s="119"/>
      <c r="K30" s="119"/>
      <c r="L30" s="149"/>
    </row>
    <row r="31" spans="1:12" x14ac:dyDescent="0.25">
      <c r="A31" s="150"/>
      <c r="B31" s="119"/>
      <c r="C31" s="119"/>
      <c r="D31" s="119"/>
      <c r="E31" s="119"/>
      <c r="F31" s="119"/>
      <c r="G31" s="119"/>
      <c r="H31" s="119"/>
      <c r="I31" s="119"/>
      <c r="J31" s="119"/>
      <c r="K31" s="119"/>
      <c r="L31" s="149"/>
    </row>
    <row r="32" spans="1:12" ht="15.75" thickBot="1" x14ac:dyDescent="0.3">
      <c r="A32" s="151"/>
      <c r="B32" s="120"/>
      <c r="C32" s="120"/>
      <c r="D32" s="120"/>
      <c r="E32" s="119"/>
      <c r="F32" s="119"/>
      <c r="G32" s="119"/>
      <c r="H32" s="119"/>
      <c r="I32" s="119"/>
      <c r="J32" s="119"/>
      <c r="K32" s="119"/>
      <c r="L32" s="149"/>
    </row>
    <row r="33" spans="1:12" x14ac:dyDescent="0.25">
      <c r="A33" s="151"/>
      <c r="B33" s="120"/>
      <c r="C33" s="120"/>
      <c r="D33" s="120"/>
      <c r="E33" s="172" t="s">
        <v>213</v>
      </c>
      <c r="F33" s="173"/>
      <c r="G33" s="173"/>
      <c r="H33" s="174"/>
      <c r="I33" s="119"/>
      <c r="J33" s="119"/>
      <c r="K33" s="119"/>
      <c r="L33" s="149"/>
    </row>
    <row r="34" spans="1:12" x14ac:dyDescent="0.25">
      <c r="A34" s="150"/>
      <c r="B34" s="119"/>
      <c r="C34" s="119"/>
      <c r="D34" s="119"/>
      <c r="E34" s="175"/>
      <c r="F34" s="176"/>
      <c r="G34" s="176"/>
      <c r="H34" s="177"/>
      <c r="I34" s="119"/>
      <c r="J34" s="119"/>
      <c r="K34" s="119"/>
      <c r="L34" s="149"/>
    </row>
    <row r="35" spans="1:12" ht="18.75" x14ac:dyDescent="0.25">
      <c r="A35" s="150"/>
      <c r="B35" s="119"/>
      <c r="C35" s="119"/>
      <c r="D35" s="119"/>
      <c r="E35" s="131" t="s">
        <v>105</v>
      </c>
      <c r="F35" s="129" t="s">
        <v>196</v>
      </c>
      <c r="G35" s="129" t="s">
        <v>197</v>
      </c>
      <c r="H35" s="132" t="s">
        <v>198</v>
      </c>
      <c r="I35" s="119"/>
      <c r="J35" s="119"/>
      <c r="K35" s="119"/>
      <c r="L35" s="149"/>
    </row>
    <row r="36" spans="1:12" ht="18.75" x14ac:dyDescent="0.3">
      <c r="A36" s="150"/>
      <c r="B36" s="119"/>
      <c r="C36" s="119"/>
      <c r="D36" s="119"/>
      <c r="E36" s="133" t="s">
        <v>189</v>
      </c>
      <c r="F36" s="130">
        <v>45959</v>
      </c>
      <c r="G36" s="130" t="s">
        <v>199</v>
      </c>
      <c r="H36" s="134" t="s">
        <v>200</v>
      </c>
      <c r="I36" s="119"/>
      <c r="J36" s="119"/>
      <c r="K36" s="119"/>
      <c r="L36" s="149"/>
    </row>
    <row r="37" spans="1:12" ht="18.75" x14ac:dyDescent="0.3">
      <c r="A37" s="150"/>
      <c r="B37" s="119"/>
      <c r="C37" s="119"/>
      <c r="D37" s="119"/>
      <c r="E37" s="133" t="s">
        <v>190</v>
      </c>
      <c r="F37" s="130">
        <v>49238</v>
      </c>
      <c r="G37" s="130" t="s">
        <v>201</v>
      </c>
      <c r="H37" s="134" t="s">
        <v>202</v>
      </c>
      <c r="I37" s="119"/>
      <c r="J37" s="119"/>
      <c r="K37" s="119"/>
      <c r="L37" s="149"/>
    </row>
    <row r="38" spans="1:12" ht="18.75" x14ac:dyDescent="0.3">
      <c r="A38" s="150"/>
      <c r="B38" s="119"/>
      <c r="C38" s="119"/>
      <c r="D38" s="119"/>
      <c r="E38" s="133" t="s">
        <v>191</v>
      </c>
      <c r="F38" s="130">
        <v>7173</v>
      </c>
      <c r="G38" s="130" t="s">
        <v>203</v>
      </c>
      <c r="H38" s="134" t="s">
        <v>204</v>
      </c>
      <c r="I38" s="119"/>
      <c r="J38" s="119"/>
      <c r="K38" s="119"/>
      <c r="L38" s="149"/>
    </row>
    <row r="39" spans="1:12" ht="18.75" x14ac:dyDescent="0.3">
      <c r="A39" s="150"/>
      <c r="B39" s="119"/>
      <c r="C39" s="119"/>
      <c r="D39" s="119"/>
      <c r="E39" s="133" t="s">
        <v>192</v>
      </c>
      <c r="F39" s="130">
        <v>33509</v>
      </c>
      <c r="G39" s="130" t="s">
        <v>205</v>
      </c>
      <c r="H39" s="134" t="s">
        <v>206</v>
      </c>
      <c r="I39" s="119"/>
      <c r="J39" s="119"/>
      <c r="K39" s="119"/>
      <c r="L39" s="149"/>
    </row>
    <row r="40" spans="1:12" ht="18.75" x14ac:dyDescent="0.3">
      <c r="A40" s="150"/>
      <c r="B40" s="119"/>
      <c r="C40" s="119"/>
      <c r="D40" s="119"/>
      <c r="E40" s="133" t="s">
        <v>193</v>
      </c>
      <c r="F40" s="130">
        <v>6422</v>
      </c>
      <c r="G40" s="130" t="s">
        <v>207</v>
      </c>
      <c r="H40" s="134" t="s">
        <v>208</v>
      </c>
      <c r="I40" s="119"/>
      <c r="J40" s="119"/>
      <c r="K40" s="119"/>
      <c r="L40" s="149"/>
    </row>
    <row r="41" spans="1:12" ht="18.75" x14ac:dyDescent="0.3">
      <c r="A41" s="150"/>
      <c r="B41" s="119"/>
      <c r="C41" s="119"/>
      <c r="D41" s="119"/>
      <c r="E41" s="133" t="s">
        <v>194</v>
      </c>
      <c r="F41" s="130">
        <v>7311</v>
      </c>
      <c r="G41" s="130" t="s">
        <v>210</v>
      </c>
      <c r="H41" s="134" t="s">
        <v>209</v>
      </c>
      <c r="I41" s="119"/>
      <c r="J41" s="119"/>
      <c r="K41" s="119"/>
      <c r="L41" s="149"/>
    </row>
    <row r="42" spans="1:12" ht="19.5" thickBot="1" x14ac:dyDescent="0.35">
      <c r="A42" s="152"/>
      <c r="B42" s="153"/>
      <c r="C42" s="153"/>
      <c r="D42" s="153"/>
      <c r="E42" s="135" t="s">
        <v>195</v>
      </c>
      <c r="F42" s="136">
        <v>63076</v>
      </c>
      <c r="G42" s="136" t="s">
        <v>211</v>
      </c>
      <c r="H42" s="137" t="s">
        <v>212</v>
      </c>
      <c r="I42" s="119"/>
      <c r="J42" s="119"/>
      <c r="K42" s="119"/>
      <c r="L42" s="149"/>
    </row>
    <row r="43" spans="1:12" x14ac:dyDescent="0.25">
      <c r="A43" s="150"/>
      <c r="B43" s="119"/>
      <c r="C43" s="119"/>
      <c r="D43" s="119"/>
      <c r="E43" s="119"/>
      <c r="F43" s="119"/>
      <c r="G43" s="119"/>
      <c r="H43" s="119"/>
      <c r="I43" s="120"/>
      <c r="J43" s="120"/>
      <c r="K43" s="119"/>
      <c r="L43" s="149"/>
    </row>
    <row r="44" spans="1:12" x14ac:dyDescent="0.25">
      <c r="A44" s="150"/>
      <c r="B44" s="119"/>
      <c r="C44" s="119"/>
      <c r="D44" s="119"/>
      <c r="E44" s="119"/>
      <c r="F44" s="119"/>
      <c r="G44" s="119"/>
      <c r="H44" s="119"/>
      <c r="I44" s="120"/>
      <c r="J44" s="120"/>
      <c r="K44" s="119"/>
      <c r="L44" s="149"/>
    </row>
    <row r="45" spans="1:12" x14ac:dyDescent="0.25">
      <c r="A45" s="150"/>
      <c r="B45" s="119"/>
      <c r="C45" s="119"/>
      <c r="D45" s="119"/>
      <c r="E45" s="119"/>
      <c r="F45" s="119"/>
      <c r="G45" s="119"/>
      <c r="H45" s="119"/>
      <c r="I45" s="119"/>
      <c r="J45" s="119"/>
      <c r="K45" s="119"/>
      <c r="L45" s="149"/>
    </row>
    <row r="46" spans="1:12" x14ac:dyDescent="0.25">
      <c r="A46" s="150"/>
      <c r="B46" s="119"/>
      <c r="C46" s="119"/>
      <c r="D46" s="119"/>
      <c r="E46" s="119"/>
      <c r="F46" s="119"/>
      <c r="G46" s="119"/>
      <c r="H46" s="119"/>
      <c r="I46" s="119"/>
      <c r="J46" s="119"/>
      <c r="K46" s="119"/>
      <c r="L46" s="149"/>
    </row>
    <row r="47" spans="1:12" x14ac:dyDescent="0.25">
      <c r="A47" s="150"/>
      <c r="B47" s="119"/>
      <c r="C47" s="119"/>
      <c r="D47" s="119"/>
      <c r="E47" s="119"/>
      <c r="F47" s="119"/>
      <c r="G47" s="120"/>
      <c r="H47" s="120"/>
      <c r="I47" s="119"/>
      <c r="J47" s="119"/>
      <c r="K47" s="119"/>
      <c r="L47" s="149"/>
    </row>
    <row r="48" spans="1:12" ht="15.75" thickBot="1" x14ac:dyDescent="0.3">
      <c r="A48" s="154"/>
      <c r="B48" s="155"/>
      <c r="C48" s="155"/>
      <c r="D48" s="155"/>
      <c r="E48" s="155"/>
      <c r="F48" s="155"/>
      <c r="G48" s="156"/>
      <c r="H48" s="156"/>
      <c r="I48" s="155"/>
      <c r="J48" s="155"/>
      <c r="K48" s="155"/>
      <c r="L48" s="157"/>
    </row>
    <row r="49" spans="1:8" x14ac:dyDescent="0.25">
      <c r="A49" s="117"/>
      <c r="B49" s="117"/>
      <c r="C49" s="117"/>
      <c r="D49" s="117"/>
      <c r="E49" s="119"/>
      <c r="F49" s="119"/>
      <c r="G49" s="119"/>
      <c r="H49" s="119"/>
    </row>
  </sheetData>
  <mergeCells count="6">
    <mergeCell ref="E33:H34"/>
    <mergeCell ref="A28:D28"/>
    <mergeCell ref="A29:D29"/>
    <mergeCell ref="A30:D30"/>
    <mergeCell ref="A1:L2"/>
    <mergeCell ref="A12:L13"/>
  </mergeCells>
  <printOptions horizontalCentered="1" verticalCentered="1" gridLines="1"/>
  <pageMargins left="0.25" right="0.25" top="0.75" bottom="0.75" header="0.3" footer="0.3"/>
  <pageSetup paperSize="5" scale="45" orientation="landscape" r:id="rId1"/>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71F7-D44A-4DB0-A606-86994B5CA65B}">
  <sheetPr>
    <pageSetUpPr fitToPage="1"/>
  </sheetPr>
  <dimension ref="A1:L41"/>
  <sheetViews>
    <sheetView tabSelected="1" topLeftCell="A7" workbookViewId="0">
      <selection sqref="A1:H41"/>
    </sheetView>
  </sheetViews>
  <sheetFormatPr defaultRowHeight="15" x14ac:dyDescent="0.25"/>
  <cols>
    <col min="1" max="1" width="34" bestFit="1" customWidth="1"/>
    <col min="2" max="2" width="18.42578125" bestFit="1" customWidth="1"/>
    <col min="3" max="3" width="18.85546875" bestFit="1" customWidth="1"/>
    <col min="4" max="4" width="18" bestFit="1" customWidth="1"/>
    <col min="5" max="5" width="18.7109375" bestFit="1" customWidth="1"/>
    <col min="6" max="6" width="18.28515625" bestFit="1" customWidth="1"/>
    <col min="7" max="7" width="22.5703125" bestFit="1" customWidth="1"/>
    <col min="8" max="8" width="12.7109375" bestFit="1" customWidth="1"/>
    <col min="9" max="9" width="13.140625" bestFit="1" customWidth="1"/>
    <col min="10" max="10" width="14" bestFit="1" customWidth="1"/>
    <col min="11" max="12" width="11.5703125" bestFit="1" customWidth="1"/>
    <col min="13" max="13" width="12.5703125" bestFit="1" customWidth="1"/>
  </cols>
  <sheetData>
    <row r="1" spans="1:10" x14ac:dyDescent="0.25">
      <c r="A1" s="203" t="s">
        <v>215</v>
      </c>
      <c r="B1" s="204"/>
      <c r="C1" s="204"/>
      <c r="D1" s="204"/>
      <c r="E1" s="204"/>
      <c r="F1" s="204"/>
      <c r="G1" s="204"/>
      <c r="H1" s="205"/>
    </row>
    <row r="2" spans="1:10" x14ac:dyDescent="0.25">
      <c r="A2" s="206"/>
      <c r="B2" s="192"/>
      <c r="C2" s="192"/>
      <c r="D2" s="192"/>
      <c r="E2" s="192"/>
      <c r="F2" s="192"/>
      <c r="G2" s="192"/>
      <c r="H2" s="207"/>
    </row>
    <row r="3" spans="1:10" x14ac:dyDescent="0.25">
      <c r="A3" s="206"/>
      <c r="B3" s="192"/>
      <c r="C3" s="192"/>
      <c r="D3" s="192"/>
      <c r="E3" s="192"/>
      <c r="F3" s="192"/>
      <c r="G3" s="234"/>
      <c r="H3" s="235"/>
    </row>
    <row r="4" spans="1:10" x14ac:dyDescent="0.25">
      <c r="A4" s="208" t="s">
        <v>221</v>
      </c>
      <c r="B4" s="194" t="s">
        <v>228</v>
      </c>
      <c r="C4" s="194" t="s">
        <v>235</v>
      </c>
      <c r="D4" s="194" t="s">
        <v>229</v>
      </c>
      <c r="E4" s="194" t="s">
        <v>230</v>
      </c>
      <c r="F4" s="194" t="s">
        <v>231</v>
      </c>
      <c r="G4" s="236" t="s">
        <v>234</v>
      </c>
      <c r="H4" s="229"/>
      <c r="I4" s="160"/>
    </row>
    <row r="5" spans="1:10" ht="15" customHeight="1" x14ac:dyDescent="0.25">
      <c r="A5" s="208" t="s">
        <v>219</v>
      </c>
      <c r="B5" s="194" t="s">
        <v>146</v>
      </c>
      <c r="C5" s="196">
        <v>1</v>
      </c>
      <c r="D5" s="197">
        <v>19658</v>
      </c>
      <c r="E5" s="197">
        <v>86276</v>
      </c>
      <c r="F5" s="198">
        <f>D5/E5</f>
        <v>0.2278501553154991</v>
      </c>
      <c r="G5" s="195"/>
      <c r="H5" s="209"/>
      <c r="I5" s="160"/>
      <c r="J5" s="118"/>
    </row>
    <row r="6" spans="1:10" x14ac:dyDescent="0.25">
      <c r="A6" s="208" t="s">
        <v>220</v>
      </c>
      <c r="B6" s="194" t="s">
        <v>146</v>
      </c>
      <c r="C6" s="196">
        <v>1</v>
      </c>
      <c r="D6" s="197">
        <v>13390</v>
      </c>
      <c r="E6" s="197">
        <v>86276</v>
      </c>
      <c r="F6" s="198">
        <f t="shared" ref="F6:F15" si="0">D6/E6</f>
        <v>0.15519959200704714</v>
      </c>
      <c r="G6" s="195"/>
      <c r="H6" s="209"/>
      <c r="I6" s="160"/>
      <c r="J6" s="118"/>
    </row>
    <row r="7" spans="1:10" x14ac:dyDescent="0.25">
      <c r="A7" s="208" t="s">
        <v>225</v>
      </c>
      <c r="B7" s="194" t="s">
        <v>138</v>
      </c>
      <c r="C7" s="194">
        <v>1</v>
      </c>
      <c r="D7" s="197">
        <v>15911</v>
      </c>
      <c r="E7" s="197">
        <v>66128</v>
      </c>
      <c r="F7" s="198">
        <f t="shared" si="0"/>
        <v>0.24060912170336318</v>
      </c>
      <c r="G7" s="195"/>
      <c r="H7" s="209"/>
      <c r="I7" s="118"/>
      <c r="J7" s="118"/>
    </row>
    <row r="8" spans="1:10" x14ac:dyDescent="0.25">
      <c r="A8" s="208" t="s">
        <v>223</v>
      </c>
      <c r="B8" s="194" t="s">
        <v>136</v>
      </c>
      <c r="C8" s="194">
        <v>1</v>
      </c>
      <c r="D8" s="197">
        <v>15996</v>
      </c>
      <c r="E8" s="197">
        <v>62166</v>
      </c>
      <c r="F8" s="198">
        <f t="shared" si="0"/>
        <v>0.25731107036000384</v>
      </c>
      <c r="G8" s="195"/>
      <c r="H8" s="209"/>
      <c r="J8" s="158"/>
    </row>
    <row r="9" spans="1:10" x14ac:dyDescent="0.25">
      <c r="A9" s="208" t="s">
        <v>217</v>
      </c>
      <c r="B9" s="194" t="s">
        <v>143</v>
      </c>
      <c r="C9" s="194">
        <v>1</v>
      </c>
      <c r="D9" s="197">
        <v>21698</v>
      </c>
      <c r="E9" s="197">
        <v>57935</v>
      </c>
      <c r="F9" s="198">
        <f t="shared" si="0"/>
        <v>0.37452317252092865</v>
      </c>
      <c r="G9" s="195"/>
      <c r="H9" s="209"/>
      <c r="J9" s="158"/>
    </row>
    <row r="10" spans="1:10" x14ac:dyDescent="0.25">
      <c r="A10" s="208" t="s">
        <v>222</v>
      </c>
      <c r="B10" s="194" t="s">
        <v>85</v>
      </c>
      <c r="C10" s="194">
        <v>1</v>
      </c>
      <c r="D10" s="197">
        <v>15322</v>
      </c>
      <c r="E10" s="197">
        <v>53645</v>
      </c>
      <c r="F10" s="198">
        <f t="shared" si="0"/>
        <v>0.28561841737347377</v>
      </c>
      <c r="G10" s="195"/>
      <c r="H10" s="209"/>
      <c r="J10" s="158"/>
    </row>
    <row r="11" spans="1:10" x14ac:dyDescent="0.25">
      <c r="A11" s="208" t="s">
        <v>218</v>
      </c>
      <c r="B11" s="194" t="s">
        <v>135</v>
      </c>
      <c r="C11" s="194">
        <v>1</v>
      </c>
      <c r="D11" s="197">
        <v>14781</v>
      </c>
      <c r="E11" s="197">
        <v>53216</v>
      </c>
      <c r="F11" s="198">
        <f t="shared" si="0"/>
        <v>0.27775481058328322</v>
      </c>
      <c r="G11" s="195"/>
      <c r="H11" s="209"/>
      <c r="J11" s="158"/>
    </row>
    <row r="12" spans="1:10" x14ac:dyDescent="0.25">
      <c r="A12" s="208" t="s">
        <v>226</v>
      </c>
      <c r="B12" s="194" t="s">
        <v>152</v>
      </c>
      <c r="C12" s="194">
        <v>1</v>
      </c>
      <c r="D12" s="197">
        <v>12231</v>
      </c>
      <c r="E12" s="197">
        <v>52573</v>
      </c>
      <c r="F12" s="198">
        <f t="shared" si="0"/>
        <v>0.23264793715405246</v>
      </c>
      <c r="G12" s="195"/>
      <c r="H12" s="209"/>
      <c r="J12" s="158"/>
    </row>
    <row r="13" spans="1:10" x14ac:dyDescent="0.25">
      <c r="A13" s="208" t="s">
        <v>224</v>
      </c>
      <c r="B13" s="194" t="s">
        <v>137</v>
      </c>
      <c r="C13" s="194">
        <v>1</v>
      </c>
      <c r="D13" s="197">
        <v>22517</v>
      </c>
      <c r="E13" s="197">
        <v>47166</v>
      </c>
      <c r="F13" s="198">
        <f t="shared" si="0"/>
        <v>0.47739897383708602</v>
      </c>
      <c r="G13" s="195"/>
      <c r="H13" s="209"/>
      <c r="J13" s="158"/>
    </row>
    <row r="14" spans="1:10" x14ac:dyDescent="0.25">
      <c r="A14" s="208" t="s">
        <v>227</v>
      </c>
      <c r="B14" s="194" t="s">
        <v>214</v>
      </c>
      <c r="C14" s="194">
        <v>1</v>
      </c>
      <c r="D14" s="197">
        <v>10276</v>
      </c>
      <c r="E14" s="197">
        <v>41045</v>
      </c>
      <c r="F14" s="198">
        <f t="shared" si="0"/>
        <v>0.25035936167620904</v>
      </c>
      <c r="G14" s="195"/>
      <c r="H14" s="209"/>
      <c r="J14" s="158"/>
    </row>
    <row r="15" spans="1:10" x14ac:dyDescent="0.25">
      <c r="A15" s="216" t="s">
        <v>216</v>
      </c>
      <c r="B15" s="217" t="s">
        <v>134</v>
      </c>
      <c r="C15" s="217">
        <v>1</v>
      </c>
      <c r="D15" s="218">
        <v>8023</v>
      </c>
      <c r="E15" s="218">
        <v>36827</v>
      </c>
      <c r="F15" s="219">
        <f t="shared" si="0"/>
        <v>0.2178564640073859</v>
      </c>
      <c r="G15" s="220"/>
      <c r="H15" s="221"/>
      <c r="J15" s="158"/>
    </row>
    <row r="16" spans="1:10" x14ac:dyDescent="0.25">
      <c r="A16" s="119"/>
      <c r="B16" s="23"/>
      <c r="C16" s="23"/>
      <c r="D16" s="23"/>
      <c r="E16" s="23"/>
      <c r="F16" s="23"/>
      <c r="G16" s="23"/>
      <c r="H16" s="149"/>
    </row>
    <row r="17" spans="1:12" x14ac:dyDescent="0.25">
      <c r="A17" s="222" t="s">
        <v>221</v>
      </c>
      <c r="B17" s="223" t="s">
        <v>228</v>
      </c>
      <c r="C17" s="223" t="s">
        <v>30</v>
      </c>
      <c r="D17" s="223" t="s">
        <v>100</v>
      </c>
      <c r="E17" s="223" t="s">
        <v>101</v>
      </c>
      <c r="F17" s="223" t="s">
        <v>102</v>
      </c>
      <c r="G17" s="224" t="s">
        <v>118</v>
      </c>
      <c r="H17" s="230"/>
      <c r="I17" s="118"/>
      <c r="J17" s="118"/>
      <c r="K17" s="118"/>
      <c r="L17" s="118"/>
    </row>
    <row r="18" spans="1:12" x14ac:dyDescent="0.25">
      <c r="A18" s="208" t="s">
        <v>219</v>
      </c>
      <c r="B18" s="194" t="s">
        <v>146</v>
      </c>
      <c r="C18" s="194">
        <v>587</v>
      </c>
      <c r="D18" s="197">
        <v>1226</v>
      </c>
      <c r="E18" s="197">
        <v>17414</v>
      </c>
      <c r="F18" s="197">
        <v>431</v>
      </c>
      <c r="G18" s="225">
        <f>SUM(C18:F18)</f>
        <v>19658</v>
      </c>
      <c r="H18" s="230"/>
      <c r="I18" s="118"/>
      <c r="J18" s="118"/>
      <c r="K18" s="118"/>
      <c r="L18" s="118"/>
    </row>
    <row r="19" spans="1:12" x14ac:dyDescent="0.25">
      <c r="A19" s="208" t="s">
        <v>220</v>
      </c>
      <c r="B19" s="194" t="s">
        <v>146</v>
      </c>
      <c r="C19" s="194">
        <v>297</v>
      </c>
      <c r="D19" s="197">
        <v>1184</v>
      </c>
      <c r="E19" s="197">
        <v>11606</v>
      </c>
      <c r="F19" s="197">
        <v>303</v>
      </c>
      <c r="G19" s="225">
        <f t="shared" ref="G19:G28" si="1">SUM(C19:F19)</f>
        <v>13390</v>
      </c>
      <c r="H19" s="230"/>
      <c r="I19" s="118"/>
      <c r="J19" s="118"/>
      <c r="K19" s="118"/>
      <c r="L19" s="118"/>
    </row>
    <row r="20" spans="1:12" x14ac:dyDescent="0.25">
      <c r="A20" s="208" t="s">
        <v>225</v>
      </c>
      <c r="B20" s="194" t="s">
        <v>138</v>
      </c>
      <c r="C20" s="197">
        <v>11036</v>
      </c>
      <c r="D20" s="197">
        <v>2115</v>
      </c>
      <c r="E20" s="197">
        <v>2021</v>
      </c>
      <c r="F20" s="197">
        <v>739</v>
      </c>
      <c r="G20" s="225">
        <f t="shared" si="1"/>
        <v>15911</v>
      </c>
      <c r="H20" s="230"/>
      <c r="I20" s="118"/>
      <c r="J20" s="118"/>
      <c r="K20" s="118"/>
      <c r="L20" s="118"/>
    </row>
    <row r="21" spans="1:12" x14ac:dyDescent="0.25">
      <c r="A21" s="208" t="s">
        <v>223</v>
      </c>
      <c r="B21" s="194" t="s">
        <v>136</v>
      </c>
      <c r="C21" s="194">
        <v>498</v>
      </c>
      <c r="D21" s="197">
        <v>13180</v>
      </c>
      <c r="E21" s="197">
        <v>672</v>
      </c>
      <c r="F21" s="197">
        <v>1646</v>
      </c>
      <c r="G21" s="225">
        <f t="shared" si="1"/>
        <v>15996</v>
      </c>
      <c r="H21" s="230"/>
      <c r="I21" s="118"/>
      <c r="J21" s="118"/>
      <c r="K21" s="118"/>
      <c r="L21" s="118"/>
    </row>
    <row r="22" spans="1:12" x14ac:dyDescent="0.25">
      <c r="A22" s="208" t="s">
        <v>217</v>
      </c>
      <c r="B22" s="194" t="s">
        <v>143</v>
      </c>
      <c r="C22" s="197">
        <v>2042</v>
      </c>
      <c r="D22" s="197">
        <v>10900</v>
      </c>
      <c r="E22" s="197">
        <v>7354</v>
      </c>
      <c r="F22" s="197">
        <v>1402</v>
      </c>
      <c r="G22" s="225">
        <f t="shared" si="1"/>
        <v>21698</v>
      </c>
      <c r="H22" s="230"/>
      <c r="I22" s="118"/>
      <c r="J22" s="118"/>
      <c r="K22" s="118"/>
      <c r="L22" s="118"/>
    </row>
    <row r="23" spans="1:12" x14ac:dyDescent="0.25">
      <c r="A23" s="208" t="s">
        <v>222</v>
      </c>
      <c r="B23" s="194" t="s">
        <v>85</v>
      </c>
      <c r="C23" s="197">
        <v>7341</v>
      </c>
      <c r="D23" s="197">
        <v>2269</v>
      </c>
      <c r="E23" s="197">
        <v>786</v>
      </c>
      <c r="F23" s="197">
        <v>4926</v>
      </c>
      <c r="G23" s="225">
        <f t="shared" si="1"/>
        <v>15322</v>
      </c>
      <c r="H23" s="230"/>
      <c r="I23" s="118"/>
      <c r="J23" s="118"/>
      <c r="K23" s="118"/>
      <c r="L23" s="118"/>
    </row>
    <row r="24" spans="1:12" x14ac:dyDescent="0.25">
      <c r="A24" s="208" t="s">
        <v>218</v>
      </c>
      <c r="B24" s="194" t="s">
        <v>135</v>
      </c>
      <c r="C24" s="197">
        <v>2863</v>
      </c>
      <c r="D24" s="197">
        <v>2874</v>
      </c>
      <c r="E24" s="197">
        <v>8499</v>
      </c>
      <c r="F24" s="197">
        <v>545</v>
      </c>
      <c r="G24" s="225">
        <f t="shared" si="1"/>
        <v>14781</v>
      </c>
      <c r="H24" s="230"/>
      <c r="I24" s="118"/>
      <c r="J24" s="118"/>
      <c r="K24" s="118"/>
      <c r="L24" s="118"/>
    </row>
    <row r="25" spans="1:12" x14ac:dyDescent="0.25">
      <c r="A25" s="208" t="s">
        <v>226</v>
      </c>
      <c r="B25" s="194" t="s">
        <v>152</v>
      </c>
      <c r="C25" s="197">
        <v>9984</v>
      </c>
      <c r="D25" s="197">
        <v>643</v>
      </c>
      <c r="E25" s="197">
        <v>722</v>
      </c>
      <c r="F25" s="197">
        <v>882</v>
      </c>
      <c r="G25" s="225">
        <f t="shared" si="1"/>
        <v>12231</v>
      </c>
      <c r="H25" s="230"/>
      <c r="I25" s="118"/>
      <c r="J25" s="118"/>
      <c r="K25" s="118"/>
      <c r="L25" s="118"/>
    </row>
    <row r="26" spans="1:12" x14ac:dyDescent="0.25">
      <c r="A26" s="208" t="s">
        <v>224</v>
      </c>
      <c r="B26" s="194" t="s">
        <v>137</v>
      </c>
      <c r="C26" s="197">
        <v>16835</v>
      </c>
      <c r="D26" s="197">
        <v>1320</v>
      </c>
      <c r="E26" s="197">
        <v>1723</v>
      </c>
      <c r="F26" s="197">
        <v>2639</v>
      </c>
      <c r="G26" s="225">
        <f t="shared" si="1"/>
        <v>22517</v>
      </c>
      <c r="H26" s="230"/>
      <c r="I26" s="118"/>
      <c r="J26" s="118"/>
      <c r="K26" s="118"/>
      <c r="L26" s="118"/>
    </row>
    <row r="27" spans="1:12" x14ac:dyDescent="0.25">
      <c r="A27" s="208" t="s">
        <v>227</v>
      </c>
      <c r="B27" s="194" t="s">
        <v>214</v>
      </c>
      <c r="C27" s="194">
        <v>829</v>
      </c>
      <c r="D27" s="197">
        <v>2863</v>
      </c>
      <c r="E27" s="197">
        <v>2060</v>
      </c>
      <c r="F27" s="197">
        <v>4524</v>
      </c>
      <c r="G27" s="225">
        <f t="shared" si="1"/>
        <v>10276</v>
      </c>
      <c r="H27" s="230"/>
      <c r="I27" s="118"/>
      <c r="J27" s="118"/>
      <c r="K27" s="118"/>
      <c r="L27" s="118"/>
    </row>
    <row r="28" spans="1:12" x14ac:dyDescent="0.25">
      <c r="A28" s="208" t="s">
        <v>216</v>
      </c>
      <c r="B28" s="194" t="s">
        <v>134</v>
      </c>
      <c r="C28" s="197">
        <v>2250</v>
      </c>
      <c r="D28" s="197">
        <v>1170</v>
      </c>
      <c r="E28" s="197">
        <v>995</v>
      </c>
      <c r="F28" s="197">
        <v>3608</v>
      </c>
      <c r="G28" s="225">
        <f t="shared" si="1"/>
        <v>8023</v>
      </c>
      <c r="H28" s="230"/>
      <c r="I28" s="118"/>
      <c r="J28" s="118"/>
      <c r="K28" s="118"/>
      <c r="L28" s="118"/>
    </row>
    <row r="29" spans="1:12" x14ac:dyDescent="0.25">
      <c r="A29" s="208"/>
      <c r="B29" s="193"/>
      <c r="C29" s="193"/>
      <c r="D29" s="193"/>
      <c r="E29" s="193"/>
      <c r="F29" s="199"/>
      <c r="G29" s="226"/>
      <c r="H29" s="231"/>
    </row>
    <row r="30" spans="1:12" x14ac:dyDescent="0.25">
      <c r="A30" s="210"/>
      <c r="B30" s="194"/>
      <c r="C30" s="201"/>
      <c r="D30" s="200"/>
      <c r="E30" s="194"/>
      <c r="F30" s="200" t="s">
        <v>232</v>
      </c>
      <c r="G30" s="227" t="s">
        <v>233</v>
      </c>
      <c r="H30" s="231"/>
    </row>
    <row r="31" spans="1:12" x14ac:dyDescent="0.25">
      <c r="A31" s="211"/>
      <c r="B31" s="202"/>
      <c r="C31" s="200"/>
      <c r="D31" s="201"/>
      <c r="E31" s="202"/>
      <c r="F31" s="201" t="s">
        <v>30</v>
      </c>
      <c r="G31" s="228">
        <v>4960</v>
      </c>
      <c r="H31" s="231"/>
    </row>
    <row r="32" spans="1:12" x14ac:dyDescent="0.25">
      <c r="A32" s="211"/>
      <c r="B32" s="202"/>
      <c r="C32" s="201"/>
      <c r="D32" s="201"/>
      <c r="E32" s="202"/>
      <c r="F32" s="201" t="s">
        <v>100</v>
      </c>
      <c r="G32" s="228">
        <v>3613.090909090909</v>
      </c>
      <c r="H32" s="232"/>
    </row>
    <row r="33" spans="1:12" x14ac:dyDescent="0.25">
      <c r="A33" s="211"/>
      <c r="B33" s="202"/>
      <c r="C33" s="201"/>
      <c r="D33" s="201"/>
      <c r="E33" s="202"/>
      <c r="F33" s="201" t="s">
        <v>101</v>
      </c>
      <c r="G33" s="228">
        <v>4895.636363636364</v>
      </c>
      <c r="H33" s="231"/>
    </row>
    <row r="34" spans="1:12" x14ac:dyDescent="0.25">
      <c r="A34" s="211"/>
      <c r="B34" s="202"/>
      <c r="C34" s="201"/>
      <c r="D34" s="201"/>
      <c r="E34" s="202"/>
      <c r="F34" s="201" t="s">
        <v>102</v>
      </c>
      <c r="G34" s="228">
        <v>1967.7272727272727</v>
      </c>
      <c r="H34" s="231"/>
    </row>
    <row r="35" spans="1:12" ht="15.75" thickBot="1" x14ac:dyDescent="0.3">
      <c r="A35" s="211"/>
      <c r="B35" s="202"/>
      <c r="C35" s="201"/>
      <c r="D35" s="201"/>
      <c r="E35" s="202"/>
      <c r="F35" s="201" t="s">
        <v>118</v>
      </c>
      <c r="G35" s="228">
        <f>SUM(G31:G34)</f>
        <v>15436.454545454544</v>
      </c>
      <c r="H35" s="233"/>
    </row>
    <row r="36" spans="1:12" x14ac:dyDescent="0.25">
      <c r="A36" s="208"/>
      <c r="B36" s="193"/>
      <c r="C36" s="201"/>
      <c r="D36" s="202"/>
      <c r="E36" s="193"/>
      <c r="F36" s="195" t="s">
        <v>172</v>
      </c>
      <c r="G36" s="195"/>
      <c r="H36" s="229"/>
      <c r="I36" s="159"/>
      <c r="J36" s="159"/>
      <c r="K36" s="159"/>
      <c r="L36" s="159"/>
    </row>
    <row r="37" spans="1:12" x14ac:dyDescent="0.25">
      <c r="A37" s="208"/>
      <c r="B37" s="193"/>
      <c r="C37" s="193"/>
      <c r="D37" s="193"/>
      <c r="E37" s="193"/>
      <c r="F37" s="195"/>
      <c r="G37" s="195"/>
      <c r="H37" s="209"/>
    </row>
    <row r="38" spans="1:12" x14ac:dyDescent="0.25">
      <c r="A38" s="208"/>
      <c r="B38" s="193"/>
      <c r="C38" s="193"/>
      <c r="D38" s="193"/>
      <c r="E38" s="193"/>
      <c r="F38" s="195"/>
      <c r="G38" s="195"/>
      <c r="H38" s="209"/>
    </row>
    <row r="39" spans="1:12" x14ac:dyDescent="0.25">
      <c r="A39" s="208"/>
      <c r="B39" s="193"/>
      <c r="C39" s="193"/>
      <c r="D39" s="193"/>
      <c r="E39" s="193"/>
      <c r="F39" s="195"/>
      <c r="G39" s="195"/>
      <c r="H39" s="209"/>
    </row>
    <row r="40" spans="1:12" x14ac:dyDescent="0.25">
      <c r="A40" s="208"/>
      <c r="B40" s="193"/>
      <c r="C40" s="193"/>
      <c r="D40" s="193"/>
      <c r="E40" s="193"/>
      <c r="F40" s="195"/>
      <c r="G40" s="195"/>
      <c r="H40" s="209"/>
    </row>
    <row r="41" spans="1:12" ht="15.75" thickBot="1" x14ac:dyDescent="0.3">
      <c r="A41" s="212"/>
      <c r="B41" s="213"/>
      <c r="C41" s="213"/>
      <c r="D41" s="213"/>
      <c r="E41" s="213"/>
      <c r="F41" s="214"/>
      <c r="G41" s="214"/>
      <c r="H41" s="215"/>
    </row>
  </sheetData>
  <mergeCells count="3">
    <mergeCell ref="F36:H41"/>
    <mergeCell ref="G4:H15"/>
    <mergeCell ref="A1:H3"/>
  </mergeCells>
  <printOptions horizontalCentered="1" verticalCentered="1" gridLines="1"/>
  <pageMargins left="0.25" right="0.25" top="0.75" bottom="0.75" header="0.3" footer="0.3"/>
  <pageSetup paperSize="5" scale="83" orientation="landscape"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E273-FF45-45CB-9F6D-CAF6B033D2E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Sheet1</vt:lpstr>
      <vt:lpstr>PEMILU2019_DPR_RI</vt:lpstr>
      <vt:lpstr>NASDEM_DPR_RI_2019</vt:lpstr>
      <vt:lpstr>PEMILU2019_DPRD_PROVINSI</vt:lpstr>
      <vt:lpstr>Sheet2</vt:lpstr>
      <vt:lpstr>DPRD_PROVINSI_2019</vt:lpstr>
      <vt:lpstr>Sheet3</vt:lpstr>
      <vt:lpstr>DPRD_PROVINSI_2019!Print_Area</vt:lpstr>
      <vt:lpstr>NASDEM_DPR_RI_2019!Print_Area</vt:lpstr>
      <vt:lpstr>Sheet2!Print_Area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MZL</dc:creator>
  <cp:lastModifiedBy>MZL</cp:lastModifiedBy>
  <cp:lastPrinted>2022-07-25T14:07:03Z</cp:lastPrinted>
  <dcterms:created xsi:type="dcterms:W3CDTF">2022-07-24T03:11:12Z</dcterms:created>
  <dcterms:modified xsi:type="dcterms:W3CDTF">2022-07-25T14:08:35Z</dcterms:modified>
</cp:coreProperties>
</file>