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34A1DEB2-8B04-584E-8460-3A70C933113D}" xr6:coauthVersionLast="47" xr6:coauthVersionMax="47" xr10:uidLastSave="{00000000-0000-0000-0000-000000000000}"/>
  <bookViews>
    <workbookView xWindow="0" yWindow="500" windowWidth="30080" windowHeight="32120" xr2:uid="{DAA6B2B8-0863-744C-91FF-999813BEC83B}"/>
  </bookViews>
  <sheets>
    <sheet name="Dashboard" sheetId="6" r:id="rId1"/>
    <sheet name="Data" sheetId="7" r:id="rId2"/>
    <sheet name="Strings Info" sheetId="9" r:id="rId3"/>
    <sheet name="Settings" sheetId="4" r:id="rId4"/>
    <sheet name="Change Log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E9" i="6" s="1"/>
  <c r="A7" i="9"/>
  <c r="C7" i="9"/>
  <c r="A8" i="9"/>
  <c r="C8" i="9"/>
  <c r="A9" i="9"/>
  <c r="C9" i="9"/>
  <c r="A10" i="9"/>
  <c r="C10" i="9"/>
  <c r="A11" i="9"/>
  <c r="C11" i="9"/>
  <c r="A12" i="9"/>
  <c r="C12" i="9"/>
  <c r="B2" i="9" a="1"/>
  <c r="A6" i="9" s="1"/>
  <c r="C1" i="6"/>
  <c r="B6" i="6"/>
  <c r="J6" i="6" s="1"/>
  <c r="B5" i="6"/>
  <c r="J5" i="6" s="1"/>
  <c r="C6" i="9" l="1"/>
  <c r="D6" i="9" s="1" a="1"/>
  <c r="D6" i="9" s="1"/>
  <c r="E6" i="9" s="1"/>
  <c r="D11" i="9" a="1"/>
  <c r="D11" i="9" s="1"/>
  <c r="E11" i="9" s="1"/>
  <c r="D10" i="9" a="1"/>
  <c r="D10" i="9" s="1"/>
  <c r="E10" i="9" s="1"/>
  <c r="D7" i="9" a="1"/>
  <c r="D7" i="9" s="1"/>
  <c r="E7" i="9" s="1"/>
  <c r="D9" i="9" a="1"/>
  <c r="D9" i="9" s="1"/>
  <c r="E9" i="9" s="1"/>
  <c r="D12" i="9" a="1"/>
  <c r="D12" i="9" s="1"/>
  <c r="E12" i="9" s="1"/>
  <c r="D8" i="9" a="1"/>
  <c r="D8" i="9" s="1"/>
  <c r="E8" i="9" s="1"/>
  <c r="B2" i="9"/>
  <c r="C3" i="9"/>
  <c r="C4" i="9"/>
  <c r="C5" i="9"/>
  <c r="A4" i="9"/>
  <c r="A3" i="9"/>
  <c r="A5" i="9"/>
  <c r="C6" i="6" a="1"/>
  <c r="C6" i="6" s="1"/>
  <c r="E6" i="6" s="1"/>
  <c r="L6" i="6" a="1"/>
  <c r="L6" i="6" s="1"/>
  <c r="F5" i="6"/>
  <c r="M5" i="6"/>
  <c r="M6" i="6"/>
  <c r="F6" i="6"/>
  <c r="K5" i="6" a="1"/>
  <c r="K5" i="6" s="1"/>
  <c r="K6" i="6" a="1"/>
  <c r="K6" i="6" s="1"/>
  <c r="C5" i="6" a="1"/>
  <c r="C5" i="6" s="1"/>
  <c r="E5" i="6" s="1"/>
  <c r="L5" i="6" a="1"/>
  <c r="L5" i="6" s="1"/>
  <c r="G5" i="6" a="1"/>
  <c r="G5" i="6" s="1"/>
  <c r="I5" i="6" s="1"/>
  <c r="G6" i="6" a="1"/>
  <c r="G6" i="6" s="1"/>
  <c r="I6" i="6" s="1"/>
  <c r="D3" i="9" l="1" a="1"/>
  <c r="D3" i="9" s="1"/>
  <c r="E3" i="9" s="1"/>
  <c r="D4" i="9" a="1"/>
  <c r="D4" i="9" s="1"/>
  <c r="E4" i="9" s="1"/>
  <c r="D5" i="9" a="1"/>
  <c r="D5" i="9" s="1"/>
  <c r="E5" i="9" s="1"/>
  <c r="N6" i="6"/>
  <c r="N5" i="6"/>
  <c r="D6" i="6"/>
  <c r="C2" i="9"/>
  <c r="A2" i="9"/>
  <c r="D5" i="6"/>
  <c r="H5" i="6"/>
  <c r="H6" i="6"/>
  <c r="D2" i="9" l="1" a="1"/>
  <c r="D2" i="9" s="1"/>
  <c r="E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<sst xmlns="http://schemas.openxmlformats.org/spreadsheetml/2006/main" count="109" uniqueCount="60">
  <si>
    <t>Event</t>
  </si>
  <si>
    <t>Racket</t>
  </si>
  <si>
    <t>Date</t>
  </si>
  <si>
    <t>Details</t>
  </si>
  <si>
    <t>Play</t>
  </si>
  <si>
    <t>Strings</t>
  </si>
  <si>
    <t>Grip</t>
  </si>
  <si>
    <t>Strings change</t>
  </si>
  <si>
    <t>Grip change</t>
  </si>
  <si>
    <t>Grips</t>
  </si>
  <si>
    <t>Hours played</t>
  </si>
  <si>
    <t>Last Change</t>
  </si>
  <si>
    <t># Changes</t>
  </si>
  <si>
    <t>Current Configuration</t>
  </si>
  <si>
    <t>String</t>
  </si>
  <si>
    <t>Rackets</t>
  </si>
  <si>
    <t>Days since change</t>
  </si>
  <si>
    <t>Hours played to change strings</t>
  </si>
  <si>
    <t>Hours played to change grips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</si>
  <si>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</si>
  <si>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</si>
  <si>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</si>
  <si>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</si>
  <si>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</si>
  <si>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</si>
  <si>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Days (absolute) to change grips</t>
  </si>
  <si>
    <t>Formula cleaning (using table and row names)</t>
  </si>
  <si>
    <t>Adding #changes for strings and grips
Adding "hours played overall" per racket</t>
  </si>
  <si>
    <t>String Name</t>
  </si>
  <si>
    <t>Racket Name</t>
  </si>
  <si>
    <t>String Date</t>
  </si>
  <si>
    <t>Removal Date</t>
  </si>
  <si>
    <t>Time played (hours)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</si>
  <si>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</si>
  <si>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Overall</t>
  </si>
  <si>
    <t>New Balls</t>
  </si>
  <si>
    <t>EventType</t>
  </si>
  <si>
    <t>Balls Stats</t>
  </si>
  <si>
    <t>Last change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</si>
  <si>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</si>
  <si>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</si>
  <si>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</si>
  <si>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</si>
  <si>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</si>
  <si>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</si>
  <si>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</si>
  <si>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Per String average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</si>
  <si>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</si>
  <si>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NEW!</t>
  </si>
  <si>
    <t>Brand Model #1</t>
  </si>
  <si>
    <t>Technifibre Duramix 130 24/23 - 01</t>
  </si>
  <si>
    <t>Babolat Syntec Team</t>
  </si>
  <si>
    <t>8x Babolat Team</t>
  </si>
  <si>
    <t>Brand Model #2</t>
  </si>
  <si>
    <t>Technifibre Duramix 130 23/22 - 02</t>
  </si>
  <si>
    <t>Babolat Syntec Pro</t>
  </si>
  <si>
    <t>Technifibre Triax 130 24/23 - 01</t>
  </si>
  <si>
    <t>Technifibre Triax 130 23/22 - 02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</si>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</sst>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d/mm/yyyy;@" x16r2:formatCode16="[$-en-FR,1]dd/mm/yyyy;@"/>
    <numFmt numFmtId="165" formatCode="0.0"/>
    <numFmt numFmtId="166" formatCode="dd\ mmmm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64" fontId="0" fillId="0" borderId="1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/>
    </xf>
    <xf numFmtId="0" fontId="1" fillId="0" borderId="20" xfId="0" applyFont="1" applyBorder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6" fontId="0" fillId="0" borderId="0" xfId="0" applyNumberFormat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Racket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8-B64E-91A3-D7DE9FEABDEA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21-144D-B5E6-C8C5CCE7A9A0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88-B64E-91A3-D7DE9FEABD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21-144D-B5E6-C8C5CCE7A9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Dashboard!$B$5:$B$6</c:f>
              <c:strCache>
                <c:ptCount val="2"/>
                <c:pt idx="0">
                  <c:v>Brand Model #1</c:v>
                </c:pt>
                <c:pt idx="1">
                  <c:v>Brand Model #2</c:v>
                </c:pt>
              </c:strCache>
            </c:strRef>
          </c:cat>
          <c:val>
            <c:numRef>
              <c:f>Dashboard!$M$5:$M$6</c:f>
              <c:numCache>
                <c:formatCode>General</c:formatCode>
                <c:ptCount val="2"/>
                <c:pt idx="0">
                  <c:v>12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1-144D-B5E6-C8C5CCE7A9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Strings usage (hours played)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7E-114B-887A-8E2DFBEDA2B8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7E-114B-887A-8E2DFBEDA2B8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E-114B-887A-8E2DFBEDA2B8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7E-114B-887A-8E2DFBEDA2B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7D37132-D184-E844-9E39-768586694F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7E-114B-887A-8E2DFBEDA2B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018D95-C523-EF44-B26B-6153C9E3A3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47E-114B-887A-8E2DFBEDA2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17E27A-585D-1647-B014-16F6867F9BC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47E-114B-887A-8E2DFBEDA2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46FB75-77FA-BF44-897D-F416CDB042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47E-114B-887A-8E2DFBEDA2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'Strings Info'!$B$2:$B$5</c:f>
              <c:strCache>
                <c:ptCount val="4"/>
                <c:pt idx="0">
                  <c:v>Technifibre Duramix 130 24/23 - 01</c:v>
                </c:pt>
                <c:pt idx="1">
                  <c:v>Technifibre Duramix 130 23/22 - 02</c:v>
                </c:pt>
                <c:pt idx="2">
                  <c:v>Technifibre Triax 130 24/23 - 01</c:v>
                </c:pt>
                <c:pt idx="3">
                  <c:v>Technifibre Triax 130 23/22 - 02</c:v>
                </c:pt>
              </c:strCache>
            </c:strRef>
          </c:cat>
          <c:val>
            <c:numRef>
              <c:f>'Strings Info'!$E$2:$E$5</c:f>
              <c:numCache>
                <c:formatCode>0</c:formatCode>
                <c:ptCount val="4"/>
                <c:pt idx="0">
                  <c:v>9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'Strings Info'!$E$2:$E$5</c15:f>
                <c15:dlblRangeCache>
                  <c:ptCount val="4"/>
                  <c:pt idx="0">
                    <c:v>9</c:v>
                  </c:pt>
                  <c:pt idx="1">
                    <c:v>7</c:v>
                  </c:pt>
                  <c:pt idx="2">
                    <c:v>3</c:v>
                  </c:pt>
                  <c:pt idx="3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447E-114B-887A-8E2DFBEDA2B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924641934547012"/>
          <c:y val="0.24485819480898222"/>
          <c:w val="0.45910594457437215"/>
          <c:h val="0.64236657917760276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266294</xdr:colOff>
      <xdr:row>10</xdr:row>
      <xdr:rowOff>10673</xdr:rowOff>
    </xdr:from>
    <xdr:to>
      <xdr:col>5</xdr:col>
      <xdr:colOff>10672</xdr:colOff>
      <xdr:row>23</xdr:row>
      <xdr:rowOff>117822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0168D-0C7B-4A6D-1E7C-290FA912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10</xdr:row>
      <xdr:rowOff>10673</xdr:rowOff>
    </xdr:from>
    <xdr:to>
      <xdr:col>10</xdr:col>
      <xdr:colOff>3383109</xdr:colOff>
      <xdr:row>23</xdr:row>
      <xdr:rowOff>117823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0CA19-326E-6C4C-A5E3-A3D9C54B6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06E96A-3FED-8341-B99E-ED9A5805ED96}" name="EventsTable" displayName="EventsTable" ref="A1:F50" totalsRowShown="0" headerRowDxfId="19" dataDxfId="18">
  <autoFilter ref="A1:F50" xr:uid="{6306E96A-3FED-8341-B99E-ED9A5805ED96}"/>
  <tableColumns count="6">
    <tableColumn id="1" xr3:uid="{3D2814FF-C2C7-7A40-9629-4FFCF91585F2}" name="Date" dataDxfId="17"/>
    <tableColumn id="3" xr3:uid="{01F270B1-1CDF-3841-A89E-2B899F22E57D}" name="Event" dataDxfId="16"/>
    <tableColumn id="4" xr3:uid="{4A79EB62-47A5-E847-92E8-0AFB028B8C6C}" name="Racket" dataDxfId="15"/>
    <tableColumn id="7" xr3:uid="{A832ECB3-225A-3D49-8865-AF8E76144AF1}" name="Duration_x000a_(hours)" dataDxfId="14"/>
    <tableColumn id="5" xr3:uid="{CB2E7AFD-5A2D-5E42-8C97-6E27361770C3}" name="Details" dataDxfId="13"/>
    <tableColumn id="2" xr3:uid="{2314DB59-89CF-5840-A1CB-0450128A13E1}" name="Count for ball usage_x000a_(Y/N)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FA58-9495-3C45-8601-7F25098277DF}" name="EventType" displayName="EventType" ref="A1:A5" totalsRowShown="0">
  <autoFilter ref="A1:A5" xr:uid="{500BFA58-9495-3C45-8601-7F25098277DF}">
    <filterColumn colId="0" hiddenButton="1"/>
  </autoFilter>
  <tableColumns count="1">
    <tableColumn id="1" xr3:uid="{064B8725-C10D-974F-BF7D-1B439F0B99A1}" name="Event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8CA041-3C40-1E4D-9F88-30056CFCE0D5}" name="Table4" displayName="Table4" ref="A7:A9" totalsRowShown="0">
  <autoFilter ref="A7:A9" xr:uid="{098CA041-3C40-1E4D-9F88-30056CFCE0D5}">
    <filterColumn colId="0" hiddenButton="1"/>
  </autoFilter>
  <tableColumns count="1">
    <tableColumn id="1" xr3:uid="{AA207B9E-B4AE-A24F-9300-A111F26383E9}" name="Racke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9" totalsRowShown="0">
  <autoFilter ref="A1:B9" xr:uid="{62604CF3-9341-EF49-B24D-20954509618E}"/>
  <tableColumns count="2">
    <tableColumn id="1" xr3:uid="{E4E73ABB-D747-F644-8A1B-3FC6CCD779BA}" name="Version" dataDxfId="11"/>
    <tableColumn id="2" xr3:uid="{42093D4A-AC48-E144-B168-E1C1DC471916}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FB87-A269-904E-9DA0-0ACC86C3EE5A}">
  <dimension ref="B1:N9"/>
  <sheetViews>
    <sheetView tabSelected="1" zoomScale="125" zoomScaleNormal="125" workbookViewId="0"/>
  </sheetViews>
  <sheetFormatPr baseColWidth="10" defaultRowHeight="16" x14ac:dyDescent="0.2"/>
  <cols>
    <col min="1" max="1" width="3.5" customWidth="1"/>
    <col min="2" max="2" width="23.5" customWidth="1"/>
    <col min="3" max="3" width="14.33203125" style="1" bestFit="1" customWidth="1"/>
    <col min="4" max="4" width="11" style="1" hidden="1" customWidth="1"/>
    <col min="5" max="5" width="13.6640625" style="2" customWidth="1"/>
    <col min="6" max="6" width="12.83203125" style="2" customWidth="1"/>
    <col min="7" max="7" width="14.5" style="1" bestFit="1" customWidth="1"/>
    <col min="8" max="8" width="13.5" style="1" hidden="1" customWidth="1"/>
    <col min="9" max="9" width="13" style="2" customWidth="1"/>
    <col min="10" max="10" width="15" style="2" customWidth="1"/>
    <col min="11" max="11" width="44.5" style="2" bestFit="1" customWidth="1"/>
    <col min="12" max="12" width="27.5" style="2" bestFit="1" customWidth="1"/>
    <col min="13" max="14" width="17.33203125" customWidth="1"/>
    <col min="15" max="15" width="3.33203125" customWidth="1"/>
  </cols>
  <sheetData>
    <row r="1" spans="2:14" x14ac:dyDescent="0.2">
      <c r="B1" s="17" t="s">
        <v>40</v>
      </c>
      <c r="C1" s="28">
        <f>MAX('Change Logs'!A:A)</f>
        <v>2.2000000000000002</v>
      </c>
      <c r="D1" s="18"/>
    </row>
    <row r="2" spans="2:14" ht="17" thickBot="1" x14ac:dyDescent="0.25"/>
    <row r="3" spans="2:14" ht="16" customHeight="1" x14ac:dyDescent="0.2">
      <c r="C3" s="55" t="s">
        <v>5</v>
      </c>
      <c r="D3" s="56"/>
      <c r="E3" s="56"/>
      <c r="F3" s="57"/>
      <c r="G3" s="55" t="s">
        <v>9</v>
      </c>
      <c r="H3" s="56"/>
      <c r="I3" s="56"/>
      <c r="J3" s="57"/>
      <c r="K3" s="55" t="s">
        <v>13</v>
      </c>
      <c r="L3" s="57"/>
      <c r="M3" s="58" t="s">
        <v>10</v>
      </c>
      <c r="N3" s="59"/>
    </row>
    <row r="4" spans="2:14" ht="18" thickBot="1" x14ac:dyDescent="0.25">
      <c r="C4" s="12" t="s">
        <v>11</v>
      </c>
      <c r="D4" s="19" t="s">
        <v>16</v>
      </c>
      <c r="E4" s="10" t="s">
        <v>10</v>
      </c>
      <c r="F4" s="5" t="s">
        <v>12</v>
      </c>
      <c r="G4" s="4" t="s">
        <v>11</v>
      </c>
      <c r="H4" s="20" t="s">
        <v>16</v>
      </c>
      <c r="I4" s="13" t="s">
        <v>10</v>
      </c>
      <c r="J4" s="5" t="s">
        <v>12</v>
      </c>
      <c r="K4" s="7" t="s">
        <v>14</v>
      </c>
      <c r="L4" s="15" t="s">
        <v>6</v>
      </c>
      <c r="M4" s="38" t="s">
        <v>34</v>
      </c>
      <c r="N4" s="39" t="s">
        <v>46</v>
      </c>
    </row>
    <row r="5" spans="2:14" x14ac:dyDescent="0.2">
      <c r="B5" s="8" t="str">
        <f>Settings!A8</f>
        <v>Brand Model #1</v>
      </c>
      <c r="C5" s="49" cm="1">
        <f t="array" ref="C5">_xlfn.XLOOKUP(B5&amp;Settings!A2,EventsTable[Racket]&amp;EventsTable[Event],EventsTable[Date],"Not Found",0,-1)</f>
        <v>44933</v>
      </c>
      <c r="D5" s="21">
        <f ca="1">_xlfn.DAYS(TODAY(),C5)</f>
        <v>6</v>
      </c>
      <c r="E5" s="11">
        <f ca="1">SUMIFS(EventsTable[Duration
(hours)],EventsTable[Date],"&lt;="&amp;TODAY(),EventsTable[Date],"&gt;="&amp;C5,EventsTable[Racket],Dashboard!B5)</f>
        <v>3</v>
      </c>
      <c r="F5" s="3">
        <f>COUNTIFS(EventsTable[Event],Settings!A2,EventsTable[Racket],Dashboard!B5)</f>
        <v>2</v>
      </c>
      <c r="G5" s="53" cm="1">
        <f t="array" ref="G5">_xlfn.XLOOKUP(B5&amp;Settings!A3,EventsTable[Racket]&amp;EventsTable[Event],EventsTable[Date],"Not Found",0,-1)</f>
        <v>44933</v>
      </c>
      <c r="H5" s="23">
        <f ca="1">_xlfn.DAYS(TODAY(),G5)</f>
        <v>6</v>
      </c>
      <c r="I5" s="14">
        <f ca="1">SUMIFS(EventsTable[Duration
(hours)],EventsTable[Date],"&lt;="&amp;TODAY(),EventsTable[Date],"&gt;="&amp;G5,EventsTable[Racket],Dashboard!B5)</f>
        <v>3</v>
      </c>
      <c r="J5" s="3">
        <f>COUNTIFS(EventsTable[Event],Settings!A3,EventsTable[Racket],Dashboard!B5)</f>
        <v>2</v>
      </c>
      <c r="K5" s="6" t="str" cm="1">
        <f t="array" ref="K5">_xlfn.XLOOKUP(B5&amp;Settings!A2,EventsTable[Racket]&amp;EventsTable[Event],EventsTable[Details],"Not Found",0,-1)</f>
        <v>Technifibre Triax 130 24/23 - 01</v>
      </c>
      <c r="L5" s="16" t="str" cm="1">
        <f t="array" ref="L5">_xlfn.XLOOKUP(B5&amp;Settings!A3,EventsTable[Racket]&amp;EventsTable[Event],EventsTable[Details],"Not Found",0,-1)</f>
        <v>Babolat Syntec Team</v>
      </c>
      <c r="M5" s="6">
        <f>SUMIFS(EventsTable[Duration
(hours)],EventsTable[Racket],Dashboard!B5)</f>
        <v>12</v>
      </c>
      <c r="N5" s="16">
        <f>M5/F5</f>
        <v>6</v>
      </c>
    </row>
    <row r="6" spans="2:14" ht="17" thickBot="1" x14ac:dyDescent="0.25">
      <c r="B6" s="9" t="str">
        <f>Settings!A9</f>
        <v>Brand Model #2</v>
      </c>
      <c r="C6" s="50" cm="1">
        <f t="array" ref="C6">_xlfn.XLOOKUP(B6&amp;Settings!A2,EventsTable[Racket]&amp;EventsTable[Event],EventsTable[Date],"Not Found",0,-1)</f>
        <v>44935</v>
      </c>
      <c r="D6" s="22">
        <f ca="1">_xlfn.DAYS(TODAY(),C6)</f>
        <v>4</v>
      </c>
      <c r="E6" s="10">
        <f ca="1">SUMIFS(EventsTable[Duration
(hours)],EventsTable[Date],"&lt;="&amp;TODAY(),EventsTable[Date],"&gt;="&amp;C6,EventsTable[Racket],Dashboard!B6)</f>
        <v>2</v>
      </c>
      <c r="F6" s="5">
        <f>COUNTIFS(EventsTable[Event],Settings!A2,EventsTable[Racket],Dashboard!B6)</f>
        <v>2</v>
      </c>
      <c r="G6" s="52" cm="1">
        <f t="array" ref="G6">_xlfn.XLOOKUP(B6&amp;Settings!A3,EventsTable[Racket]&amp;EventsTable[Event],EventsTable[Date],"Not Found",0,-1)</f>
        <v>44929</v>
      </c>
      <c r="H6" s="24">
        <f ca="1">_xlfn.DAYS(TODAY(),G6)</f>
        <v>10</v>
      </c>
      <c r="I6" s="13">
        <f ca="1">SUMIFS(EventsTable[Duration
(hours)],EventsTable[Date],"&lt;="&amp;TODAY(),EventsTable[Date],"&gt;="&amp;G6,EventsTable[Racket],Dashboard!B6)</f>
        <v>9</v>
      </c>
      <c r="J6" s="5">
        <f>COUNTIFS(EventsTable[Event],Settings!A3,EventsTable[Racket],Dashboard!B6)</f>
        <v>1</v>
      </c>
      <c r="K6" s="7" t="str" cm="1">
        <f t="array" ref="K6">_xlfn.XLOOKUP(B6&amp;Settings!A2,EventsTable[Racket]&amp;EventsTable[Event],EventsTable[Details],"Not Found",0,-1)</f>
        <v>Technifibre Triax 130 23/22 - 02</v>
      </c>
      <c r="L6" s="15" t="str" cm="1">
        <f t="array" ref="L6">_xlfn.XLOOKUP(B5&amp;Settings!A3,EventsTable[Racket]&amp;EventsTable[Event],EventsTable[Details],"Not Found",0,-1)</f>
        <v>Babolat Syntec Team</v>
      </c>
      <c r="M6" s="7">
        <f>SUMIFS(EventsTable[Duration
(hours)],EventsTable[Racket],Dashboard!B6)</f>
        <v>9</v>
      </c>
      <c r="N6" s="15">
        <f>M6/F6</f>
        <v>4.5</v>
      </c>
    </row>
    <row r="7" spans="2:14" ht="17" thickBot="1" x14ac:dyDescent="0.25"/>
    <row r="8" spans="2:14" ht="17" thickBot="1" x14ac:dyDescent="0.25">
      <c r="C8" s="42" t="s">
        <v>38</v>
      </c>
      <c r="D8" s="43"/>
      <c r="E8" s="44" t="s">
        <v>10</v>
      </c>
    </row>
    <row r="9" spans="2:14" ht="17" thickBot="1" x14ac:dyDescent="0.25">
      <c r="B9" s="41" t="s">
        <v>37</v>
      </c>
      <c r="C9" s="51">
        <f>_xlfn.XLOOKUP(Settings!A5,EventsTable[Event],EventsTable[Date],"Not Found",0,-1)</f>
        <v>44932</v>
      </c>
      <c r="D9" s="40"/>
      <c r="E9" s="45">
        <f>SUMIFS(EventsTable[Duration
(hours)],EventsTable[Date], "&gt;=" &amp; C9,EventsTable[Count for ball usage
(Y/N)],"=" &amp; "Y")</f>
        <v>7</v>
      </c>
    </row>
  </sheetData>
  <mergeCells count="4">
    <mergeCell ref="C3:F3"/>
    <mergeCell ref="G3:J3"/>
    <mergeCell ref="K3:L3"/>
    <mergeCell ref="M3:N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ECE6E200-4507-6F46-8E7D-97F1399017EF}">
            <xm:f>$D$5&gt;=Settings!$B$12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expression" priority="2" id="{5ADD412E-381F-E141-9A05-701A58C4E837}">
            <xm:f>$D$5&gt;=Settings!$B$11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" stopIfTrue="1" id="{2E296E10-35F0-2943-B5DC-2EBBD0DC6C95}">
            <xm:f>$D$6&gt;=Settings!$B$11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34FC5C9C-21AB-9D47-8F7B-5536FCDC8763}">
            <xm:f>$D$6&gt;=Settings!$B$12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6" operator="greaterThanOrEqual" id="{BBE0AEFF-7388-5B4C-AA72-C901B175B851}">
            <xm:f>Settings!$B$16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greaterThanOrEqual" id="{5FEAC84B-A259-F64C-8A44-E899309DC377}">
            <xm:f>Settings!$B$15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E5:E6</xm:sqref>
        </x14:conditionalFormatting>
        <x14:conditionalFormatting xmlns:xm="http://schemas.microsoft.com/office/excel/2006/main">
          <x14:cfRule type="cellIs" priority="4" operator="greaterThanOrEqual" id="{6A4C45AF-55AB-6340-8E3A-3D3319BE3E0D}">
            <xm:f>Settings!$B$18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9" id="{909E485E-4489-AB47-AC1A-BCC1196FC28D}">
            <xm:f>$H$5&gt;=Settings!$B$13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8" id="{24A9ABC3-3120-C148-817A-F9C6B3BBD758}">
            <xm:f>$H$6&gt;=Settings!$B$13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5" operator="greaterThanOrEqual" id="{FD0F48A7-D2E0-2549-B768-02602A0341DF}">
            <xm:f>Settings!$B$17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B9CF-DA97-6B4D-9DF5-5C640CD40053}">
  <dimension ref="A1:F201"/>
  <sheetViews>
    <sheetView zoomScale="125" zoomScaleNormal="125" workbookViewId="0">
      <selection activeCell="F20" sqref="F20"/>
    </sheetView>
  </sheetViews>
  <sheetFormatPr baseColWidth="10" defaultRowHeight="16" x14ac:dyDescent="0.2"/>
  <cols>
    <col min="1" max="1" width="21" customWidth="1"/>
    <col min="2" max="2" width="18.33203125" customWidth="1"/>
    <col min="3" max="3" width="27" customWidth="1"/>
    <col min="4" max="4" width="13.33203125" bestFit="1" customWidth="1"/>
    <col min="5" max="5" width="44.5" bestFit="1" customWidth="1"/>
    <col min="6" max="6" width="22.6640625" bestFit="1" customWidth="1"/>
  </cols>
  <sheetData>
    <row r="1" spans="1:6" ht="34" x14ac:dyDescent="0.2">
      <c r="A1" s="46" t="s">
        <v>2</v>
      </c>
      <c r="B1" s="36" t="s">
        <v>0</v>
      </c>
      <c r="C1" s="36" t="s">
        <v>1</v>
      </c>
      <c r="D1" s="47" t="s">
        <v>42</v>
      </c>
      <c r="E1" s="36" t="s">
        <v>3</v>
      </c>
      <c r="F1" s="47" t="s">
        <v>43</v>
      </c>
    </row>
    <row r="2" spans="1:6" x14ac:dyDescent="0.2">
      <c r="A2" s="48">
        <v>44927</v>
      </c>
      <c r="B2" s="2" t="s">
        <v>7</v>
      </c>
      <c r="C2" s="2" t="s">
        <v>49</v>
      </c>
      <c r="D2" s="2"/>
      <c r="E2" s="2" t="s">
        <v>50</v>
      </c>
      <c r="F2" s="2"/>
    </row>
    <row r="3" spans="1:6" x14ac:dyDescent="0.2">
      <c r="A3" s="48">
        <v>44927</v>
      </c>
      <c r="B3" s="2" t="s">
        <v>8</v>
      </c>
      <c r="C3" s="2" t="s">
        <v>49</v>
      </c>
      <c r="D3" s="2"/>
      <c r="E3" s="2" t="s">
        <v>51</v>
      </c>
      <c r="F3" s="2"/>
    </row>
    <row r="4" spans="1:6" x14ac:dyDescent="0.2">
      <c r="A4" s="48">
        <v>44927</v>
      </c>
      <c r="B4" s="2" t="s">
        <v>35</v>
      </c>
      <c r="C4" s="2"/>
      <c r="D4" s="2"/>
      <c r="E4" s="2" t="s">
        <v>52</v>
      </c>
      <c r="F4" s="2"/>
    </row>
    <row r="5" spans="1:6" x14ac:dyDescent="0.2">
      <c r="A5" s="48">
        <v>44928</v>
      </c>
      <c r="B5" s="2" t="s">
        <v>4</v>
      </c>
      <c r="C5" s="2" t="s">
        <v>49</v>
      </c>
      <c r="D5" s="2">
        <v>4</v>
      </c>
      <c r="E5" s="2"/>
      <c r="F5" s="2" t="s">
        <v>58</v>
      </c>
    </row>
    <row r="6" spans="1:6" x14ac:dyDescent="0.2">
      <c r="A6" s="48">
        <v>44929</v>
      </c>
      <c r="B6" s="2" t="s">
        <v>7</v>
      </c>
      <c r="C6" s="2" t="s">
        <v>53</v>
      </c>
      <c r="D6" s="2"/>
      <c r="E6" s="2" t="s">
        <v>54</v>
      </c>
      <c r="F6" s="2"/>
    </row>
    <row r="7" spans="1:6" x14ac:dyDescent="0.2">
      <c r="A7" s="48">
        <v>44929</v>
      </c>
      <c r="B7" s="2" t="s">
        <v>8</v>
      </c>
      <c r="C7" s="2" t="s">
        <v>53</v>
      </c>
      <c r="D7" s="2"/>
      <c r="E7" s="2" t="s">
        <v>55</v>
      </c>
      <c r="F7" s="2"/>
    </row>
    <row r="8" spans="1:6" x14ac:dyDescent="0.2">
      <c r="A8" s="48">
        <v>44930</v>
      </c>
      <c r="B8" s="2" t="s">
        <v>4</v>
      </c>
      <c r="C8" s="2" t="s">
        <v>53</v>
      </c>
      <c r="D8" s="2">
        <v>3</v>
      </c>
      <c r="E8" s="2"/>
      <c r="F8" s="2" t="s">
        <v>58</v>
      </c>
    </row>
    <row r="9" spans="1:6" x14ac:dyDescent="0.2">
      <c r="A9" s="48">
        <v>44931</v>
      </c>
      <c r="B9" s="2" t="s">
        <v>4</v>
      </c>
      <c r="C9" s="2" t="s">
        <v>49</v>
      </c>
      <c r="D9" s="2">
        <v>2</v>
      </c>
      <c r="E9" s="2"/>
      <c r="F9" s="2" t="s">
        <v>58</v>
      </c>
    </row>
    <row r="10" spans="1:6" x14ac:dyDescent="0.2">
      <c r="A10" s="48">
        <v>44931</v>
      </c>
      <c r="B10" s="2" t="s">
        <v>4</v>
      </c>
      <c r="C10" s="2" t="s">
        <v>53</v>
      </c>
      <c r="D10" s="2">
        <v>2</v>
      </c>
      <c r="E10" s="2"/>
      <c r="F10" s="2" t="s">
        <v>59</v>
      </c>
    </row>
    <row r="11" spans="1:6" x14ac:dyDescent="0.2">
      <c r="A11" s="48">
        <v>44932</v>
      </c>
      <c r="B11" s="2" t="s">
        <v>35</v>
      </c>
      <c r="C11" s="2"/>
      <c r="D11" s="2"/>
      <c r="E11" s="2"/>
      <c r="F11" s="2"/>
    </row>
    <row r="12" spans="1:6" x14ac:dyDescent="0.2">
      <c r="A12" s="48">
        <v>44932</v>
      </c>
      <c r="B12" s="2" t="s">
        <v>4</v>
      </c>
      <c r="C12" s="2" t="s">
        <v>49</v>
      </c>
      <c r="D12" s="2">
        <v>3</v>
      </c>
      <c r="E12" s="2"/>
      <c r="F12" s="2" t="s">
        <v>59</v>
      </c>
    </row>
    <row r="13" spans="1:6" x14ac:dyDescent="0.2">
      <c r="A13" s="48">
        <v>44933</v>
      </c>
      <c r="B13" s="2" t="s">
        <v>7</v>
      </c>
      <c r="C13" s="2" t="s">
        <v>49</v>
      </c>
      <c r="D13" s="2"/>
      <c r="E13" s="2" t="s">
        <v>56</v>
      </c>
      <c r="F13" s="2"/>
    </row>
    <row r="14" spans="1:6" x14ac:dyDescent="0.2">
      <c r="A14" s="48">
        <v>44933</v>
      </c>
      <c r="B14" s="2" t="s">
        <v>8</v>
      </c>
      <c r="C14" s="2" t="s">
        <v>49</v>
      </c>
      <c r="D14" s="2"/>
      <c r="E14" s="2" t="s">
        <v>51</v>
      </c>
      <c r="F14" s="2"/>
    </row>
    <row r="15" spans="1:6" x14ac:dyDescent="0.2">
      <c r="A15" s="48">
        <v>44934</v>
      </c>
      <c r="B15" s="2" t="s">
        <v>4</v>
      </c>
      <c r="C15" s="2" t="s">
        <v>49</v>
      </c>
      <c r="D15" s="2">
        <v>2</v>
      </c>
      <c r="E15" s="2"/>
      <c r="F15" s="2" t="s">
        <v>58</v>
      </c>
    </row>
    <row r="16" spans="1:6" x14ac:dyDescent="0.2">
      <c r="A16" s="48">
        <v>44934</v>
      </c>
      <c r="B16" s="2" t="s">
        <v>4</v>
      </c>
      <c r="C16" s="2" t="s">
        <v>53</v>
      </c>
      <c r="D16" s="2">
        <v>2</v>
      </c>
      <c r="E16" s="2"/>
      <c r="F16" s="2" t="s">
        <v>58</v>
      </c>
    </row>
    <row r="17" spans="1:6" x14ac:dyDescent="0.2">
      <c r="A17" s="48">
        <v>44935</v>
      </c>
      <c r="B17" s="2" t="s">
        <v>7</v>
      </c>
      <c r="C17" s="2" t="s">
        <v>53</v>
      </c>
      <c r="D17" s="2"/>
      <c r="E17" s="2" t="s">
        <v>57</v>
      </c>
      <c r="F17" s="2"/>
    </row>
    <row r="18" spans="1:6" x14ac:dyDescent="0.2">
      <c r="A18" s="48">
        <v>44936</v>
      </c>
      <c r="B18" s="2" t="s">
        <v>4</v>
      </c>
      <c r="C18" s="2" t="s">
        <v>53</v>
      </c>
      <c r="D18" s="2">
        <v>2</v>
      </c>
      <c r="E18" s="2"/>
      <c r="F18" s="2" t="s">
        <v>58</v>
      </c>
    </row>
    <row r="19" spans="1:6" x14ac:dyDescent="0.2">
      <c r="A19" s="48">
        <v>44936</v>
      </c>
      <c r="B19" s="2" t="s">
        <v>4</v>
      </c>
      <c r="C19" s="2" t="s">
        <v>49</v>
      </c>
      <c r="D19" s="2">
        <v>1</v>
      </c>
      <c r="E19" s="2"/>
      <c r="F19" s="2" t="s">
        <v>58</v>
      </c>
    </row>
    <row r="20" spans="1:6" x14ac:dyDescent="0.2">
      <c r="A20" s="48"/>
      <c r="B20" s="2"/>
      <c r="C20" s="2"/>
      <c r="D20" s="2"/>
      <c r="E20" s="2"/>
      <c r="F20" s="2"/>
    </row>
    <row r="21" spans="1:6" x14ac:dyDescent="0.2">
      <c r="A21" s="48"/>
      <c r="B21" s="2"/>
      <c r="C21" s="2"/>
      <c r="D21" s="2"/>
      <c r="E21" s="2"/>
      <c r="F21" s="2"/>
    </row>
    <row r="22" spans="1:6" x14ac:dyDescent="0.2">
      <c r="A22" s="48"/>
      <c r="B22" s="2"/>
      <c r="C22" s="2"/>
      <c r="D22" s="2"/>
      <c r="E22" s="2"/>
      <c r="F22" s="2"/>
    </row>
    <row r="23" spans="1:6" x14ac:dyDescent="0.2">
      <c r="A23" s="48"/>
      <c r="B23" s="2"/>
      <c r="C23" s="2"/>
      <c r="D23" s="2"/>
      <c r="E23" s="2"/>
      <c r="F23" s="2"/>
    </row>
    <row r="24" spans="1:6" x14ac:dyDescent="0.2">
      <c r="A24" s="48"/>
      <c r="B24" s="2"/>
      <c r="C24" s="2"/>
      <c r="D24" s="2"/>
      <c r="E24" s="2"/>
      <c r="F24" s="2"/>
    </row>
    <row r="25" spans="1:6" x14ac:dyDescent="0.2">
      <c r="A25" s="48"/>
      <c r="B25" s="2"/>
      <c r="C25" s="2"/>
      <c r="D25" s="2"/>
      <c r="E25" s="2"/>
      <c r="F25" s="2"/>
    </row>
    <row r="26" spans="1:6" x14ac:dyDescent="0.2">
      <c r="A26" s="48"/>
      <c r="B26" s="2"/>
      <c r="C26" s="2"/>
      <c r="D26" s="2"/>
      <c r="E26" s="2"/>
      <c r="F26" s="2"/>
    </row>
    <row r="27" spans="1:6" x14ac:dyDescent="0.2">
      <c r="A27" s="48"/>
      <c r="B27" s="2"/>
      <c r="C27" s="2"/>
      <c r="D27" s="2"/>
      <c r="E27" s="2"/>
      <c r="F27" s="2"/>
    </row>
    <row r="28" spans="1:6" x14ac:dyDescent="0.2">
      <c r="A28" s="48"/>
      <c r="B28" s="2"/>
      <c r="C28" s="2"/>
      <c r="D28" s="2"/>
      <c r="E28" s="2"/>
      <c r="F28" s="2"/>
    </row>
    <row r="29" spans="1:6" x14ac:dyDescent="0.2">
      <c r="A29" s="48"/>
      <c r="B29" s="2"/>
      <c r="C29" s="2"/>
      <c r="D29" s="2"/>
      <c r="E29" s="2"/>
      <c r="F29" s="2"/>
    </row>
    <row r="30" spans="1:6" x14ac:dyDescent="0.2">
      <c r="A30" s="48"/>
      <c r="B30" s="2"/>
      <c r="C30" s="2"/>
      <c r="D30" s="2"/>
      <c r="E30" s="2"/>
      <c r="F30" s="2"/>
    </row>
    <row r="31" spans="1:6" x14ac:dyDescent="0.2">
      <c r="A31" s="48"/>
      <c r="B31" s="2"/>
      <c r="C31" s="2"/>
      <c r="D31" s="2"/>
      <c r="E31" s="2"/>
      <c r="F31" s="2"/>
    </row>
    <row r="32" spans="1:6" x14ac:dyDescent="0.2">
      <c r="A32" s="48"/>
      <c r="B32" s="2"/>
      <c r="C32" s="2"/>
      <c r="D32" s="2"/>
      <c r="E32" s="2"/>
      <c r="F32" s="2"/>
    </row>
    <row r="33" spans="1:6" x14ac:dyDescent="0.2">
      <c r="A33" s="48"/>
      <c r="B33" s="2"/>
      <c r="C33" s="2"/>
      <c r="D33" s="2"/>
      <c r="E33" s="2"/>
      <c r="F33" s="2"/>
    </row>
    <row r="34" spans="1:6" x14ac:dyDescent="0.2">
      <c r="A34" s="48"/>
      <c r="B34" s="2"/>
      <c r="C34" s="2"/>
      <c r="D34" s="2"/>
      <c r="E34" s="2"/>
      <c r="F34" s="2"/>
    </row>
    <row r="35" spans="1:6" x14ac:dyDescent="0.2">
      <c r="A35" s="48"/>
      <c r="B35" s="2"/>
      <c r="C35" s="2"/>
      <c r="D35" s="2"/>
      <c r="E35" s="2"/>
      <c r="F35" s="2"/>
    </row>
    <row r="36" spans="1:6" x14ac:dyDescent="0.2">
      <c r="A36" s="48"/>
      <c r="B36" s="2"/>
      <c r="C36" s="2"/>
      <c r="D36" s="2"/>
      <c r="E36" s="2"/>
      <c r="F36" s="2"/>
    </row>
    <row r="37" spans="1:6" x14ac:dyDescent="0.2">
      <c r="A37" s="48"/>
      <c r="B37" s="2"/>
      <c r="C37" s="2"/>
      <c r="D37" s="2"/>
      <c r="E37" s="2"/>
      <c r="F37" s="2"/>
    </row>
    <row r="38" spans="1:6" x14ac:dyDescent="0.2">
      <c r="A38" s="48"/>
      <c r="B38" s="2"/>
      <c r="C38" s="2"/>
      <c r="D38" s="2"/>
      <c r="E38" s="2"/>
      <c r="F38" s="2"/>
    </row>
    <row r="39" spans="1:6" x14ac:dyDescent="0.2">
      <c r="A39" s="48"/>
      <c r="B39" s="2"/>
      <c r="C39" s="2"/>
      <c r="D39" s="2"/>
      <c r="E39" s="2"/>
      <c r="F39" s="2"/>
    </row>
    <row r="40" spans="1:6" x14ac:dyDescent="0.2">
      <c r="A40" s="48"/>
      <c r="B40" s="2"/>
      <c r="C40" s="2"/>
      <c r="D40" s="2"/>
      <c r="E40" s="2"/>
      <c r="F40" s="2"/>
    </row>
    <row r="41" spans="1:6" x14ac:dyDescent="0.2">
      <c r="A41" s="48"/>
      <c r="B41" s="2"/>
      <c r="C41" s="2"/>
      <c r="D41" s="2"/>
      <c r="E41" s="2"/>
      <c r="F41" s="2"/>
    </row>
    <row r="42" spans="1:6" x14ac:dyDescent="0.2">
      <c r="A42" s="48"/>
      <c r="B42" s="2"/>
      <c r="C42" s="2"/>
      <c r="D42" s="2"/>
      <c r="E42" s="2"/>
      <c r="F42" s="2"/>
    </row>
    <row r="43" spans="1:6" x14ac:dyDescent="0.2">
      <c r="A43" s="48"/>
      <c r="B43" s="2"/>
      <c r="C43" s="2"/>
      <c r="D43" s="2"/>
      <c r="E43" s="2"/>
      <c r="F43" s="2"/>
    </row>
    <row r="44" spans="1:6" x14ac:dyDescent="0.2">
      <c r="A44" s="48"/>
      <c r="B44" s="2"/>
      <c r="C44" s="2"/>
      <c r="D44" s="2"/>
      <c r="E44" s="2"/>
      <c r="F44" s="2"/>
    </row>
    <row r="45" spans="1:6" x14ac:dyDescent="0.2">
      <c r="A45" s="48"/>
      <c r="B45" s="2"/>
      <c r="C45" s="2"/>
      <c r="D45" s="2"/>
      <c r="E45" s="2"/>
      <c r="F45" s="2"/>
    </row>
    <row r="46" spans="1:6" x14ac:dyDescent="0.2">
      <c r="A46" s="48"/>
      <c r="B46" s="2"/>
      <c r="C46" s="2"/>
      <c r="D46" s="2"/>
      <c r="E46" s="2"/>
      <c r="F46" s="2"/>
    </row>
    <row r="47" spans="1:6" x14ac:dyDescent="0.2">
      <c r="A47" s="48"/>
      <c r="B47" s="2"/>
      <c r="C47" s="2"/>
      <c r="D47" s="2"/>
      <c r="E47" s="2"/>
      <c r="F47" s="2"/>
    </row>
    <row r="48" spans="1:6" x14ac:dyDescent="0.2">
      <c r="A48" s="48"/>
      <c r="B48" s="2"/>
      <c r="C48" s="2"/>
      <c r="D48" s="2"/>
      <c r="E48" s="2"/>
      <c r="F48" s="2"/>
    </row>
    <row r="49" spans="1:6" x14ac:dyDescent="0.2">
      <c r="A49" s="48"/>
      <c r="B49" s="2"/>
      <c r="C49" s="2"/>
      <c r="D49" s="2"/>
      <c r="E49" s="2"/>
      <c r="F49" s="2"/>
    </row>
    <row r="50" spans="1:6" x14ac:dyDescent="0.2">
      <c r="A50" s="48"/>
      <c r="B50" s="2"/>
      <c r="C50" s="2"/>
      <c r="D50" s="2"/>
      <c r="E50" s="2"/>
      <c r="F50" s="2"/>
    </row>
    <row r="51" spans="1:6" x14ac:dyDescent="0.2">
      <c r="A51" s="1"/>
      <c r="B51" s="2"/>
      <c r="C51" s="2"/>
      <c r="D51" s="2"/>
      <c r="E51" s="2"/>
      <c r="F51" s="2"/>
    </row>
    <row r="52" spans="1:6" x14ac:dyDescent="0.2">
      <c r="A52" s="1"/>
      <c r="B52" s="2"/>
      <c r="C52" s="2"/>
      <c r="D52" s="2"/>
      <c r="E52" s="2"/>
      <c r="F52" s="2"/>
    </row>
    <row r="53" spans="1:6" x14ac:dyDescent="0.2">
      <c r="A53" s="1"/>
      <c r="B53" s="2"/>
      <c r="C53" s="2"/>
      <c r="D53" s="2"/>
      <c r="E53" s="2"/>
      <c r="F53" s="2"/>
    </row>
    <row r="54" spans="1:6" x14ac:dyDescent="0.2">
      <c r="A54" s="1"/>
      <c r="B54" s="2"/>
      <c r="C54" s="2"/>
      <c r="D54" s="2"/>
      <c r="E54" s="2"/>
      <c r="F54" s="2"/>
    </row>
    <row r="55" spans="1:6" x14ac:dyDescent="0.2">
      <c r="A55" s="1"/>
      <c r="B55" s="2"/>
      <c r="C55" s="2"/>
      <c r="D55" s="2"/>
      <c r="E55" s="2"/>
      <c r="F55" s="2"/>
    </row>
    <row r="56" spans="1:6" x14ac:dyDescent="0.2">
      <c r="A56" s="1"/>
      <c r="B56" s="2"/>
      <c r="C56" s="2"/>
      <c r="D56" s="2"/>
      <c r="E56" s="2"/>
      <c r="F56" s="2"/>
    </row>
    <row r="57" spans="1:6" x14ac:dyDescent="0.2">
      <c r="A57" s="1"/>
      <c r="B57" s="2"/>
      <c r="C57" s="2"/>
      <c r="D57" s="2"/>
      <c r="E57" s="2"/>
      <c r="F57" s="2"/>
    </row>
    <row r="58" spans="1:6" x14ac:dyDescent="0.2">
      <c r="A58" s="1"/>
      <c r="B58" s="2"/>
      <c r="C58" s="2"/>
      <c r="D58" s="2"/>
      <c r="E58" s="2"/>
      <c r="F58" s="2"/>
    </row>
    <row r="59" spans="1:6" x14ac:dyDescent="0.2">
      <c r="A59" s="1"/>
      <c r="B59" s="2"/>
      <c r="C59" s="2"/>
      <c r="D59" s="2"/>
      <c r="E59" s="2"/>
      <c r="F59" s="2"/>
    </row>
    <row r="60" spans="1:6" x14ac:dyDescent="0.2">
      <c r="A60" s="1"/>
      <c r="B60" s="2"/>
      <c r="C60" s="2"/>
      <c r="D60" s="2"/>
      <c r="E60" s="2"/>
      <c r="F60" s="2"/>
    </row>
    <row r="61" spans="1:6" x14ac:dyDescent="0.2">
      <c r="A61" s="1"/>
      <c r="B61" s="2"/>
      <c r="C61" s="2"/>
      <c r="D61" s="2"/>
      <c r="E61" s="2"/>
      <c r="F61" s="2"/>
    </row>
    <row r="62" spans="1:6" x14ac:dyDescent="0.2">
      <c r="A62" s="1"/>
      <c r="B62" s="2"/>
      <c r="C62" s="2"/>
      <c r="D62" s="2"/>
      <c r="E62" s="2"/>
      <c r="F62" s="2"/>
    </row>
    <row r="63" spans="1:6" x14ac:dyDescent="0.2">
      <c r="A63" s="1"/>
      <c r="B63" s="2"/>
      <c r="C63" s="2"/>
      <c r="D63" s="2"/>
      <c r="E63" s="2"/>
      <c r="F63" s="2"/>
    </row>
    <row r="64" spans="1:6" x14ac:dyDescent="0.2">
      <c r="A64" s="1"/>
      <c r="B64" s="2"/>
      <c r="C64" s="2"/>
      <c r="D64" s="2"/>
      <c r="E64" s="2"/>
      <c r="F64" s="2"/>
    </row>
    <row r="65" spans="1:6" x14ac:dyDescent="0.2">
      <c r="A65" s="1"/>
      <c r="B65" s="2"/>
      <c r="C65" s="2"/>
      <c r="D65" s="2"/>
      <c r="E65" s="2"/>
      <c r="F65" s="2"/>
    </row>
    <row r="66" spans="1:6" x14ac:dyDescent="0.2">
      <c r="A66" s="1"/>
      <c r="B66" s="2"/>
      <c r="C66" s="2"/>
      <c r="D66" s="2"/>
      <c r="E66" s="2"/>
      <c r="F66" s="2"/>
    </row>
    <row r="67" spans="1:6" x14ac:dyDescent="0.2">
      <c r="A67" s="1"/>
      <c r="B67" s="2"/>
      <c r="C67" s="2"/>
      <c r="D67" s="2"/>
      <c r="E67" s="2"/>
      <c r="F67" s="2"/>
    </row>
    <row r="68" spans="1:6" x14ac:dyDescent="0.2">
      <c r="A68" s="1"/>
      <c r="B68" s="2"/>
      <c r="C68" s="2"/>
      <c r="D68" s="2"/>
      <c r="E68" s="2"/>
      <c r="F68" s="2"/>
    </row>
    <row r="69" spans="1:6" x14ac:dyDescent="0.2">
      <c r="A69" s="1"/>
      <c r="B69" s="2"/>
      <c r="C69" s="2"/>
      <c r="D69" s="2"/>
      <c r="E69" s="2"/>
      <c r="F69" s="2"/>
    </row>
    <row r="70" spans="1:6" x14ac:dyDescent="0.2">
      <c r="A70" s="1"/>
      <c r="B70" s="2"/>
      <c r="C70" s="2"/>
      <c r="D70" s="2"/>
      <c r="E70" s="2"/>
      <c r="F70" s="2"/>
    </row>
    <row r="71" spans="1:6" x14ac:dyDescent="0.2">
      <c r="A71" s="1"/>
      <c r="B71" s="2"/>
      <c r="C71" s="2"/>
      <c r="D71" s="2"/>
      <c r="E71" s="2"/>
      <c r="F71" s="2"/>
    </row>
    <row r="72" spans="1:6" x14ac:dyDescent="0.2">
      <c r="A72" s="1"/>
      <c r="B72" s="2"/>
      <c r="C72" s="2"/>
      <c r="D72" s="2"/>
      <c r="E72" s="2"/>
      <c r="F72" s="2"/>
    </row>
    <row r="73" spans="1:6" x14ac:dyDescent="0.2">
      <c r="A73" s="1"/>
      <c r="B73" s="2"/>
      <c r="C73" s="2"/>
      <c r="D73" s="2"/>
      <c r="E73" s="2"/>
      <c r="F73" s="2"/>
    </row>
    <row r="74" spans="1:6" x14ac:dyDescent="0.2">
      <c r="A74" s="1"/>
      <c r="B74" s="2"/>
      <c r="C74" s="2"/>
      <c r="D74" s="2"/>
      <c r="E74" s="2"/>
      <c r="F74" s="2"/>
    </row>
    <row r="75" spans="1:6" x14ac:dyDescent="0.2">
      <c r="A75" s="1"/>
      <c r="B75" s="2"/>
      <c r="C75" s="2"/>
      <c r="D75" s="2"/>
      <c r="E75" s="2"/>
      <c r="F75" s="2"/>
    </row>
    <row r="76" spans="1:6" x14ac:dyDescent="0.2">
      <c r="A76" s="1"/>
      <c r="B76" s="2"/>
      <c r="C76" s="2"/>
      <c r="D76" s="2"/>
      <c r="E76" s="2"/>
      <c r="F76" s="2"/>
    </row>
    <row r="77" spans="1:6" x14ac:dyDescent="0.2">
      <c r="A77" s="1"/>
      <c r="B77" s="2"/>
      <c r="C77" s="2"/>
      <c r="D77" s="2"/>
      <c r="E77" s="2"/>
      <c r="F77" s="2"/>
    </row>
    <row r="78" spans="1:6" x14ac:dyDescent="0.2">
      <c r="A78" s="1"/>
      <c r="B78" s="2"/>
      <c r="C78" s="2"/>
      <c r="D78" s="2"/>
      <c r="E78" s="2"/>
      <c r="F78" s="2"/>
    </row>
    <row r="79" spans="1:6" x14ac:dyDescent="0.2">
      <c r="A79" s="1"/>
      <c r="B79" s="2"/>
      <c r="C79" s="2"/>
      <c r="D79" s="2"/>
      <c r="E79" s="2"/>
      <c r="F79" s="2"/>
    </row>
    <row r="80" spans="1:6" x14ac:dyDescent="0.2">
      <c r="A80" s="1"/>
      <c r="B80" s="2"/>
      <c r="C80" s="2"/>
      <c r="D80" s="2"/>
      <c r="E80" s="2"/>
      <c r="F80" s="2"/>
    </row>
    <row r="81" spans="1:6" x14ac:dyDescent="0.2">
      <c r="A81" s="1"/>
      <c r="B81" s="2"/>
      <c r="C81" s="2"/>
      <c r="D81" s="2"/>
      <c r="E81" s="2"/>
      <c r="F81" s="2"/>
    </row>
    <row r="82" spans="1:6" x14ac:dyDescent="0.2">
      <c r="A82" s="1"/>
      <c r="B82" s="2"/>
      <c r="C82" s="2"/>
      <c r="D82" s="2"/>
      <c r="E82" s="2"/>
      <c r="F82" s="2"/>
    </row>
    <row r="83" spans="1:6" x14ac:dyDescent="0.2">
      <c r="A83" s="1"/>
      <c r="B83" s="2"/>
      <c r="C83" s="2"/>
      <c r="D83" s="2"/>
      <c r="E83" s="2"/>
      <c r="F83" s="2"/>
    </row>
    <row r="84" spans="1:6" x14ac:dyDescent="0.2">
      <c r="A84" s="1"/>
      <c r="B84" s="2"/>
      <c r="C84" s="2"/>
      <c r="D84" s="2"/>
      <c r="E84" s="2"/>
      <c r="F84" s="2"/>
    </row>
    <row r="85" spans="1:6" x14ac:dyDescent="0.2">
      <c r="A85" s="1"/>
      <c r="B85" s="2"/>
      <c r="C85" s="2"/>
      <c r="D85" s="2"/>
      <c r="E85" s="2"/>
      <c r="F85" s="2"/>
    </row>
    <row r="86" spans="1:6" x14ac:dyDescent="0.2">
      <c r="A86" s="1"/>
      <c r="B86" s="2"/>
      <c r="C86" s="2"/>
      <c r="D86" s="2"/>
      <c r="E86" s="2"/>
      <c r="F86" s="2"/>
    </row>
    <row r="87" spans="1:6" x14ac:dyDescent="0.2">
      <c r="A87" s="1"/>
      <c r="B87" s="2"/>
      <c r="C87" s="2"/>
      <c r="D87" s="2"/>
      <c r="E87" s="2"/>
      <c r="F87" s="2"/>
    </row>
    <row r="88" spans="1:6" x14ac:dyDescent="0.2">
      <c r="A88" s="1"/>
      <c r="B88" s="2"/>
      <c r="C88" s="2"/>
      <c r="D88" s="2"/>
      <c r="E88" s="2"/>
      <c r="F88" s="2"/>
    </row>
    <row r="89" spans="1:6" x14ac:dyDescent="0.2">
      <c r="A89" s="1"/>
      <c r="B89" s="2"/>
      <c r="C89" s="2"/>
      <c r="D89" s="2"/>
      <c r="E89" s="2"/>
      <c r="F89" s="2"/>
    </row>
    <row r="90" spans="1:6" x14ac:dyDescent="0.2">
      <c r="A90" s="1"/>
      <c r="B90" s="2"/>
      <c r="C90" s="2"/>
      <c r="D90" s="2"/>
      <c r="E90" s="2"/>
      <c r="F90" s="2"/>
    </row>
    <row r="91" spans="1:6" x14ac:dyDescent="0.2">
      <c r="A91" s="1"/>
      <c r="B91" s="2"/>
      <c r="C91" s="2"/>
      <c r="D91" s="2"/>
      <c r="E91" s="2"/>
      <c r="F91" s="2"/>
    </row>
    <row r="92" spans="1:6" x14ac:dyDescent="0.2">
      <c r="A92" s="1"/>
      <c r="B92" s="2"/>
      <c r="C92" s="2"/>
      <c r="D92" s="2"/>
      <c r="E92" s="2"/>
      <c r="F92" s="2"/>
    </row>
    <row r="93" spans="1:6" x14ac:dyDescent="0.2">
      <c r="A93" s="1"/>
      <c r="B93" s="2"/>
      <c r="C93" s="2"/>
      <c r="D93" s="2"/>
      <c r="E93" s="2"/>
      <c r="F93" s="2"/>
    </row>
    <row r="94" spans="1:6" x14ac:dyDescent="0.2">
      <c r="A94" s="1"/>
      <c r="B94" s="2"/>
      <c r="C94" s="2"/>
      <c r="D94" s="2"/>
      <c r="E94" s="2"/>
      <c r="F94" s="2"/>
    </row>
    <row r="95" spans="1:6" x14ac:dyDescent="0.2">
      <c r="A95" s="1"/>
      <c r="B95" s="2"/>
      <c r="C95" s="2"/>
      <c r="D95" s="2"/>
      <c r="E95" s="2"/>
      <c r="F95" s="2"/>
    </row>
    <row r="96" spans="1:6" x14ac:dyDescent="0.2">
      <c r="A96" s="1"/>
      <c r="B96" s="2"/>
      <c r="C96" s="2"/>
      <c r="D96" s="2"/>
      <c r="E96" s="2"/>
      <c r="F96" s="2"/>
    </row>
    <row r="97" spans="1:6" x14ac:dyDescent="0.2">
      <c r="A97" s="1"/>
      <c r="B97" s="2"/>
      <c r="C97" s="2"/>
      <c r="D97" s="2"/>
      <c r="E97" s="2"/>
      <c r="F97" s="2"/>
    </row>
    <row r="98" spans="1:6" x14ac:dyDescent="0.2">
      <c r="A98" s="1"/>
      <c r="B98" s="2"/>
      <c r="C98" s="2"/>
      <c r="D98" s="2"/>
      <c r="E98" s="2"/>
      <c r="F98" s="2"/>
    </row>
    <row r="99" spans="1:6" x14ac:dyDescent="0.2">
      <c r="A99" s="1"/>
      <c r="B99" s="2"/>
      <c r="C99" s="2"/>
      <c r="D99" s="2"/>
      <c r="E99" s="2"/>
      <c r="F99" s="2"/>
    </row>
    <row r="100" spans="1:6" x14ac:dyDescent="0.2">
      <c r="A100" s="1"/>
      <c r="B100" s="2"/>
      <c r="C100" s="2"/>
      <c r="D100" s="2"/>
      <c r="E100" s="2"/>
      <c r="F100" s="2"/>
    </row>
    <row r="101" spans="1:6" x14ac:dyDescent="0.2">
      <c r="A101" s="1"/>
      <c r="B101" s="2"/>
      <c r="C101" s="2"/>
      <c r="D101" s="2"/>
      <c r="E101" s="2"/>
      <c r="F101" s="2"/>
    </row>
    <row r="102" spans="1:6" x14ac:dyDescent="0.2">
      <c r="A102" s="1"/>
      <c r="B102" s="2"/>
      <c r="C102" s="2"/>
      <c r="D102" s="2"/>
      <c r="E102" s="2"/>
      <c r="F102" s="2"/>
    </row>
    <row r="103" spans="1:6" x14ac:dyDescent="0.2">
      <c r="A103" s="1"/>
      <c r="B103" s="2"/>
      <c r="C103" s="2"/>
      <c r="D103" s="2"/>
      <c r="E103" s="2"/>
      <c r="F103" s="2"/>
    </row>
    <row r="104" spans="1:6" x14ac:dyDescent="0.2">
      <c r="A104" s="1"/>
      <c r="B104" s="2"/>
      <c r="C104" s="2"/>
      <c r="D104" s="2"/>
      <c r="E104" s="2"/>
      <c r="F104" s="2"/>
    </row>
    <row r="105" spans="1:6" x14ac:dyDescent="0.2">
      <c r="A105" s="1"/>
      <c r="B105" s="2"/>
      <c r="C105" s="2"/>
      <c r="D105" s="2"/>
      <c r="E105" s="2"/>
      <c r="F105" s="2"/>
    </row>
    <row r="106" spans="1:6" x14ac:dyDescent="0.2">
      <c r="A106" s="1"/>
      <c r="B106" s="2"/>
      <c r="C106" s="2"/>
      <c r="D106" s="2"/>
      <c r="E106" s="2"/>
      <c r="F106" s="2"/>
    </row>
    <row r="107" spans="1:6" x14ac:dyDescent="0.2">
      <c r="A107" s="1"/>
      <c r="B107" s="2"/>
      <c r="C107" s="2"/>
      <c r="D107" s="2"/>
      <c r="E107" s="2"/>
      <c r="F107" s="2"/>
    </row>
    <row r="108" spans="1:6" x14ac:dyDescent="0.2">
      <c r="A108" s="1"/>
      <c r="B108" s="2"/>
      <c r="C108" s="2"/>
      <c r="D108" s="2"/>
      <c r="E108" s="2"/>
      <c r="F108" s="2"/>
    </row>
    <row r="109" spans="1:6" x14ac:dyDescent="0.2">
      <c r="A109" s="1"/>
      <c r="B109" s="2"/>
      <c r="C109" s="2"/>
      <c r="D109" s="2"/>
      <c r="E109" s="2"/>
      <c r="F109" s="2"/>
    </row>
    <row r="110" spans="1:6" x14ac:dyDescent="0.2">
      <c r="A110" s="1"/>
      <c r="B110" s="2"/>
      <c r="C110" s="2"/>
      <c r="D110" s="2"/>
      <c r="E110" s="2"/>
      <c r="F110" s="2"/>
    </row>
    <row r="111" spans="1:6" x14ac:dyDescent="0.2">
      <c r="A111" s="1"/>
      <c r="B111" s="2"/>
      <c r="C111" s="2"/>
      <c r="D111" s="2"/>
      <c r="E111" s="2"/>
      <c r="F111" s="2"/>
    </row>
    <row r="112" spans="1:6" x14ac:dyDescent="0.2">
      <c r="A112" s="1"/>
      <c r="B112" s="2"/>
      <c r="C112" s="2"/>
      <c r="D112" s="2"/>
      <c r="E112" s="2"/>
      <c r="F112" s="2"/>
    </row>
    <row r="113" spans="1:6" x14ac:dyDescent="0.2">
      <c r="A113" s="1"/>
      <c r="B113" s="2"/>
      <c r="C113" s="2"/>
      <c r="D113" s="2"/>
      <c r="E113" s="2"/>
      <c r="F113" s="2"/>
    </row>
    <row r="114" spans="1:6" x14ac:dyDescent="0.2">
      <c r="A114" s="1"/>
      <c r="B114" s="2"/>
      <c r="C114" s="2"/>
      <c r="D114" s="2"/>
      <c r="E114" s="2"/>
      <c r="F114" s="2"/>
    </row>
    <row r="115" spans="1:6" x14ac:dyDescent="0.2">
      <c r="A115" s="1"/>
      <c r="B115" s="2"/>
      <c r="C115" s="2"/>
      <c r="D115" s="2"/>
      <c r="E115" s="2"/>
      <c r="F115" s="2"/>
    </row>
    <row r="116" spans="1:6" x14ac:dyDescent="0.2">
      <c r="A116" s="1"/>
      <c r="B116" s="2"/>
      <c r="C116" s="2"/>
      <c r="D116" s="2"/>
      <c r="E116" s="2"/>
      <c r="F116" s="2"/>
    </row>
    <row r="117" spans="1:6" x14ac:dyDescent="0.2">
      <c r="A117" s="1"/>
      <c r="B117" s="2"/>
      <c r="C117" s="2"/>
      <c r="D117" s="2"/>
      <c r="E117" s="2"/>
      <c r="F117" s="2"/>
    </row>
    <row r="118" spans="1:6" x14ac:dyDescent="0.2">
      <c r="A118" s="1"/>
      <c r="B118" s="2"/>
      <c r="C118" s="2"/>
      <c r="D118" s="2"/>
      <c r="E118" s="2"/>
      <c r="F118" s="2"/>
    </row>
    <row r="119" spans="1:6" x14ac:dyDescent="0.2">
      <c r="A119" s="1"/>
      <c r="B119" s="2"/>
      <c r="C119" s="2"/>
      <c r="D119" s="2"/>
      <c r="E119" s="2"/>
      <c r="F119" s="2"/>
    </row>
    <row r="120" spans="1:6" x14ac:dyDescent="0.2">
      <c r="A120" s="1"/>
      <c r="B120" s="2"/>
      <c r="C120" s="2"/>
      <c r="D120" s="2"/>
      <c r="E120" s="2"/>
      <c r="F120" s="2"/>
    </row>
    <row r="121" spans="1:6" x14ac:dyDescent="0.2">
      <c r="A121" s="1"/>
      <c r="B121" s="2"/>
      <c r="C121" s="2"/>
      <c r="D121" s="2"/>
      <c r="E121" s="2"/>
      <c r="F121" s="2"/>
    </row>
    <row r="122" spans="1:6" x14ac:dyDescent="0.2">
      <c r="A122" s="1"/>
      <c r="B122" s="2"/>
      <c r="C122" s="2"/>
      <c r="D122" s="2"/>
      <c r="E122" s="2"/>
      <c r="F122" s="2"/>
    </row>
    <row r="123" spans="1:6" x14ac:dyDescent="0.2">
      <c r="A123" s="1"/>
      <c r="B123" s="2"/>
      <c r="C123" s="2"/>
      <c r="D123" s="2"/>
      <c r="E123" s="2"/>
      <c r="F123" s="2"/>
    </row>
    <row r="124" spans="1:6" x14ac:dyDescent="0.2">
      <c r="A124" s="1"/>
      <c r="B124" s="2"/>
      <c r="C124" s="2"/>
      <c r="D124" s="2"/>
      <c r="E124" s="2"/>
      <c r="F124" s="2"/>
    </row>
    <row r="125" spans="1:6" x14ac:dyDescent="0.2">
      <c r="A125" s="1"/>
      <c r="B125" s="2"/>
      <c r="C125" s="2"/>
      <c r="D125" s="2"/>
      <c r="E125" s="2"/>
      <c r="F125" s="2"/>
    </row>
    <row r="126" spans="1:6" x14ac:dyDescent="0.2">
      <c r="A126" s="1"/>
      <c r="B126" s="2"/>
      <c r="C126" s="2"/>
      <c r="D126" s="2"/>
      <c r="E126" s="2"/>
      <c r="F126" s="2"/>
    </row>
    <row r="127" spans="1:6" x14ac:dyDescent="0.2">
      <c r="A127" s="1"/>
      <c r="B127" s="2"/>
      <c r="C127" s="2"/>
      <c r="D127" s="2"/>
      <c r="E127" s="2"/>
      <c r="F127" s="2"/>
    </row>
    <row r="128" spans="1:6" x14ac:dyDescent="0.2">
      <c r="A128" s="1"/>
      <c r="B128" s="2"/>
      <c r="C128" s="2"/>
      <c r="D128" s="2"/>
      <c r="E128" s="2"/>
      <c r="F128" s="2"/>
    </row>
    <row r="129" spans="1:6" x14ac:dyDescent="0.2">
      <c r="A129" s="1"/>
      <c r="B129" s="2"/>
      <c r="C129" s="2"/>
      <c r="D129" s="2"/>
      <c r="E129" s="2"/>
      <c r="F129" s="2"/>
    </row>
    <row r="130" spans="1:6" x14ac:dyDescent="0.2">
      <c r="A130" s="1"/>
      <c r="B130" s="2"/>
      <c r="C130" s="2"/>
      <c r="D130" s="2"/>
      <c r="E130" s="2"/>
      <c r="F130" s="2"/>
    </row>
    <row r="131" spans="1:6" x14ac:dyDescent="0.2">
      <c r="A131" s="1"/>
      <c r="B131" s="2"/>
      <c r="C131" s="2"/>
      <c r="D131" s="2"/>
      <c r="E131" s="2"/>
      <c r="F131" s="2"/>
    </row>
    <row r="132" spans="1:6" x14ac:dyDescent="0.2">
      <c r="A132" s="1"/>
      <c r="B132" s="2"/>
      <c r="C132" s="2"/>
      <c r="D132" s="2"/>
      <c r="E132" s="2"/>
      <c r="F132" s="2"/>
    </row>
    <row r="133" spans="1:6" x14ac:dyDescent="0.2">
      <c r="A133" s="1"/>
      <c r="B133" s="2"/>
      <c r="C133" s="2"/>
      <c r="D133" s="2"/>
      <c r="E133" s="2"/>
      <c r="F133" s="2"/>
    </row>
    <row r="134" spans="1:6" x14ac:dyDescent="0.2">
      <c r="A134" s="1"/>
      <c r="B134" s="2"/>
      <c r="C134" s="2"/>
      <c r="D134" s="2"/>
      <c r="E134" s="2"/>
      <c r="F134" s="2"/>
    </row>
    <row r="135" spans="1:6" x14ac:dyDescent="0.2">
      <c r="A135" s="1"/>
      <c r="B135" s="2"/>
      <c r="C135" s="2"/>
      <c r="D135" s="2"/>
      <c r="E135" s="2"/>
      <c r="F135" s="2"/>
    </row>
    <row r="136" spans="1:6" x14ac:dyDescent="0.2">
      <c r="A136" s="1"/>
      <c r="B136" s="2"/>
      <c r="C136" s="2"/>
      <c r="D136" s="2"/>
      <c r="E136" s="2"/>
      <c r="F136" s="2"/>
    </row>
    <row r="137" spans="1:6" x14ac:dyDescent="0.2">
      <c r="A137" s="1"/>
      <c r="B137" s="2"/>
      <c r="C137" s="2"/>
      <c r="D137" s="2"/>
      <c r="E137" s="2"/>
      <c r="F137" s="2"/>
    </row>
    <row r="138" spans="1:6" x14ac:dyDescent="0.2">
      <c r="A138" s="1"/>
      <c r="B138" s="2"/>
      <c r="C138" s="2"/>
      <c r="D138" s="2"/>
      <c r="E138" s="2"/>
      <c r="F138" s="2"/>
    </row>
    <row r="139" spans="1:6" x14ac:dyDescent="0.2">
      <c r="A139" s="1"/>
      <c r="B139" s="2"/>
      <c r="C139" s="2"/>
      <c r="D139" s="2"/>
      <c r="E139" s="2"/>
      <c r="F139" s="2"/>
    </row>
    <row r="140" spans="1:6" x14ac:dyDescent="0.2">
      <c r="A140" s="1"/>
      <c r="B140" s="2"/>
      <c r="C140" s="2"/>
      <c r="D140" s="2"/>
      <c r="E140" s="2"/>
      <c r="F140" s="2"/>
    </row>
    <row r="141" spans="1:6" x14ac:dyDescent="0.2">
      <c r="A141" s="1"/>
      <c r="B141" s="2"/>
      <c r="C141" s="2"/>
      <c r="D141" s="2"/>
      <c r="E141" s="2"/>
      <c r="F141" s="2"/>
    </row>
    <row r="142" spans="1:6" x14ac:dyDescent="0.2">
      <c r="A142" s="1"/>
      <c r="B142" s="2"/>
      <c r="C142" s="2"/>
      <c r="D142" s="2"/>
      <c r="E142" s="2"/>
      <c r="F142" s="2"/>
    </row>
    <row r="143" spans="1:6" x14ac:dyDescent="0.2">
      <c r="A143" s="1"/>
      <c r="B143" s="2"/>
      <c r="C143" s="2"/>
      <c r="D143" s="2"/>
      <c r="E143" s="2"/>
      <c r="F143" s="2"/>
    </row>
    <row r="144" spans="1:6" x14ac:dyDescent="0.2">
      <c r="A144" s="1"/>
      <c r="B144" s="2"/>
      <c r="C144" s="2"/>
      <c r="D144" s="2"/>
      <c r="E144" s="2"/>
      <c r="F144" s="2"/>
    </row>
    <row r="145" spans="1:6" x14ac:dyDescent="0.2">
      <c r="A145" s="1"/>
      <c r="B145" s="2"/>
      <c r="C145" s="2"/>
      <c r="D145" s="2"/>
      <c r="E145" s="2"/>
      <c r="F145" s="2"/>
    </row>
    <row r="146" spans="1:6" x14ac:dyDescent="0.2">
      <c r="A146" s="1"/>
      <c r="B146" s="2"/>
      <c r="C146" s="2"/>
      <c r="D146" s="2"/>
      <c r="E146" s="2"/>
      <c r="F146" s="2"/>
    </row>
    <row r="147" spans="1:6" x14ac:dyDescent="0.2">
      <c r="A147" s="1"/>
      <c r="B147" s="2"/>
      <c r="C147" s="2"/>
      <c r="D147" s="2"/>
      <c r="E147" s="2"/>
      <c r="F147" s="2"/>
    </row>
    <row r="148" spans="1:6" x14ac:dyDescent="0.2">
      <c r="A148" s="1"/>
      <c r="B148" s="2"/>
      <c r="C148" s="2"/>
      <c r="D148" s="2"/>
      <c r="E148" s="2"/>
      <c r="F148" s="2"/>
    </row>
    <row r="149" spans="1:6" x14ac:dyDescent="0.2">
      <c r="A149" s="1"/>
      <c r="B149" s="2"/>
      <c r="C149" s="2"/>
      <c r="D149" s="2"/>
      <c r="E149" s="2"/>
      <c r="F149" s="2"/>
    </row>
    <row r="150" spans="1:6" x14ac:dyDescent="0.2">
      <c r="A150" s="1"/>
      <c r="B150" s="2"/>
      <c r="C150" s="2"/>
      <c r="D150" s="2"/>
      <c r="E150" s="2"/>
      <c r="F150" s="2"/>
    </row>
    <row r="151" spans="1:6" x14ac:dyDescent="0.2">
      <c r="A151" s="1"/>
      <c r="B151" s="2"/>
      <c r="C151" s="2"/>
      <c r="D151" s="2"/>
      <c r="E151" s="2"/>
      <c r="F151" s="2"/>
    </row>
    <row r="152" spans="1:6" x14ac:dyDescent="0.2">
      <c r="A152" s="1"/>
      <c r="B152" s="2"/>
      <c r="C152" s="2"/>
      <c r="D152" s="2"/>
      <c r="E152" s="2"/>
      <c r="F152" s="2"/>
    </row>
    <row r="153" spans="1:6" x14ac:dyDescent="0.2">
      <c r="A153" s="1"/>
      <c r="B153" s="2"/>
      <c r="C153" s="2"/>
      <c r="D153" s="2"/>
      <c r="E153" s="2"/>
      <c r="F153" s="2"/>
    </row>
    <row r="154" spans="1:6" x14ac:dyDescent="0.2">
      <c r="A154" s="1"/>
      <c r="B154" s="2"/>
      <c r="C154" s="2"/>
      <c r="D154" s="2"/>
      <c r="E154" s="2"/>
      <c r="F154" s="2"/>
    </row>
    <row r="155" spans="1:6" x14ac:dyDescent="0.2">
      <c r="A155" s="1"/>
      <c r="B155" s="2"/>
      <c r="C155" s="2"/>
      <c r="D155" s="2"/>
      <c r="E155" s="2"/>
      <c r="F155" s="2"/>
    </row>
    <row r="156" spans="1:6" x14ac:dyDescent="0.2">
      <c r="A156" s="1"/>
      <c r="B156" s="2"/>
      <c r="C156" s="2"/>
      <c r="D156" s="2"/>
      <c r="E156" s="2"/>
      <c r="F156" s="2"/>
    </row>
    <row r="157" spans="1:6" x14ac:dyDescent="0.2">
      <c r="A157" s="1"/>
      <c r="B157" s="2"/>
      <c r="C157" s="2"/>
      <c r="D157" s="2"/>
      <c r="E157" s="2"/>
      <c r="F157" s="2"/>
    </row>
    <row r="158" spans="1:6" x14ac:dyDescent="0.2">
      <c r="A158" s="1"/>
      <c r="B158" s="2"/>
      <c r="C158" s="2"/>
      <c r="D158" s="2"/>
      <c r="E158" s="2"/>
      <c r="F158" s="2"/>
    </row>
    <row r="159" spans="1:6" x14ac:dyDescent="0.2">
      <c r="A159" s="1"/>
      <c r="B159" s="2"/>
      <c r="C159" s="2"/>
      <c r="D159" s="2"/>
      <c r="E159" s="2"/>
      <c r="F159" s="2"/>
    </row>
    <row r="160" spans="1:6" x14ac:dyDescent="0.2">
      <c r="A160" s="1"/>
      <c r="B160" s="2"/>
      <c r="C160" s="2"/>
      <c r="D160" s="2"/>
      <c r="E160" s="2"/>
      <c r="F160" s="2"/>
    </row>
    <row r="161" spans="1:6" x14ac:dyDescent="0.2">
      <c r="A161" s="1"/>
      <c r="B161" s="2"/>
      <c r="C161" s="2"/>
      <c r="D161" s="2"/>
      <c r="E161" s="2"/>
      <c r="F161" s="2"/>
    </row>
    <row r="162" spans="1:6" x14ac:dyDescent="0.2">
      <c r="A162" s="1"/>
      <c r="B162" s="2"/>
      <c r="C162" s="2"/>
      <c r="D162" s="2"/>
      <c r="E162" s="2"/>
      <c r="F162" s="2"/>
    </row>
    <row r="163" spans="1:6" x14ac:dyDescent="0.2">
      <c r="A163" s="1"/>
      <c r="B163" s="2"/>
      <c r="C163" s="2"/>
      <c r="D163" s="2"/>
      <c r="E163" s="2"/>
      <c r="F163" s="2"/>
    </row>
    <row r="164" spans="1:6" x14ac:dyDescent="0.2">
      <c r="A164" s="1"/>
      <c r="B164" s="2"/>
      <c r="C164" s="2"/>
      <c r="D164" s="2"/>
      <c r="E164" s="2"/>
      <c r="F164" s="2"/>
    </row>
    <row r="165" spans="1:6" x14ac:dyDescent="0.2">
      <c r="A165" s="1"/>
      <c r="B165" s="2"/>
      <c r="C165" s="2"/>
      <c r="D165" s="2"/>
      <c r="E165" s="2"/>
      <c r="F165" s="2"/>
    </row>
    <row r="166" spans="1:6" x14ac:dyDescent="0.2">
      <c r="A166" s="1"/>
      <c r="B166" s="2"/>
      <c r="C166" s="2"/>
      <c r="D166" s="2"/>
      <c r="E166" s="2"/>
      <c r="F166" s="2"/>
    </row>
    <row r="167" spans="1:6" x14ac:dyDescent="0.2">
      <c r="A167" s="1"/>
      <c r="B167" s="2"/>
      <c r="C167" s="2"/>
      <c r="D167" s="2"/>
      <c r="E167" s="2"/>
      <c r="F167" s="2"/>
    </row>
    <row r="168" spans="1:6" x14ac:dyDescent="0.2">
      <c r="A168" s="1"/>
      <c r="B168" s="2"/>
      <c r="C168" s="2"/>
      <c r="D168" s="2"/>
      <c r="E168" s="2"/>
      <c r="F168" s="2"/>
    </row>
    <row r="169" spans="1:6" x14ac:dyDescent="0.2">
      <c r="A169" s="1"/>
      <c r="B169" s="2"/>
      <c r="C169" s="2"/>
      <c r="D169" s="2"/>
      <c r="E169" s="2"/>
      <c r="F169" s="2"/>
    </row>
    <row r="170" spans="1:6" x14ac:dyDescent="0.2">
      <c r="A170" s="1"/>
      <c r="B170" s="2"/>
      <c r="C170" s="2"/>
      <c r="D170" s="2"/>
      <c r="E170" s="2"/>
      <c r="F170" s="2"/>
    </row>
    <row r="171" spans="1:6" x14ac:dyDescent="0.2">
      <c r="A171" s="1"/>
      <c r="B171" s="2"/>
      <c r="C171" s="2"/>
      <c r="D171" s="2"/>
      <c r="E171" s="2"/>
      <c r="F171" s="2"/>
    </row>
    <row r="172" spans="1:6" x14ac:dyDescent="0.2">
      <c r="A172" s="1"/>
      <c r="B172" s="2"/>
      <c r="C172" s="2"/>
      <c r="D172" s="2"/>
      <c r="E172" s="2"/>
      <c r="F172" s="2"/>
    </row>
    <row r="173" spans="1:6" x14ac:dyDescent="0.2">
      <c r="A173" s="1"/>
      <c r="B173" s="2"/>
      <c r="C173" s="2"/>
      <c r="D173" s="2"/>
      <c r="E173" s="2"/>
      <c r="F173" s="2"/>
    </row>
    <row r="174" spans="1:6" x14ac:dyDescent="0.2">
      <c r="A174" s="1"/>
      <c r="B174" s="2"/>
      <c r="C174" s="2"/>
      <c r="D174" s="2"/>
      <c r="E174" s="2"/>
      <c r="F174" s="2"/>
    </row>
    <row r="175" spans="1:6" x14ac:dyDescent="0.2">
      <c r="A175" s="1"/>
      <c r="B175" s="2"/>
      <c r="C175" s="2"/>
      <c r="D175" s="2"/>
      <c r="E175" s="2"/>
      <c r="F175" s="2"/>
    </row>
    <row r="176" spans="1:6" x14ac:dyDescent="0.2">
      <c r="A176" s="1"/>
      <c r="B176" s="2"/>
      <c r="C176" s="2"/>
      <c r="D176" s="2"/>
      <c r="E176" s="2"/>
      <c r="F176" s="2"/>
    </row>
    <row r="177" spans="1:6" x14ac:dyDescent="0.2">
      <c r="A177" s="1"/>
      <c r="B177" s="2"/>
      <c r="C177" s="2"/>
      <c r="D177" s="2"/>
      <c r="E177" s="2"/>
      <c r="F177" s="2"/>
    </row>
    <row r="178" spans="1:6" x14ac:dyDescent="0.2">
      <c r="A178" s="1"/>
      <c r="B178" s="2"/>
      <c r="C178" s="2"/>
      <c r="D178" s="2"/>
      <c r="E178" s="2"/>
      <c r="F178" s="2"/>
    </row>
    <row r="179" spans="1:6" x14ac:dyDescent="0.2">
      <c r="A179" s="1"/>
      <c r="B179" s="2"/>
      <c r="C179" s="2"/>
      <c r="D179" s="2"/>
      <c r="E179" s="2"/>
      <c r="F179" s="2"/>
    </row>
    <row r="180" spans="1:6" x14ac:dyDescent="0.2">
      <c r="A180" s="1"/>
      <c r="B180" s="2"/>
      <c r="C180" s="2"/>
      <c r="D180" s="2"/>
      <c r="E180" s="2"/>
      <c r="F180" s="2"/>
    </row>
    <row r="181" spans="1:6" x14ac:dyDescent="0.2">
      <c r="A181" s="1"/>
      <c r="B181" s="2"/>
      <c r="C181" s="2"/>
      <c r="D181" s="2"/>
      <c r="E181" s="2"/>
      <c r="F181" s="2"/>
    </row>
    <row r="182" spans="1:6" x14ac:dyDescent="0.2">
      <c r="A182" s="1"/>
      <c r="B182" s="2"/>
      <c r="C182" s="2"/>
      <c r="D182" s="2"/>
      <c r="E182" s="2"/>
      <c r="F182" s="2"/>
    </row>
    <row r="183" spans="1:6" x14ac:dyDescent="0.2">
      <c r="A183" s="1"/>
      <c r="B183" s="2"/>
      <c r="C183" s="2"/>
      <c r="D183" s="2"/>
      <c r="E183" s="2"/>
      <c r="F183" s="2"/>
    </row>
    <row r="184" spans="1:6" x14ac:dyDescent="0.2">
      <c r="A184" s="1"/>
      <c r="B184" s="2"/>
      <c r="C184" s="2"/>
      <c r="D184" s="2"/>
      <c r="E184" s="2"/>
      <c r="F184" s="2"/>
    </row>
    <row r="185" spans="1:6" x14ac:dyDescent="0.2">
      <c r="A185" s="1"/>
      <c r="B185" s="2"/>
      <c r="C185" s="2"/>
      <c r="D185" s="2"/>
      <c r="E185" s="2"/>
      <c r="F185" s="2"/>
    </row>
    <row r="186" spans="1:6" x14ac:dyDescent="0.2">
      <c r="A186" s="1"/>
      <c r="B186" s="2"/>
      <c r="C186" s="2"/>
      <c r="D186" s="2"/>
      <c r="E186" s="2"/>
      <c r="F186" s="2"/>
    </row>
    <row r="187" spans="1:6" x14ac:dyDescent="0.2">
      <c r="A187" s="1"/>
      <c r="B187" s="2"/>
      <c r="C187" s="2"/>
      <c r="D187" s="2"/>
      <c r="E187" s="2"/>
      <c r="F187" s="2"/>
    </row>
    <row r="188" spans="1:6" x14ac:dyDescent="0.2">
      <c r="A188" s="1"/>
      <c r="B188" s="2"/>
      <c r="C188" s="2"/>
      <c r="D188" s="2"/>
      <c r="E188" s="2"/>
      <c r="F188" s="2"/>
    </row>
    <row r="189" spans="1:6" x14ac:dyDescent="0.2">
      <c r="A189" s="1"/>
      <c r="B189" s="2"/>
      <c r="C189" s="2"/>
      <c r="D189" s="2"/>
      <c r="E189" s="2"/>
      <c r="F189" s="2"/>
    </row>
    <row r="190" spans="1:6" x14ac:dyDescent="0.2">
      <c r="A190" s="1"/>
      <c r="B190" s="2"/>
      <c r="C190" s="2"/>
      <c r="D190" s="2"/>
      <c r="E190" s="2"/>
    </row>
    <row r="191" spans="1:6" x14ac:dyDescent="0.2">
      <c r="A191" s="1"/>
      <c r="B191" s="2"/>
      <c r="C191" s="2"/>
      <c r="D191" s="2"/>
      <c r="E191" s="2"/>
    </row>
    <row r="192" spans="1:6" x14ac:dyDescent="0.2">
      <c r="A192" s="1"/>
      <c r="B192" s="2"/>
      <c r="C192" s="2"/>
      <c r="D192" s="2"/>
      <c r="E192" s="2"/>
    </row>
    <row r="193" spans="1:5" x14ac:dyDescent="0.2">
      <c r="A193" s="1"/>
      <c r="B193" s="2"/>
      <c r="C193" s="2"/>
      <c r="D193" s="2"/>
      <c r="E193" s="2"/>
    </row>
    <row r="194" spans="1:5" x14ac:dyDescent="0.2">
      <c r="A194" s="1"/>
      <c r="B194" s="2"/>
      <c r="C194" s="2"/>
      <c r="D194" s="2"/>
      <c r="E194" s="2"/>
    </row>
    <row r="195" spans="1:5" x14ac:dyDescent="0.2">
      <c r="A195" s="1"/>
      <c r="B195" s="2"/>
      <c r="C195" s="2"/>
      <c r="D195" s="2"/>
      <c r="E195" s="2"/>
    </row>
    <row r="196" spans="1:5" x14ac:dyDescent="0.2">
      <c r="A196" s="1"/>
      <c r="B196" s="2"/>
      <c r="C196" s="2"/>
      <c r="D196" s="2"/>
      <c r="E196" s="2"/>
    </row>
    <row r="197" spans="1:5" x14ac:dyDescent="0.2">
      <c r="A197" s="1"/>
      <c r="B197" s="2"/>
      <c r="C197" s="2"/>
      <c r="D197" s="2"/>
      <c r="E197" s="2"/>
    </row>
    <row r="198" spans="1:5" x14ac:dyDescent="0.2">
      <c r="A198" s="1"/>
      <c r="B198" s="2"/>
      <c r="C198" s="2"/>
      <c r="D198" s="2"/>
      <c r="E198" s="2"/>
    </row>
    <row r="199" spans="1:5" x14ac:dyDescent="0.2">
      <c r="A199" s="1"/>
      <c r="B199" s="2"/>
      <c r="C199" s="2"/>
      <c r="D199" s="2"/>
      <c r="E199" s="2"/>
    </row>
    <row r="200" spans="1:5" x14ac:dyDescent="0.2">
      <c r="A200" s="1"/>
      <c r="B200" s="2"/>
      <c r="C200" s="2"/>
      <c r="D200" s="2"/>
      <c r="E200" s="2"/>
    </row>
    <row r="201" spans="1:5" x14ac:dyDescent="0.2">
      <c r="A201" s="1"/>
      <c r="B201" s="2"/>
      <c r="C201" s="2"/>
      <c r="D201" s="2"/>
      <c r="E201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2707F8-ECE0-1D4C-90C3-36B1E39D2088}">
          <x14:formula1>
            <xm:f>Settings!$A$8:$A$9</xm:f>
          </x14:formula1>
          <xm:sqref>C2:C50</xm:sqref>
        </x14:dataValidation>
        <x14:dataValidation type="list" allowBlank="1" showInputMessage="1" showErrorMessage="1" xr:uid="{410E2D61-2275-C140-8541-14AB02E25998}">
          <x14:formula1>
            <xm:f>Settings!$A$2:$A$5</xm:f>
          </x14:formula1>
          <xm:sqref>B2:B50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E1B-ED79-D34F-B731-D163E1BAA3FA}">
  <dimension ref="A1:E12"/>
  <sheetViews>
    <sheetView zoomScale="150" zoomScaleNormal="150" workbookViewId="0"/>
  </sheetViews>
  <sheetFormatPr baseColWidth="10" defaultRowHeight="16" x14ac:dyDescent="0.2"/>
  <cols>
    <col min="1" max="1" width="23.33203125" bestFit="1" customWidth="1"/>
    <col min="2" max="2" width="24.6640625" bestFit="1" customWidth="1"/>
    <col min="3" max="3" width="10.83203125" style="33"/>
    <col min="4" max="4" width="13" style="33" bestFit="1" customWidth="1"/>
    <col min="5" max="5" width="17.83203125" style="34" bestFit="1" customWidth="1"/>
  </cols>
  <sheetData>
    <row r="1" spans="1:5" x14ac:dyDescent="0.2">
      <c r="A1" s="31" t="s">
        <v>29</v>
      </c>
      <c r="B1" s="31" t="s">
        <v>28</v>
      </c>
      <c r="C1" s="32" t="s">
        <v>30</v>
      </c>
      <c r="D1" s="32" t="s">
        <v>31</v>
      </c>
      <c r="E1" s="35" t="s">
        <v>32</v>
      </c>
    </row>
    <row r="2" spans="1:5" x14ac:dyDescent="0.2">
      <c r="A2" t="str">
        <f>_xlfn.XLOOKUP(B2,EventsTable[Details],EventsTable[Racket],"Not Found",0)</f>
        <v>Brand Model #1</v>
      </c>
      <c r="B2" t="str" cm="1">
        <f t="array" ref="B2:B5">_xlfn._xlws.FILTER(EventsTable[Details],EventsTable[Event]=EventType[[#This Row],[EventType]])</f>
        <v>Technifibre Duramix 130 24/23 - 01</v>
      </c>
      <c r="C2" s="33">
        <f>_xlfn.XLOOKUP('Strings Info'!B2,EventsTable[Details],EventsTable[Date],"Not Found",0)</f>
        <v>44927</v>
      </c>
      <c r="D2" s="33" cm="1">
        <f t="array" aca="1" ref="D2" ca="1">_xlfn.XLOOKUP(1,(EventsTable[Racket]=A2)*(EventsTable[Event]=Settings!$A$2)*(EventsTable[Date]&gt;C2),EventsTable[Date],TODAY(),0,1)</f>
        <v>44933</v>
      </c>
      <c r="E2" s="34">
        <f ca="1">SUMIFS(EventsTable[Duration
(hours)],EventsTable[Racket],'Strings Info'!A2,EventsTable[Date], "&gt;=" &amp;C2, EventsTable[Date], "&lt;=" &amp;D2)</f>
        <v>9</v>
      </c>
    </row>
    <row r="3" spans="1:5" x14ac:dyDescent="0.2">
      <c r="A3" t="str">
        <f>_xlfn.XLOOKUP(B3,EventsTable[Details],EventsTable[Racket],"Not Found",0)</f>
        <v>Brand Model #2</v>
      </c>
      <c r="B3" t="str">
        <v>Technifibre Duramix 130 23/22 - 02</v>
      </c>
      <c r="C3" s="33">
        <f>_xlfn.XLOOKUP('Strings Info'!B3,EventsTable[Details],EventsTable[Date],"Not Found",0)</f>
        <v>44929</v>
      </c>
      <c r="D3" s="33" cm="1">
        <f t="array" aca="1" ref="D3" ca="1">_xlfn.XLOOKUP(1,(EventsTable[Racket]=A3)*(EventsTable[Event]=Settings!$A$2)*(EventsTable[Date]&gt;C3),EventsTable[Date],TODAY(),0,1)</f>
        <v>44935</v>
      </c>
      <c r="E3" s="34">
        <f ca="1">SUMIFS(EventsTable[Duration
(hours)],EventsTable[Racket],'Strings Info'!A3,EventsTable[Date], "&gt;=" &amp;C3, EventsTable[Date], "&lt;=" &amp;D3)</f>
        <v>7</v>
      </c>
    </row>
    <row r="4" spans="1:5" x14ac:dyDescent="0.2">
      <c r="A4" t="str">
        <f>_xlfn.XLOOKUP(B4,EventsTable[Details],EventsTable[Racket],"Not Found",0)</f>
        <v>Brand Model #1</v>
      </c>
      <c r="B4" t="str">
        <v>Technifibre Triax 130 24/23 - 01</v>
      </c>
      <c r="C4" s="33">
        <f>_xlfn.XLOOKUP('Strings Info'!B4,EventsTable[Details],EventsTable[Date],"Not Found",0)</f>
        <v>44933</v>
      </c>
      <c r="D4" s="33" cm="1">
        <f t="array" aca="1" ref="D4" ca="1">_xlfn.XLOOKUP(1,(EventsTable[Racket]=A4)*(EventsTable[Event]=Settings!$A$2)*(EventsTable[Date]&gt;C4),EventsTable[Date],TODAY(),0,1)</f>
        <v>44939</v>
      </c>
      <c r="E4" s="34">
        <f ca="1">SUMIFS(EventsTable[Duration
(hours)],EventsTable[Racket],'Strings Info'!A4,EventsTable[Date], "&gt;=" &amp;C4, EventsTable[Date], "&lt;=" &amp;D4)</f>
        <v>3</v>
      </c>
    </row>
    <row r="5" spans="1:5" x14ac:dyDescent="0.2">
      <c r="A5" t="str">
        <f>_xlfn.XLOOKUP(B5,EventsTable[Details],EventsTable[Racket],"Not Found",0)</f>
        <v>Brand Model #2</v>
      </c>
      <c r="B5" t="str">
        <v>Technifibre Triax 130 23/22 - 02</v>
      </c>
      <c r="C5" s="33">
        <f>_xlfn.XLOOKUP('Strings Info'!B5,EventsTable[Details],EventsTable[Date],"Not Found",0)</f>
        <v>44935</v>
      </c>
      <c r="D5" s="33" cm="1">
        <f t="array" aca="1" ref="D5" ca="1">_xlfn.XLOOKUP(1,(EventsTable[Racket]=A5)*(EventsTable[Event]=Settings!$A$2)*(EventsTable[Date]&gt;C5),EventsTable[Date],TODAY(),0,1)</f>
        <v>44939</v>
      </c>
      <c r="E5" s="34">
        <f ca="1">SUMIFS(EventsTable[Duration
(hours)],EventsTable[Racket],'Strings Info'!A5,EventsTable[Date], "&gt;=" &amp;C5, EventsTable[Date], "&lt;=" &amp;D5)</f>
        <v>2</v>
      </c>
    </row>
    <row r="6" spans="1:5" x14ac:dyDescent="0.2">
      <c r="A6" t="str">
        <f>_xlfn.XLOOKUP(B6,EventsTable[Details],EventsTable[Racket],"Not Found",0)</f>
        <v>Brand Model #1</v>
      </c>
      <c r="C6" s="33">
        <f>_xlfn.XLOOKUP('Strings Info'!B6,EventsTable[Details],EventsTable[Date],"Not Found",0)</f>
        <v>44928</v>
      </c>
      <c r="D6" s="33" cm="1">
        <f t="array" aca="1" ref="D6" ca="1">_xlfn.XLOOKUP(1,(EventsTable[Racket]=A6)*(EventsTable[Event]=Settings!$A$2)*(EventsTable[Date]&gt;C6),EventsTable[Date],TODAY(),0,1)</f>
        <v>44933</v>
      </c>
      <c r="E6" s="34">
        <f ca="1">SUMIFS(EventsTable[Duration
(hours)],EventsTable[Racket],'Strings Info'!A6,EventsTable[Date], "&gt;=" &amp;C6, EventsTable[Date], "&lt;=" &amp;D6)</f>
        <v>9</v>
      </c>
    </row>
    <row r="7" spans="1:5" x14ac:dyDescent="0.2">
      <c r="A7" t="str">
        <f>_xlfn.XLOOKUP(B7,EventsTable[Details],EventsTable[Racket],"Not Found",0)</f>
        <v>Brand Model #1</v>
      </c>
      <c r="C7" s="33">
        <f>_xlfn.XLOOKUP('Strings Info'!B7,EventsTable[Details],EventsTable[Date],"Not Found",0)</f>
        <v>44928</v>
      </c>
      <c r="D7" s="33" cm="1">
        <f t="array" aca="1" ref="D7" ca="1">_xlfn.XLOOKUP(1,(EventsTable[Racket]=A7)*(EventsTable[Event]=Settings!$A$2)*(EventsTable[Date]&gt;C7),EventsTable[Date],TODAY(),0,1)</f>
        <v>44933</v>
      </c>
      <c r="E7" s="34">
        <f ca="1">SUMIFS(EventsTable[Duration
(hours)],EventsTable[Racket],'Strings Info'!A7,EventsTable[Date], "&gt;=" &amp;C7, EventsTable[Date], "&lt;=" &amp;D7)</f>
        <v>9</v>
      </c>
    </row>
    <row r="8" spans="1:5" x14ac:dyDescent="0.2">
      <c r="A8" t="str">
        <f>_xlfn.XLOOKUP(B8,EventsTable[Details],EventsTable[Racket],"Not Found",0)</f>
        <v>Brand Model #1</v>
      </c>
      <c r="C8" s="33">
        <f>_xlfn.XLOOKUP('Strings Info'!B8,EventsTable[Details],EventsTable[Date],"Not Found",0)</f>
        <v>44928</v>
      </c>
      <c r="D8" s="33" cm="1">
        <f t="array" aca="1" ref="D8" ca="1">_xlfn.XLOOKUP(1,(EventsTable[Racket]=A8)*(EventsTable[Event]=Settings!$A$2)*(EventsTable[Date]&gt;C8),EventsTable[Date],TODAY(),0,1)</f>
        <v>44933</v>
      </c>
      <c r="E8" s="34">
        <f ca="1">SUMIFS(EventsTable[Duration
(hours)],EventsTable[Racket],'Strings Info'!A8,EventsTable[Date], "&gt;=" &amp;C8, EventsTable[Date], "&lt;=" &amp;D8)</f>
        <v>9</v>
      </c>
    </row>
    <row r="9" spans="1:5" x14ac:dyDescent="0.2">
      <c r="A9" t="str">
        <f>_xlfn.XLOOKUP(B9,EventsTable[Details],EventsTable[Racket],"Not Found",0)</f>
        <v>Brand Model #1</v>
      </c>
      <c r="C9" s="33">
        <f>_xlfn.XLOOKUP('Strings Info'!B9,EventsTable[Details],EventsTable[Date],"Not Found",0)</f>
        <v>44928</v>
      </c>
      <c r="D9" s="33" cm="1">
        <f t="array" aca="1" ref="D9" ca="1">_xlfn.XLOOKUP(1,(EventsTable[Racket]=A9)*(EventsTable[Event]=Settings!$A$2)*(EventsTable[Date]&gt;C9),EventsTable[Date],TODAY(),0,1)</f>
        <v>44933</v>
      </c>
      <c r="E9" s="34">
        <f ca="1">SUMIFS(EventsTable[Duration
(hours)],EventsTable[Racket],'Strings Info'!A9,EventsTable[Date], "&gt;=" &amp;C9, EventsTable[Date], "&lt;=" &amp;D9)</f>
        <v>9</v>
      </c>
    </row>
    <row r="10" spans="1:5" x14ac:dyDescent="0.2">
      <c r="A10" t="str">
        <f>_xlfn.XLOOKUP(B10,EventsTable[Details],EventsTable[Racket],"Not Found",0)</f>
        <v>Brand Model #1</v>
      </c>
      <c r="C10" s="33">
        <f>_xlfn.XLOOKUP('Strings Info'!B10,EventsTable[Details],EventsTable[Date],"Not Found",0)</f>
        <v>44928</v>
      </c>
      <c r="D10" s="33" cm="1">
        <f t="array" aca="1" ref="D10" ca="1">_xlfn.XLOOKUP(1,(EventsTable[Racket]=A10)*(EventsTable[Event]=Settings!$A$2)*(EventsTable[Date]&gt;C10),EventsTable[Date],TODAY(),0,1)</f>
        <v>44933</v>
      </c>
      <c r="E10" s="34">
        <f ca="1">SUMIFS(EventsTable[Duration
(hours)],EventsTable[Racket],'Strings Info'!A10,EventsTable[Date], "&gt;=" &amp;C10, EventsTable[Date], "&lt;=" &amp;D10)</f>
        <v>9</v>
      </c>
    </row>
    <row r="11" spans="1:5" x14ac:dyDescent="0.2">
      <c r="A11" t="str">
        <f>_xlfn.XLOOKUP(B11,EventsTable[Details],EventsTable[Racket],"Not Found",0)</f>
        <v>Brand Model #1</v>
      </c>
      <c r="C11" s="33">
        <f>_xlfn.XLOOKUP('Strings Info'!B11,EventsTable[Details],EventsTable[Date],"Not Found",0)</f>
        <v>44928</v>
      </c>
      <c r="D11" s="33" cm="1">
        <f t="array" aca="1" ref="D11" ca="1">_xlfn.XLOOKUP(1,(EventsTable[Racket]=A11)*(EventsTable[Event]=Settings!$A$2)*(EventsTable[Date]&gt;C11),EventsTable[Date],TODAY(),0,1)</f>
        <v>44933</v>
      </c>
      <c r="E11" s="34">
        <f ca="1">SUMIFS(EventsTable[Duration
(hours)],EventsTable[Racket],'Strings Info'!A11,EventsTable[Date], "&gt;=" &amp;C11, EventsTable[Date], "&lt;=" &amp;D11)</f>
        <v>9</v>
      </c>
    </row>
    <row r="12" spans="1:5" x14ac:dyDescent="0.2">
      <c r="A12" t="str">
        <f>_xlfn.XLOOKUP(B12,EventsTable[Details],EventsTable[Racket],"Not Found",0)</f>
        <v>Brand Model #1</v>
      </c>
      <c r="C12" s="33">
        <f>_xlfn.XLOOKUP('Strings Info'!B12,EventsTable[Details],EventsTable[Date],"Not Found",0)</f>
        <v>44928</v>
      </c>
      <c r="D12" s="33" cm="1">
        <f t="array" aca="1" ref="D12" ca="1">_xlfn.XLOOKUP(1,(EventsTable[Racket]=A12)*(EventsTable[Event]=Settings!$A$2)*(EventsTable[Date]&gt;C12),EventsTable[Date],TODAY(),0,1)</f>
        <v>44933</v>
      </c>
      <c r="E12" s="34">
        <f ca="1">SUMIFS(EventsTable[Duration
(hours)],EventsTable[Racket],'Strings Info'!A12,EventsTable[Date], "&gt;=" &amp;C12, EventsTable[Date], "&lt;=" &amp;D12)</f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CF9-10B2-EC4F-A2AD-13552C086ED1}">
  <dimension ref="A1:C18"/>
  <sheetViews>
    <sheetView zoomScale="150" zoomScaleNormal="150" workbookViewId="0">
      <selection activeCell="C10" sqref="C10"/>
    </sheetView>
  </sheetViews>
  <sheetFormatPr baseColWidth="10" defaultRowHeight="16" x14ac:dyDescent="0.2"/>
  <cols>
    <col min="1" max="1" width="42.83203125" bestFit="1" customWidth="1"/>
    <col min="2" max="2" width="6.5" customWidth="1"/>
    <col min="3" max="3" width="10.83203125" style="54"/>
  </cols>
  <sheetData>
    <row r="1" spans="1:3" x14ac:dyDescent="0.2">
      <c r="A1" t="s">
        <v>36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4</v>
      </c>
    </row>
    <row r="5" spans="1:3" x14ac:dyDescent="0.2">
      <c r="A5" t="s">
        <v>35</v>
      </c>
    </row>
    <row r="7" spans="1:3" x14ac:dyDescent="0.2">
      <c r="A7" t="s">
        <v>15</v>
      </c>
    </row>
    <row r="8" spans="1:3" x14ac:dyDescent="0.2">
      <c r="A8" t="s">
        <v>49</v>
      </c>
    </row>
    <row r="9" spans="1:3" x14ac:dyDescent="0.2">
      <c r="A9" t="s">
        <v>53</v>
      </c>
    </row>
    <row r="11" spans="1:3" x14ac:dyDescent="0.2">
      <c r="A11" t="s">
        <v>24</v>
      </c>
      <c r="B11">
        <v>30</v>
      </c>
    </row>
    <row r="12" spans="1:3" x14ac:dyDescent="0.2">
      <c r="A12" t="s">
        <v>44</v>
      </c>
      <c r="B12">
        <v>25</v>
      </c>
      <c r="C12" s="54" t="s">
        <v>48</v>
      </c>
    </row>
    <row r="13" spans="1:3" x14ac:dyDescent="0.2">
      <c r="A13" t="s">
        <v>25</v>
      </c>
      <c r="B13">
        <v>30</v>
      </c>
    </row>
    <row r="15" spans="1:3" x14ac:dyDescent="0.2">
      <c r="A15" t="s">
        <v>17</v>
      </c>
      <c r="B15">
        <v>10</v>
      </c>
    </row>
    <row r="16" spans="1:3" x14ac:dyDescent="0.2">
      <c r="A16" t="s">
        <v>45</v>
      </c>
      <c r="B16">
        <v>8</v>
      </c>
      <c r="C16" s="54" t="s">
        <v>48</v>
      </c>
    </row>
    <row r="17" spans="1:2" x14ac:dyDescent="0.2">
      <c r="A17" t="s">
        <v>18</v>
      </c>
      <c r="B17">
        <v>15</v>
      </c>
    </row>
    <row r="18" spans="1:2" ht="17" x14ac:dyDescent="0.2">
      <c r="A18" s="30" t="s">
        <v>41</v>
      </c>
      <c r="B18">
        <v>10</v>
      </c>
    </row>
  </sheetData>
  <conditionalFormatting sqref="E9">
    <cfRule type="cellIs" dxfId="0" priority="1" operator="greaterThanOrEqual">
      <formula>$B$18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9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14.83203125" style="2" customWidth="1"/>
    <col min="2" max="2" width="86.5" style="25" customWidth="1"/>
  </cols>
  <sheetData>
    <row r="1" spans="1:2" x14ac:dyDescent="0.2">
      <c r="A1" s="2" t="s">
        <v>19</v>
      </c>
      <c r="B1" s="25" t="s">
        <v>20</v>
      </c>
    </row>
    <row r="2" spans="1:2" x14ac:dyDescent="0.2">
      <c r="A2" s="36">
        <v>1</v>
      </c>
      <c r="B2" s="26" t="s">
        <v>21</v>
      </c>
    </row>
    <row r="3" spans="1:2" x14ac:dyDescent="0.2">
      <c r="A3" s="36">
        <v>1.1000000000000001</v>
      </c>
      <c r="B3" s="26" t="s">
        <v>22</v>
      </c>
    </row>
    <row r="4" spans="1:2" ht="115" customHeight="1" x14ac:dyDescent="0.2">
      <c r="A4" s="36">
        <v>1.2</v>
      </c>
      <c r="B4" s="27" t="s">
        <v>23</v>
      </c>
    </row>
    <row r="5" spans="1:2" x14ac:dyDescent="0.2">
      <c r="A5" s="36">
        <v>1.3</v>
      </c>
      <c r="B5" s="25" t="s">
        <v>26</v>
      </c>
    </row>
    <row r="6" spans="1:2" ht="34" x14ac:dyDescent="0.2">
      <c r="A6" s="36">
        <v>1.4</v>
      </c>
      <c r="B6" s="29" t="s">
        <v>27</v>
      </c>
    </row>
    <row r="7" spans="1:2" ht="68" x14ac:dyDescent="0.2">
      <c r="A7" s="37">
        <v>2</v>
      </c>
      <c r="B7" s="29" t="s">
        <v>33</v>
      </c>
    </row>
    <row r="8" spans="1:2" ht="34" x14ac:dyDescent="0.2">
      <c r="A8" s="36">
        <v>2.1</v>
      </c>
      <c r="B8" s="29" t="s">
        <v>39</v>
      </c>
    </row>
    <row r="9" spans="1:2" ht="136" x14ac:dyDescent="0.2">
      <c r="A9" s="36">
        <v>2.2000000000000002</v>
      </c>
      <c r="B9" s="27" t="s">
        <v>47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Data</vt:lpstr>
      <vt:lpstr>Strings Info</vt:lpstr>
      <vt:lpstr>Settings</vt:lpstr>
      <vt:lpstr>Change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2023-01-09T12:27:18Z</dcterms:created>
  <dcterms:modified xsi:type="dcterms:W3CDTF">2023-01-13T14:04:30Z</dcterms:modified>
</cp:coreProperties>
</file>