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ES INVOICE\Monthly_Weekly Sales 16\"/>
    </mc:Choice>
  </mc:AlternateContent>
  <bookViews>
    <workbookView xWindow="240" yWindow="30" windowWidth="19980" windowHeight="11130"/>
  </bookViews>
  <sheets>
    <sheet name="Summary Nov" sheetId="27" r:id="rId1"/>
    <sheet name="Sheet1" sheetId="30" r:id="rId2"/>
    <sheet name="Summary Oct" sheetId="21" r:id="rId3"/>
    <sheet name="Summary Sep" sheetId="17" r:id="rId4"/>
    <sheet name="Summary Aug" sheetId="16" r:id="rId5"/>
    <sheet name="Summary July" sheetId="10" r:id="rId6"/>
    <sheet name="Summary Jun" sheetId="8" r:id="rId7"/>
    <sheet name="1116" sheetId="28" r:id="rId8"/>
    <sheet name="1016" sheetId="23" r:id="rId9"/>
    <sheet name="0916" sheetId="18" r:id="rId10"/>
    <sheet name="0816  " sheetId="15" r:id="rId11"/>
    <sheet name="0716 " sheetId="6" r:id="rId12"/>
    <sheet name="0616" sheetId="4" r:id="rId13"/>
    <sheet name="SP Nov" sheetId="29" r:id="rId14"/>
    <sheet name="SP Oct" sheetId="22" r:id="rId15"/>
    <sheet name="SP Sep " sheetId="19" r:id="rId16"/>
    <sheet name="SP Aug" sheetId="14" r:id="rId17"/>
    <sheet name="SP Jul 16" sheetId="11" r:id="rId18"/>
    <sheet name="YTD 2016" sheetId="3" r:id="rId19"/>
    <sheet name="Sales Detail" sheetId="25" state="hidden" r:id="rId20"/>
    <sheet name="Sales Detail." sheetId="26" r:id="rId21"/>
    <sheet name="Sales - Detail" sheetId="1" state="hidden" r:id="rId22"/>
    <sheet name="Sheet5" sheetId="24" state="hidden" r:id="rId23"/>
    <sheet name="SP Jun 16" sheetId="5" state="hidden" r:id="rId24"/>
    <sheet name="SP Jul 16," sheetId="7" state="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Print_Area" localSheetId="18">'YTD 2016'!$A$1:$O$22</definedName>
    <definedName name="_xlnm.Print_Titles" localSheetId="21">'Sales - Detail'!$A:$D,'Sales - Detail'!$1:$2</definedName>
    <definedName name="_xlnm.Print_Titles" localSheetId="19">'Sales Detail'!$A:$D,'Sales Detail'!$1:$2</definedName>
    <definedName name="_xlnm.Print_Titles" localSheetId="20">'Sales Detail.'!$A:$D,'Sales Detail.'!$1:$2</definedName>
    <definedName name="QB_COLUMN_123241" localSheetId="19" hidden="1">'Sales Detail'!$I$2</definedName>
    <definedName name="QB_COLUMN_1232410" localSheetId="19" hidden="1">'Sales Detail'!$BK$2</definedName>
    <definedName name="QB_COLUMN_123242" localSheetId="19" hidden="1">'Sales Detail'!$O$2</definedName>
    <definedName name="QB_COLUMN_123243" localSheetId="19" hidden="1">'Sales Detail'!$U$2</definedName>
    <definedName name="QB_COLUMN_123244" localSheetId="19" hidden="1">'Sales Detail'!$AA$2</definedName>
    <definedName name="QB_COLUMN_123245" localSheetId="19" hidden="1">'Sales Detail'!$AG$2</definedName>
    <definedName name="QB_COLUMN_123246" localSheetId="19" hidden="1">'Sales Detail'!$AM$2</definedName>
    <definedName name="QB_COLUMN_123247" localSheetId="19" hidden="1">'Sales Detail'!$AS$2</definedName>
    <definedName name="QB_COLUMN_123248" localSheetId="19" hidden="1">'Sales Detail'!$AY$2</definedName>
    <definedName name="QB_COLUMN_123249" localSheetId="19" hidden="1">'Sales Detail'!$BE$2</definedName>
    <definedName name="QB_COLUMN_123340" localSheetId="19" hidden="1">'Sales Detail'!$BQ$2</definedName>
    <definedName name="QB_COLUMN_124230" localSheetId="21" hidden="1">'Sales - Detail'!$DC$2</definedName>
    <definedName name="QB_COLUMN_124230" localSheetId="19" hidden="1">'Sales Detail'!$BP$2</definedName>
    <definedName name="QB_COLUMN_124230" localSheetId="20" hidden="1">'Sales Detail.'!$AV$2</definedName>
    <definedName name="QB_COLUMN_124231" localSheetId="21" hidden="1">'Sales - Detail'!$K$2</definedName>
    <definedName name="QB_COLUMN_124231" localSheetId="19" hidden="1">'Sales Detail'!$H$2</definedName>
    <definedName name="QB_COLUMN_124231" localSheetId="20" hidden="1">'Sales Detail.'!$H$2</definedName>
    <definedName name="QB_COLUMN_1242310" localSheetId="21" hidden="1">'Sales - Detail'!$CE$2</definedName>
    <definedName name="QB_COLUMN_1242310" localSheetId="19" hidden="1">'Sales Detail'!$BJ$2</definedName>
    <definedName name="QB_COLUMN_1242310" localSheetId="20" hidden="1">'Sales Detail.'!$AR$2</definedName>
    <definedName name="QB_COLUMN_1242311" localSheetId="21" hidden="1">'Sales - Detail'!$CM$2</definedName>
    <definedName name="QB_COLUMN_1242312" localSheetId="21" hidden="1">'Sales - Detail'!$CU$2</definedName>
    <definedName name="QB_COLUMN_124232" localSheetId="21" hidden="1">'Sales - Detail'!$S$2</definedName>
    <definedName name="QB_COLUMN_124232" localSheetId="19" hidden="1">'Sales Detail'!$N$2</definedName>
    <definedName name="QB_COLUMN_124232" localSheetId="20" hidden="1">'Sales Detail.'!$L$2</definedName>
    <definedName name="QB_COLUMN_124233" localSheetId="21" hidden="1">'Sales - Detail'!$AA$2</definedName>
    <definedName name="QB_COLUMN_124233" localSheetId="19" hidden="1">'Sales Detail'!$T$2</definedName>
    <definedName name="QB_COLUMN_124233" localSheetId="20" hidden="1">'Sales Detail.'!$P$2</definedName>
    <definedName name="QB_COLUMN_124234" localSheetId="21" hidden="1">'Sales - Detail'!$AI$2</definedName>
    <definedName name="QB_COLUMN_124234" localSheetId="19" hidden="1">'Sales Detail'!$Z$2</definedName>
    <definedName name="QB_COLUMN_124234" localSheetId="20" hidden="1">'Sales Detail.'!$T$2</definedName>
    <definedName name="QB_COLUMN_124235" localSheetId="21" hidden="1">'Sales - Detail'!$AQ$2</definedName>
    <definedName name="QB_COLUMN_124235" localSheetId="19" hidden="1">'Sales Detail'!$AF$2</definedName>
    <definedName name="QB_COLUMN_124235" localSheetId="20" hidden="1">'Sales Detail.'!$X$2</definedName>
    <definedName name="QB_COLUMN_124236" localSheetId="21" hidden="1">'Sales - Detail'!$AY$2</definedName>
    <definedName name="QB_COLUMN_124236" localSheetId="19" hidden="1">'Sales Detail'!$AL$2</definedName>
    <definedName name="QB_COLUMN_124236" localSheetId="20" hidden="1">'Sales Detail.'!$AB$2</definedName>
    <definedName name="QB_COLUMN_124237" localSheetId="21" hidden="1">'Sales - Detail'!$BG$2</definedName>
    <definedName name="QB_COLUMN_124237" localSheetId="19" hidden="1">'Sales Detail'!$AR$2</definedName>
    <definedName name="QB_COLUMN_124237" localSheetId="20" hidden="1">'Sales Detail.'!$AF$2</definedName>
    <definedName name="QB_COLUMN_124238" localSheetId="21" hidden="1">'Sales - Detail'!$BO$2</definedName>
    <definedName name="QB_COLUMN_124238" localSheetId="19" hidden="1">'Sales Detail'!$AX$2</definedName>
    <definedName name="QB_COLUMN_124238" localSheetId="20" hidden="1">'Sales Detail.'!$AJ$2</definedName>
    <definedName name="QB_COLUMN_124239" localSheetId="21" hidden="1">'Sales - Detail'!$BW$2</definedName>
    <definedName name="QB_COLUMN_124239" localSheetId="19" hidden="1">'Sales Detail'!$BD$2</definedName>
    <definedName name="QB_COLUMN_124239" localSheetId="20" hidden="1">'Sales Detail.'!$AN$2</definedName>
    <definedName name="QB_COLUMN_125250" localSheetId="19" hidden="1">'Sales Detail'!$BR$2</definedName>
    <definedName name="QB_COLUMN_125251" localSheetId="19" hidden="1">'Sales Detail'!$J$2</definedName>
    <definedName name="QB_COLUMN_1252510" localSheetId="19" hidden="1">'Sales Detail'!$BL$2</definedName>
    <definedName name="QB_COLUMN_125252" localSheetId="19" hidden="1">'Sales Detail'!$P$2</definedName>
    <definedName name="QB_COLUMN_125253" localSheetId="19" hidden="1">'Sales Detail'!$V$2</definedName>
    <definedName name="QB_COLUMN_125254" localSheetId="19" hidden="1">'Sales Detail'!$AB$2</definedName>
    <definedName name="QB_COLUMN_125255" localSheetId="19" hidden="1">'Sales Detail'!$AH$2</definedName>
    <definedName name="QB_COLUMN_125256" localSheetId="19" hidden="1">'Sales Detail'!$AN$2</definedName>
    <definedName name="QB_COLUMN_125257" localSheetId="19" hidden="1">'Sales Detail'!$AT$2</definedName>
    <definedName name="QB_COLUMN_125258" localSheetId="19" hidden="1">'Sales Detail'!$AZ$2</definedName>
    <definedName name="QB_COLUMN_125259" localSheetId="19" hidden="1">'Sales Detail'!$BF$2</definedName>
    <definedName name="QB_COLUMN_290" localSheetId="21" hidden="1">'Sales - Detail'!$BA$1</definedName>
    <definedName name="QB_COLUMN_290" localSheetId="19" hidden="1">'Sales Detail'!$BM$1</definedName>
    <definedName name="QB_COLUMN_290" localSheetId="20" hidden="1">'Sales Detail.'!$AS$1</definedName>
    <definedName name="QB_COLUMN_59211" localSheetId="21" hidden="1">'Sales - Detail'!$G$2</definedName>
    <definedName name="QB_COLUMN_59211" localSheetId="19" hidden="1">'Sales Detail'!$F$2</definedName>
    <definedName name="QB_COLUMN_59211" localSheetId="20" hidden="1">'Sales Detail.'!$F$2</definedName>
    <definedName name="QB_COLUMN_592110" localSheetId="21" hidden="1">'Sales - Detail'!$CA$2</definedName>
    <definedName name="QB_COLUMN_592110" localSheetId="19" hidden="1">'Sales Detail'!$BH$2</definedName>
    <definedName name="QB_COLUMN_592110" localSheetId="20" hidden="1">'Sales Detail.'!$AP$2</definedName>
    <definedName name="QB_COLUMN_592111" localSheetId="21" hidden="1">'Sales - Detail'!$CI$2</definedName>
    <definedName name="QB_COLUMN_592112" localSheetId="21" hidden="1">'Sales - Detail'!$CQ$2</definedName>
    <definedName name="QB_COLUMN_59212" localSheetId="21" hidden="1">'Sales - Detail'!$O$2</definedName>
    <definedName name="QB_COLUMN_59212" localSheetId="19" hidden="1">'Sales Detail'!$L$2</definedName>
    <definedName name="QB_COLUMN_59212" localSheetId="20" hidden="1">'Sales Detail.'!$J$2</definedName>
    <definedName name="QB_COLUMN_59213" localSheetId="21" hidden="1">'Sales - Detail'!$W$2</definedName>
    <definedName name="QB_COLUMN_59213" localSheetId="19" hidden="1">'Sales Detail'!$R$2</definedName>
    <definedName name="QB_COLUMN_59213" localSheetId="20" hidden="1">'Sales Detail.'!$N$2</definedName>
    <definedName name="QB_COLUMN_59214" localSheetId="21" hidden="1">'Sales - Detail'!$AE$2</definedName>
    <definedName name="QB_COLUMN_59214" localSheetId="19" hidden="1">'Sales Detail'!$X$2</definedName>
    <definedName name="QB_COLUMN_59214" localSheetId="20" hidden="1">'Sales Detail.'!$R$2</definedName>
    <definedName name="QB_COLUMN_59215" localSheetId="21" hidden="1">'Sales - Detail'!$AM$2</definedName>
    <definedName name="QB_COLUMN_59215" localSheetId="19" hidden="1">'Sales Detail'!$AD$2</definedName>
    <definedName name="QB_COLUMN_59215" localSheetId="20" hidden="1">'Sales Detail.'!$V$2</definedName>
    <definedName name="QB_COLUMN_59216" localSheetId="21" hidden="1">'Sales - Detail'!$AU$2</definedName>
    <definedName name="QB_COLUMN_59216" localSheetId="19" hidden="1">'Sales Detail'!$AJ$2</definedName>
    <definedName name="QB_COLUMN_59216" localSheetId="20" hidden="1">'Sales Detail.'!$Z$2</definedName>
    <definedName name="QB_COLUMN_59217" localSheetId="21" hidden="1">'Sales - Detail'!$BC$2</definedName>
    <definedName name="QB_COLUMN_59217" localSheetId="19" hidden="1">'Sales Detail'!$AP$2</definedName>
    <definedName name="QB_COLUMN_59217" localSheetId="20" hidden="1">'Sales Detail.'!$AD$2</definedName>
    <definedName name="QB_COLUMN_59218" localSheetId="21" hidden="1">'Sales - Detail'!$BK$2</definedName>
    <definedName name="QB_COLUMN_59218" localSheetId="19" hidden="1">'Sales Detail'!$AV$2</definedName>
    <definedName name="QB_COLUMN_59218" localSheetId="20" hidden="1">'Sales Detail.'!$AH$2</definedName>
    <definedName name="QB_COLUMN_59219" localSheetId="21" hidden="1">'Sales - Detail'!$BS$2</definedName>
    <definedName name="QB_COLUMN_59219" localSheetId="19" hidden="1">'Sales Detail'!$BB$2</definedName>
    <definedName name="QB_COLUMN_59219" localSheetId="20" hidden="1">'Sales Detail.'!$AL$2</definedName>
    <definedName name="QB_COLUMN_59310" localSheetId="21" hidden="1">'Sales - Detail'!$CY$2</definedName>
    <definedName name="QB_COLUMN_59310" localSheetId="19" hidden="1">'Sales Detail'!$BN$2</definedName>
    <definedName name="QB_COLUMN_59310" localSheetId="20" hidden="1">'Sales Detail.'!$AT$2</definedName>
    <definedName name="QB_COLUMN_64920" localSheetId="21" hidden="1">'Sales - Detail'!$DA$2</definedName>
    <definedName name="QB_COLUMN_64920" localSheetId="19" hidden="1">'Sales Detail'!$BO$2</definedName>
    <definedName name="QB_COLUMN_64920" localSheetId="20" hidden="1">'Sales Detail.'!$AU$2</definedName>
    <definedName name="QB_COLUMN_64921" localSheetId="21" hidden="1">'Sales - Detail'!$I$2</definedName>
    <definedName name="QB_COLUMN_64921" localSheetId="19" hidden="1">'Sales Detail'!$G$2</definedName>
    <definedName name="QB_COLUMN_64921" localSheetId="20" hidden="1">'Sales Detail.'!$G$2</definedName>
    <definedName name="QB_COLUMN_649210" localSheetId="21" hidden="1">'Sales - Detail'!$CC$2</definedName>
    <definedName name="QB_COLUMN_649210" localSheetId="19" hidden="1">'Sales Detail'!$BI$2</definedName>
    <definedName name="QB_COLUMN_649210" localSheetId="20" hidden="1">'Sales Detail.'!$AQ$2</definedName>
    <definedName name="QB_COLUMN_649211" localSheetId="21" hidden="1">'Sales - Detail'!$CK$2</definedName>
    <definedName name="QB_COLUMN_649212" localSheetId="21" hidden="1">'Sales - Detail'!$CS$2</definedName>
    <definedName name="QB_COLUMN_64922" localSheetId="21" hidden="1">'Sales - Detail'!$Q$2</definedName>
    <definedName name="QB_COLUMN_64922" localSheetId="19" hidden="1">'Sales Detail'!$M$2</definedName>
    <definedName name="QB_COLUMN_64922" localSheetId="20" hidden="1">'Sales Detail.'!$K$2</definedName>
    <definedName name="QB_COLUMN_64923" localSheetId="21" hidden="1">'Sales - Detail'!$Y$2</definedName>
    <definedName name="QB_COLUMN_64923" localSheetId="19" hidden="1">'Sales Detail'!$S$2</definedName>
    <definedName name="QB_COLUMN_64923" localSheetId="20" hidden="1">'Sales Detail.'!$O$2</definedName>
    <definedName name="QB_COLUMN_64924" localSheetId="21" hidden="1">'Sales - Detail'!$AG$2</definedName>
    <definedName name="QB_COLUMN_64924" localSheetId="19" hidden="1">'Sales Detail'!$Y$2</definedName>
    <definedName name="QB_COLUMN_64924" localSheetId="20" hidden="1">'Sales Detail.'!$S$2</definedName>
    <definedName name="QB_COLUMN_64925" localSheetId="21" hidden="1">'Sales - Detail'!$AO$2</definedName>
    <definedName name="QB_COLUMN_64925" localSheetId="19" hidden="1">'Sales Detail'!$AE$2</definedName>
    <definedName name="QB_COLUMN_64925" localSheetId="20" hidden="1">'Sales Detail.'!$W$2</definedName>
    <definedName name="QB_COLUMN_64926" localSheetId="21" hidden="1">'Sales - Detail'!$AW$2</definedName>
    <definedName name="QB_COLUMN_64926" localSheetId="19" hidden="1">'Sales Detail'!$AK$2</definedName>
    <definedName name="QB_COLUMN_64926" localSheetId="20" hidden="1">'Sales Detail.'!$AA$2</definedName>
    <definedName name="QB_COLUMN_64927" localSheetId="21" hidden="1">'Sales - Detail'!$BE$2</definedName>
    <definedName name="QB_COLUMN_64927" localSheetId="19" hidden="1">'Sales Detail'!$AQ$2</definedName>
    <definedName name="QB_COLUMN_64927" localSheetId="20" hidden="1">'Sales Detail.'!$AE$2</definedName>
    <definedName name="QB_COLUMN_64928" localSheetId="21" hidden="1">'Sales - Detail'!$BM$2</definedName>
    <definedName name="QB_COLUMN_64928" localSheetId="19" hidden="1">'Sales Detail'!$AW$2</definedName>
    <definedName name="QB_COLUMN_64928" localSheetId="20" hidden="1">'Sales Detail.'!$AI$2</definedName>
    <definedName name="QB_COLUMN_64929" localSheetId="21" hidden="1">'Sales - Detail'!$BU$2</definedName>
    <definedName name="QB_COLUMN_64929" localSheetId="19" hidden="1">'Sales Detail'!$BC$2</definedName>
    <definedName name="QB_COLUMN_64929" localSheetId="20" hidden="1">'Sales Detail.'!$AM$2</definedName>
    <definedName name="QB_COLUMN_88201" localSheetId="21" hidden="1">'Sales - Detail'!$E$2</definedName>
    <definedName name="QB_COLUMN_88201" localSheetId="19" hidden="1">'Sales Detail'!$E$2</definedName>
    <definedName name="QB_COLUMN_88201" localSheetId="20" hidden="1">'Sales Detail.'!$E$2</definedName>
    <definedName name="QB_COLUMN_882010" localSheetId="21" hidden="1">'Sales - Detail'!$BY$2</definedName>
    <definedName name="QB_COLUMN_882010" localSheetId="19" hidden="1">'Sales Detail'!$BG$2</definedName>
    <definedName name="QB_COLUMN_882010" localSheetId="20" hidden="1">'Sales Detail.'!$AO$2</definedName>
    <definedName name="QB_COLUMN_882011" localSheetId="21" hidden="1">'Sales - Detail'!$CG$2</definedName>
    <definedName name="QB_COLUMN_882012" localSheetId="21" hidden="1">'Sales - Detail'!$CO$2</definedName>
    <definedName name="QB_COLUMN_88202" localSheetId="21" hidden="1">'Sales - Detail'!$M$2</definedName>
    <definedName name="QB_COLUMN_88202" localSheetId="19" hidden="1">'Sales Detail'!$K$2</definedName>
    <definedName name="QB_COLUMN_88202" localSheetId="20" hidden="1">'Sales Detail.'!$I$2</definedName>
    <definedName name="QB_COLUMN_88203" localSheetId="21" hidden="1">'Sales - Detail'!$U$2</definedName>
    <definedName name="QB_COLUMN_88203" localSheetId="19" hidden="1">'Sales Detail'!$Q$2</definedName>
    <definedName name="QB_COLUMN_88203" localSheetId="20" hidden="1">'Sales Detail.'!$M$2</definedName>
    <definedName name="QB_COLUMN_88204" localSheetId="21" hidden="1">'Sales - Detail'!$AC$2</definedName>
    <definedName name="QB_COLUMN_88204" localSheetId="19" hidden="1">'Sales Detail'!$W$2</definedName>
    <definedName name="QB_COLUMN_88204" localSheetId="20" hidden="1">'Sales Detail.'!$Q$2</definedName>
    <definedName name="QB_COLUMN_88205" localSheetId="21" hidden="1">'Sales - Detail'!$AK$2</definedName>
    <definedName name="QB_COLUMN_88205" localSheetId="19" hidden="1">'Sales Detail'!$AC$2</definedName>
    <definedName name="QB_COLUMN_88205" localSheetId="20" hidden="1">'Sales Detail.'!$U$2</definedName>
    <definedName name="QB_COLUMN_88206" localSheetId="21" hidden="1">'Sales - Detail'!$AS$2</definedName>
    <definedName name="QB_COLUMN_88206" localSheetId="19" hidden="1">'Sales Detail'!$AI$2</definedName>
    <definedName name="QB_COLUMN_88206" localSheetId="20" hidden="1">'Sales Detail.'!$Y$2</definedName>
    <definedName name="QB_COLUMN_88207" localSheetId="21" hidden="1">'Sales - Detail'!$BA$2</definedName>
    <definedName name="QB_COLUMN_88207" localSheetId="19" hidden="1">'Sales Detail'!$AO$2</definedName>
    <definedName name="QB_COLUMN_88207" localSheetId="20" hidden="1">'Sales Detail.'!$AC$2</definedName>
    <definedName name="QB_COLUMN_88208" localSheetId="21" hidden="1">'Sales - Detail'!$BI$2</definedName>
    <definedName name="QB_COLUMN_88208" localSheetId="19" hidden="1">'Sales Detail'!$AU$2</definedName>
    <definedName name="QB_COLUMN_88208" localSheetId="20" hidden="1">'Sales Detail.'!$AG$2</definedName>
    <definedName name="QB_COLUMN_88209" localSheetId="21" hidden="1">'Sales - Detail'!$BQ$2</definedName>
    <definedName name="QB_COLUMN_88209" localSheetId="19" hidden="1">'Sales Detail'!$BA$2</definedName>
    <definedName name="QB_COLUMN_88209" localSheetId="20" hidden="1">'Sales Detail.'!$AK$2</definedName>
    <definedName name="QB_COLUMN_88300" localSheetId="21" hidden="1">'Sales - Detail'!$CW$2</definedName>
    <definedName name="QB_COLUMN_88300" localSheetId="19" hidden="1">'Sales Detail'!$BM$2</definedName>
    <definedName name="QB_COLUMN_88300" localSheetId="20" hidden="1">'Sales Detail.'!$AS$2</definedName>
    <definedName name="QB_DATA_0" localSheetId="21" hidden="1">'Sales - Detail'!$4:$4,'Sales - Detail'!$5:$5,'Sales - Detail'!$6:$6,'Sales - Detail'!$8:$8,'Sales - Detail'!$9:$9,'Sales - Detail'!$10:$10,'Sales - Detail'!$11:$11,'Sales - Detail'!$12:$12,'Sales - Detail'!$13:$13,'Sales - Detail'!$14:$14,'Sales - Detail'!$15:$15,'Sales - Detail'!$16:$16,'Sales - Detail'!$17:$17,'Sales - Detail'!$18:$18,'Sales - Detail'!$19:$19,'Sales - Detail'!$20:$20</definedName>
    <definedName name="QB_DATA_0" localSheetId="19" hidden="1">'Sales Detail'!$4:$4,'Sales Detail'!$5:$5,'Sales Detail'!$6:$6,'Sales Detail'!$8:$8,'Sales Detail'!$9:$9,'Sales Detail'!$10:$10,'Sales Detail'!$11:$11,'Sales Detail'!$12:$12,'Sales Detail'!$13:$13,'Sales Detail'!$14:$14,'Sales Detail'!$15:$15,'Sales Detail'!$16:$16,'Sales Detail'!$17:$17,'Sales Detail'!$18:$18,'Sales Detail'!$19:$19,'Sales Detail'!$20:$20</definedName>
    <definedName name="QB_DATA_0" localSheetId="20" hidden="1">'Sales Detail.'!$4:$4,'Sales Detail.'!$5:$5,'Sales Detail.'!$6:$6,'Sales Detail.'!$8:$8,'Sales Detail.'!$9:$9,'Sales Detail.'!$10:$10,'Sales Detail.'!$11:$11,'Sales Detail.'!$12:$12,'Sales Detail.'!$13:$13,'Sales Detail.'!$14:$14,'Sales Detail.'!$15:$15,'Sales Detail.'!$16:$16,'Sales Detail.'!$17:$17,'Sales Detail.'!$18:$18,'Sales Detail.'!$19:$19,'Sales Detail.'!$20:$20</definedName>
    <definedName name="QB_DATA_1" localSheetId="21" hidden="1">'Sales - Detail'!$21:$21,'Sales - Detail'!$22:$22,'Sales - Detail'!$23:$23,'Sales - Detail'!$24:$24,'Sales - Detail'!$25:$25,'Sales - Detail'!$26:$26,'Sales - Detail'!$27:$27,'Sales - Detail'!$28:$28,'Sales - Detail'!$29:$29,'Sales - Detail'!$30:$30,'Sales - Detail'!$31:$31,'Sales - Detail'!$32:$32,'Sales - Detail'!$33:$33,'Sales - Detail'!$34:$34,'Sales - Detail'!$35:$35,'Sales - Detail'!$36:$36</definedName>
    <definedName name="QB_DATA_1" localSheetId="19" hidden="1">'Sales Detail'!$21:$21,'Sales Detail'!$22:$22,'Sales Detail'!$23:$23,'Sales Detail'!$24:$24,'Sales Detail'!$25:$25,'Sales Detail'!$26:$26,'Sales Detail'!$27:$27,'Sales Detail'!$28:$28,'Sales Detail'!$29:$29,'Sales Detail'!$30:$30,'Sales Detail'!$31:$31,'Sales Detail'!$32:$32,'Sales Detail'!$33:$33,'Sales Detail'!$34:$34,'Sales Detail'!$35:$35,'Sales Detail'!$36:$36</definedName>
    <definedName name="QB_DATA_1" localSheetId="20" hidden="1">'Sales Detail.'!$21:$21,'Sales Detail.'!$22:$22,'Sales Detail.'!$23:$23,'Sales Detail.'!$24:$24,'Sales Detail.'!$25:$25,'Sales Detail.'!$26:$26,'Sales Detail.'!$27:$27,'Sales Detail.'!$28:$28,'Sales Detail.'!$29:$29,'Sales Detail.'!$30:$30,'Sales Detail.'!$31:$31,'Sales Detail.'!$32:$32,'Sales Detail.'!$33:$33,'Sales Detail.'!$34:$34,'Sales Detail.'!$35:$35,'Sales Detail.'!$36:$36</definedName>
    <definedName name="QB_DATA_10" localSheetId="21" hidden="1">'Sales - Detail'!$167:$167,'Sales - Detail'!$168:$168,'Sales - Detail'!$169:$169,'Sales - Detail'!$170:$170,'Sales - Detail'!$171:$171,'Sales - Detail'!$172:$172,'Sales - Detail'!$173:$173,'Sales - Detail'!$174:$174,'Sales - Detail'!$175:$175,'Sales - Detail'!$176:$176,'Sales - Detail'!$177:$177,'Sales - Detail'!$178:$178,'Sales - Detail'!$179:$179,'Sales - Detail'!$180:$180,'Sales - Detail'!$181:$181,'Sales - Detail'!$182:$182</definedName>
    <definedName name="QB_DATA_10" localSheetId="19" hidden="1">'Sales Detail'!$167:$167,'Sales Detail'!$168:$168,'Sales Detail'!$169:$169,'Sales Detail'!$170:$170,'Sales Detail'!$171:$171,'Sales Detail'!$172:$172,'Sales Detail'!$173:$173,'Sales Detail'!$174:$174,'Sales Detail'!$175:$175,'Sales Detail'!$176:$176,'Sales Detail'!$177:$177,'Sales Detail'!$178:$178,'Sales Detail'!$179:$179,'Sales Detail'!$180:$180,'Sales Detail'!$181:$181,'Sales Detail'!$182:$182</definedName>
    <definedName name="QB_DATA_10" localSheetId="20" hidden="1">'Sales Detail.'!$167:$167,'Sales Detail.'!$168:$168,'Sales Detail.'!$169:$169,'Sales Detail.'!$170:$170,'Sales Detail.'!$171:$171,'Sales Detail.'!$172:$172,'Sales Detail.'!$173:$173,'Sales Detail.'!$174:$174,'Sales Detail.'!$175:$175,'Sales Detail.'!$176:$176,'Sales Detail.'!$177:$177,'Sales Detail.'!$178:$178,'Sales Detail.'!$179:$179,'Sales Detail.'!$180:$180,'Sales Detail.'!$181:$181,'Sales Detail.'!$182:$182</definedName>
    <definedName name="QB_DATA_11" localSheetId="21" hidden="1">'Sales - Detail'!$183:$183,'Sales - Detail'!$184:$184,'Sales - Detail'!$185:$185,'Sales - Detail'!$186:$186,'Sales - Detail'!$187:$187,'Sales - Detail'!$188:$188,'Sales - Detail'!$189:$189,'Sales - Detail'!$190:$190,'Sales - Detail'!$191:$191,'Sales - Detail'!$192:$192,'Sales - Detail'!$193:$193,'Sales - Detail'!$194:$194,'Sales - Detail'!$195:$195,'Sales - Detail'!$196:$196,'Sales - Detail'!$197:$197,'Sales - Detail'!$198:$198</definedName>
    <definedName name="QB_DATA_11" localSheetId="19" hidden="1">'Sales Detail'!$183:$183,'Sales Detail'!$184:$184,'Sales Detail'!$185:$185,'Sales Detail'!$186:$186,'Sales Detail'!$187:$187,'Sales Detail'!$188:$188,'Sales Detail'!$189:$189,'Sales Detail'!$190:$190,'Sales Detail'!$191:$191,'Sales Detail'!$192:$192,'Sales Detail'!$193:$193,'Sales Detail'!$194:$194,'Sales Detail'!$195:$195,'Sales Detail'!$196:$196,'Sales Detail'!$197:$197,'Sales Detail'!$198:$198</definedName>
    <definedName name="QB_DATA_11" localSheetId="20" hidden="1">'Sales Detail.'!$183:$183,'Sales Detail.'!$184:$184,'Sales Detail.'!$185:$185,'Sales Detail.'!$186:$186,'Sales Detail.'!$187:$187,'Sales Detail.'!$188:$188,'Sales Detail.'!$189:$189,'Sales Detail.'!$190:$190,'Sales Detail.'!$191:$191,'Sales Detail.'!$192:$192,'Sales Detail.'!$193:$193,'Sales Detail.'!$194:$194,'Sales Detail.'!$195:$195,'Sales Detail.'!$196:$196,'Sales Detail.'!$197:$197,'Sales Detail.'!$198:$198</definedName>
    <definedName name="QB_DATA_12" localSheetId="21" hidden="1">'Sales - Detail'!$199:$199,'Sales - Detail'!$200:$200,'Sales - Detail'!$201:$201,'Sales - Detail'!$202:$202,'Sales - Detail'!$203:$203,'Sales - Detail'!$204:$204,'Sales - Detail'!$205:$205,'Sales - Detail'!$206:$206,'Sales - Detail'!$207:$207,'Sales - Detail'!$208:$208,'Sales - Detail'!$209:$209,'Sales - Detail'!$210:$210,'Sales - Detail'!$211:$211,'Sales - Detail'!$212:$212,'Sales - Detail'!$213:$213,'Sales - Detail'!$214:$214</definedName>
    <definedName name="QB_DATA_12" localSheetId="19" hidden="1">'Sales Detail'!$199:$199,'Sales Detail'!$200:$200,'Sales Detail'!$201:$201,'Sales Detail'!$202:$202,'Sales Detail'!$203:$203,'Sales Detail'!$204:$204,'Sales Detail'!$205:$205,'Sales Detail'!$206:$206,'Sales Detail'!$207:$207,'Sales Detail'!$208:$208,'Sales Detail'!$209:$209,'Sales Detail'!$210:$210,'Sales Detail'!$211:$211,'Sales Detail'!$212:$212,'Sales Detail'!$213:$213,'Sales Detail'!$214:$214</definedName>
    <definedName name="QB_DATA_12" localSheetId="20" hidden="1">'Sales Detail.'!$199:$199,'Sales Detail.'!$200:$200,'Sales Detail.'!$201:$201,'Sales Detail.'!$202:$202,'Sales Detail.'!$203:$203,'Sales Detail.'!$204:$204,'Sales Detail.'!$205:$205,'Sales Detail.'!$206:$206,'Sales Detail.'!$207:$207,'Sales Detail.'!$208:$208,'Sales Detail.'!$209:$209,'Sales Detail.'!$210:$210,'Sales Detail.'!$211:$211,'Sales Detail.'!$212:$212,'Sales Detail.'!$213:$213,'Sales Detail.'!$214:$214</definedName>
    <definedName name="QB_DATA_13" localSheetId="21" hidden="1">'Sales - Detail'!$215:$215,'Sales - Detail'!$216:$216,'Sales - Detail'!$217:$217,'Sales - Detail'!$218:$218,'Sales - Detail'!$219:$219,'Sales - Detail'!$220:$220,'Sales - Detail'!$221:$221,'Sales - Detail'!$222:$222,'Sales - Detail'!$223:$223,'Sales - Detail'!$224:$224,'Sales - Detail'!$225:$225,'Sales - Detail'!$226:$226,'Sales - Detail'!$227:$227,'Sales - Detail'!$228:$228,'Sales - Detail'!$229:$229,'Sales - Detail'!$230:$230</definedName>
    <definedName name="QB_DATA_13" localSheetId="19" hidden="1">'Sales Detail'!$215:$215,'Sales Detail'!$216:$216,'Sales Detail'!$217:$217,'Sales Detail'!$218:$218,'Sales Detail'!$219:$219,'Sales Detail'!$220:$220,'Sales Detail'!$221:$221,'Sales Detail'!$222:$222,'Sales Detail'!$223:$223,'Sales Detail'!$224:$224,'Sales Detail'!$225:$225,'Sales Detail'!$226:$226,'Sales Detail'!$227:$227,'Sales Detail'!$228:$228,'Sales Detail'!$229:$229,'Sales Detail'!$230:$230</definedName>
    <definedName name="QB_DATA_13" localSheetId="20" hidden="1">'Sales Detail.'!$215:$215,'Sales Detail.'!$216:$216,'Sales Detail.'!$217:$217,'Sales Detail.'!$218:$218,'Sales Detail.'!$219:$219,'Sales Detail.'!$220:$220,'Sales Detail.'!$221:$221,'Sales Detail.'!$222:$222,'Sales Detail.'!$223:$223,'Sales Detail.'!$224:$224,'Sales Detail.'!$225:$225,'Sales Detail.'!$226:$226,'Sales Detail.'!$227:$227,'Sales Detail.'!$228:$228,'Sales Detail.'!$229:$229,'Sales Detail.'!$230:$230</definedName>
    <definedName name="QB_DATA_14" localSheetId="21" hidden="1">'Sales - Detail'!$231:$231,'Sales - Detail'!$232:$232,'Sales - Detail'!$233:$233,'Sales - Detail'!$234:$234,'Sales - Detail'!$235:$235,'Sales - Detail'!$236:$236,'Sales - Detail'!$237:$237,'Sales - Detail'!$238:$238,'Sales - Detail'!$239:$239,'Sales - Detail'!$240:$240,'Sales - Detail'!$241:$241,'Sales - Detail'!$242:$242,'Sales - Detail'!$243:$243,'Sales - Detail'!$244:$244,'Sales - Detail'!$245:$245,'Sales - Detail'!$246:$246</definedName>
    <definedName name="QB_DATA_14" localSheetId="19" hidden="1">'Sales Detail'!$231:$231,'Sales Detail'!$232:$232,'Sales Detail'!$233:$233,'Sales Detail'!$234:$234,'Sales Detail'!$235:$235,'Sales Detail'!$236:$236,'Sales Detail'!$237:$237,'Sales Detail'!$238:$238,'Sales Detail'!$239:$239,'Sales Detail'!$240:$240,'Sales Detail'!$241:$241,'Sales Detail'!$242:$242,'Sales Detail'!$243:$243,'Sales Detail'!$244:$244,'Sales Detail'!$245:$245,'Sales Detail'!$246:$246</definedName>
    <definedName name="QB_DATA_14" localSheetId="20" hidden="1">'Sales Detail.'!$231:$231,'Sales Detail.'!$232:$232,'Sales Detail.'!$233:$233,'Sales Detail.'!$234:$234,'Sales Detail.'!$235:$235,'Sales Detail.'!$236:$236,'Sales Detail.'!$237:$237,'Sales Detail.'!$238:$238,'Sales Detail.'!$239:$239,'Sales Detail.'!$240:$240,'Sales Detail.'!$241:$241,'Sales Detail.'!$242:$242,'Sales Detail.'!$243:$243,'Sales Detail.'!$244:$244,'Sales Detail.'!$245:$245,'Sales Detail.'!$246:$246</definedName>
    <definedName name="QB_DATA_15" localSheetId="21" hidden="1">'Sales - Detail'!$247:$247,'Sales - Detail'!$248:$248,'Sales - Detail'!$249:$249,'Sales - Detail'!$250:$250,'Sales - Detail'!$251:$251,'Sales - Detail'!$252:$252,'Sales - Detail'!$253:$253,'Sales - Detail'!$254:$254,'Sales - Detail'!$255:$255,'Sales - Detail'!$256:$256,'Sales - Detail'!$257:$257,'Sales - Detail'!$258:$258,'Sales - Detail'!$259:$259,'Sales - Detail'!$260:$260,'Sales - Detail'!$261:$261,'Sales - Detail'!$262:$262</definedName>
    <definedName name="QB_DATA_15" localSheetId="19" hidden="1">'Sales Detail'!$247:$247,'Sales Detail'!$248:$248,'Sales Detail'!$249:$249,'Sales Detail'!$250:$250,'Sales Detail'!$251:$251,'Sales Detail'!$252:$252,'Sales Detail'!$253:$253,'Sales Detail'!$254:$254,'Sales Detail'!$255:$255,'Sales Detail'!$256:$256,'Sales Detail'!$257:$257,'Sales Detail'!$258:$258,'Sales Detail'!$259:$259,'Sales Detail'!$260:$260,'Sales Detail'!$261:$261,'Sales Detail'!$262:$262</definedName>
    <definedName name="QB_DATA_15" localSheetId="20" hidden="1">'Sales Detail.'!$247:$247,'Sales Detail.'!$248:$248,'Sales Detail.'!$249:$249,'Sales Detail.'!$250:$250,'Sales Detail.'!$251:$251,'Sales Detail.'!$252:$252,'Sales Detail.'!$253:$253,'Sales Detail.'!$254:$254,'Sales Detail.'!$255:$255,'Sales Detail.'!$256:$256,'Sales Detail.'!$257:$257,'Sales Detail.'!$258:$258,'Sales Detail.'!$259:$259,'Sales Detail.'!$260:$260,'Sales Detail.'!$261:$261,'Sales Detail.'!$262:$262</definedName>
    <definedName name="QB_DATA_16" localSheetId="21" hidden="1">'Sales - Detail'!$263:$263,'Sales - Detail'!$264:$264,'Sales - Detail'!$265:$265,'Sales - Detail'!$266:$266,'Sales - Detail'!$267:$267,'Sales - Detail'!$269:$269,'Sales - Detail'!$270:$270,'Sales - Detail'!$271:$271,'Sales - Detail'!$272:$272,'Sales - Detail'!$273:$273,'Sales - Detail'!$275:$275,'Sales - Detail'!$276:$276,'Sales - Detail'!$278:$278,'Sales - Detail'!$279:$279,'Sales - Detail'!$280:$280,'Sales - Detail'!$281:$281</definedName>
    <definedName name="QB_DATA_16" localSheetId="19" hidden="1">'Sales Detail'!$263:$263,'Sales Detail'!$264:$264,'Sales Detail'!$265:$265,'Sales Detail'!$266:$266,'Sales Detail'!$267:$267,'Sales Detail'!$268:$268,'Sales Detail'!$269:$269,'Sales Detail'!$270:$270,'Sales Detail'!$271:$271,'Sales Detail'!$272:$272,'Sales Detail'!$273:$273,'Sales Detail'!$274:$274,'Sales Detail'!$275:$275,'Sales Detail'!$276:$276,'Sales Detail'!$277:$277,'Sales Detail'!$278:$278</definedName>
    <definedName name="QB_DATA_16" localSheetId="20" hidden="1">'Sales Detail.'!$263:$263,'Sales Detail.'!$264:$264,'Sales Detail.'!$265:$265,'Sales Detail.'!$266:$266,'Sales Detail.'!$267:$267,'Sales Detail.'!$268:$268,'Sales Detail.'!$269:$269,'Sales Detail.'!$270:$270,'Sales Detail.'!$271:$271,'Sales Detail.'!$272:$272,'Sales Detail.'!$273:$273,'Sales Detail.'!$274:$274,'Sales Detail.'!$275:$275,'Sales Detail.'!$276:$276,'Sales Detail.'!$277:$277,'Sales Detail.'!$278:$278</definedName>
    <definedName name="QB_DATA_17" localSheetId="21" hidden="1">'Sales - Detail'!$282:$282</definedName>
    <definedName name="QB_DATA_17" localSheetId="19" hidden="1">'Sales Detail'!$279:$279,'Sales Detail'!$280:$280,'Sales Detail'!$281:$281,'Sales Detail'!$282:$282,'Sales Detail'!$283:$283,'Sales Detail'!$284:$284,'Sales Detail'!$285:$285,'Sales Detail'!$286:$286,'Sales Detail'!$287:$287,'Sales Detail'!$288:$288,'Sales Detail'!$289:$289,'Sales Detail'!$290:$290,'Sales Detail'!$291:$291,'Sales Detail'!$292:$292,'Sales Detail'!$293:$293,'Sales Detail'!$294:$294</definedName>
    <definedName name="QB_DATA_17" localSheetId="20" hidden="1">'Sales Detail.'!$279:$279,'Sales Detail.'!$280:$280,'Sales Detail.'!$281:$281,'Sales Detail.'!$282:$282,'Sales Detail.'!$283:$283,'Sales Detail.'!$284:$284,'Sales Detail.'!$285:$285,'Sales Detail.'!$286:$286,'Sales Detail.'!$287:$287,'Sales Detail.'!$288:$288,'Sales Detail.'!$289:$289,'Sales Detail.'!$290:$290,'Sales Detail.'!$291:$291,'Sales Detail.'!$292:$292,'Sales Detail.'!$293:$293,'Sales Detail.'!$294:$294</definedName>
    <definedName name="QB_DATA_18" localSheetId="19" hidden="1">'Sales Detail'!$295:$295,'Sales Detail'!$296:$296,'Sales Detail'!$297:$297,'Sales Detail'!$298:$298,'Sales Detail'!$299:$299,'Sales Detail'!$300:$300,'Sales Detail'!$301:$301,'Sales Detail'!$302:$302,'Sales Detail'!$303:$303,'Sales Detail'!$304:$304,'Sales Detail'!$305:$305,'Sales Detail'!$306:$306,'Sales Detail'!$307:$307,'Sales Detail'!$308:$308,'Sales Detail'!$309:$309,'Sales Detail'!$310:$310</definedName>
    <definedName name="QB_DATA_18" localSheetId="20" hidden="1">'Sales Detail.'!$295:$295,'Sales Detail.'!$296:$296,'Sales Detail.'!$297:$297,'Sales Detail.'!$298:$298,'Sales Detail.'!$299:$299,'Sales Detail.'!$300:$300,'Sales Detail.'!$301:$301,'Sales Detail.'!$302:$302,'Sales Detail.'!$303:$303,'Sales Detail.'!$304:$304,'Sales Detail.'!$305:$305,'Sales Detail.'!$306:$306,'Sales Detail.'!$307:$307,'Sales Detail.'!$308:$308,'Sales Detail.'!$309:$309,'Sales Detail.'!$310:$310</definedName>
    <definedName name="QB_DATA_19" localSheetId="19" hidden="1">'Sales Detail'!$311:$311,'Sales Detail'!$312:$312,'Sales Detail'!$313:$313,'Sales Detail'!$314:$314,'Sales Detail'!$315:$315,'Sales Detail'!$316:$316,'Sales Detail'!$317:$317,'Sales Detail'!$318:$318,'Sales Detail'!$319:$319,'Sales Detail'!$320:$320,'Sales Detail'!$321:$321,'Sales Detail'!$322:$322,'Sales Detail'!$323:$323,'Sales Detail'!$324:$324,'Sales Detail'!$325:$325,'Sales Detail'!$326:$326</definedName>
    <definedName name="QB_DATA_19" localSheetId="20" hidden="1">'Sales Detail.'!$311:$311,'Sales Detail.'!$312:$312,'Sales Detail.'!$313:$313,'Sales Detail.'!$314:$314,'Sales Detail.'!$315:$315,'Sales Detail.'!$316:$316,'Sales Detail.'!$317:$317,'Sales Detail.'!$318:$318,'Sales Detail.'!$319:$319,'Sales Detail.'!$320:$320,'Sales Detail.'!$321:$321,'Sales Detail.'!$322:$322,'Sales Detail.'!$323:$323,'Sales Detail.'!$324:$324,'Sales Detail.'!$325:$325,'Sales Detail.'!$326:$326</definedName>
    <definedName name="QB_DATA_2" localSheetId="21" hidden="1">'Sales - Detail'!$37:$37,'Sales - Detail'!$38:$38,'Sales - Detail'!$39:$39,'Sales - Detail'!$40:$40,'Sales - Detail'!$41:$41,'Sales - Detail'!$42:$42,'Sales - Detail'!$43:$43,'Sales - Detail'!$44:$44,'Sales - Detail'!$45:$45,'Sales - Detail'!$46:$46,'Sales - Detail'!$47:$47,'Sales - Detail'!$48:$48,'Sales - Detail'!$49:$49,'Sales - Detail'!$51:$51,'Sales - Detail'!$52:$52,'Sales - Detail'!$53:$53</definedName>
    <definedName name="QB_DATA_2" localSheetId="19" hidden="1">'Sales Detail'!$37:$37,'Sales Detail'!$38:$38,'Sales Detail'!$39:$39,'Sales Detail'!$40:$40,'Sales Detail'!$41:$41,'Sales Detail'!$42:$42,'Sales Detail'!$43:$43,'Sales Detail'!$44:$44,'Sales Detail'!$45:$45,'Sales Detail'!$46:$46,'Sales Detail'!$47:$47,'Sales Detail'!$48:$48,'Sales Detail'!$49:$49,'Sales Detail'!$50:$50,'Sales Detail'!$51:$51,'Sales Detail'!$52:$52</definedName>
    <definedName name="QB_DATA_2" localSheetId="20" hidden="1">'Sales Detail.'!$37:$37,'Sales Detail.'!$38:$38,'Sales Detail.'!$39:$39,'Sales Detail.'!$40:$40,'Sales Detail.'!$41:$41,'Sales Detail.'!$42:$42,'Sales Detail.'!$43:$43,'Sales Detail.'!$44:$44,'Sales Detail.'!$45:$45,'Sales Detail.'!$46:$46,'Sales Detail.'!$47:$47,'Sales Detail.'!$48:$48,'Sales Detail.'!$49:$49,'Sales Detail.'!$50:$50,'Sales Detail.'!$51:$51,'Sales Detail.'!$52:$52</definedName>
    <definedName name="QB_DATA_20" localSheetId="19" hidden="1">'Sales Detail'!$327:$327,'Sales Detail'!$328:$328,'Sales Detail'!$329:$329,'Sales Detail'!$330:$330,'Sales Detail'!$331:$331,'Sales Detail'!$332:$332,'Sales Detail'!$333:$333,'Sales Detail'!$334:$334,'Sales Detail'!$335:$335,'Sales Detail'!$336:$336,'Sales Detail'!$337:$337,'Sales Detail'!$338:$338,'Sales Detail'!$339:$339,'Sales Detail'!$340:$340,'Sales Detail'!$341:$341,'Sales Detail'!$343:$343</definedName>
    <definedName name="QB_DATA_20" localSheetId="20" hidden="1">'Sales Detail.'!$327:$327,'Sales Detail.'!$328:$328,'Sales Detail.'!$329:$329,'Sales Detail.'!$330:$330,'Sales Detail.'!$331:$331,'Sales Detail.'!$333:$333,'Sales Detail.'!$334:$334,'Sales Detail.'!$335:$335,'Sales Detail.'!$336:$336,'Sales Detail.'!$337:$337,'Sales Detail.'!$339:$339,'Sales Detail.'!$340:$340,'Sales Detail.'!$342:$342,'Sales Detail.'!$343:$343,'Sales Detail.'!$344:$344,'Sales Detail.'!$345:$345</definedName>
    <definedName name="QB_DATA_21" localSheetId="19" hidden="1">'Sales Detail'!$344:$344,'Sales Detail'!$345:$345,'Sales Detail'!$346:$346,'Sales Detail'!$347:$347,'Sales Detail'!$349:$349,'Sales Detail'!$350:$350,'Sales Detail'!$352:$352,'Sales Detail'!$353:$353,'Sales Detail'!$354:$354,'Sales Detail'!$355:$355,'Sales Detail'!$356:$356</definedName>
    <definedName name="QB_DATA_21" localSheetId="20" hidden="1">'Sales Detail.'!$346:$346</definedName>
    <definedName name="QB_DATA_3" localSheetId="21" hidden="1">'Sales - Detail'!$54:$54,'Sales - Detail'!$56:$56,'Sales - Detail'!$57:$57,'Sales - Detail'!$58:$58,'Sales - Detail'!$59:$59,'Sales - Detail'!$60:$60,'Sales - Detail'!$61:$61,'Sales - Detail'!$62:$62,'Sales - Detail'!$63:$63,'Sales - Detail'!$64:$64,'Sales - Detail'!$65:$65,'Sales - Detail'!$66:$66,'Sales - Detail'!$67:$67,'Sales - Detail'!$68:$68,'Sales - Detail'!$69:$69,'Sales - Detail'!$70:$70</definedName>
    <definedName name="QB_DATA_3" localSheetId="19" hidden="1">'Sales Detail'!$53:$53,'Sales Detail'!$54:$54,'Sales Detail'!$55:$55,'Sales Detail'!$56:$56,'Sales Detail'!$57:$57,'Sales Detail'!$58:$58,'Sales Detail'!$59:$59,'Sales Detail'!$60:$60,'Sales Detail'!$61:$61,'Sales Detail'!$62:$62,'Sales Detail'!$63:$63,'Sales Detail'!$64:$64,'Sales Detail'!$65:$65,'Sales Detail'!$66:$66,'Sales Detail'!$67:$67,'Sales Detail'!$68:$68</definedName>
    <definedName name="QB_DATA_3" localSheetId="20" hidden="1">'Sales Detail.'!$53:$53,'Sales Detail.'!$54:$54,'Sales Detail.'!$55:$55,'Sales Detail.'!$56:$56,'Sales Detail.'!$57:$57,'Sales Detail.'!$58:$58,'Sales Detail.'!$59:$59,'Sales Detail.'!$60:$60,'Sales Detail.'!$61:$61,'Sales Detail.'!$62:$62,'Sales Detail.'!$63:$63,'Sales Detail.'!$64:$64,'Sales Detail.'!$65:$65,'Sales Detail.'!$66:$66,'Sales Detail.'!$67:$67,'Sales Detail.'!$68:$68</definedName>
    <definedName name="QB_DATA_4" localSheetId="21" hidden="1">'Sales - Detail'!$71:$71,'Sales - Detail'!$72:$72,'Sales - Detail'!$73:$73,'Sales - Detail'!$74:$74,'Sales - Detail'!$75:$75,'Sales - Detail'!$76:$76,'Sales - Detail'!$77:$77,'Sales - Detail'!$78:$78,'Sales - Detail'!$79:$79,'Sales - Detail'!$80:$80,'Sales - Detail'!$81:$81,'Sales - Detail'!$82:$82,'Sales - Detail'!$83:$83,'Sales - Detail'!$84:$84,'Sales - Detail'!$85:$85,'Sales - Detail'!$86:$86</definedName>
    <definedName name="QB_DATA_4" localSheetId="19" hidden="1">'Sales Detail'!$70:$70,'Sales Detail'!$71:$71,'Sales Detail'!$72:$72,'Sales Detail'!$73:$73,'Sales Detail'!$75:$75,'Sales Detail'!$76:$76,'Sales Detail'!$77:$77,'Sales Detail'!$78:$78,'Sales Detail'!$79:$79,'Sales Detail'!$80:$80,'Sales Detail'!$81:$81,'Sales Detail'!$82:$82,'Sales Detail'!$83:$83,'Sales Detail'!$84:$84,'Sales Detail'!$85:$85,'Sales Detail'!$86:$86</definedName>
    <definedName name="QB_DATA_4" localSheetId="20" hidden="1">'Sales Detail.'!$70:$70,'Sales Detail.'!$71:$71,'Sales Detail.'!$72:$72,'Sales Detail.'!$73:$73,'Sales Detail.'!$75:$75,'Sales Detail.'!$76:$76,'Sales Detail.'!$77:$77,'Sales Detail.'!$78:$78,'Sales Detail.'!$79:$79,'Sales Detail.'!$80:$80,'Sales Detail.'!$81:$81,'Sales Detail.'!$82:$82,'Sales Detail.'!$83:$83,'Sales Detail.'!$84:$84,'Sales Detail.'!$85:$85,'Sales Detail.'!$86:$86</definedName>
    <definedName name="QB_DATA_5" localSheetId="21" hidden="1">'Sales - Detail'!$87:$87,'Sales - Detail'!$88:$88,'Sales - Detail'!$89:$89,'Sales - Detail'!$90:$90,'Sales - Detail'!$91:$91,'Sales - Detail'!$92:$92,'Sales - Detail'!$93:$93,'Sales - Detail'!$94:$94,'Sales - Detail'!$95:$95,'Sales - Detail'!$96:$96,'Sales - Detail'!$97:$97,'Sales - Detail'!$98:$98,'Sales - Detail'!$99:$99,'Sales - Detail'!$100:$100,'Sales - Detail'!$101:$101,'Sales - Detail'!$102:$102</definedName>
    <definedName name="QB_DATA_5" localSheetId="19" hidden="1">'Sales Detail'!$87:$87,'Sales Detail'!$88:$88,'Sales Detail'!$89:$89,'Sales Detail'!$90:$90,'Sales Detail'!$91:$91,'Sales Detail'!$92:$92,'Sales Detail'!$93:$93,'Sales Detail'!$94:$94,'Sales Detail'!$95:$95,'Sales Detail'!$96:$96,'Sales Detail'!$97:$97,'Sales Detail'!$98:$98,'Sales Detail'!$99:$99,'Sales Detail'!$100:$100,'Sales Detail'!$101:$101,'Sales Detail'!$102:$102</definedName>
    <definedName name="QB_DATA_5" localSheetId="20" hidden="1">'Sales Detail.'!$87:$87,'Sales Detail.'!$88:$88,'Sales Detail.'!$89:$89,'Sales Detail.'!$90:$90,'Sales Detail.'!$91:$91,'Sales Detail.'!$92:$92,'Sales Detail.'!$93:$93,'Sales Detail.'!$94:$94,'Sales Detail.'!$95:$95,'Sales Detail.'!$96:$96,'Sales Detail.'!$97:$97,'Sales Detail.'!$98:$98,'Sales Detail.'!$99:$99,'Sales Detail.'!$100:$100,'Sales Detail.'!$101:$101,'Sales Detail.'!$102:$102</definedName>
    <definedName name="QB_DATA_6" localSheetId="21" hidden="1">'Sales - Detail'!$103:$103,'Sales - Detail'!$104:$104,'Sales - Detail'!$105:$105,'Sales - Detail'!$106:$106,'Sales - Detail'!$107:$107,'Sales - Detail'!$108:$108,'Sales - Detail'!$109:$109,'Sales - Detail'!$110:$110,'Sales - Detail'!$111:$111,'Sales - Detail'!$112:$112,'Sales - Detail'!$113:$113,'Sales - Detail'!$114:$114,'Sales - Detail'!$115:$115,'Sales - Detail'!$116:$116,'Sales - Detail'!$117:$117,'Sales - Detail'!$118:$118</definedName>
    <definedName name="QB_DATA_6" localSheetId="19" hidden="1">'Sales Detail'!$103:$103,'Sales Detail'!$104:$104,'Sales Detail'!$105:$105,'Sales Detail'!$106:$106,'Sales Detail'!$107:$107,'Sales Detail'!$108:$108,'Sales Detail'!$109:$109,'Sales Detail'!$110:$110,'Sales Detail'!$111:$111,'Sales Detail'!$112:$112,'Sales Detail'!$113:$113,'Sales Detail'!$114:$114,'Sales Detail'!$115:$115,'Sales Detail'!$116:$116,'Sales Detail'!$117:$117,'Sales Detail'!$118:$118</definedName>
    <definedName name="QB_DATA_6" localSheetId="20" hidden="1">'Sales Detail.'!$103:$103,'Sales Detail.'!$104:$104,'Sales Detail.'!$105:$105,'Sales Detail.'!$106:$106,'Sales Detail.'!$107:$107,'Sales Detail.'!$108:$108,'Sales Detail.'!$109:$109,'Sales Detail.'!$110:$110,'Sales Detail.'!$111:$111,'Sales Detail.'!$112:$112,'Sales Detail.'!$113:$113,'Sales Detail.'!$114:$114,'Sales Detail.'!$115:$115,'Sales Detail.'!$116:$116,'Sales Detail.'!$117:$117,'Sales Detail.'!$118:$118</definedName>
    <definedName name="QB_DATA_7" localSheetId="21" hidden="1">'Sales - Detail'!$119:$119,'Sales - Detail'!$120:$120,'Sales - Detail'!$121:$121,'Sales - Detail'!$122:$122,'Sales - Detail'!$123:$123,'Sales - Detail'!$124:$124,'Sales - Detail'!$125:$125,'Sales - Detail'!$126:$126,'Sales - Detail'!$127:$127,'Sales - Detail'!$128:$128,'Sales - Detail'!$129:$129,'Sales - Detail'!$130:$130,'Sales - Detail'!$131:$131,'Sales - Detail'!$132:$132,'Sales - Detail'!$133:$133,'Sales - Detail'!$134:$134</definedName>
    <definedName name="QB_DATA_7" localSheetId="19" hidden="1">'Sales Detail'!$119:$119,'Sales Detail'!$120:$120,'Sales Detail'!$121:$121,'Sales Detail'!$122:$122,'Sales Detail'!$123:$123,'Sales Detail'!$124:$124,'Sales Detail'!$125:$125,'Sales Detail'!$126:$126,'Sales Detail'!$127:$127,'Sales Detail'!$128:$128,'Sales Detail'!$129:$129,'Sales Detail'!$130:$130,'Sales Detail'!$131:$131,'Sales Detail'!$132:$132,'Sales Detail'!$133:$133,'Sales Detail'!$134:$134</definedName>
    <definedName name="QB_DATA_7" localSheetId="20" hidden="1">'Sales Detail.'!$119:$119,'Sales Detail.'!$120:$120,'Sales Detail.'!$121:$121,'Sales Detail.'!$122:$122,'Sales Detail.'!$123:$123,'Sales Detail.'!$124:$124,'Sales Detail.'!$125:$125,'Sales Detail.'!$126:$126,'Sales Detail.'!$127:$127,'Sales Detail.'!$128:$128,'Sales Detail.'!$129:$129,'Sales Detail.'!$130:$130,'Sales Detail.'!$131:$131,'Sales Detail.'!$132:$132,'Sales Detail.'!$133:$133,'Sales Detail.'!$134:$134</definedName>
    <definedName name="QB_DATA_8" localSheetId="21" hidden="1">'Sales - Detail'!$135:$135,'Sales - Detail'!$136:$136,'Sales - Detail'!$137:$137,'Sales - Detail'!$138:$138,'Sales - Detail'!$139:$139,'Sales - Detail'!$140:$140,'Sales - Detail'!$141:$141,'Sales - Detail'!$142:$142,'Sales - Detail'!$143:$143,'Sales - Detail'!$144:$144,'Sales - Detail'!$145:$145,'Sales - Detail'!$146:$146,'Sales - Detail'!$147:$147,'Sales - Detail'!$148:$148,'Sales - Detail'!$149:$149,'Sales - Detail'!$150:$150</definedName>
    <definedName name="QB_DATA_8" localSheetId="19" hidden="1">'Sales Detail'!$135:$135,'Sales Detail'!$136:$136,'Sales Detail'!$137:$137,'Sales Detail'!$138:$138,'Sales Detail'!$139:$139,'Sales Detail'!$140:$140,'Sales Detail'!$141:$141,'Sales Detail'!$142:$142,'Sales Detail'!$143:$143,'Sales Detail'!$144:$144,'Sales Detail'!$145:$145,'Sales Detail'!$146:$146,'Sales Detail'!$147:$147,'Sales Detail'!$148:$148,'Sales Detail'!$149:$149,'Sales Detail'!$150:$150</definedName>
    <definedName name="QB_DATA_8" localSheetId="20" hidden="1">'Sales Detail.'!$135:$135,'Sales Detail.'!$136:$136,'Sales Detail.'!$137:$137,'Sales Detail.'!$138:$138,'Sales Detail.'!$139:$139,'Sales Detail.'!$140:$140,'Sales Detail.'!$141:$141,'Sales Detail.'!$142:$142,'Sales Detail.'!$143:$143,'Sales Detail.'!$144:$144,'Sales Detail.'!$145:$145,'Sales Detail.'!$146:$146,'Sales Detail.'!$147:$147,'Sales Detail.'!$148:$148,'Sales Detail.'!$149:$149,'Sales Detail.'!$150:$150</definedName>
    <definedName name="QB_DATA_9" localSheetId="21" hidden="1">'Sales - Detail'!$151:$151,'Sales - Detail'!$152:$152,'Sales - Detail'!$153:$153,'Sales - Detail'!$154:$154,'Sales - Detail'!$155:$155,'Sales - Detail'!$156:$156,'Sales - Detail'!$157:$157,'Sales - Detail'!$158:$158,'Sales - Detail'!$159:$159,'Sales - Detail'!$160:$160,'Sales - Detail'!$161:$161,'Sales - Detail'!$162:$162,'Sales - Detail'!$163:$163,'Sales - Detail'!$164:$164,'Sales - Detail'!$165:$165,'Sales - Detail'!$166:$166</definedName>
    <definedName name="QB_DATA_9" localSheetId="19" hidden="1">'Sales Detail'!$151:$151,'Sales Detail'!$152:$152,'Sales Detail'!$153:$153,'Sales Detail'!$154:$154,'Sales Detail'!$155:$155,'Sales Detail'!$156:$156,'Sales Detail'!$157:$157,'Sales Detail'!$158:$158,'Sales Detail'!$159:$159,'Sales Detail'!$160:$160,'Sales Detail'!$161:$161,'Sales Detail'!$162:$162,'Sales Detail'!$163:$163,'Sales Detail'!$164:$164,'Sales Detail'!$165:$165,'Sales Detail'!$166:$166</definedName>
    <definedName name="QB_DATA_9" localSheetId="20" hidden="1">'Sales Detail.'!$151:$151,'Sales Detail.'!$152:$152,'Sales Detail.'!$153:$153,'Sales Detail.'!$154:$154,'Sales Detail.'!$155:$155,'Sales Detail.'!$156:$156,'Sales Detail.'!$157:$157,'Sales Detail.'!$158:$158,'Sales Detail.'!$159:$159,'Sales Detail.'!$160:$160,'Sales Detail.'!$161:$161,'Sales Detail.'!$162:$162,'Sales Detail.'!$163:$163,'Sales Detail.'!$164:$164,'Sales Detail.'!$165:$165,'Sales Detail.'!$166:$166</definedName>
    <definedName name="QB_FORMULA_0" localSheetId="21" hidden="1">'Sales - Detail'!$I$4,'Sales - Detail'!$Q$4,'Sales - Detail'!$Y$4,'Sales - Detail'!$AG$4,'Sales - Detail'!$AO$4,'Sales - Detail'!$AW$4,'Sales - Detail'!$BE$4,'Sales - Detail'!$BM$4,'Sales - Detail'!$BU$4,'Sales - Detail'!$CC$4,'Sales - Detail'!$CK$4,'Sales - Detail'!$CS$4,'Sales - Detail'!$CW$4,'Sales - Detail'!$CY$4,'Sales - Detail'!$DA$4,'Sales - Detail'!$I$5</definedName>
    <definedName name="QB_FORMULA_0" localSheetId="19" hidden="1">'Sales Detail'!$G$4,'Sales Detail'!$M$4,'Sales Detail'!$S$4,'Sales Detail'!$Y$4,'Sales Detail'!$AE$4,'Sales Detail'!$AK$4,'Sales Detail'!$AQ$4,'Sales Detail'!$AW$4,'Sales Detail'!$BC$4,'Sales Detail'!$BI$4,'Sales Detail'!$BM$4,'Sales Detail'!$BN$4,'Sales Detail'!$BO$4,'Sales Detail'!$BQ$4,'Sales Detail'!$G$5,'Sales Detail'!$M$5</definedName>
    <definedName name="QB_FORMULA_0" localSheetId="20" hidden="1">'Sales Detail.'!$G$4,'Sales Detail.'!$K$4,'Sales Detail.'!$O$4,'Sales Detail.'!$S$4,'Sales Detail.'!$W$4,'Sales Detail.'!$AA$4,'Sales Detail.'!$AE$4,'Sales Detail.'!$AI$4,'Sales Detail.'!$AM$4,'Sales Detail.'!$AQ$4,'Sales Detail.'!$AS$4,'Sales Detail.'!$AT$4,'Sales Detail.'!$AU$4,'Sales Detail.'!$G$5,'Sales Detail.'!$K$5,'Sales Detail.'!$O$5</definedName>
    <definedName name="QB_FORMULA_1" localSheetId="21" hidden="1">'Sales - Detail'!$Q$5,'Sales - Detail'!$Y$5,'Sales - Detail'!$AG$5,'Sales - Detail'!$AO$5,'Sales - Detail'!$AW$5,'Sales - Detail'!$BE$5,'Sales - Detail'!$BM$5,'Sales - Detail'!$BU$5,'Sales - Detail'!$CC$5,'Sales - Detail'!$CK$5,'Sales - Detail'!$CS$5,'Sales - Detail'!$CW$5,'Sales - Detail'!$CY$5,'Sales - Detail'!$DA$5,'Sales - Detail'!$I$6,'Sales - Detail'!$Q$6</definedName>
    <definedName name="QB_FORMULA_1" localSheetId="19" hidden="1">'Sales Detail'!$S$5,'Sales Detail'!$Y$5,'Sales Detail'!$AE$5,'Sales Detail'!$AK$5,'Sales Detail'!$AQ$5,'Sales Detail'!$AW$5,'Sales Detail'!$BC$5,'Sales Detail'!$BI$5,'Sales Detail'!$BM$5,'Sales Detail'!$BN$5,'Sales Detail'!$BO$5,'Sales Detail'!$BQ$5,'Sales Detail'!$G$6,'Sales Detail'!$M$6,'Sales Detail'!$S$6,'Sales Detail'!$Y$6</definedName>
    <definedName name="QB_FORMULA_1" localSheetId="20" hidden="1">'Sales Detail.'!$S$5,'Sales Detail.'!$W$5,'Sales Detail.'!$AA$5,'Sales Detail.'!$AE$5,'Sales Detail.'!$AI$5,'Sales Detail.'!$AM$5,'Sales Detail.'!$AQ$5,'Sales Detail.'!$AS$5,'Sales Detail.'!$AT$5,'Sales Detail.'!$AU$5,'Sales Detail.'!$G$6,'Sales Detail.'!$K$6,'Sales Detail.'!$O$6,'Sales Detail.'!$S$6,'Sales Detail.'!$W$6,'Sales Detail.'!$AA$6</definedName>
    <definedName name="QB_FORMULA_10" localSheetId="21" hidden="1">'Sales - Detail'!$CK$15,'Sales - Detail'!$CS$15,'Sales - Detail'!$CW$15,'Sales - Detail'!$CY$15,'Sales - Detail'!$DA$15,'Sales - Detail'!$I$16,'Sales - Detail'!$Q$16,'Sales - Detail'!$Y$16,'Sales - Detail'!$AG$16,'Sales - Detail'!$AO$16,'Sales - Detail'!$AW$16,'Sales - Detail'!$BE$16,'Sales - Detail'!$BM$16,'Sales - Detail'!$BU$16,'Sales - Detail'!$CC$16,'Sales - Detail'!$CK$16</definedName>
    <definedName name="QB_FORMULA_10" localSheetId="19" hidden="1">'Sales Detail'!$AQ$16,'Sales Detail'!$AW$16,'Sales Detail'!$BC$16,'Sales Detail'!$BI$16,'Sales Detail'!$BM$16,'Sales Detail'!$BN$16,'Sales Detail'!$BO$16,'Sales Detail'!$BQ$16,'Sales Detail'!$G$17,'Sales Detail'!$M$17,'Sales Detail'!$S$17,'Sales Detail'!$Y$17,'Sales Detail'!$AE$17,'Sales Detail'!$AK$17,'Sales Detail'!$AQ$17,'Sales Detail'!$AW$17</definedName>
    <definedName name="QB_FORMULA_10" localSheetId="20" hidden="1">'Sales Detail.'!$W$17,'Sales Detail.'!$AA$17,'Sales Detail.'!$AE$17,'Sales Detail.'!$AI$17,'Sales Detail.'!$AM$17,'Sales Detail.'!$AQ$17,'Sales Detail.'!$AS$17,'Sales Detail.'!$AT$17,'Sales Detail.'!$AU$17,'Sales Detail.'!$G$18,'Sales Detail.'!$K$18,'Sales Detail.'!$O$18,'Sales Detail.'!$S$18,'Sales Detail.'!$W$18,'Sales Detail.'!$AA$18,'Sales Detail.'!$AE$18</definedName>
    <definedName name="QB_FORMULA_100" localSheetId="21" hidden="1">'Sales - Detail'!$BM$110,'Sales - Detail'!$BU$110,'Sales - Detail'!$CC$110,'Sales - Detail'!$CK$110,'Sales - Detail'!$CS$110,'Sales - Detail'!$CW$110,'Sales - Detail'!$CY$110,'Sales - Detail'!$DA$110,'Sales - Detail'!$I$111,'Sales - Detail'!$Q$111,'Sales - Detail'!$Y$111,'Sales - Detail'!$AG$111,'Sales - Detail'!$AO$111,'Sales - Detail'!$AW$111,'Sales - Detail'!$BE$111,'Sales - Detail'!$BM$111</definedName>
    <definedName name="QB_FORMULA_100" localSheetId="19" hidden="1">'Sales Detail'!$BM$116,'Sales Detail'!$BN$116,'Sales Detail'!$BO$116,'Sales Detail'!$BQ$116,'Sales Detail'!$G$117,'Sales Detail'!$M$117,'Sales Detail'!$S$117,'Sales Detail'!$Y$117,'Sales Detail'!$AE$117,'Sales Detail'!$AK$117,'Sales Detail'!$AQ$117,'Sales Detail'!$AW$117,'Sales Detail'!$BC$117,'Sales Detail'!$BI$117,'Sales Detail'!$BM$117,'Sales Detail'!$BN$117</definedName>
    <definedName name="QB_FORMULA_100" localSheetId="20" hidden="1">'Sales Detail.'!$G$127,'Sales Detail.'!$K$127,'Sales Detail.'!$O$127,'Sales Detail.'!$S$127,'Sales Detail.'!$W$127,'Sales Detail.'!$AA$127,'Sales Detail.'!$AE$127,'Sales Detail.'!$AI$127,'Sales Detail.'!$AM$127,'Sales Detail.'!$AQ$127,'Sales Detail.'!$AS$127,'Sales Detail.'!$AT$127,'Sales Detail.'!$AU$127,'Sales Detail.'!$G$128,'Sales Detail.'!$K$128,'Sales Detail.'!$O$128</definedName>
    <definedName name="QB_FORMULA_101" localSheetId="21" hidden="1">'Sales - Detail'!$BU$111,'Sales - Detail'!$CC$111,'Sales - Detail'!$CK$111,'Sales - Detail'!$CS$111,'Sales - Detail'!$CW$111,'Sales - Detail'!$CY$111,'Sales - Detail'!$DA$111,'Sales - Detail'!$I$112,'Sales - Detail'!$Q$112,'Sales - Detail'!$Y$112,'Sales - Detail'!$AG$112,'Sales - Detail'!$AO$112,'Sales - Detail'!$AW$112,'Sales - Detail'!$BE$112,'Sales - Detail'!$BM$112,'Sales - Detail'!$BU$112</definedName>
    <definedName name="QB_FORMULA_101" localSheetId="19" hidden="1">'Sales Detail'!$BO$117,'Sales Detail'!$BQ$117,'Sales Detail'!$G$118,'Sales Detail'!$M$118,'Sales Detail'!$S$118,'Sales Detail'!$Y$118,'Sales Detail'!$AE$118,'Sales Detail'!$AK$118,'Sales Detail'!$AQ$118,'Sales Detail'!$AW$118,'Sales Detail'!$BC$118,'Sales Detail'!$BI$118,'Sales Detail'!$BM$118,'Sales Detail'!$BN$118,'Sales Detail'!$BO$118,'Sales Detail'!$BQ$118</definedName>
    <definedName name="QB_FORMULA_101" localSheetId="20" hidden="1">'Sales Detail.'!$S$128,'Sales Detail.'!$W$128,'Sales Detail.'!$AA$128,'Sales Detail.'!$AE$128,'Sales Detail.'!$AI$128,'Sales Detail.'!$AM$128,'Sales Detail.'!$AQ$128,'Sales Detail.'!$AS$128,'Sales Detail.'!$AT$128,'Sales Detail.'!$AU$128,'Sales Detail.'!$G$129,'Sales Detail.'!$K$129,'Sales Detail.'!$O$129,'Sales Detail.'!$S$129,'Sales Detail.'!$W$129,'Sales Detail.'!$AA$129</definedName>
    <definedName name="QB_FORMULA_102" localSheetId="21" hidden="1">'Sales - Detail'!$CC$112,'Sales - Detail'!$CK$112,'Sales - Detail'!$CS$112,'Sales - Detail'!$CW$112,'Sales - Detail'!$CY$112,'Sales - Detail'!$DA$112,'Sales - Detail'!$I$113,'Sales - Detail'!$Q$113,'Sales - Detail'!$Y$113,'Sales - Detail'!$AG$113,'Sales - Detail'!$AO$113,'Sales - Detail'!$AW$113,'Sales - Detail'!$BE$113,'Sales - Detail'!$BM$113,'Sales - Detail'!$BU$113,'Sales - Detail'!$CC$113</definedName>
    <definedName name="QB_FORMULA_102" localSheetId="19" hidden="1">'Sales Detail'!$G$119,'Sales Detail'!$M$119,'Sales Detail'!$S$119,'Sales Detail'!$Y$119,'Sales Detail'!$AE$119,'Sales Detail'!$AK$119,'Sales Detail'!$AQ$119,'Sales Detail'!$AW$119,'Sales Detail'!$BC$119,'Sales Detail'!$BI$119,'Sales Detail'!$BM$119,'Sales Detail'!$BN$119,'Sales Detail'!$BO$119,'Sales Detail'!$BQ$119,'Sales Detail'!$G$120,'Sales Detail'!$M$120</definedName>
    <definedName name="QB_FORMULA_102" localSheetId="20" hidden="1">'Sales Detail.'!$AE$129,'Sales Detail.'!$AI$129,'Sales Detail.'!$AM$129,'Sales Detail.'!$AQ$129,'Sales Detail.'!$AS$129,'Sales Detail.'!$AT$129,'Sales Detail.'!$AU$129,'Sales Detail.'!$G$130,'Sales Detail.'!$K$130,'Sales Detail.'!$O$130,'Sales Detail.'!$S$130,'Sales Detail.'!$W$130,'Sales Detail.'!$AA$130,'Sales Detail.'!$AE$130,'Sales Detail.'!$AI$130,'Sales Detail.'!$AM$130</definedName>
    <definedName name="QB_FORMULA_103" localSheetId="21" hidden="1">'Sales - Detail'!$CK$113,'Sales - Detail'!$CS$113,'Sales - Detail'!$CW$113,'Sales - Detail'!$CY$113,'Sales - Detail'!$DA$113,'Sales - Detail'!$I$114,'Sales - Detail'!$Q$114,'Sales - Detail'!$Y$114,'Sales - Detail'!$AG$114,'Sales - Detail'!$AO$114,'Sales - Detail'!$AW$114,'Sales - Detail'!$BE$114,'Sales - Detail'!$BM$114,'Sales - Detail'!$BU$114,'Sales - Detail'!$CC$114,'Sales - Detail'!$CK$114</definedName>
    <definedName name="QB_FORMULA_103" localSheetId="19" hidden="1">'Sales Detail'!$S$120,'Sales Detail'!$Y$120,'Sales Detail'!$AE$120,'Sales Detail'!$AK$120,'Sales Detail'!$AQ$120,'Sales Detail'!$AW$120,'Sales Detail'!$BC$120,'Sales Detail'!$BI$120,'Sales Detail'!$BM$120,'Sales Detail'!$BN$120,'Sales Detail'!$BO$120,'Sales Detail'!$BQ$120,'Sales Detail'!$G$121,'Sales Detail'!$M$121,'Sales Detail'!$S$121,'Sales Detail'!$Y$121</definedName>
    <definedName name="QB_FORMULA_103" localSheetId="20" hidden="1">'Sales Detail.'!$AQ$130,'Sales Detail.'!$AS$130,'Sales Detail.'!$AT$130,'Sales Detail.'!$AU$130,'Sales Detail.'!$G$131,'Sales Detail.'!$K$131,'Sales Detail.'!$O$131,'Sales Detail.'!$S$131,'Sales Detail.'!$W$131,'Sales Detail.'!$AA$131,'Sales Detail.'!$AE$131,'Sales Detail.'!$AI$131,'Sales Detail.'!$AM$131,'Sales Detail.'!$AQ$131,'Sales Detail.'!$AS$131,'Sales Detail.'!$AT$131</definedName>
    <definedName name="QB_FORMULA_104" localSheetId="21" hidden="1">'Sales - Detail'!$CS$114,'Sales - Detail'!$CW$114,'Sales - Detail'!$CY$114,'Sales - Detail'!$DA$114,'Sales - Detail'!$I$115,'Sales - Detail'!$Q$115,'Sales - Detail'!$Y$115,'Sales - Detail'!$AG$115,'Sales - Detail'!$AO$115,'Sales - Detail'!$AW$115,'Sales - Detail'!$BE$115,'Sales - Detail'!$BM$115,'Sales - Detail'!$BU$115,'Sales - Detail'!$CC$115,'Sales - Detail'!$CK$115,'Sales - Detail'!$CS$115</definedName>
    <definedName name="QB_FORMULA_104" localSheetId="19" hidden="1">'Sales Detail'!$AE$121,'Sales Detail'!$AK$121,'Sales Detail'!$AQ$121,'Sales Detail'!$AW$121,'Sales Detail'!$BC$121,'Sales Detail'!$BI$121,'Sales Detail'!$BM$121,'Sales Detail'!$BN$121,'Sales Detail'!$BO$121,'Sales Detail'!$BQ$121,'Sales Detail'!$G$122,'Sales Detail'!$M$122,'Sales Detail'!$S$122,'Sales Detail'!$Y$122,'Sales Detail'!$AE$122,'Sales Detail'!$AK$122</definedName>
    <definedName name="QB_FORMULA_104" localSheetId="20" hidden="1">'Sales Detail.'!$AU$131,'Sales Detail.'!$G$132,'Sales Detail.'!$K$132,'Sales Detail.'!$O$132,'Sales Detail.'!$S$132,'Sales Detail.'!$W$132,'Sales Detail.'!$AA$132,'Sales Detail.'!$AE$132,'Sales Detail.'!$AI$132,'Sales Detail.'!$AM$132,'Sales Detail.'!$AQ$132,'Sales Detail.'!$AS$132,'Sales Detail.'!$AT$132,'Sales Detail.'!$AU$132,'Sales Detail.'!$G$133,'Sales Detail.'!$K$133</definedName>
    <definedName name="QB_FORMULA_105" localSheetId="21" hidden="1">'Sales - Detail'!$CW$115,'Sales - Detail'!$CY$115,'Sales - Detail'!$DA$115,'Sales - Detail'!$I$116,'Sales - Detail'!$Q$116,'Sales - Detail'!$Y$116,'Sales - Detail'!$AG$116,'Sales - Detail'!$AO$116,'Sales - Detail'!$AW$116,'Sales - Detail'!$BE$116,'Sales - Detail'!$BM$116,'Sales - Detail'!$BU$116,'Sales - Detail'!$CC$116,'Sales - Detail'!$CK$116,'Sales - Detail'!$CS$116,'Sales - Detail'!$CW$116</definedName>
    <definedName name="QB_FORMULA_105" localSheetId="19" hidden="1">'Sales Detail'!$AQ$122,'Sales Detail'!$AW$122,'Sales Detail'!$BC$122,'Sales Detail'!$BI$122,'Sales Detail'!$BM$122,'Sales Detail'!$BN$122,'Sales Detail'!$BO$122,'Sales Detail'!$BQ$122,'Sales Detail'!$G$123,'Sales Detail'!$M$123,'Sales Detail'!$S$123,'Sales Detail'!$Y$123,'Sales Detail'!$AE$123,'Sales Detail'!$AK$123,'Sales Detail'!$AQ$123,'Sales Detail'!$AW$123</definedName>
    <definedName name="QB_FORMULA_105" localSheetId="20" hidden="1">'Sales Detail.'!$O$133,'Sales Detail.'!$S$133,'Sales Detail.'!$W$133,'Sales Detail.'!$AA$133,'Sales Detail.'!$AE$133,'Sales Detail.'!$AI$133,'Sales Detail.'!$AM$133,'Sales Detail.'!$AQ$133,'Sales Detail.'!$AS$133,'Sales Detail.'!$AT$133,'Sales Detail.'!$AU$133,'Sales Detail.'!$G$134,'Sales Detail.'!$K$134,'Sales Detail.'!$O$134,'Sales Detail.'!$S$134,'Sales Detail.'!$W$134</definedName>
    <definedName name="QB_FORMULA_106" localSheetId="21" hidden="1">'Sales - Detail'!$CY$116,'Sales - Detail'!$DA$116,'Sales - Detail'!$I$117,'Sales - Detail'!$Q$117,'Sales - Detail'!$Y$117,'Sales - Detail'!$AG$117,'Sales - Detail'!$AO$117,'Sales - Detail'!$AW$117,'Sales - Detail'!$BE$117,'Sales - Detail'!$BM$117,'Sales - Detail'!$BU$117,'Sales - Detail'!$CC$117,'Sales - Detail'!$CK$117,'Sales - Detail'!$CS$117,'Sales - Detail'!$CW$117,'Sales - Detail'!$CY$117</definedName>
    <definedName name="QB_FORMULA_106" localSheetId="19" hidden="1">'Sales Detail'!$BC$123,'Sales Detail'!$BI$123,'Sales Detail'!$BM$123,'Sales Detail'!$BN$123,'Sales Detail'!$BO$123,'Sales Detail'!$BQ$123,'Sales Detail'!$G$124,'Sales Detail'!$M$124,'Sales Detail'!$S$124,'Sales Detail'!$Y$124,'Sales Detail'!$AE$124,'Sales Detail'!$AK$124,'Sales Detail'!$AQ$124,'Sales Detail'!$AW$124,'Sales Detail'!$BC$124,'Sales Detail'!$BI$124</definedName>
    <definedName name="QB_FORMULA_106" localSheetId="20" hidden="1">'Sales Detail.'!$AA$134,'Sales Detail.'!$AE$134,'Sales Detail.'!$AI$134,'Sales Detail.'!$AM$134,'Sales Detail.'!$AQ$134,'Sales Detail.'!$AS$134,'Sales Detail.'!$AT$134,'Sales Detail.'!$AU$134,'Sales Detail.'!$G$135,'Sales Detail.'!$K$135,'Sales Detail.'!$O$135,'Sales Detail.'!$S$135,'Sales Detail.'!$W$135,'Sales Detail.'!$AA$135,'Sales Detail.'!$AE$135,'Sales Detail.'!$AI$135</definedName>
    <definedName name="QB_FORMULA_107" localSheetId="21" hidden="1">'Sales - Detail'!$DA$117,'Sales - Detail'!$I$118,'Sales - Detail'!$Q$118,'Sales - Detail'!$Y$118,'Sales - Detail'!$AG$118,'Sales - Detail'!$AO$118,'Sales - Detail'!$AW$118,'Sales - Detail'!$BE$118,'Sales - Detail'!$BM$118,'Sales - Detail'!$BU$118,'Sales - Detail'!$CC$118,'Sales - Detail'!$CK$118,'Sales - Detail'!$CS$118,'Sales - Detail'!$CW$118,'Sales - Detail'!$CY$118,'Sales - Detail'!$DA$118</definedName>
    <definedName name="QB_FORMULA_107" localSheetId="19" hidden="1">'Sales Detail'!$BM$124,'Sales Detail'!$BN$124,'Sales Detail'!$BO$124,'Sales Detail'!$BQ$124,'Sales Detail'!$G$125,'Sales Detail'!$M$125,'Sales Detail'!$S$125,'Sales Detail'!$Y$125,'Sales Detail'!$AE$125,'Sales Detail'!$AK$125,'Sales Detail'!$AQ$125,'Sales Detail'!$AW$125,'Sales Detail'!$BC$125,'Sales Detail'!$BI$125,'Sales Detail'!$BM$125,'Sales Detail'!$BN$125</definedName>
    <definedName name="QB_FORMULA_107" localSheetId="20" hidden="1">'Sales Detail.'!$AM$135,'Sales Detail.'!$AQ$135,'Sales Detail.'!$AS$135,'Sales Detail.'!$AT$135,'Sales Detail.'!$AU$135,'Sales Detail.'!$G$136,'Sales Detail.'!$K$136,'Sales Detail.'!$O$136,'Sales Detail.'!$S$136,'Sales Detail.'!$W$136,'Sales Detail.'!$AA$136,'Sales Detail.'!$AE$136,'Sales Detail.'!$AI$136,'Sales Detail.'!$AM$136,'Sales Detail.'!$AQ$136,'Sales Detail.'!$AS$136</definedName>
    <definedName name="QB_FORMULA_108" localSheetId="21" hidden="1">'Sales - Detail'!$I$119,'Sales - Detail'!$Q$119,'Sales - Detail'!$Y$119,'Sales - Detail'!$AG$119,'Sales - Detail'!$AO$119,'Sales - Detail'!$AW$119,'Sales - Detail'!$BE$119,'Sales - Detail'!$BM$119,'Sales - Detail'!$BU$119,'Sales - Detail'!$CC$119,'Sales - Detail'!$CK$119,'Sales - Detail'!$CS$119,'Sales - Detail'!$CW$119,'Sales - Detail'!$CY$119,'Sales - Detail'!$DA$119,'Sales - Detail'!$I$120</definedName>
    <definedName name="QB_FORMULA_108" localSheetId="19" hidden="1">'Sales Detail'!$BO$125,'Sales Detail'!$BQ$125,'Sales Detail'!$G$126,'Sales Detail'!$M$126,'Sales Detail'!$S$126,'Sales Detail'!$Y$126,'Sales Detail'!$AE$126,'Sales Detail'!$AK$126,'Sales Detail'!$AQ$126,'Sales Detail'!$AW$126,'Sales Detail'!$BC$126,'Sales Detail'!$BI$126,'Sales Detail'!$BM$126,'Sales Detail'!$BN$126,'Sales Detail'!$BO$126,'Sales Detail'!$BQ$126</definedName>
    <definedName name="QB_FORMULA_108" localSheetId="20" hidden="1">'Sales Detail.'!$AT$136,'Sales Detail.'!$AU$136,'Sales Detail.'!$G$137,'Sales Detail.'!$K$137,'Sales Detail.'!$O$137,'Sales Detail.'!$S$137,'Sales Detail.'!$W$137,'Sales Detail.'!$AA$137,'Sales Detail.'!$AE$137,'Sales Detail.'!$AI$137,'Sales Detail.'!$AM$137,'Sales Detail.'!$AQ$137,'Sales Detail.'!$AS$137,'Sales Detail.'!$AT$137,'Sales Detail.'!$AU$137,'Sales Detail.'!$G$138</definedName>
    <definedName name="QB_FORMULA_109" localSheetId="21" hidden="1">'Sales - Detail'!$Q$120,'Sales - Detail'!$Y$120,'Sales - Detail'!$AG$120,'Sales - Detail'!$AO$120,'Sales - Detail'!$AW$120,'Sales - Detail'!$BE$120,'Sales - Detail'!$BM$120,'Sales - Detail'!$BU$120,'Sales - Detail'!$CC$120,'Sales - Detail'!$CK$120,'Sales - Detail'!$CS$120,'Sales - Detail'!$CW$120,'Sales - Detail'!$CY$120,'Sales - Detail'!$DA$120,'Sales - Detail'!$I$121,'Sales - Detail'!$Q$121</definedName>
    <definedName name="QB_FORMULA_109" localSheetId="19" hidden="1">'Sales Detail'!$G$127,'Sales Detail'!$M$127,'Sales Detail'!$S$127,'Sales Detail'!$Y$127,'Sales Detail'!$AE$127,'Sales Detail'!$AK$127,'Sales Detail'!$AQ$127,'Sales Detail'!$AW$127,'Sales Detail'!$BC$127,'Sales Detail'!$BI$127,'Sales Detail'!$BM$127,'Sales Detail'!$BN$127,'Sales Detail'!$BO$127,'Sales Detail'!$BQ$127,'Sales Detail'!$G$128,'Sales Detail'!$M$128</definedName>
    <definedName name="QB_FORMULA_109" localSheetId="20" hidden="1">'Sales Detail.'!$K$138,'Sales Detail.'!$O$138,'Sales Detail.'!$S$138,'Sales Detail.'!$W$138,'Sales Detail.'!$AA$138,'Sales Detail.'!$AE$138,'Sales Detail.'!$AI$138,'Sales Detail.'!$AM$138,'Sales Detail.'!$AQ$138,'Sales Detail.'!$AS$138,'Sales Detail.'!$AT$138,'Sales Detail.'!$AU$138,'Sales Detail.'!$G$139,'Sales Detail.'!$K$139,'Sales Detail.'!$O$139,'Sales Detail.'!$S$139</definedName>
    <definedName name="QB_FORMULA_11" localSheetId="21" hidden="1">'Sales - Detail'!$CS$16,'Sales - Detail'!$CW$16,'Sales - Detail'!$CY$16,'Sales - Detail'!$DA$16,'Sales - Detail'!$I$17,'Sales - Detail'!$Q$17,'Sales - Detail'!$Y$17,'Sales - Detail'!$AG$17,'Sales - Detail'!$AO$17,'Sales - Detail'!$AW$17,'Sales - Detail'!$BE$17,'Sales - Detail'!$BM$17,'Sales - Detail'!$BU$17,'Sales - Detail'!$CC$17,'Sales - Detail'!$CK$17,'Sales - Detail'!$CS$17</definedName>
    <definedName name="QB_FORMULA_11" localSheetId="19" hidden="1">'Sales Detail'!$BC$17,'Sales Detail'!$BI$17,'Sales Detail'!$BM$17,'Sales Detail'!$BN$17,'Sales Detail'!$BO$17,'Sales Detail'!$BQ$17,'Sales Detail'!$G$18,'Sales Detail'!$M$18,'Sales Detail'!$S$18,'Sales Detail'!$Y$18,'Sales Detail'!$AE$18,'Sales Detail'!$AK$18,'Sales Detail'!$AQ$18,'Sales Detail'!$AW$18,'Sales Detail'!$BC$18,'Sales Detail'!$BI$18</definedName>
    <definedName name="QB_FORMULA_11" localSheetId="20" hidden="1">'Sales Detail.'!$AI$18,'Sales Detail.'!$AM$18,'Sales Detail.'!$AQ$18,'Sales Detail.'!$AS$18,'Sales Detail.'!$AT$18,'Sales Detail.'!$AU$18,'Sales Detail.'!$G$19,'Sales Detail.'!$K$19,'Sales Detail.'!$O$19,'Sales Detail.'!$S$19,'Sales Detail.'!$W$19,'Sales Detail.'!$AA$19,'Sales Detail.'!$AE$19,'Sales Detail.'!$AI$19,'Sales Detail.'!$AM$19,'Sales Detail.'!$AQ$19</definedName>
    <definedName name="QB_FORMULA_110" localSheetId="21" hidden="1">'Sales - Detail'!$Y$121,'Sales - Detail'!$AG$121,'Sales - Detail'!$AO$121,'Sales - Detail'!$AW$121,'Sales - Detail'!$BE$121,'Sales - Detail'!$BM$121,'Sales - Detail'!$BU$121,'Sales - Detail'!$CC$121,'Sales - Detail'!$CK$121,'Sales - Detail'!$CS$121,'Sales - Detail'!$CW$121,'Sales - Detail'!$CY$121,'Sales - Detail'!$DA$121,'Sales - Detail'!$I$122,'Sales - Detail'!$Q$122,'Sales - Detail'!$Y$122</definedName>
    <definedName name="QB_FORMULA_110" localSheetId="19" hidden="1">'Sales Detail'!$S$128,'Sales Detail'!$Y$128,'Sales Detail'!$AE$128,'Sales Detail'!$AK$128,'Sales Detail'!$AQ$128,'Sales Detail'!$AW$128,'Sales Detail'!$BC$128,'Sales Detail'!$BI$128,'Sales Detail'!$BM$128,'Sales Detail'!$BN$128,'Sales Detail'!$BO$128,'Sales Detail'!$BQ$128,'Sales Detail'!$G$129,'Sales Detail'!$M$129,'Sales Detail'!$S$129,'Sales Detail'!$Y$129</definedName>
    <definedName name="QB_FORMULA_110" localSheetId="20" hidden="1">'Sales Detail.'!$W$139,'Sales Detail.'!$AA$139,'Sales Detail.'!$AE$139,'Sales Detail.'!$AI$139,'Sales Detail.'!$AM$139,'Sales Detail.'!$AQ$139,'Sales Detail.'!$AS$139,'Sales Detail.'!$AT$139,'Sales Detail.'!$AU$139,'Sales Detail.'!$G$140,'Sales Detail.'!$K$140,'Sales Detail.'!$O$140,'Sales Detail.'!$S$140,'Sales Detail.'!$W$140,'Sales Detail.'!$AA$140,'Sales Detail.'!$AE$140</definedName>
    <definedName name="QB_FORMULA_111" localSheetId="21" hidden="1">'Sales - Detail'!$AG$122,'Sales - Detail'!$AO$122,'Sales - Detail'!$AW$122,'Sales - Detail'!$BE$122,'Sales - Detail'!$BM$122,'Sales - Detail'!$BU$122,'Sales - Detail'!$CC$122,'Sales - Detail'!$CK$122,'Sales - Detail'!$CS$122,'Sales - Detail'!$CW$122,'Sales - Detail'!$CY$122,'Sales - Detail'!$DA$122,'Sales - Detail'!$I$123,'Sales - Detail'!$Q$123,'Sales - Detail'!$Y$123,'Sales - Detail'!$AG$123</definedName>
    <definedName name="QB_FORMULA_111" localSheetId="19" hidden="1">'Sales Detail'!$AE$129,'Sales Detail'!$AK$129,'Sales Detail'!$AQ$129,'Sales Detail'!$AW$129,'Sales Detail'!$BC$129,'Sales Detail'!$BI$129,'Sales Detail'!$BM$129,'Sales Detail'!$BN$129,'Sales Detail'!$BO$129,'Sales Detail'!$BQ$129,'Sales Detail'!$G$130,'Sales Detail'!$M$130,'Sales Detail'!$S$130,'Sales Detail'!$Y$130,'Sales Detail'!$AE$130,'Sales Detail'!$AK$130</definedName>
    <definedName name="QB_FORMULA_111" localSheetId="20" hidden="1">'Sales Detail.'!$AI$140,'Sales Detail.'!$AM$140,'Sales Detail.'!$AQ$140,'Sales Detail.'!$AS$140,'Sales Detail.'!$AT$140,'Sales Detail.'!$AU$140,'Sales Detail.'!$G$141,'Sales Detail.'!$K$141,'Sales Detail.'!$O$141,'Sales Detail.'!$S$141,'Sales Detail.'!$W$141,'Sales Detail.'!$AA$141,'Sales Detail.'!$AE$141,'Sales Detail.'!$AI$141,'Sales Detail.'!$AM$141,'Sales Detail.'!$AQ$141</definedName>
    <definedName name="QB_FORMULA_112" localSheetId="21" hidden="1">'Sales - Detail'!$AO$123,'Sales - Detail'!$AW$123,'Sales - Detail'!$BE$123,'Sales - Detail'!$BM$123,'Sales - Detail'!$BU$123,'Sales - Detail'!$CC$123,'Sales - Detail'!$CK$123,'Sales - Detail'!$CS$123,'Sales - Detail'!$CW$123,'Sales - Detail'!$CY$123,'Sales - Detail'!$DA$123,'Sales - Detail'!$I$124,'Sales - Detail'!$Q$124,'Sales - Detail'!$Y$124,'Sales - Detail'!$AG$124,'Sales - Detail'!$AO$124</definedName>
    <definedName name="QB_FORMULA_112" localSheetId="19" hidden="1">'Sales Detail'!$AQ$130,'Sales Detail'!$AW$130,'Sales Detail'!$BC$130,'Sales Detail'!$BI$130,'Sales Detail'!$BM$130,'Sales Detail'!$BN$130,'Sales Detail'!$BO$130,'Sales Detail'!$BQ$130,'Sales Detail'!$G$131,'Sales Detail'!$M$131,'Sales Detail'!$S$131,'Sales Detail'!$Y$131,'Sales Detail'!$AE$131,'Sales Detail'!$AK$131,'Sales Detail'!$AQ$131,'Sales Detail'!$AW$131</definedName>
    <definedName name="QB_FORMULA_112" localSheetId="20" hidden="1">'Sales Detail.'!$AS$141,'Sales Detail.'!$AT$141,'Sales Detail.'!$AU$141,'Sales Detail.'!$G$142,'Sales Detail.'!$K$142,'Sales Detail.'!$O$142,'Sales Detail.'!$S$142,'Sales Detail.'!$W$142,'Sales Detail.'!$AA$142,'Sales Detail.'!$AE$142,'Sales Detail.'!$AI$142,'Sales Detail.'!$AM$142,'Sales Detail.'!$AQ$142,'Sales Detail.'!$AS$142,'Sales Detail.'!$AT$142,'Sales Detail.'!$AU$142</definedName>
    <definedName name="QB_FORMULA_113" localSheetId="21" hidden="1">'Sales - Detail'!$AW$124,'Sales - Detail'!$BE$124,'Sales - Detail'!$BM$124,'Sales - Detail'!$BU$124,'Sales - Detail'!$CC$124,'Sales - Detail'!$CK$124,'Sales - Detail'!$CS$124,'Sales - Detail'!$CW$124,'Sales - Detail'!$CY$124,'Sales - Detail'!$DA$124,'Sales - Detail'!$I$125,'Sales - Detail'!$Q$125,'Sales - Detail'!$Y$125,'Sales - Detail'!$AG$125,'Sales - Detail'!$AO$125,'Sales - Detail'!$AW$125</definedName>
    <definedName name="QB_FORMULA_113" localSheetId="19" hidden="1">'Sales Detail'!$BC$131,'Sales Detail'!$BI$131,'Sales Detail'!$BM$131,'Sales Detail'!$BN$131,'Sales Detail'!$BO$131,'Sales Detail'!$BQ$131,'Sales Detail'!$G$132,'Sales Detail'!$M$132,'Sales Detail'!$S$132,'Sales Detail'!$Y$132,'Sales Detail'!$AE$132,'Sales Detail'!$AK$132,'Sales Detail'!$AQ$132,'Sales Detail'!$AW$132,'Sales Detail'!$BC$132,'Sales Detail'!$BI$132</definedName>
    <definedName name="QB_FORMULA_113" localSheetId="20" hidden="1">'Sales Detail.'!$G$143,'Sales Detail.'!$K$143,'Sales Detail.'!$O$143,'Sales Detail.'!$S$143,'Sales Detail.'!$W$143,'Sales Detail.'!$AA$143,'Sales Detail.'!$AE$143,'Sales Detail.'!$AI$143,'Sales Detail.'!$AM$143,'Sales Detail.'!$AQ$143,'Sales Detail.'!$AS$143,'Sales Detail.'!$AT$143,'Sales Detail.'!$AU$143,'Sales Detail.'!$G$144,'Sales Detail.'!$K$144,'Sales Detail.'!$O$144</definedName>
    <definedName name="QB_FORMULA_114" localSheetId="21" hidden="1">'Sales - Detail'!$BE$125,'Sales - Detail'!$BM$125,'Sales - Detail'!$BU$125,'Sales - Detail'!$CC$125,'Sales - Detail'!$CK$125,'Sales - Detail'!$CS$125,'Sales - Detail'!$CW$125,'Sales - Detail'!$CY$125,'Sales - Detail'!$DA$125,'Sales - Detail'!$I$126,'Sales - Detail'!$Q$126,'Sales - Detail'!$Y$126,'Sales - Detail'!$AG$126,'Sales - Detail'!$AO$126,'Sales - Detail'!$AW$126,'Sales - Detail'!$BE$126</definedName>
    <definedName name="QB_FORMULA_114" localSheetId="19" hidden="1">'Sales Detail'!$BM$132,'Sales Detail'!$BN$132,'Sales Detail'!$BO$132,'Sales Detail'!$BQ$132,'Sales Detail'!$G$133,'Sales Detail'!$M$133,'Sales Detail'!$S$133,'Sales Detail'!$Y$133,'Sales Detail'!$AE$133,'Sales Detail'!$AK$133,'Sales Detail'!$AQ$133,'Sales Detail'!$AW$133,'Sales Detail'!$BC$133,'Sales Detail'!$BI$133,'Sales Detail'!$BM$133,'Sales Detail'!$BN$133</definedName>
    <definedName name="QB_FORMULA_114" localSheetId="20" hidden="1">'Sales Detail.'!$S$144,'Sales Detail.'!$W$144,'Sales Detail.'!$AA$144,'Sales Detail.'!$AE$144,'Sales Detail.'!$AI$144,'Sales Detail.'!$AM$144,'Sales Detail.'!$AQ$144,'Sales Detail.'!$AS$144,'Sales Detail.'!$AT$144,'Sales Detail.'!$AU$144,'Sales Detail.'!$G$145,'Sales Detail.'!$K$145,'Sales Detail.'!$O$145,'Sales Detail.'!$S$145,'Sales Detail.'!$W$145,'Sales Detail.'!$AA$145</definedName>
    <definedName name="QB_FORMULA_115" localSheetId="21" hidden="1">'Sales - Detail'!$BM$126,'Sales - Detail'!$BU$126,'Sales - Detail'!$CC$126,'Sales - Detail'!$CK$126,'Sales - Detail'!$CS$126,'Sales - Detail'!$CW$126,'Sales - Detail'!$CY$126,'Sales - Detail'!$DA$126,'Sales - Detail'!$I$127,'Sales - Detail'!$Q$127,'Sales - Detail'!$Y$127,'Sales - Detail'!$AG$127,'Sales - Detail'!$AO$127,'Sales - Detail'!$AW$127,'Sales - Detail'!$BE$127,'Sales - Detail'!$BM$127</definedName>
    <definedName name="QB_FORMULA_115" localSheetId="19" hidden="1">'Sales Detail'!$BO$133,'Sales Detail'!$BQ$133,'Sales Detail'!$G$134,'Sales Detail'!$M$134,'Sales Detail'!$S$134,'Sales Detail'!$Y$134,'Sales Detail'!$AE$134,'Sales Detail'!$AK$134,'Sales Detail'!$AQ$134,'Sales Detail'!$AW$134,'Sales Detail'!$BC$134,'Sales Detail'!$BI$134,'Sales Detail'!$BM$134,'Sales Detail'!$BN$134,'Sales Detail'!$BO$134,'Sales Detail'!$BQ$134</definedName>
    <definedName name="QB_FORMULA_115" localSheetId="20" hidden="1">'Sales Detail.'!$AE$145,'Sales Detail.'!$AI$145,'Sales Detail.'!$AM$145,'Sales Detail.'!$AQ$145,'Sales Detail.'!$AS$145,'Sales Detail.'!$AT$145,'Sales Detail.'!$AU$145,'Sales Detail.'!$G$146,'Sales Detail.'!$K$146,'Sales Detail.'!$O$146,'Sales Detail.'!$S$146,'Sales Detail.'!$W$146,'Sales Detail.'!$AA$146,'Sales Detail.'!$AE$146,'Sales Detail.'!$AI$146,'Sales Detail.'!$AM$146</definedName>
    <definedName name="QB_FORMULA_116" localSheetId="21" hidden="1">'Sales - Detail'!$BU$127,'Sales - Detail'!$CC$127,'Sales - Detail'!$CK$127,'Sales - Detail'!$CS$127,'Sales - Detail'!$CW$127,'Sales - Detail'!$CY$127,'Sales - Detail'!$DA$127,'Sales - Detail'!$I$128,'Sales - Detail'!$Q$128,'Sales - Detail'!$Y$128,'Sales - Detail'!$AG$128,'Sales - Detail'!$AO$128,'Sales - Detail'!$AW$128,'Sales - Detail'!$BE$128,'Sales - Detail'!$BM$128,'Sales - Detail'!$BU$128</definedName>
    <definedName name="QB_FORMULA_116" localSheetId="19" hidden="1">'Sales Detail'!$G$135,'Sales Detail'!$M$135,'Sales Detail'!$S$135,'Sales Detail'!$Y$135,'Sales Detail'!$AE$135,'Sales Detail'!$AK$135,'Sales Detail'!$AQ$135,'Sales Detail'!$AW$135,'Sales Detail'!$BC$135,'Sales Detail'!$BI$135,'Sales Detail'!$BM$135,'Sales Detail'!$BN$135,'Sales Detail'!$BO$135,'Sales Detail'!$BQ$135,'Sales Detail'!$G$136,'Sales Detail'!$M$136</definedName>
    <definedName name="QB_FORMULA_116" localSheetId="20" hidden="1">'Sales Detail.'!$AQ$146,'Sales Detail.'!$AS$146,'Sales Detail.'!$AT$146,'Sales Detail.'!$AU$146,'Sales Detail.'!$G$147,'Sales Detail.'!$K$147,'Sales Detail.'!$O$147,'Sales Detail.'!$S$147,'Sales Detail.'!$W$147,'Sales Detail.'!$AA$147,'Sales Detail.'!$AE$147,'Sales Detail.'!$AI$147,'Sales Detail.'!$AM$147,'Sales Detail.'!$AQ$147,'Sales Detail.'!$AS$147,'Sales Detail.'!$AT$147</definedName>
    <definedName name="QB_FORMULA_117" localSheetId="21" hidden="1">'Sales - Detail'!$CC$128,'Sales - Detail'!$CK$128,'Sales - Detail'!$CS$128,'Sales - Detail'!$CW$128,'Sales - Detail'!$CY$128,'Sales - Detail'!$DA$128,'Sales - Detail'!$I$129,'Sales - Detail'!$Q$129,'Sales - Detail'!$Y$129,'Sales - Detail'!$AG$129,'Sales - Detail'!$AO$129,'Sales - Detail'!$AW$129,'Sales - Detail'!$BE$129,'Sales - Detail'!$BM$129,'Sales - Detail'!$BU$129,'Sales - Detail'!$CC$129</definedName>
    <definedName name="QB_FORMULA_117" localSheetId="19" hidden="1">'Sales Detail'!$S$136,'Sales Detail'!$Y$136,'Sales Detail'!$AE$136,'Sales Detail'!$AK$136,'Sales Detail'!$AQ$136,'Sales Detail'!$AW$136,'Sales Detail'!$BC$136,'Sales Detail'!$BI$136,'Sales Detail'!$BM$136,'Sales Detail'!$BN$136,'Sales Detail'!$BO$136,'Sales Detail'!$BQ$136,'Sales Detail'!$G$137,'Sales Detail'!$M$137,'Sales Detail'!$S$137,'Sales Detail'!$Y$137</definedName>
    <definedName name="QB_FORMULA_117" localSheetId="20" hidden="1">'Sales Detail.'!$AU$147,'Sales Detail.'!$G$148,'Sales Detail.'!$K$148,'Sales Detail.'!$O$148,'Sales Detail.'!$S$148,'Sales Detail.'!$W$148,'Sales Detail.'!$AA$148,'Sales Detail.'!$AE$148,'Sales Detail.'!$AI$148,'Sales Detail.'!$AM$148,'Sales Detail.'!$AQ$148,'Sales Detail.'!$AS$148,'Sales Detail.'!$AT$148,'Sales Detail.'!$AU$148,'Sales Detail.'!$G$149,'Sales Detail.'!$K$149</definedName>
    <definedName name="QB_FORMULA_118" localSheetId="21" hidden="1">'Sales - Detail'!$CK$129,'Sales - Detail'!$CS$129,'Sales - Detail'!$CW$129,'Sales - Detail'!$CY$129,'Sales - Detail'!$DA$129,'Sales - Detail'!$I$130,'Sales - Detail'!$Q$130,'Sales - Detail'!$Y$130,'Sales - Detail'!$AG$130,'Sales - Detail'!$AO$130,'Sales - Detail'!$AW$130,'Sales - Detail'!$BE$130,'Sales - Detail'!$BM$130,'Sales - Detail'!$BU$130,'Sales - Detail'!$CC$130,'Sales - Detail'!$CK$130</definedName>
    <definedName name="QB_FORMULA_118" localSheetId="19" hidden="1">'Sales Detail'!$AE$137,'Sales Detail'!$AK$137,'Sales Detail'!$AQ$137,'Sales Detail'!$AW$137,'Sales Detail'!$BC$137,'Sales Detail'!$BI$137,'Sales Detail'!$BM$137,'Sales Detail'!$BN$137,'Sales Detail'!$BO$137,'Sales Detail'!$BQ$137,'Sales Detail'!$G$138,'Sales Detail'!$M$138,'Sales Detail'!$S$138,'Sales Detail'!$Y$138,'Sales Detail'!$AE$138,'Sales Detail'!$AK$138</definedName>
    <definedName name="QB_FORMULA_118" localSheetId="20" hidden="1">'Sales Detail.'!$O$149,'Sales Detail.'!$S$149,'Sales Detail.'!$W$149,'Sales Detail.'!$AA$149,'Sales Detail.'!$AE$149,'Sales Detail.'!$AI$149,'Sales Detail.'!$AM$149,'Sales Detail.'!$AQ$149,'Sales Detail.'!$AS$149,'Sales Detail.'!$AT$149,'Sales Detail.'!$AU$149,'Sales Detail.'!$G$150,'Sales Detail.'!$K$150,'Sales Detail.'!$O$150,'Sales Detail.'!$S$150,'Sales Detail.'!$W$150</definedName>
    <definedName name="QB_FORMULA_119" localSheetId="21" hidden="1">'Sales - Detail'!$CS$130,'Sales - Detail'!$CW$130,'Sales - Detail'!$CY$130,'Sales - Detail'!$DA$130,'Sales - Detail'!$I$131,'Sales - Detail'!$Q$131,'Sales - Detail'!$Y$131,'Sales - Detail'!$AG$131,'Sales - Detail'!$AO$131,'Sales - Detail'!$AW$131,'Sales - Detail'!$BE$131,'Sales - Detail'!$BM$131,'Sales - Detail'!$BU$131,'Sales - Detail'!$CC$131,'Sales - Detail'!$CK$131,'Sales - Detail'!$CS$131</definedName>
    <definedName name="QB_FORMULA_119" localSheetId="19" hidden="1">'Sales Detail'!$AQ$138,'Sales Detail'!$AW$138,'Sales Detail'!$BC$138,'Sales Detail'!$BI$138,'Sales Detail'!$BM$138,'Sales Detail'!$BN$138,'Sales Detail'!$BO$138,'Sales Detail'!$BQ$138,'Sales Detail'!$G$139,'Sales Detail'!$M$139,'Sales Detail'!$S$139,'Sales Detail'!$Y$139,'Sales Detail'!$AE$139,'Sales Detail'!$AK$139,'Sales Detail'!$AQ$139,'Sales Detail'!$AW$139</definedName>
    <definedName name="QB_FORMULA_119" localSheetId="20" hidden="1">'Sales Detail.'!$AA$150,'Sales Detail.'!$AE$150,'Sales Detail.'!$AI$150,'Sales Detail.'!$AM$150,'Sales Detail.'!$AQ$150,'Sales Detail.'!$AS$150,'Sales Detail.'!$AT$150,'Sales Detail.'!$AU$150,'Sales Detail.'!$G$151,'Sales Detail.'!$K$151,'Sales Detail.'!$O$151,'Sales Detail.'!$S$151,'Sales Detail.'!$W$151,'Sales Detail.'!$AA$151,'Sales Detail.'!$AE$151,'Sales Detail.'!$AI$151</definedName>
    <definedName name="QB_FORMULA_12" localSheetId="21" hidden="1">'Sales - Detail'!$CW$17,'Sales - Detail'!$CY$17,'Sales - Detail'!$DA$17,'Sales - Detail'!$I$18,'Sales - Detail'!$Q$18,'Sales - Detail'!$Y$18,'Sales - Detail'!$AG$18,'Sales - Detail'!$AO$18,'Sales - Detail'!$AW$18,'Sales - Detail'!$BE$18,'Sales - Detail'!$BM$18,'Sales - Detail'!$BU$18,'Sales - Detail'!$CC$18,'Sales - Detail'!$CK$18,'Sales - Detail'!$CS$18,'Sales - Detail'!$CW$18</definedName>
    <definedName name="QB_FORMULA_12" localSheetId="19" hidden="1">'Sales Detail'!$BM$18,'Sales Detail'!$BN$18,'Sales Detail'!$BO$18,'Sales Detail'!$BQ$18,'Sales Detail'!$G$19,'Sales Detail'!$M$19,'Sales Detail'!$S$19,'Sales Detail'!$Y$19,'Sales Detail'!$AE$19,'Sales Detail'!$AK$19,'Sales Detail'!$AQ$19,'Sales Detail'!$AW$19,'Sales Detail'!$BC$19,'Sales Detail'!$BI$19,'Sales Detail'!$BM$19,'Sales Detail'!$BN$19</definedName>
    <definedName name="QB_FORMULA_12" localSheetId="20" hidden="1">'Sales Detail.'!$AS$19,'Sales Detail.'!$AT$19,'Sales Detail.'!$AU$19,'Sales Detail.'!$G$20,'Sales Detail.'!$K$20,'Sales Detail.'!$O$20,'Sales Detail.'!$S$20,'Sales Detail.'!$W$20,'Sales Detail.'!$AA$20,'Sales Detail.'!$AE$20,'Sales Detail.'!$AI$20,'Sales Detail.'!$AM$20,'Sales Detail.'!$AQ$20,'Sales Detail.'!$AS$20,'Sales Detail.'!$AT$20,'Sales Detail.'!$AU$20</definedName>
    <definedName name="QB_FORMULA_120" localSheetId="21" hidden="1">'Sales - Detail'!$CW$131,'Sales - Detail'!$CY$131,'Sales - Detail'!$DA$131,'Sales - Detail'!$I$132,'Sales - Detail'!$Q$132,'Sales - Detail'!$Y$132,'Sales - Detail'!$AG$132,'Sales - Detail'!$AO$132,'Sales - Detail'!$AW$132,'Sales - Detail'!$BE$132,'Sales - Detail'!$BM$132,'Sales - Detail'!$BU$132,'Sales - Detail'!$CC$132,'Sales - Detail'!$CK$132,'Sales - Detail'!$CS$132,'Sales - Detail'!$CW$132</definedName>
    <definedName name="QB_FORMULA_120" localSheetId="19" hidden="1">'Sales Detail'!$BC$139,'Sales Detail'!$BI$139,'Sales Detail'!$BM$139,'Sales Detail'!$BN$139,'Sales Detail'!$BO$139,'Sales Detail'!$BQ$139,'Sales Detail'!$G$140,'Sales Detail'!$M$140,'Sales Detail'!$S$140,'Sales Detail'!$Y$140,'Sales Detail'!$AE$140,'Sales Detail'!$AK$140,'Sales Detail'!$AQ$140,'Sales Detail'!$AW$140,'Sales Detail'!$BC$140,'Sales Detail'!$BI$140</definedName>
    <definedName name="QB_FORMULA_120" localSheetId="20" hidden="1">'Sales Detail.'!$AM$151,'Sales Detail.'!$AQ$151,'Sales Detail.'!$AS$151,'Sales Detail.'!$AT$151,'Sales Detail.'!$AU$151,'Sales Detail.'!$G$152,'Sales Detail.'!$K$152,'Sales Detail.'!$O$152,'Sales Detail.'!$S$152,'Sales Detail.'!$W$152,'Sales Detail.'!$AA$152,'Sales Detail.'!$AE$152,'Sales Detail.'!$AI$152,'Sales Detail.'!$AM$152,'Sales Detail.'!$AQ$152,'Sales Detail.'!$AS$152</definedName>
    <definedName name="QB_FORMULA_121" localSheetId="21" hidden="1">'Sales - Detail'!$CY$132,'Sales - Detail'!$DA$132,'Sales - Detail'!$I$133,'Sales - Detail'!$Q$133,'Sales - Detail'!$Y$133,'Sales - Detail'!$AG$133,'Sales - Detail'!$AO$133,'Sales - Detail'!$AW$133,'Sales - Detail'!$BE$133,'Sales - Detail'!$BM$133,'Sales - Detail'!$BU$133,'Sales - Detail'!$CC$133,'Sales - Detail'!$CK$133,'Sales - Detail'!$CS$133,'Sales - Detail'!$CW$133,'Sales - Detail'!$CY$133</definedName>
    <definedName name="QB_FORMULA_121" localSheetId="19" hidden="1">'Sales Detail'!$BM$140,'Sales Detail'!$BN$140,'Sales Detail'!$BO$140,'Sales Detail'!$BQ$140,'Sales Detail'!$G$141,'Sales Detail'!$M$141,'Sales Detail'!$S$141,'Sales Detail'!$Y$141,'Sales Detail'!$AE$141,'Sales Detail'!$AK$141,'Sales Detail'!$AQ$141,'Sales Detail'!$AW$141,'Sales Detail'!$BC$141,'Sales Detail'!$BI$141,'Sales Detail'!$BM$141,'Sales Detail'!$BN$141</definedName>
    <definedName name="QB_FORMULA_121" localSheetId="20" hidden="1">'Sales Detail.'!$AT$152,'Sales Detail.'!$AU$152,'Sales Detail.'!$G$153,'Sales Detail.'!$K$153,'Sales Detail.'!$O$153,'Sales Detail.'!$S$153,'Sales Detail.'!$W$153,'Sales Detail.'!$AA$153,'Sales Detail.'!$AE$153,'Sales Detail.'!$AI$153,'Sales Detail.'!$AM$153,'Sales Detail.'!$AQ$153,'Sales Detail.'!$AS$153,'Sales Detail.'!$AT$153,'Sales Detail.'!$AU$153,'Sales Detail.'!$G$154</definedName>
    <definedName name="QB_FORMULA_122" localSheetId="21" hidden="1">'Sales - Detail'!$DA$133,'Sales - Detail'!$I$134,'Sales - Detail'!$Q$134,'Sales - Detail'!$Y$134,'Sales - Detail'!$AG$134,'Sales - Detail'!$AO$134,'Sales - Detail'!$AW$134,'Sales - Detail'!$BE$134,'Sales - Detail'!$BM$134,'Sales - Detail'!$BU$134,'Sales - Detail'!$CC$134,'Sales - Detail'!$CK$134,'Sales - Detail'!$CS$134,'Sales - Detail'!$CW$134,'Sales - Detail'!$CY$134,'Sales - Detail'!$DA$134</definedName>
    <definedName name="QB_FORMULA_122" localSheetId="19" hidden="1">'Sales Detail'!$BO$141,'Sales Detail'!$BQ$141,'Sales Detail'!$G$142,'Sales Detail'!$M$142,'Sales Detail'!$S$142,'Sales Detail'!$Y$142,'Sales Detail'!$AE$142,'Sales Detail'!$AK$142,'Sales Detail'!$AQ$142,'Sales Detail'!$AW$142,'Sales Detail'!$BC$142,'Sales Detail'!$BI$142,'Sales Detail'!$BM$142,'Sales Detail'!$BN$142,'Sales Detail'!$BO$142,'Sales Detail'!$BQ$142</definedName>
    <definedName name="QB_FORMULA_122" localSheetId="20" hidden="1">'Sales Detail.'!$K$154,'Sales Detail.'!$O$154,'Sales Detail.'!$S$154,'Sales Detail.'!$W$154,'Sales Detail.'!$AA$154,'Sales Detail.'!$AE$154,'Sales Detail.'!$AI$154,'Sales Detail.'!$AM$154,'Sales Detail.'!$AQ$154,'Sales Detail.'!$AS$154,'Sales Detail.'!$AT$154,'Sales Detail.'!$AU$154,'Sales Detail.'!$G$155,'Sales Detail.'!$K$155,'Sales Detail.'!$O$155,'Sales Detail.'!$S$155</definedName>
    <definedName name="QB_FORMULA_123" localSheetId="21" hidden="1">'Sales - Detail'!$I$135,'Sales - Detail'!$Q$135,'Sales - Detail'!$Y$135,'Sales - Detail'!$AG$135,'Sales - Detail'!$AO$135,'Sales - Detail'!$AW$135,'Sales - Detail'!$BE$135,'Sales - Detail'!$BM$135,'Sales - Detail'!$BU$135,'Sales - Detail'!$CC$135,'Sales - Detail'!$CK$135,'Sales - Detail'!$CS$135,'Sales - Detail'!$CW$135,'Sales - Detail'!$CY$135,'Sales - Detail'!$DA$135,'Sales - Detail'!$I$136</definedName>
    <definedName name="QB_FORMULA_123" localSheetId="19" hidden="1">'Sales Detail'!$G$143,'Sales Detail'!$M$143,'Sales Detail'!$S$143,'Sales Detail'!$Y$143,'Sales Detail'!$AE$143,'Sales Detail'!$AK$143,'Sales Detail'!$AQ$143,'Sales Detail'!$AW$143,'Sales Detail'!$BC$143,'Sales Detail'!$BI$143,'Sales Detail'!$BM$143,'Sales Detail'!$BN$143,'Sales Detail'!$BO$143,'Sales Detail'!$BQ$143,'Sales Detail'!$G$144,'Sales Detail'!$M$144</definedName>
    <definedName name="QB_FORMULA_123" localSheetId="20" hidden="1">'Sales Detail.'!$W$155,'Sales Detail.'!$AA$155,'Sales Detail.'!$AE$155,'Sales Detail.'!$AI$155,'Sales Detail.'!$AM$155,'Sales Detail.'!$AQ$155,'Sales Detail.'!$AS$155,'Sales Detail.'!$AT$155,'Sales Detail.'!$AU$155,'Sales Detail.'!$G$156,'Sales Detail.'!$K$156,'Sales Detail.'!$O$156,'Sales Detail.'!$S$156,'Sales Detail.'!$W$156,'Sales Detail.'!$AA$156,'Sales Detail.'!$AE$156</definedName>
    <definedName name="QB_FORMULA_124" localSheetId="21" hidden="1">'Sales - Detail'!$Q$136,'Sales - Detail'!$Y$136,'Sales - Detail'!$AG$136,'Sales - Detail'!$AO$136,'Sales - Detail'!$AW$136,'Sales - Detail'!$BE$136,'Sales - Detail'!$BM$136,'Sales - Detail'!$BU$136,'Sales - Detail'!$CC$136,'Sales - Detail'!$CK$136,'Sales - Detail'!$CS$136,'Sales - Detail'!$CW$136,'Sales - Detail'!$CY$136,'Sales - Detail'!$DA$136,'Sales - Detail'!$I$137,'Sales - Detail'!$Q$137</definedName>
    <definedName name="QB_FORMULA_124" localSheetId="19" hidden="1">'Sales Detail'!$S$144,'Sales Detail'!$Y$144,'Sales Detail'!$AE$144,'Sales Detail'!$AK$144,'Sales Detail'!$AQ$144,'Sales Detail'!$AW$144,'Sales Detail'!$BC$144,'Sales Detail'!$BI$144,'Sales Detail'!$BM$144,'Sales Detail'!$BN$144,'Sales Detail'!$BO$144,'Sales Detail'!$BQ$144,'Sales Detail'!$G$145,'Sales Detail'!$M$145,'Sales Detail'!$S$145,'Sales Detail'!$Y$145</definedName>
    <definedName name="QB_FORMULA_124" localSheetId="20" hidden="1">'Sales Detail.'!$AI$156,'Sales Detail.'!$AM$156,'Sales Detail.'!$AQ$156,'Sales Detail.'!$AS$156,'Sales Detail.'!$AT$156,'Sales Detail.'!$AU$156,'Sales Detail.'!$G$157,'Sales Detail.'!$K$157,'Sales Detail.'!$O$157,'Sales Detail.'!$S$157,'Sales Detail.'!$W$157,'Sales Detail.'!$AA$157,'Sales Detail.'!$AE$157,'Sales Detail.'!$AI$157,'Sales Detail.'!$AM$157,'Sales Detail.'!$AQ$157</definedName>
    <definedName name="QB_FORMULA_125" localSheetId="21" hidden="1">'Sales - Detail'!$Y$137,'Sales - Detail'!$AG$137,'Sales - Detail'!$AO$137,'Sales - Detail'!$AW$137,'Sales - Detail'!$BE$137,'Sales - Detail'!$BM$137,'Sales - Detail'!$BU$137,'Sales - Detail'!$CC$137,'Sales - Detail'!$CK$137,'Sales - Detail'!$CS$137,'Sales - Detail'!$CW$137,'Sales - Detail'!$CY$137,'Sales - Detail'!$DA$137,'Sales - Detail'!$I$138,'Sales - Detail'!$Q$138,'Sales - Detail'!$Y$138</definedName>
    <definedName name="QB_FORMULA_125" localSheetId="19" hidden="1">'Sales Detail'!$AE$145,'Sales Detail'!$AK$145,'Sales Detail'!$AQ$145,'Sales Detail'!$AW$145,'Sales Detail'!$BC$145,'Sales Detail'!$BI$145,'Sales Detail'!$BM$145,'Sales Detail'!$BN$145,'Sales Detail'!$BO$145,'Sales Detail'!$BQ$145,'Sales Detail'!$G$146,'Sales Detail'!$M$146,'Sales Detail'!$S$146,'Sales Detail'!$Y$146,'Sales Detail'!$AE$146,'Sales Detail'!$AK$146</definedName>
    <definedName name="QB_FORMULA_125" localSheetId="20" hidden="1">'Sales Detail.'!$AS$157,'Sales Detail.'!$AT$157,'Sales Detail.'!$AU$157,'Sales Detail.'!$G$158,'Sales Detail.'!$K$158,'Sales Detail.'!$O$158,'Sales Detail.'!$S$158,'Sales Detail.'!$W$158,'Sales Detail.'!$AA$158,'Sales Detail.'!$AE$158,'Sales Detail.'!$AI$158,'Sales Detail.'!$AM$158,'Sales Detail.'!$AQ$158,'Sales Detail.'!$AS$158,'Sales Detail.'!$AT$158,'Sales Detail.'!$AU$158</definedName>
    <definedName name="QB_FORMULA_126" localSheetId="21" hidden="1">'Sales - Detail'!$AG$138,'Sales - Detail'!$AO$138,'Sales - Detail'!$AW$138,'Sales - Detail'!$BE$138,'Sales - Detail'!$BM$138,'Sales - Detail'!$BU$138,'Sales - Detail'!$CC$138,'Sales - Detail'!$CK$138,'Sales - Detail'!$CS$138,'Sales - Detail'!$CW$138,'Sales - Detail'!$CY$138,'Sales - Detail'!$DA$138,'Sales - Detail'!$I$139,'Sales - Detail'!$Q$139,'Sales - Detail'!$Y$139,'Sales - Detail'!$AG$139</definedName>
    <definedName name="QB_FORMULA_126" localSheetId="19" hidden="1">'Sales Detail'!$AQ$146,'Sales Detail'!$AW$146,'Sales Detail'!$BC$146,'Sales Detail'!$BI$146,'Sales Detail'!$BM$146,'Sales Detail'!$BN$146,'Sales Detail'!$BO$146,'Sales Detail'!$BQ$146,'Sales Detail'!$G$147,'Sales Detail'!$M$147,'Sales Detail'!$S$147,'Sales Detail'!$Y$147,'Sales Detail'!$AE$147,'Sales Detail'!$AK$147,'Sales Detail'!$AQ$147,'Sales Detail'!$AW$147</definedName>
    <definedName name="QB_FORMULA_126" localSheetId="20" hidden="1">'Sales Detail.'!$G$159,'Sales Detail.'!$K$159,'Sales Detail.'!$O$159,'Sales Detail.'!$S$159,'Sales Detail.'!$W$159,'Sales Detail.'!$AA$159,'Sales Detail.'!$AE$159,'Sales Detail.'!$AI$159,'Sales Detail.'!$AM$159,'Sales Detail.'!$AQ$159,'Sales Detail.'!$AS$159,'Sales Detail.'!$AT$159,'Sales Detail.'!$AU$159,'Sales Detail.'!$G$160,'Sales Detail.'!$K$160,'Sales Detail.'!$O$160</definedName>
    <definedName name="QB_FORMULA_127" localSheetId="21" hidden="1">'Sales - Detail'!$AO$139,'Sales - Detail'!$AW$139,'Sales - Detail'!$BE$139,'Sales - Detail'!$BM$139,'Sales - Detail'!$BU$139,'Sales - Detail'!$CC$139,'Sales - Detail'!$CK$139,'Sales - Detail'!$CS$139,'Sales - Detail'!$CW$139,'Sales - Detail'!$CY$139,'Sales - Detail'!$DA$139,'Sales - Detail'!$I$140,'Sales - Detail'!$Q$140,'Sales - Detail'!$Y$140,'Sales - Detail'!$AG$140,'Sales - Detail'!$AO$140</definedName>
    <definedName name="QB_FORMULA_127" localSheetId="19" hidden="1">'Sales Detail'!$BC$147,'Sales Detail'!$BI$147,'Sales Detail'!$BM$147,'Sales Detail'!$BN$147,'Sales Detail'!$BO$147,'Sales Detail'!$BQ$147,'Sales Detail'!$G$148,'Sales Detail'!$M$148,'Sales Detail'!$S$148,'Sales Detail'!$Y$148,'Sales Detail'!$AE$148,'Sales Detail'!$AK$148,'Sales Detail'!$AQ$148,'Sales Detail'!$AW$148,'Sales Detail'!$BC$148,'Sales Detail'!$BI$148</definedName>
    <definedName name="QB_FORMULA_127" localSheetId="20" hidden="1">'Sales Detail.'!$S$160,'Sales Detail.'!$W$160,'Sales Detail.'!$AA$160,'Sales Detail.'!$AE$160,'Sales Detail.'!$AI$160,'Sales Detail.'!$AM$160,'Sales Detail.'!$AQ$160,'Sales Detail.'!$AS$160,'Sales Detail.'!$AT$160,'Sales Detail.'!$AU$160,'Sales Detail.'!$G$161,'Sales Detail.'!$K$161,'Sales Detail.'!$O$161,'Sales Detail.'!$S$161,'Sales Detail.'!$W$161,'Sales Detail.'!$AA$161</definedName>
    <definedName name="QB_FORMULA_128" localSheetId="21" hidden="1">'Sales - Detail'!$AW$140,'Sales - Detail'!$BE$140,'Sales - Detail'!$BM$140,'Sales - Detail'!$BU$140,'Sales - Detail'!$CC$140,'Sales - Detail'!$CK$140,'Sales - Detail'!$CS$140,'Sales - Detail'!$CW$140,'Sales - Detail'!$CY$140,'Sales - Detail'!$DA$140,'Sales - Detail'!$I$141,'Sales - Detail'!$Q$141,'Sales - Detail'!$Y$141,'Sales - Detail'!$AG$141,'Sales - Detail'!$AO$141,'Sales - Detail'!$AW$141</definedName>
    <definedName name="QB_FORMULA_128" localSheetId="19" hidden="1">'Sales Detail'!$BM$148,'Sales Detail'!$BN$148,'Sales Detail'!$BO$148,'Sales Detail'!$BQ$148,'Sales Detail'!$G$149,'Sales Detail'!$M$149,'Sales Detail'!$S$149,'Sales Detail'!$Y$149,'Sales Detail'!$AE$149,'Sales Detail'!$AK$149,'Sales Detail'!$AQ$149,'Sales Detail'!$AW$149,'Sales Detail'!$BC$149,'Sales Detail'!$BI$149,'Sales Detail'!$BM$149,'Sales Detail'!$BN$149</definedName>
    <definedName name="QB_FORMULA_128" localSheetId="20" hidden="1">'Sales Detail.'!$AE$161,'Sales Detail.'!$AI$161,'Sales Detail.'!$AM$161,'Sales Detail.'!$AQ$161,'Sales Detail.'!$AS$161,'Sales Detail.'!$AT$161,'Sales Detail.'!$AU$161,'Sales Detail.'!$G$162,'Sales Detail.'!$K$162,'Sales Detail.'!$O$162,'Sales Detail.'!$S$162,'Sales Detail.'!$W$162,'Sales Detail.'!$AA$162,'Sales Detail.'!$AE$162,'Sales Detail.'!$AI$162,'Sales Detail.'!$AM$162</definedName>
    <definedName name="QB_FORMULA_129" localSheetId="21" hidden="1">'Sales - Detail'!$BE$141,'Sales - Detail'!$BM$141,'Sales - Detail'!$BU$141,'Sales - Detail'!$CC$141,'Sales - Detail'!$CK$141,'Sales - Detail'!$CS$141,'Sales - Detail'!$CW$141,'Sales - Detail'!$CY$141,'Sales - Detail'!$DA$141,'Sales - Detail'!$I$142,'Sales - Detail'!$Q$142,'Sales - Detail'!$Y$142,'Sales - Detail'!$AG$142,'Sales - Detail'!$AO$142,'Sales - Detail'!$AW$142,'Sales - Detail'!$BE$142</definedName>
    <definedName name="QB_FORMULA_129" localSheetId="19" hidden="1">'Sales Detail'!$BO$149,'Sales Detail'!$BQ$149,'Sales Detail'!$G$150,'Sales Detail'!$M$150,'Sales Detail'!$S$150,'Sales Detail'!$Y$150,'Sales Detail'!$AE$150,'Sales Detail'!$AK$150,'Sales Detail'!$AQ$150,'Sales Detail'!$AW$150,'Sales Detail'!$BC$150,'Sales Detail'!$BI$150,'Sales Detail'!$BM$150,'Sales Detail'!$BN$150,'Sales Detail'!$BO$150,'Sales Detail'!$BQ$150</definedName>
    <definedName name="QB_FORMULA_129" localSheetId="20" hidden="1">'Sales Detail.'!$AQ$162,'Sales Detail.'!$AS$162,'Sales Detail.'!$AT$162,'Sales Detail.'!$AU$162,'Sales Detail.'!$G$163,'Sales Detail.'!$K$163,'Sales Detail.'!$O$163,'Sales Detail.'!$S$163,'Sales Detail.'!$W$163,'Sales Detail.'!$AA$163,'Sales Detail.'!$AE$163,'Sales Detail.'!$AI$163,'Sales Detail.'!$AM$163,'Sales Detail.'!$AQ$163,'Sales Detail.'!$AS$163,'Sales Detail.'!$AT$163</definedName>
    <definedName name="QB_FORMULA_13" localSheetId="21" hidden="1">'Sales - Detail'!$CY$18,'Sales - Detail'!$DA$18,'Sales - Detail'!$I$19,'Sales - Detail'!$Q$19,'Sales - Detail'!$Y$19,'Sales - Detail'!$AG$19,'Sales - Detail'!$AO$19,'Sales - Detail'!$AW$19,'Sales - Detail'!$BE$19,'Sales - Detail'!$BM$19,'Sales - Detail'!$BU$19,'Sales - Detail'!$CC$19,'Sales - Detail'!$CK$19,'Sales - Detail'!$CS$19,'Sales - Detail'!$CW$19,'Sales - Detail'!$CY$19</definedName>
    <definedName name="QB_FORMULA_13" localSheetId="19" hidden="1">'Sales Detail'!$BO$19,'Sales Detail'!$BQ$19,'Sales Detail'!$G$20,'Sales Detail'!$M$20,'Sales Detail'!$S$20,'Sales Detail'!$Y$20,'Sales Detail'!$AE$20,'Sales Detail'!$AK$20,'Sales Detail'!$AQ$20,'Sales Detail'!$AW$20,'Sales Detail'!$BC$20,'Sales Detail'!$BI$20,'Sales Detail'!$BM$20,'Sales Detail'!$BN$20,'Sales Detail'!$BO$20,'Sales Detail'!$BQ$20</definedName>
    <definedName name="QB_FORMULA_13" localSheetId="20" hidden="1">'Sales Detail.'!$G$21,'Sales Detail.'!$K$21,'Sales Detail.'!$O$21,'Sales Detail.'!$S$21,'Sales Detail.'!$W$21,'Sales Detail.'!$AA$21,'Sales Detail.'!$AE$21,'Sales Detail.'!$AI$21,'Sales Detail.'!$AM$21,'Sales Detail.'!$AQ$21,'Sales Detail.'!$AS$21,'Sales Detail.'!$AT$21,'Sales Detail.'!$AU$21,'Sales Detail.'!$G$22,'Sales Detail.'!$K$22,'Sales Detail.'!$O$22</definedName>
    <definedName name="QB_FORMULA_130" localSheetId="21" hidden="1">'Sales - Detail'!$BM$142,'Sales - Detail'!$BU$142,'Sales - Detail'!$CC$142,'Sales - Detail'!$CK$142,'Sales - Detail'!$CS$142,'Sales - Detail'!$CW$142,'Sales - Detail'!$CY$142,'Sales - Detail'!$DA$142,'Sales - Detail'!$I$143,'Sales - Detail'!$Q$143,'Sales - Detail'!$Y$143,'Sales - Detail'!$AG$143,'Sales - Detail'!$AO$143,'Sales - Detail'!$AW$143,'Sales - Detail'!$BE$143,'Sales - Detail'!$BM$143</definedName>
    <definedName name="QB_FORMULA_130" localSheetId="19" hidden="1">'Sales Detail'!$G$151,'Sales Detail'!$M$151,'Sales Detail'!$S$151,'Sales Detail'!$Y$151,'Sales Detail'!$AE$151,'Sales Detail'!$AK$151,'Sales Detail'!$AQ$151,'Sales Detail'!$AW$151,'Sales Detail'!$BC$151,'Sales Detail'!$BI$151,'Sales Detail'!$BM$151,'Sales Detail'!$BN$151,'Sales Detail'!$BO$151,'Sales Detail'!$BQ$151,'Sales Detail'!$G$152,'Sales Detail'!$M$152</definedName>
    <definedName name="QB_FORMULA_130" localSheetId="20" hidden="1">'Sales Detail.'!$AU$163,'Sales Detail.'!$G$164,'Sales Detail.'!$K$164,'Sales Detail.'!$O$164,'Sales Detail.'!$S$164,'Sales Detail.'!$W$164,'Sales Detail.'!$AA$164,'Sales Detail.'!$AE$164,'Sales Detail.'!$AI$164,'Sales Detail.'!$AM$164,'Sales Detail.'!$AQ$164,'Sales Detail.'!$AS$164,'Sales Detail.'!$AT$164,'Sales Detail.'!$AU$164,'Sales Detail.'!$G$165,'Sales Detail.'!$K$165</definedName>
    <definedName name="QB_FORMULA_131" localSheetId="21" hidden="1">'Sales - Detail'!$BU$143,'Sales - Detail'!$CC$143,'Sales - Detail'!$CK$143,'Sales - Detail'!$CS$143,'Sales - Detail'!$CW$143,'Sales - Detail'!$CY$143,'Sales - Detail'!$DA$143,'Sales - Detail'!$I$144,'Sales - Detail'!$Q$144,'Sales - Detail'!$Y$144,'Sales - Detail'!$AG$144,'Sales - Detail'!$AO$144,'Sales - Detail'!$AW$144,'Sales - Detail'!$BE$144,'Sales - Detail'!$BM$144,'Sales - Detail'!$BU$144</definedName>
    <definedName name="QB_FORMULA_131" localSheetId="19" hidden="1">'Sales Detail'!$S$152,'Sales Detail'!$Y$152,'Sales Detail'!$AE$152,'Sales Detail'!$AK$152,'Sales Detail'!$AQ$152,'Sales Detail'!$AW$152,'Sales Detail'!$BC$152,'Sales Detail'!$BI$152,'Sales Detail'!$BM$152,'Sales Detail'!$BN$152,'Sales Detail'!$BO$152,'Sales Detail'!$BQ$152,'Sales Detail'!$G$153,'Sales Detail'!$M$153,'Sales Detail'!$S$153,'Sales Detail'!$Y$153</definedName>
    <definedName name="QB_FORMULA_131" localSheetId="20" hidden="1">'Sales Detail.'!$O$165,'Sales Detail.'!$S$165,'Sales Detail.'!$W$165,'Sales Detail.'!$AA$165,'Sales Detail.'!$AE$165,'Sales Detail.'!$AI$165,'Sales Detail.'!$AM$165,'Sales Detail.'!$AQ$165,'Sales Detail.'!$AS$165,'Sales Detail.'!$AT$165,'Sales Detail.'!$AU$165,'Sales Detail.'!$G$166,'Sales Detail.'!$K$166,'Sales Detail.'!$O$166,'Sales Detail.'!$S$166,'Sales Detail.'!$W$166</definedName>
    <definedName name="QB_FORMULA_132" localSheetId="21" hidden="1">'Sales - Detail'!$CC$144,'Sales - Detail'!$CK$144,'Sales - Detail'!$CS$144,'Sales - Detail'!$CW$144,'Sales - Detail'!$CY$144,'Sales - Detail'!$DA$144,'Sales - Detail'!$I$145,'Sales - Detail'!$Q$145,'Sales - Detail'!$Y$145,'Sales - Detail'!$AG$145,'Sales - Detail'!$AO$145,'Sales - Detail'!$AW$145,'Sales - Detail'!$BE$145,'Sales - Detail'!$BM$145,'Sales - Detail'!$BU$145,'Sales - Detail'!$CC$145</definedName>
    <definedName name="QB_FORMULA_132" localSheetId="19" hidden="1">'Sales Detail'!$AE$153,'Sales Detail'!$AK$153,'Sales Detail'!$AQ$153,'Sales Detail'!$AW$153,'Sales Detail'!$BC$153,'Sales Detail'!$BI$153,'Sales Detail'!$BM$153,'Sales Detail'!$BN$153,'Sales Detail'!$BO$153,'Sales Detail'!$BQ$153,'Sales Detail'!$G$154,'Sales Detail'!$M$154,'Sales Detail'!$S$154,'Sales Detail'!$Y$154,'Sales Detail'!$AE$154,'Sales Detail'!$AK$154</definedName>
    <definedName name="QB_FORMULA_132" localSheetId="20" hidden="1">'Sales Detail.'!$AA$166,'Sales Detail.'!$AE$166,'Sales Detail.'!$AI$166,'Sales Detail.'!$AM$166,'Sales Detail.'!$AQ$166,'Sales Detail.'!$AS$166,'Sales Detail.'!$AT$166,'Sales Detail.'!$AU$166,'Sales Detail.'!$G$167,'Sales Detail.'!$K$167,'Sales Detail.'!$O$167,'Sales Detail.'!$S$167,'Sales Detail.'!$W$167,'Sales Detail.'!$AA$167,'Sales Detail.'!$AE$167,'Sales Detail.'!$AI$167</definedName>
    <definedName name="QB_FORMULA_133" localSheetId="21" hidden="1">'Sales - Detail'!$CK$145,'Sales - Detail'!$CS$145,'Sales - Detail'!$CW$145,'Sales - Detail'!$CY$145,'Sales - Detail'!$DA$145,'Sales - Detail'!$I$146,'Sales - Detail'!$Q$146,'Sales - Detail'!$Y$146,'Sales - Detail'!$AG$146,'Sales - Detail'!$AO$146,'Sales - Detail'!$AW$146,'Sales - Detail'!$BE$146,'Sales - Detail'!$BM$146,'Sales - Detail'!$BU$146,'Sales - Detail'!$CC$146,'Sales - Detail'!$CK$146</definedName>
    <definedName name="QB_FORMULA_133" localSheetId="19" hidden="1">'Sales Detail'!$AQ$154,'Sales Detail'!$AW$154,'Sales Detail'!$BC$154,'Sales Detail'!$BI$154,'Sales Detail'!$BM$154,'Sales Detail'!$BN$154,'Sales Detail'!$BO$154,'Sales Detail'!$BQ$154,'Sales Detail'!$G$155,'Sales Detail'!$M$155,'Sales Detail'!$S$155,'Sales Detail'!$Y$155,'Sales Detail'!$AE$155,'Sales Detail'!$AK$155,'Sales Detail'!$AQ$155,'Sales Detail'!$AW$155</definedName>
    <definedName name="QB_FORMULA_133" localSheetId="20" hidden="1">'Sales Detail.'!$AM$167,'Sales Detail.'!$AQ$167,'Sales Detail.'!$AS$167,'Sales Detail.'!$AT$167,'Sales Detail.'!$AU$167,'Sales Detail.'!$G$168,'Sales Detail.'!$K$168,'Sales Detail.'!$O$168,'Sales Detail.'!$S$168,'Sales Detail.'!$W$168,'Sales Detail.'!$AA$168,'Sales Detail.'!$AE$168,'Sales Detail.'!$AI$168,'Sales Detail.'!$AM$168,'Sales Detail.'!$AQ$168,'Sales Detail.'!$AS$168</definedName>
    <definedName name="QB_FORMULA_134" localSheetId="21" hidden="1">'Sales - Detail'!$CS$146,'Sales - Detail'!$CW$146,'Sales - Detail'!$CY$146,'Sales - Detail'!$DA$146,'Sales - Detail'!$I$147,'Sales - Detail'!$Q$147,'Sales - Detail'!$Y$147,'Sales - Detail'!$AG$147,'Sales - Detail'!$AO$147,'Sales - Detail'!$AW$147,'Sales - Detail'!$BE$147,'Sales - Detail'!$BM$147,'Sales - Detail'!$BU$147,'Sales - Detail'!$CC$147,'Sales - Detail'!$CK$147,'Sales - Detail'!$CS$147</definedName>
    <definedName name="QB_FORMULA_134" localSheetId="19" hidden="1">'Sales Detail'!$BC$155,'Sales Detail'!$BI$155,'Sales Detail'!$BM$155,'Sales Detail'!$BN$155,'Sales Detail'!$BO$155,'Sales Detail'!$BQ$155,'Sales Detail'!$G$156,'Sales Detail'!$M$156,'Sales Detail'!$S$156,'Sales Detail'!$Y$156,'Sales Detail'!$AE$156,'Sales Detail'!$AK$156,'Sales Detail'!$AQ$156,'Sales Detail'!$AW$156,'Sales Detail'!$BC$156,'Sales Detail'!$BI$156</definedName>
    <definedName name="QB_FORMULA_134" localSheetId="20" hidden="1">'Sales Detail.'!$AT$168,'Sales Detail.'!$AU$168,'Sales Detail.'!$G$169,'Sales Detail.'!$K$169,'Sales Detail.'!$O$169,'Sales Detail.'!$S$169,'Sales Detail.'!$W$169,'Sales Detail.'!$AA$169,'Sales Detail.'!$AE$169,'Sales Detail.'!$AI$169,'Sales Detail.'!$AM$169,'Sales Detail.'!$AQ$169,'Sales Detail.'!$AS$169,'Sales Detail.'!$AT$169,'Sales Detail.'!$AU$169,'Sales Detail.'!$G$170</definedName>
    <definedName name="QB_FORMULA_135" localSheetId="21" hidden="1">'Sales - Detail'!$CW$147,'Sales - Detail'!$CY$147,'Sales - Detail'!$DA$147,'Sales - Detail'!$I$148,'Sales - Detail'!$Q$148,'Sales - Detail'!$Y$148,'Sales - Detail'!$AG$148,'Sales - Detail'!$AO$148,'Sales - Detail'!$AW$148,'Sales - Detail'!$BE$148,'Sales - Detail'!$BM$148,'Sales - Detail'!$BU$148,'Sales - Detail'!$CC$148,'Sales - Detail'!$CK$148,'Sales - Detail'!$CS$148,'Sales - Detail'!$CW$148</definedName>
    <definedName name="QB_FORMULA_135" localSheetId="19" hidden="1">'Sales Detail'!$BM$156,'Sales Detail'!$BN$156,'Sales Detail'!$BO$156,'Sales Detail'!$BQ$156,'Sales Detail'!$G$157,'Sales Detail'!$M$157,'Sales Detail'!$S$157,'Sales Detail'!$Y$157,'Sales Detail'!$AE$157,'Sales Detail'!$AK$157,'Sales Detail'!$AQ$157,'Sales Detail'!$AW$157,'Sales Detail'!$BC$157,'Sales Detail'!$BI$157,'Sales Detail'!$BM$157,'Sales Detail'!$BN$157</definedName>
    <definedName name="QB_FORMULA_135" localSheetId="20" hidden="1">'Sales Detail.'!$K$170,'Sales Detail.'!$O$170,'Sales Detail.'!$S$170,'Sales Detail.'!$W$170,'Sales Detail.'!$AA$170,'Sales Detail.'!$AE$170,'Sales Detail.'!$AI$170,'Sales Detail.'!$AM$170,'Sales Detail.'!$AQ$170,'Sales Detail.'!$AS$170,'Sales Detail.'!$AT$170,'Sales Detail.'!$AU$170,'Sales Detail.'!$G$171,'Sales Detail.'!$K$171,'Sales Detail.'!$O$171,'Sales Detail.'!$S$171</definedName>
    <definedName name="QB_FORMULA_136" localSheetId="21" hidden="1">'Sales - Detail'!$CY$148,'Sales - Detail'!$DA$148,'Sales - Detail'!$I$149,'Sales - Detail'!$Q$149,'Sales - Detail'!$Y$149,'Sales - Detail'!$AG$149,'Sales - Detail'!$AO$149,'Sales - Detail'!$AW$149,'Sales - Detail'!$BE$149,'Sales - Detail'!$BM$149,'Sales - Detail'!$BU$149,'Sales - Detail'!$CC$149,'Sales - Detail'!$CK$149,'Sales - Detail'!$CS$149,'Sales - Detail'!$CW$149,'Sales - Detail'!$CY$149</definedName>
    <definedName name="QB_FORMULA_136" localSheetId="19" hidden="1">'Sales Detail'!$BO$157,'Sales Detail'!$BQ$157,'Sales Detail'!$G$158,'Sales Detail'!$M$158,'Sales Detail'!$S$158,'Sales Detail'!$Y$158,'Sales Detail'!$AE$158,'Sales Detail'!$AK$158,'Sales Detail'!$AQ$158,'Sales Detail'!$AW$158,'Sales Detail'!$BC$158,'Sales Detail'!$BI$158,'Sales Detail'!$BM$158,'Sales Detail'!$BN$158,'Sales Detail'!$BO$158,'Sales Detail'!$BQ$158</definedName>
    <definedName name="QB_FORMULA_136" localSheetId="20" hidden="1">'Sales Detail.'!$W$171,'Sales Detail.'!$AA$171,'Sales Detail.'!$AE$171,'Sales Detail.'!$AI$171,'Sales Detail.'!$AM$171,'Sales Detail.'!$AQ$171,'Sales Detail.'!$AS$171,'Sales Detail.'!$AT$171,'Sales Detail.'!$AU$171,'Sales Detail.'!$G$172,'Sales Detail.'!$K$172,'Sales Detail.'!$O$172,'Sales Detail.'!$S$172,'Sales Detail.'!$W$172,'Sales Detail.'!$AA$172,'Sales Detail.'!$AE$172</definedName>
    <definedName name="QB_FORMULA_137" localSheetId="21" hidden="1">'Sales - Detail'!$DA$149,'Sales - Detail'!$I$150,'Sales - Detail'!$Q$150,'Sales - Detail'!$Y$150,'Sales - Detail'!$AG$150,'Sales - Detail'!$AO$150,'Sales - Detail'!$AW$150,'Sales - Detail'!$BE$150,'Sales - Detail'!$BM$150,'Sales - Detail'!$BU$150,'Sales - Detail'!$CC$150,'Sales - Detail'!$CK$150,'Sales - Detail'!$CS$150,'Sales - Detail'!$CW$150,'Sales - Detail'!$CY$150,'Sales - Detail'!$DA$150</definedName>
    <definedName name="QB_FORMULA_137" localSheetId="19" hidden="1">'Sales Detail'!$G$159,'Sales Detail'!$M$159,'Sales Detail'!$S$159,'Sales Detail'!$Y$159,'Sales Detail'!$AE$159,'Sales Detail'!$AK$159,'Sales Detail'!$AQ$159,'Sales Detail'!$AW$159,'Sales Detail'!$BC$159,'Sales Detail'!$BI$159,'Sales Detail'!$BM$159,'Sales Detail'!$BN$159,'Sales Detail'!$BO$159,'Sales Detail'!$BQ$159,'Sales Detail'!$G$160,'Sales Detail'!$M$160</definedName>
    <definedName name="QB_FORMULA_137" localSheetId="20" hidden="1">'Sales Detail.'!$AI$172,'Sales Detail.'!$AM$172,'Sales Detail.'!$AQ$172,'Sales Detail.'!$AS$172,'Sales Detail.'!$AT$172,'Sales Detail.'!$AU$172,'Sales Detail.'!$G$173,'Sales Detail.'!$K$173,'Sales Detail.'!$O$173,'Sales Detail.'!$S$173,'Sales Detail.'!$W$173,'Sales Detail.'!$AA$173,'Sales Detail.'!$AE$173,'Sales Detail.'!$AI$173,'Sales Detail.'!$AM$173,'Sales Detail.'!$AQ$173</definedName>
    <definedName name="QB_FORMULA_138" localSheetId="21" hidden="1">'Sales - Detail'!$I$151,'Sales - Detail'!$Q$151,'Sales - Detail'!$Y$151,'Sales - Detail'!$AG$151,'Sales - Detail'!$AO$151,'Sales - Detail'!$AW$151,'Sales - Detail'!$BE$151,'Sales - Detail'!$BM$151,'Sales - Detail'!$BU$151,'Sales - Detail'!$CC$151,'Sales - Detail'!$CK$151,'Sales - Detail'!$CS$151,'Sales - Detail'!$CW$151,'Sales - Detail'!$CY$151,'Sales - Detail'!$DA$151,'Sales - Detail'!$I$152</definedName>
    <definedName name="QB_FORMULA_138" localSheetId="19" hidden="1">'Sales Detail'!$S$160,'Sales Detail'!$Y$160,'Sales Detail'!$AE$160,'Sales Detail'!$AK$160,'Sales Detail'!$AQ$160,'Sales Detail'!$AW$160,'Sales Detail'!$BC$160,'Sales Detail'!$BI$160,'Sales Detail'!$BM$160,'Sales Detail'!$BN$160,'Sales Detail'!$BO$160,'Sales Detail'!$BQ$160,'Sales Detail'!$G$161,'Sales Detail'!$M$161,'Sales Detail'!$S$161,'Sales Detail'!$Y$161</definedName>
    <definedName name="QB_FORMULA_138" localSheetId="20" hidden="1">'Sales Detail.'!$AS$173,'Sales Detail.'!$AT$173,'Sales Detail.'!$AU$173,'Sales Detail.'!$G$174,'Sales Detail.'!$K$174,'Sales Detail.'!$O$174,'Sales Detail.'!$S$174,'Sales Detail.'!$W$174,'Sales Detail.'!$AA$174,'Sales Detail.'!$AE$174,'Sales Detail.'!$AI$174,'Sales Detail.'!$AM$174,'Sales Detail.'!$AQ$174,'Sales Detail.'!$AS$174,'Sales Detail.'!$AT$174,'Sales Detail.'!$AU$174</definedName>
    <definedName name="QB_FORMULA_139" localSheetId="21" hidden="1">'Sales - Detail'!$Q$152,'Sales - Detail'!$Y$152,'Sales - Detail'!$AG$152,'Sales - Detail'!$AO$152,'Sales - Detail'!$AW$152,'Sales - Detail'!$BE$152,'Sales - Detail'!$BM$152,'Sales - Detail'!$BU$152,'Sales - Detail'!$CC$152,'Sales - Detail'!$CK$152,'Sales - Detail'!$CS$152,'Sales - Detail'!$CW$152,'Sales - Detail'!$CY$152,'Sales - Detail'!$DA$152,'Sales - Detail'!$I$153,'Sales - Detail'!$Q$153</definedName>
    <definedName name="QB_FORMULA_139" localSheetId="19" hidden="1">'Sales Detail'!$AE$161,'Sales Detail'!$AK$161,'Sales Detail'!$AQ$161,'Sales Detail'!$AW$161,'Sales Detail'!$BC$161,'Sales Detail'!$BI$161,'Sales Detail'!$BM$161,'Sales Detail'!$BN$161,'Sales Detail'!$BO$161,'Sales Detail'!$BQ$161,'Sales Detail'!$G$162,'Sales Detail'!$M$162,'Sales Detail'!$S$162,'Sales Detail'!$Y$162,'Sales Detail'!$AE$162,'Sales Detail'!$AK$162</definedName>
    <definedName name="QB_FORMULA_139" localSheetId="20" hidden="1">'Sales Detail.'!$G$175,'Sales Detail.'!$K$175,'Sales Detail.'!$O$175,'Sales Detail.'!$S$175,'Sales Detail.'!$W$175,'Sales Detail.'!$AA$175,'Sales Detail.'!$AE$175,'Sales Detail.'!$AI$175,'Sales Detail.'!$AM$175,'Sales Detail.'!$AQ$175,'Sales Detail.'!$AS$175,'Sales Detail.'!$AT$175,'Sales Detail.'!$AU$175,'Sales Detail.'!$G$176,'Sales Detail.'!$K$176,'Sales Detail.'!$O$176</definedName>
    <definedName name="QB_FORMULA_14" localSheetId="21" hidden="1">'Sales - Detail'!$DA$19,'Sales - Detail'!$I$20,'Sales - Detail'!$Q$20,'Sales - Detail'!$Y$20,'Sales - Detail'!$AG$20,'Sales - Detail'!$AO$20,'Sales - Detail'!$AW$20,'Sales - Detail'!$BE$20,'Sales - Detail'!$BM$20,'Sales - Detail'!$BU$20,'Sales - Detail'!$CC$20,'Sales - Detail'!$CK$20,'Sales - Detail'!$CS$20,'Sales - Detail'!$CW$20,'Sales - Detail'!$CY$20,'Sales - Detail'!$DA$20</definedName>
    <definedName name="QB_FORMULA_14" localSheetId="19" hidden="1">'Sales Detail'!$G$21,'Sales Detail'!$M$21,'Sales Detail'!$S$21,'Sales Detail'!$Y$21,'Sales Detail'!$AE$21,'Sales Detail'!$AK$21,'Sales Detail'!$AQ$21,'Sales Detail'!$AW$21,'Sales Detail'!$BC$21,'Sales Detail'!$BI$21,'Sales Detail'!$BM$21,'Sales Detail'!$BN$21,'Sales Detail'!$BO$21,'Sales Detail'!$BQ$21,'Sales Detail'!$G$22,'Sales Detail'!$M$22</definedName>
    <definedName name="QB_FORMULA_14" localSheetId="20" hidden="1">'Sales Detail.'!$S$22,'Sales Detail.'!$W$22,'Sales Detail.'!$AA$22,'Sales Detail.'!$AE$22,'Sales Detail.'!$AI$22,'Sales Detail.'!$AM$22,'Sales Detail.'!$AQ$22,'Sales Detail.'!$AS$22,'Sales Detail.'!$AT$22,'Sales Detail.'!$AU$22,'Sales Detail.'!$G$23,'Sales Detail.'!$K$23,'Sales Detail.'!$O$23,'Sales Detail.'!$S$23,'Sales Detail.'!$W$23,'Sales Detail.'!$AA$23</definedName>
    <definedName name="QB_FORMULA_140" localSheetId="21" hidden="1">'Sales - Detail'!$Y$153,'Sales - Detail'!$AG$153,'Sales - Detail'!$AO$153,'Sales - Detail'!$AW$153,'Sales - Detail'!$BE$153,'Sales - Detail'!$BM$153,'Sales - Detail'!$BU$153,'Sales - Detail'!$CC$153,'Sales - Detail'!$CK$153,'Sales - Detail'!$CS$153,'Sales - Detail'!$CW$153,'Sales - Detail'!$CY$153,'Sales - Detail'!$DA$153,'Sales - Detail'!$I$154,'Sales - Detail'!$Q$154,'Sales - Detail'!$Y$154</definedName>
    <definedName name="QB_FORMULA_140" localSheetId="19" hidden="1">'Sales Detail'!$AQ$162,'Sales Detail'!$AW$162,'Sales Detail'!$BC$162,'Sales Detail'!$BI$162,'Sales Detail'!$BM$162,'Sales Detail'!$BN$162,'Sales Detail'!$BO$162,'Sales Detail'!$BQ$162,'Sales Detail'!$G$163,'Sales Detail'!$M$163,'Sales Detail'!$S$163,'Sales Detail'!$Y$163,'Sales Detail'!$AE$163,'Sales Detail'!$AK$163,'Sales Detail'!$AQ$163,'Sales Detail'!$AW$163</definedName>
    <definedName name="QB_FORMULA_140" localSheetId="20" hidden="1">'Sales Detail.'!$S$176,'Sales Detail.'!$W$176,'Sales Detail.'!$AA$176,'Sales Detail.'!$AE$176,'Sales Detail.'!$AI$176,'Sales Detail.'!$AM$176,'Sales Detail.'!$AQ$176,'Sales Detail.'!$AS$176,'Sales Detail.'!$AT$176,'Sales Detail.'!$AU$176,'Sales Detail.'!$G$177,'Sales Detail.'!$K$177,'Sales Detail.'!$O$177,'Sales Detail.'!$S$177,'Sales Detail.'!$W$177,'Sales Detail.'!$AA$177</definedName>
    <definedName name="QB_FORMULA_141" localSheetId="21" hidden="1">'Sales - Detail'!$AG$154,'Sales - Detail'!$AO$154,'Sales - Detail'!$AW$154,'Sales - Detail'!$BE$154,'Sales - Detail'!$BM$154,'Sales - Detail'!$BU$154,'Sales - Detail'!$CC$154,'Sales - Detail'!$CK$154,'Sales - Detail'!$CS$154,'Sales - Detail'!$CW$154,'Sales - Detail'!$CY$154,'Sales - Detail'!$DA$154,'Sales - Detail'!$I$155,'Sales - Detail'!$Q$155,'Sales - Detail'!$Y$155,'Sales - Detail'!$AG$155</definedName>
    <definedName name="QB_FORMULA_141" localSheetId="19" hidden="1">'Sales Detail'!$BC$163,'Sales Detail'!$BI$163,'Sales Detail'!$BM$163,'Sales Detail'!$BN$163,'Sales Detail'!$BO$163,'Sales Detail'!$BQ$163,'Sales Detail'!$G$164,'Sales Detail'!$M$164,'Sales Detail'!$S$164,'Sales Detail'!$Y$164,'Sales Detail'!$AE$164,'Sales Detail'!$AK$164,'Sales Detail'!$AQ$164,'Sales Detail'!$AW$164,'Sales Detail'!$BC$164,'Sales Detail'!$BI$164</definedName>
    <definedName name="QB_FORMULA_141" localSheetId="20" hidden="1">'Sales Detail.'!$AE$177,'Sales Detail.'!$AI$177,'Sales Detail.'!$AM$177,'Sales Detail.'!$AQ$177,'Sales Detail.'!$AS$177,'Sales Detail.'!$AT$177,'Sales Detail.'!$AU$177,'Sales Detail.'!$G$178,'Sales Detail.'!$K$178,'Sales Detail.'!$O$178,'Sales Detail.'!$S$178,'Sales Detail.'!$W$178,'Sales Detail.'!$AA$178,'Sales Detail.'!$AE$178,'Sales Detail.'!$AI$178,'Sales Detail.'!$AM$178</definedName>
    <definedName name="QB_FORMULA_142" localSheetId="21" hidden="1">'Sales - Detail'!$AO$155,'Sales - Detail'!$AW$155,'Sales - Detail'!$BE$155,'Sales - Detail'!$BM$155,'Sales - Detail'!$BU$155,'Sales - Detail'!$CC$155,'Sales - Detail'!$CK$155,'Sales - Detail'!$CS$155,'Sales - Detail'!$CW$155,'Sales - Detail'!$CY$155,'Sales - Detail'!$DA$155,'Sales - Detail'!$I$156,'Sales - Detail'!$Q$156,'Sales - Detail'!$Y$156,'Sales - Detail'!$AG$156,'Sales - Detail'!$AO$156</definedName>
    <definedName name="QB_FORMULA_142" localSheetId="19" hidden="1">'Sales Detail'!$BM$164,'Sales Detail'!$BN$164,'Sales Detail'!$BO$164,'Sales Detail'!$BQ$164,'Sales Detail'!$G$165,'Sales Detail'!$M$165,'Sales Detail'!$S$165,'Sales Detail'!$Y$165,'Sales Detail'!$AE$165,'Sales Detail'!$AK$165,'Sales Detail'!$AQ$165,'Sales Detail'!$AW$165,'Sales Detail'!$BC$165,'Sales Detail'!$BI$165,'Sales Detail'!$BM$165,'Sales Detail'!$BN$165</definedName>
    <definedName name="QB_FORMULA_142" localSheetId="20" hidden="1">'Sales Detail.'!$AQ$178,'Sales Detail.'!$AS$178,'Sales Detail.'!$AT$178,'Sales Detail.'!$AU$178,'Sales Detail.'!$G$179,'Sales Detail.'!$K$179,'Sales Detail.'!$O$179,'Sales Detail.'!$S$179,'Sales Detail.'!$W$179,'Sales Detail.'!$AA$179,'Sales Detail.'!$AE$179,'Sales Detail.'!$AI$179,'Sales Detail.'!$AM$179,'Sales Detail.'!$AQ$179,'Sales Detail.'!$AS$179,'Sales Detail.'!$AT$179</definedName>
    <definedName name="QB_FORMULA_143" localSheetId="21" hidden="1">'Sales - Detail'!$AW$156,'Sales - Detail'!$BE$156,'Sales - Detail'!$BM$156,'Sales - Detail'!$BU$156,'Sales - Detail'!$CC$156,'Sales - Detail'!$CK$156,'Sales - Detail'!$CS$156,'Sales - Detail'!$CW$156,'Sales - Detail'!$CY$156,'Sales - Detail'!$DA$156,'Sales - Detail'!$I$157,'Sales - Detail'!$Q$157,'Sales - Detail'!$Y$157,'Sales - Detail'!$AG$157,'Sales - Detail'!$AO$157,'Sales - Detail'!$AW$157</definedName>
    <definedName name="QB_FORMULA_143" localSheetId="19" hidden="1">'Sales Detail'!$BO$165,'Sales Detail'!$BQ$165,'Sales Detail'!$G$166,'Sales Detail'!$M$166,'Sales Detail'!$S$166,'Sales Detail'!$Y$166,'Sales Detail'!$AE$166,'Sales Detail'!$AK$166,'Sales Detail'!$AQ$166,'Sales Detail'!$AW$166,'Sales Detail'!$BC$166,'Sales Detail'!$BI$166,'Sales Detail'!$BM$166,'Sales Detail'!$BN$166,'Sales Detail'!$BO$166,'Sales Detail'!$BQ$166</definedName>
    <definedName name="QB_FORMULA_143" localSheetId="20" hidden="1">'Sales Detail.'!$AU$179,'Sales Detail.'!$G$180,'Sales Detail.'!$K$180,'Sales Detail.'!$O$180,'Sales Detail.'!$S$180,'Sales Detail.'!$W$180,'Sales Detail.'!$AA$180,'Sales Detail.'!$AE$180,'Sales Detail.'!$AI$180,'Sales Detail.'!$AM$180,'Sales Detail.'!$AQ$180,'Sales Detail.'!$AS$180,'Sales Detail.'!$AT$180,'Sales Detail.'!$AU$180,'Sales Detail.'!$G$181,'Sales Detail.'!$K$181</definedName>
    <definedName name="QB_FORMULA_144" localSheetId="21" hidden="1">'Sales - Detail'!$BE$157,'Sales - Detail'!$BM$157,'Sales - Detail'!$BU$157,'Sales - Detail'!$CC$157,'Sales - Detail'!$CK$157,'Sales - Detail'!$CS$157,'Sales - Detail'!$CW$157,'Sales - Detail'!$CY$157,'Sales - Detail'!$DA$157,'Sales - Detail'!$I$158,'Sales - Detail'!$Q$158,'Sales - Detail'!$Y$158,'Sales - Detail'!$AG$158,'Sales - Detail'!$AO$158,'Sales - Detail'!$AW$158,'Sales - Detail'!$BE$158</definedName>
    <definedName name="QB_FORMULA_144" localSheetId="19" hidden="1">'Sales Detail'!$G$167,'Sales Detail'!$M$167,'Sales Detail'!$S$167,'Sales Detail'!$Y$167,'Sales Detail'!$AE$167,'Sales Detail'!$AK$167,'Sales Detail'!$AQ$167,'Sales Detail'!$AW$167,'Sales Detail'!$BC$167,'Sales Detail'!$BI$167,'Sales Detail'!$BM$167,'Sales Detail'!$BN$167,'Sales Detail'!$BO$167,'Sales Detail'!$BQ$167,'Sales Detail'!$G$168,'Sales Detail'!$M$168</definedName>
    <definedName name="QB_FORMULA_144" localSheetId="20" hidden="1">'Sales Detail.'!$O$181,'Sales Detail.'!$S$181,'Sales Detail.'!$W$181,'Sales Detail.'!$AA$181,'Sales Detail.'!$AE$181,'Sales Detail.'!$AI$181,'Sales Detail.'!$AM$181,'Sales Detail.'!$AQ$181,'Sales Detail.'!$AS$181,'Sales Detail.'!$AT$181,'Sales Detail.'!$AU$181,'Sales Detail.'!$G$182,'Sales Detail.'!$K$182,'Sales Detail.'!$O$182,'Sales Detail.'!$S$182,'Sales Detail.'!$W$182</definedName>
    <definedName name="QB_FORMULA_145" localSheetId="21" hidden="1">'Sales - Detail'!$BM$158,'Sales - Detail'!$BU$158,'Sales - Detail'!$CC$158,'Sales - Detail'!$CK$158,'Sales - Detail'!$CS$158,'Sales - Detail'!$CW$158,'Sales - Detail'!$CY$158,'Sales - Detail'!$DA$158,'Sales - Detail'!$I$159,'Sales - Detail'!$Q$159,'Sales - Detail'!$Y$159,'Sales - Detail'!$AG$159,'Sales - Detail'!$AO$159,'Sales - Detail'!$AW$159,'Sales - Detail'!$BE$159,'Sales - Detail'!$BM$159</definedName>
    <definedName name="QB_FORMULA_145" localSheetId="19" hidden="1">'Sales Detail'!$S$168,'Sales Detail'!$Y$168,'Sales Detail'!$AE$168,'Sales Detail'!$AK$168,'Sales Detail'!$AQ$168,'Sales Detail'!$AW$168,'Sales Detail'!$BC$168,'Sales Detail'!$BI$168,'Sales Detail'!$BM$168,'Sales Detail'!$BN$168,'Sales Detail'!$BO$168,'Sales Detail'!$BQ$168,'Sales Detail'!$G$169,'Sales Detail'!$M$169,'Sales Detail'!$S$169,'Sales Detail'!$Y$169</definedName>
    <definedName name="QB_FORMULA_145" localSheetId="20" hidden="1">'Sales Detail.'!$AA$182,'Sales Detail.'!$AE$182,'Sales Detail.'!$AI$182,'Sales Detail.'!$AM$182,'Sales Detail.'!$AQ$182,'Sales Detail.'!$AS$182,'Sales Detail.'!$AT$182,'Sales Detail.'!$AU$182,'Sales Detail.'!$G$183,'Sales Detail.'!$K$183,'Sales Detail.'!$O$183,'Sales Detail.'!$S$183,'Sales Detail.'!$W$183,'Sales Detail.'!$AA$183,'Sales Detail.'!$AE$183,'Sales Detail.'!$AI$183</definedName>
    <definedName name="QB_FORMULA_146" localSheetId="21" hidden="1">'Sales - Detail'!$BU$159,'Sales - Detail'!$CC$159,'Sales - Detail'!$CK$159,'Sales - Detail'!$CS$159,'Sales - Detail'!$CW$159,'Sales - Detail'!$CY$159,'Sales - Detail'!$DA$159,'Sales - Detail'!$I$160,'Sales - Detail'!$Q$160,'Sales - Detail'!$Y$160,'Sales - Detail'!$AG$160,'Sales - Detail'!$AO$160,'Sales - Detail'!$AW$160,'Sales - Detail'!$BE$160,'Sales - Detail'!$BM$160,'Sales - Detail'!$BU$160</definedName>
    <definedName name="QB_FORMULA_146" localSheetId="19" hidden="1">'Sales Detail'!$AE$169,'Sales Detail'!$AK$169,'Sales Detail'!$AQ$169,'Sales Detail'!$AW$169,'Sales Detail'!$BC$169,'Sales Detail'!$BI$169,'Sales Detail'!$BM$169,'Sales Detail'!$BN$169,'Sales Detail'!$BO$169,'Sales Detail'!$BQ$169,'Sales Detail'!$G$170,'Sales Detail'!$M$170,'Sales Detail'!$S$170,'Sales Detail'!$Y$170,'Sales Detail'!$AE$170,'Sales Detail'!$AK$170</definedName>
    <definedName name="QB_FORMULA_146" localSheetId="20" hidden="1">'Sales Detail.'!$AM$183,'Sales Detail.'!$AQ$183,'Sales Detail.'!$AS$183,'Sales Detail.'!$AT$183,'Sales Detail.'!$AU$183,'Sales Detail.'!$G$184,'Sales Detail.'!$K$184,'Sales Detail.'!$O$184,'Sales Detail.'!$S$184,'Sales Detail.'!$W$184,'Sales Detail.'!$AA$184,'Sales Detail.'!$AE$184,'Sales Detail.'!$AI$184,'Sales Detail.'!$AM$184,'Sales Detail.'!$AQ$184,'Sales Detail.'!$AS$184</definedName>
    <definedName name="QB_FORMULA_147" localSheetId="21" hidden="1">'Sales - Detail'!$CC$160,'Sales - Detail'!$CK$160,'Sales - Detail'!$CS$160,'Sales - Detail'!$CW$160,'Sales - Detail'!$CY$160,'Sales - Detail'!$DA$160,'Sales - Detail'!$I$161,'Sales - Detail'!$Q$161,'Sales - Detail'!$Y$161,'Sales - Detail'!$AG$161,'Sales - Detail'!$AO$161,'Sales - Detail'!$AW$161,'Sales - Detail'!$BE$161,'Sales - Detail'!$BM$161,'Sales - Detail'!$BU$161,'Sales - Detail'!$CC$161</definedName>
    <definedName name="QB_FORMULA_147" localSheetId="19" hidden="1">'Sales Detail'!$AQ$170,'Sales Detail'!$AW$170,'Sales Detail'!$BC$170,'Sales Detail'!$BI$170,'Sales Detail'!$BM$170,'Sales Detail'!$BN$170,'Sales Detail'!$BO$170,'Sales Detail'!$BQ$170,'Sales Detail'!$G$171,'Sales Detail'!$M$171,'Sales Detail'!$S$171,'Sales Detail'!$Y$171,'Sales Detail'!$AE$171,'Sales Detail'!$AK$171,'Sales Detail'!$AQ$171,'Sales Detail'!$AW$171</definedName>
    <definedName name="QB_FORMULA_147" localSheetId="20" hidden="1">'Sales Detail.'!$AT$184,'Sales Detail.'!$AU$184,'Sales Detail.'!$G$185,'Sales Detail.'!$K$185,'Sales Detail.'!$O$185,'Sales Detail.'!$S$185,'Sales Detail.'!$W$185,'Sales Detail.'!$AA$185,'Sales Detail.'!$AE$185,'Sales Detail.'!$AI$185,'Sales Detail.'!$AM$185,'Sales Detail.'!$AQ$185,'Sales Detail.'!$AS$185,'Sales Detail.'!$AT$185,'Sales Detail.'!$AU$185,'Sales Detail.'!$G$186</definedName>
    <definedName name="QB_FORMULA_148" localSheetId="21" hidden="1">'Sales - Detail'!$CK$161,'Sales - Detail'!$CS$161,'Sales - Detail'!$CW$161,'Sales - Detail'!$CY$161,'Sales - Detail'!$DA$161,'Sales - Detail'!$I$162,'Sales - Detail'!$Q$162,'Sales - Detail'!$Y$162,'Sales - Detail'!$AG$162,'Sales - Detail'!$AO$162,'Sales - Detail'!$AW$162,'Sales - Detail'!$BE$162,'Sales - Detail'!$BM$162,'Sales - Detail'!$BU$162,'Sales - Detail'!$CC$162,'Sales - Detail'!$CK$162</definedName>
    <definedName name="QB_FORMULA_148" localSheetId="19" hidden="1">'Sales Detail'!$BC$171,'Sales Detail'!$BI$171,'Sales Detail'!$BM$171,'Sales Detail'!$BN$171,'Sales Detail'!$BO$171,'Sales Detail'!$BQ$171,'Sales Detail'!$G$172,'Sales Detail'!$M$172,'Sales Detail'!$S$172,'Sales Detail'!$Y$172,'Sales Detail'!$AE$172,'Sales Detail'!$AK$172,'Sales Detail'!$AQ$172,'Sales Detail'!$AW$172,'Sales Detail'!$BC$172,'Sales Detail'!$BI$172</definedName>
    <definedName name="QB_FORMULA_148" localSheetId="20" hidden="1">'Sales Detail.'!$K$186,'Sales Detail.'!$O$186,'Sales Detail.'!$S$186,'Sales Detail.'!$W$186,'Sales Detail.'!$AA$186,'Sales Detail.'!$AE$186,'Sales Detail.'!$AI$186,'Sales Detail.'!$AM$186,'Sales Detail.'!$AQ$186,'Sales Detail.'!$AS$186,'Sales Detail.'!$AT$186,'Sales Detail.'!$AU$186,'Sales Detail.'!$G$187,'Sales Detail.'!$K$187,'Sales Detail.'!$O$187,'Sales Detail.'!$S$187</definedName>
    <definedName name="QB_FORMULA_149" localSheetId="21" hidden="1">'Sales - Detail'!$CS$162,'Sales - Detail'!$CW$162,'Sales - Detail'!$CY$162,'Sales - Detail'!$DA$162,'Sales - Detail'!$I$163,'Sales - Detail'!$Q$163,'Sales - Detail'!$Y$163,'Sales - Detail'!$AG$163,'Sales - Detail'!$AO$163,'Sales - Detail'!$AW$163,'Sales - Detail'!$BE$163,'Sales - Detail'!$BM$163,'Sales - Detail'!$BU$163,'Sales - Detail'!$CC$163,'Sales - Detail'!$CK$163,'Sales - Detail'!$CS$163</definedName>
    <definedName name="QB_FORMULA_149" localSheetId="19" hidden="1">'Sales Detail'!$BM$172,'Sales Detail'!$BN$172,'Sales Detail'!$BO$172,'Sales Detail'!$BQ$172,'Sales Detail'!$G$173,'Sales Detail'!$M$173,'Sales Detail'!$S$173,'Sales Detail'!$Y$173,'Sales Detail'!$AE$173,'Sales Detail'!$AK$173,'Sales Detail'!$AQ$173,'Sales Detail'!$AW$173,'Sales Detail'!$BC$173,'Sales Detail'!$BI$173,'Sales Detail'!$BM$173,'Sales Detail'!$BN$173</definedName>
    <definedName name="QB_FORMULA_149" localSheetId="20" hidden="1">'Sales Detail.'!$W$187,'Sales Detail.'!$AA$187,'Sales Detail.'!$AE$187,'Sales Detail.'!$AI$187,'Sales Detail.'!$AM$187,'Sales Detail.'!$AQ$187,'Sales Detail.'!$AS$187,'Sales Detail.'!$AT$187,'Sales Detail.'!$AU$187,'Sales Detail.'!$G$188,'Sales Detail.'!$K$188,'Sales Detail.'!$O$188,'Sales Detail.'!$S$188,'Sales Detail.'!$W$188,'Sales Detail.'!$AA$188,'Sales Detail.'!$AE$188</definedName>
    <definedName name="QB_FORMULA_15" localSheetId="21" hidden="1">'Sales - Detail'!$I$21,'Sales - Detail'!$Q$21,'Sales - Detail'!$Y$21,'Sales - Detail'!$AG$21,'Sales - Detail'!$AO$21,'Sales - Detail'!$AW$21,'Sales - Detail'!$BE$21,'Sales - Detail'!$BM$21,'Sales - Detail'!$BU$21,'Sales - Detail'!$CC$21,'Sales - Detail'!$CK$21,'Sales - Detail'!$CS$21,'Sales - Detail'!$CW$21,'Sales - Detail'!$CY$21,'Sales - Detail'!$DA$21,'Sales - Detail'!$I$22</definedName>
    <definedName name="QB_FORMULA_15" localSheetId="19" hidden="1">'Sales Detail'!$S$22,'Sales Detail'!$Y$22,'Sales Detail'!$AE$22,'Sales Detail'!$AK$22,'Sales Detail'!$AQ$22,'Sales Detail'!$AW$22,'Sales Detail'!$BC$22,'Sales Detail'!$BI$22,'Sales Detail'!$BM$22,'Sales Detail'!$BN$22,'Sales Detail'!$BO$22,'Sales Detail'!$BQ$22,'Sales Detail'!$G$23,'Sales Detail'!$M$23,'Sales Detail'!$S$23,'Sales Detail'!$Y$23</definedName>
    <definedName name="QB_FORMULA_15" localSheetId="20" hidden="1">'Sales Detail.'!$AE$23,'Sales Detail.'!$AI$23,'Sales Detail.'!$AM$23,'Sales Detail.'!$AQ$23,'Sales Detail.'!$AS$23,'Sales Detail.'!$AT$23,'Sales Detail.'!$AU$23,'Sales Detail.'!$G$24,'Sales Detail.'!$K$24,'Sales Detail.'!$O$24,'Sales Detail.'!$S$24,'Sales Detail.'!$W$24,'Sales Detail.'!$AA$24,'Sales Detail.'!$AE$24,'Sales Detail.'!$AI$24,'Sales Detail.'!$AM$24</definedName>
    <definedName name="QB_FORMULA_150" localSheetId="21" hidden="1">'Sales - Detail'!$CW$163,'Sales - Detail'!$CY$163,'Sales - Detail'!$DA$163,'Sales - Detail'!$I$164,'Sales - Detail'!$Q$164,'Sales - Detail'!$Y$164,'Sales - Detail'!$AG$164,'Sales - Detail'!$AO$164,'Sales - Detail'!$AW$164,'Sales - Detail'!$BE$164,'Sales - Detail'!$BM$164,'Sales - Detail'!$BU$164,'Sales - Detail'!$CC$164,'Sales - Detail'!$CK$164,'Sales - Detail'!$CS$164,'Sales - Detail'!$CW$164</definedName>
    <definedName name="QB_FORMULA_150" localSheetId="19" hidden="1">'Sales Detail'!$BO$173,'Sales Detail'!$BQ$173,'Sales Detail'!$G$174,'Sales Detail'!$M$174,'Sales Detail'!$S$174,'Sales Detail'!$Y$174,'Sales Detail'!$AE$174,'Sales Detail'!$AK$174,'Sales Detail'!$AQ$174,'Sales Detail'!$AW$174,'Sales Detail'!$BC$174,'Sales Detail'!$BI$174,'Sales Detail'!$BM$174,'Sales Detail'!$BN$174,'Sales Detail'!$BO$174,'Sales Detail'!$BQ$174</definedName>
    <definedName name="QB_FORMULA_150" localSheetId="20" hidden="1">'Sales Detail.'!$AI$188,'Sales Detail.'!$AM$188,'Sales Detail.'!$AQ$188,'Sales Detail.'!$AS$188,'Sales Detail.'!$AT$188,'Sales Detail.'!$AU$188,'Sales Detail.'!$G$189,'Sales Detail.'!$K$189,'Sales Detail.'!$O$189,'Sales Detail.'!$S$189,'Sales Detail.'!$W$189,'Sales Detail.'!$AA$189,'Sales Detail.'!$AE$189,'Sales Detail.'!$AI$189,'Sales Detail.'!$AM$189,'Sales Detail.'!$AQ$189</definedName>
    <definedName name="QB_FORMULA_151" localSheetId="21" hidden="1">'Sales - Detail'!$CY$164,'Sales - Detail'!$DA$164,'Sales - Detail'!$I$165,'Sales - Detail'!$Q$165,'Sales - Detail'!$Y$165,'Sales - Detail'!$AG$165,'Sales - Detail'!$AO$165,'Sales - Detail'!$AW$165,'Sales - Detail'!$BE$165,'Sales - Detail'!$BM$165,'Sales - Detail'!$BU$165,'Sales - Detail'!$CC$165,'Sales - Detail'!$CK$165,'Sales - Detail'!$CS$165,'Sales - Detail'!$CW$165,'Sales - Detail'!$CY$165</definedName>
    <definedName name="QB_FORMULA_151" localSheetId="19" hidden="1">'Sales Detail'!$G$175,'Sales Detail'!$M$175,'Sales Detail'!$S$175,'Sales Detail'!$Y$175,'Sales Detail'!$AE$175,'Sales Detail'!$AK$175,'Sales Detail'!$AQ$175,'Sales Detail'!$AW$175,'Sales Detail'!$BC$175,'Sales Detail'!$BI$175,'Sales Detail'!$BM$175,'Sales Detail'!$BN$175,'Sales Detail'!$BO$175,'Sales Detail'!$BQ$175,'Sales Detail'!$G$176,'Sales Detail'!$M$176</definedName>
    <definedName name="QB_FORMULA_151" localSheetId="20" hidden="1">'Sales Detail.'!$AS$189,'Sales Detail.'!$AT$189,'Sales Detail.'!$AU$189,'Sales Detail.'!$G$190,'Sales Detail.'!$K$190,'Sales Detail.'!$O$190,'Sales Detail.'!$S$190,'Sales Detail.'!$W$190,'Sales Detail.'!$AA$190,'Sales Detail.'!$AE$190,'Sales Detail.'!$AI$190,'Sales Detail.'!$AM$190,'Sales Detail.'!$AQ$190,'Sales Detail.'!$AS$190,'Sales Detail.'!$AT$190,'Sales Detail.'!$AU$190</definedName>
    <definedName name="QB_FORMULA_152" localSheetId="21" hidden="1">'Sales - Detail'!$DA$165,'Sales - Detail'!$I$166,'Sales - Detail'!$Q$166,'Sales - Detail'!$Y$166,'Sales - Detail'!$AG$166,'Sales - Detail'!$AO$166,'Sales - Detail'!$AW$166,'Sales - Detail'!$BE$166,'Sales - Detail'!$BM$166,'Sales - Detail'!$BU$166,'Sales - Detail'!$CC$166,'Sales - Detail'!$CK$166,'Sales - Detail'!$CS$166,'Sales - Detail'!$CW$166,'Sales - Detail'!$CY$166,'Sales - Detail'!$DA$166</definedName>
    <definedName name="QB_FORMULA_152" localSheetId="19" hidden="1">'Sales Detail'!$S$176,'Sales Detail'!$Y$176,'Sales Detail'!$AE$176,'Sales Detail'!$AK$176,'Sales Detail'!$AQ$176,'Sales Detail'!$AW$176,'Sales Detail'!$BC$176,'Sales Detail'!$BI$176,'Sales Detail'!$BM$176,'Sales Detail'!$BN$176,'Sales Detail'!$BO$176,'Sales Detail'!$BQ$176,'Sales Detail'!$G$177,'Sales Detail'!$M$177,'Sales Detail'!$S$177,'Sales Detail'!$Y$177</definedName>
    <definedName name="QB_FORMULA_152" localSheetId="20" hidden="1">'Sales Detail.'!$G$191,'Sales Detail.'!$K$191,'Sales Detail.'!$O$191,'Sales Detail.'!$S$191,'Sales Detail.'!$W$191,'Sales Detail.'!$AA$191,'Sales Detail.'!$AE$191,'Sales Detail.'!$AI$191,'Sales Detail.'!$AM$191,'Sales Detail.'!$AQ$191,'Sales Detail.'!$AS$191,'Sales Detail.'!$AT$191,'Sales Detail.'!$AU$191,'Sales Detail.'!$G$192,'Sales Detail.'!$K$192,'Sales Detail.'!$O$192</definedName>
    <definedName name="QB_FORMULA_153" localSheetId="21" hidden="1">'Sales - Detail'!$I$167,'Sales - Detail'!$Q$167,'Sales - Detail'!$Y$167,'Sales - Detail'!$AG$167,'Sales - Detail'!$AO$167,'Sales - Detail'!$AW$167,'Sales - Detail'!$BE$167,'Sales - Detail'!$BM$167,'Sales - Detail'!$BU$167,'Sales - Detail'!$CC$167,'Sales - Detail'!$CK$167,'Sales - Detail'!$CS$167,'Sales - Detail'!$CW$167,'Sales - Detail'!$CY$167,'Sales - Detail'!$DA$167,'Sales - Detail'!$I$168</definedName>
    <definedName name="QB_FORMULA_153" localSheetId="19" hidden="1">'Sales Detail'!$AE$177,'Sales Detail'!$AK$177,'Sales Detail'!$AQ$177,'Sales Detail'!$AW$177,'Sales Detail'!$BC$177,'Sales Detail'!$BI$177,'Sales Detail'!$BM$177,'Sales Detail'!$BN$177,'Sales Detail'!$BO$177,'Sales Detail'!$BQ$177,'Sales Detail'!$G$178,'Sales Detail'!$M$178,'Sales Detail'!$S$178,'Sales Detail'!$Y$178,'Sales Detail'!$AE$178,'Sales Detail'!$AK$178</definedName>
    <definedName name="QB_FORMULA_153" localSheetId="20" hidden="1">'Sales Detail.'!$S$192,'Sales Detail.'!$W$192,'Sales Detail.'!$AA$192,'Sales Detail.'!$AE$192,'Sales Detail.'!$AI$192,'Sales Detail.'!$AM$192,'Sales Detail.'!$AQ$192,'Sales Detail.'!$AS$192,'Sales Detail.'!$AT$192,'Sales Detail.'!$AU$192,'Sales Detail.'!$G$193,'Sales Detail.'!$K$193,'Sales Detail.'!$O$193,'Sales Detail.'!$S$193,'Sales Detail.'!$W$193,'Sales Detail.'!$AA$193</definedName>
    <definedName name="QB_FORMULA_154" localSheetId="21" hidden="1">'Sales - Detail'!$Q$168,'Sales - Detail'!$Y$168,'Sales - Detail'!$AG$168,'Sales - Detail'!$AO$168,'Sales - Detail'!$AW$168,'Sales - Detail'!$BE$168,'Sales - Detail'!$BM$168,'Sales - Detail'!$BU$168,'Sales - Detail'!$CC$168,'Sales - Detail'!$CK$168,'Sales - Detail'!$CS$168,'Sales - Detail'!$CW$168,'Sales - Detail'!$CY$168,'Sales - Detail'!$DA$168,'Sales - Detail'!$I$169,'Sales - Detail'!$Q$169</definedName>
    <definedName name="QB_FORMULA_154" localSheetId="19" hidden="1">'Sales Detail'!$AQ$178,'Sales Detail'!$AW$178,'Sales Detail'!$BC$178,'Sales Detail'!$BI$178,'Sales Detail'!$BM$178,'Sales Detail'!$BN$178,'Sales Detail'!$BO$178,'Sales Detail'!$BQ$178,'Sales Detail'!$G$179,'Sales Detail'!$M$179,'Sales Detail'!$S$179,'Sales Detail'!$Y$179,'Sales Detail'!$AE$179,'Sales Detail'!$AK$179,'Sales Detail'!$AQ$179,'Sales Detail'!$AW$179</definedName>
    <definedName name="QB_FORMULA_154" localSheetId="20" hidden="1">'Sales Detail.'!$AE$193,'Sales Detail.'!$AI$193,'Sales Detail.'!$AM$193,'Sales Detail.'!$AQ$193,'Sales Detail.'!$AS$193,'Sales Detail.'!$AT$193,'Sales Detail.'!$AU$193,'Sales Detail.'!$G$194,'Sales Detail.'!$K$194,'Sales Detail.'!$O$194,'Sales Detail.'!$S$194,'Sales Detail.'!$W$194,'Sales Detail.'!$AA$194,'Sales Detail.'!$AE$194,'Sales Detail.'!$AI$194,'Sales Detail.'!$AM$194</definedName>
    <definedName name="QB_FORMULA_155" localSheetId="21" hidden="1">'Sales - Detail'!$Y$169,'Sales - Detail'!$AG$169,'Sales - Detail'!$AO$169,'Sales - Detail'!$AW$169,'Sales - Detail'!$BE$169,'Sales - Detail'!$BM$169,'Sales - Detail'!$BU$169,'Sales - Detail'!$CC$169,'Sales - Detail'!$CK$169,'Sales - Detail'!$CS$169,'Sales - Detail'!$CW$169,'Sales - Detail'!$CY$169,'Sales - Detail'!$DA$169,'Sales - Detail'!$I$170,'Sales - Detail'!$Q$170,'Sales - Detail'!$Y$170</definedName>
    <definedName name="QB_FORMULA_155" localSheetId="19" hidden="1">'Sales Detail'!$BC$179,'Sales Detail'!$BI$179,'Sales Detail'!$BM$179,'Sales Detail'!$BN$179,'Sales Detail'!$BO$179,'Sales Detail'!$BQ$179,'Sales Detail'!$G$180,'Sales Detail'!$M$180,'Sales Detail'!$S$180,'Sales Detail'!$Y$180,'Sales Detail'!$AE$180,'Sales Detail'!$AK$180,'Sales Detail'!$AQ$180,'Sales Detail'!$AW$180,'Sales Detail'!$BC$180,'Sales Detail'!$BI$180</definedName>
    <definedName name="QB_FORMULA_155" localSheetId="20" hidden="1">'Sales Detail.'!$AQ$194,'Sales Detail.'!$AS$194,'Sales Detail.'!$AT$194,'Sales Detail.'!$AU$194,'Sales Detail.'!$G$195,'Sales Detail.'!$K$195,'Sales Detail.'!$O$195,'Sales Detail.'!$S$195,'Sales Detail.'!$W$195,'Sales Detail.'!$AA$195,'Sales Detail.'!$AE$195,'Sales Detail.'!$AI$195,'Sales Detail.'!$AM$195,'Sales Detail.'!$AQ$195,'Sales Detail.'!$AS$195,'Sales Detail.'!$AT$195</definedName>
    <definedName name="QB_FORMULA_156" localSheetId="21" hidden="1">'Sales - Detail'!$AG$170,'Sales - Detail'!$AO$170,'Sales - Detail'!$AW$170,'Sales - Detail'!$BE$170,'Sales - Detail'!$BM$170,'Sales - Detail'!$BU$170,'Sales - Detail'!$CC$170,'Sales - Detail'!$CK$170,'Sales - Detail'!$CS$170,'Sales - Detail'!$CW$170,'Sales - Detail'!$CY$170,'Sales - Detail'!$DA$170,'Sales - Detail'!$I$171,'Sales - Detail'!$Q$171,'Sales - Detail'!$Y$171,'Sales - Detail'!$AG$171</definedName>
    <definedName name="QB_FORMULA_156" localSheetId="19" hidden="1">'Sales Detail'!$BM$180,'Sales Detail'!$BN$180,'Sales Detail'!$BO$180,'Sales Detail'!$BQ$180,'Sales Detail'!$G$181,'Sales Detail'!$M$181,'Sales Detail'!$S$181,'Sales Detail'!$Y$181,'Sales Detail'!$AE$181,'Sales Detail'!$AK$181,'Sales Detail'!$AQ$181,'Sales Detail'!$AW$181,'Sales Detail'!$BC$181,'Sales Detail'!$BI$181,'Sales Detail'!$BM$181,'Sales Detail'!$BN$181</definedName>
    <definedName name="QB_FORMULA_156" localSheetId="20" hidden="1">'Sales Detail.'!$AU$195,'Sales Detail.'!$G$196,'Sales Detail.'!$K$196,'Sales Detail.'!$O$196,'Sales Detail.'!$S$196,'Sales Detail.'!$W$196,'Sales Detail.'!$AA$196,'Sales Detail.'!$AE$196,'Sales Detail.'!$AI$196,'Sales Detail.'!$AM$196,'Sales Detail.'!$AQ$196,'Sales Detail.'!$AS$196,'Sales Detail.'!$AT$196,'Sales Detail.'!$AU$196,'Sales Detail.'!$G$197,'Sales Detail.'!$K$197</definedName>
    <definedName name="QB_FORMULA_157" localSheetId="21" hidden="1">'Sales - Detail'!$AO$171,'Sales - Detail'!$AW$171,'Sales - Detail'!$BE$171,'Sales - Detail'!$BM$171,'Sales - Detail'!$BU$171,'Sales - Detail'!$CC$171,'Sales - Detail'!$CK$171,'Sales - Detail'!$CS$171,'Sales - Detail'!$CW$171,'Sales - Detail'!$CY$171,'Sales - Detail'!$DA$171,'Sales - Detail'!$I$172,'Sales - Detail'!$Q$172,'Sales - Detail'!$Y$172,'Sales - Detail'!$AG$172,'Sales - Detail'!$AO$172</definedName>
    <definedName name="QB_FORMULA_157" localSheetId="19" hidden="1">'Sales Detail'!$BO$181,'Sales Detail'!$BQ$181,'Sales Detail'!$G$182,'Sales Detail'!$M$182,'Sales Detail'!$S$182,'Sales Detail'!$Y$182,'Sales Detail'!$AE$182,'Sales Detail'!$AK$182,'Sales Detail'!$AQ$182,'Sales Detail'!$AW$182,'Sales Detail'!$BC$182,'Sales Detail'!$BI$182,'Sales Detail'!$BM$182,'Sales Detail'!$BN$182,'Sales Detail'!$BO$182,'Sales Detail'!$BQ$182</definedName>
    <definedName name="QB_FORMULA_157" localSheetId="20" hidden="1">'Sales Detail.'!$O$197,'Sales Detail.'!$S$197,'Sales Detail.'!$W$197,'Sales Detail.'!$AA$197,'Sales Detail.'!$AE$197,'Sales Detail.'!$AI$197,'Sales Detail.'!$AM$197,'Sales Detail.'!$AQ$197,'Sales Detail.'!$AS$197,'Sales Detail.'!$AT$197,'Sales Detail.'!$AU$197,'Sales Detail.'!$G$198,'Sales Detail.'!$K$198,'Sales Detail.'!$O$198,'Sales Detail.'!$S$198,'Sales Detail.'!$W$198</definedName>
    <definedName name="QB_FORMULA_158" localSheetId="21" hidden="1">'Sales - Detail'!$AW$172,'Sales - Detail'!$BE$172,'Sales - Detail'!$BM$172,'Sales - Detail'!$BU$172,'Sales - Detail'!$CC$172,'Sales - Detail'!$CK$172,'Sales - Detail'!$CS$172,'Sales - Detail'!$CW$172,'Sales - Detail'!$CY$172,'Sales - Detail'!$DA$172,'Sales - Detail'!$I$173,'Sales - Detail'!$Q$173,'Sales - Detail'!$Y$173,'Sales - Detail'!$AG$173,'Sales - Detail'!$AO$173,'Sales - Detail'!$AW$173</definedName>
    <definedName name="QB_FORMULA_158" localSheetId="19" hidden="1">'Sales Detail'!$G$183,'Sales Detail'!$M$183,'Sales Detail'!$S$183,'Sales Detail'!$Y$183,'Sales Detail'!$AE$183,'Sales Detail'!$AK$183,'Sales Detail'!$AQ$183,'Sales Detail'!$AW$183,'Sales Detail'!$BC$183,'Sales Detail'!$BI$183,'Sales Detail'!$BM$183,'Sales Detail'!$BN$183,'Sales Detail'!$BO$183,'Sales Detail'!$BQ$183,'Sales Detail'!$G$184,'Sales Detail'!$M$184</definedName>
    <definedName name="QB_FORMULA_158" localSheetId="20" hidden="1">'Sales Detail.'!$AA$198,'Sales Detail.'!$AE$198,'Sales Detail.'!$AI$198,'Sales Detail.'!$AM$198,'Sales Detail.'!$AQ$198,'Sales Detail.'!$AS$198,'Sales Detail.'!$AT$198,'Sales Detail.'!$AU$198,'Sales Detail.'!$G$199,'Sales Detail.'!$K$199,'Sales Detail.'!$O$199,'Sales Detail.'!$S$199,'Sales Detail.'!$W$199,'Sales Detail.'!$AA$199,'Sales Detail.'!$AE$199,'Sales Detail.'!$AI$199</definedName>
    <definedName name="QB_FORMULA_159" localSheetId="21" hidden="1">'Sales - Detail'!$BE$173,'Sales - Detail'!$BM$173,'Sales - Detail'!$BU$173,'Sales - Detail'!$CC$173,'Sales - Detail'!$CK$173,'Sales - Detail'!$CS$173,'Sales - Detail'!$CW$173,'Sales - Detail'!$CY$173,'Sales - Detail'!$DA$173,'Sales - Detail'!$I$174,'Sales - Detail'!$Q$174,'Sales - Detail'!$Y$174,'Sales - Detail'!$AG$174,'Sales - Detail'!$AO$174,'Sales - Detail'!$AW$174,'Sales - Detail'!$BE$174</definedName>
    <definedName name="QB_FORMULA_159" localSheetId="19" hidden="1">'Sales Detail'!$S$184,'Sales Detail'!$Y$184,'Sales Detail'!$AE$184,'Sales Detail'!$AK$184,'Sales Detail'!$AQ$184,'Sales Detail'!$AW$184,'Sales Detail'!$BC$184,'Sales Detail'!$BI$184,'Sales Detail'!$BM$184,'Sales Detail'!$BN$184,'Sales Detail'!$BO$184,'Sales Detail'!$BQ$184,'Sales Detail'!$G$185,'Sales Detail'!$M$185,'Sales Detail'!$S$185,'Sales Detail'!$Y$185</definedName>
    <definedName name="QB_FORMULA_159" localSheetId="20" hidden="1">'Sales Detail.'!$AM$199,'Sales Detail.'!$AQ$199,'Sales Detail.'!$AS$199,'Sales Detail.'!$AT$199,'Sales Detail.'!$AU$199,'Sales Detail.'!$G$200,'Sales Detail.'!$K$200,'Sales Detail.'!$O$200,'Sales Detail.'!$S$200,'Sales Detail.'!$W$200,'Sales Detail.'!$AA$200,'Sales Detail.'!$AE$200,'Sales Detail.'!$AI$200,'Sales Detail.'!$AM$200,'Sales Detail.'!$AQ$200,'Sales Detail.'!$AS$200</definedName>
    <definedName name="QB_FORMULA_16" localSheetId="21" hidden="1">'Sales - Detail'!$Q$22,'Sales - Detail'!$Y$22,'Sales - Detail'!$AG$22,'Sales - Detail'!$AO$22,'Sales - Detail'!$AW$22,'Sales - Detail'!$BE$22,'Sales - Detail'!$BM$22,'Sales - Detail'!$BU$22,'Sales - Detail'!$CC$22,'Sales - Detail'!$CK$22,'Sales - Detail'!$CS$22,'Sales - Detail'!$CW$22,'Sales - Detail'!$CY$22,'Sales - Detail'!$DA$22,'Sales - Detail'!$I$23,'Sales - Detail'!$Q$23</definedName>
    <definedName name="QB_FORMULA_16" localSheetId="19" hidden="1">'Sales Detail'!$AE$23,'Sales Detail'!$AK$23,'Sales Detail'!$AQ$23,'Sales Detail'!$AW$23,'Sales Detail'!$BC$23,'Sales Detail'!$BI$23,'Sales Detail'!$BM$23,'Sales Detail'!$BN$23,'Sales Detail'!$BO$23,'Sales Detail'!$BQ$23,'Sales Detail'!$G$24,'Sales Detail'!$M$24,'Sales Detail'!$S$24,'Sales Detail'!$Y$24,'Sales Detail'!$AE$24,'Sales Detail'!$AK$24</definedName>
    <definedName name="QB_FORMULA_16" localSheetId="20" hidden="1">'Sales Detail.'!$AQ$24,'Sales Detail.'!$AS$24,'Sales Detail.'!$AT$24,'Sales Detail.'!$AU$24,'Sales Detail.'!$G$25,'Sales Detail.'!$K$25,'Sales Detail.'!$O$25,'Sales Detail.'!$S$25,'Sales Detail.'!$W$25,'Sales Detail.'!$AA$25,'Sales Detail.'!$AE$25,'Sales Detail.'!$AI$25,'Sales Detail.'!$AM$25,'Sales Detail.'!$AQ$25,'Sales Detail.'!$AS$25,'Sales Detail.'!$AT$25</definedName>
    <definedName name="QB_FORMULA_160" localSheetId="21" hidden="1">'Sales - Detail'!$BM$174,'Sales - Detail'!$BU$174,'Sales - Detail'!$CC$174,'Sales - Detail'!$CK$174,'Sales - Detail'!$CS$174,'Sales - Detail'!$CW$174,'Sales - Detail'!$CY$174,'Sales - Detail'!$DA$174,'Sales - Detail'!$I$175,'Sales - Detail'!$Q$175,'Sales - Detail'!$Y$175,'Sales - Detail'!$AG$175,'Sales - Detail'!$AO$175,'Sales - Detail'!$AW$175,'Sales - Detail'!$BE$175,'Sales - Detail'!$BM$175</definedName>
    <definedName name="QB_FORMULA_160" localSheetId="19" hidden="1">'Sales Detail'!$AE$185,'Sales Detail'!$AK$185,'Sales Detail'!$AQ$185,'Sales Detail'!$AW$185,'Sales Detail'!$BC$185,'Sales Detail'!$BI$185,'Sales Detail'!$BM$185,'Sales Detail'!$BN$185,'Sales Detail'!$BO$185,'Sales Detail'!$BQ$185,'Sales Detail'!$G$186,'Sales Detail'!$M$186,'Sales Detail'!$S$186,'Sales Detail'!$Y$186,'Sales Detail'!$AE$186,'Sales Detail'!$AK$186</definedName>
    <definedName name="QB_FORMULA_160" localSheetId="20" hidden="1">'Sales Detail.'!$AT$200,'Sales Detail.'!$AU$200,'Sales Detail.'!$G$201,'Sales Detail.'!$K$201,'Sales Detail.'!$O$201,'Sales Detail.'!$S$201,'Sales Detail.'!$W$201,'Sales Detail.'!$AA$201,'Sales Detail.'!$AE$201,'Sales Detail.'!$AI$201,'Sales Detail.'!$AM$201,'Sales Detail.'!$AQ$201,'Sales Detail.'!$AS$201,'Sales Detail.'!$AT$201,'Sales Detail.'!$AU$201,'Sales Detail.'!$G$202</definedName>
    <definedName name="QB_FORMULA_161" localSheetId="21" hidden="1">'Sales - Detail'!$BU$175,'Sales - Detail'!$CC$175,'Sales - Detail'!$CK$175,'Sales - Detail'!$CS$175,'Sales - Detail'!$CW$175,'Sales - Detail'!$CY$175,'Sales - Detail'!$DA$175,'Sales - Detail'!$I$176,'Sales - Detail'!$Q$176,'Sales - Detail'!$Y$176,'Sales - Detail'!$AG$176,'Sales - Detail'!$AO$176,'Sales - Detail'!$AW$176,'Sales - Detail'!$BE$176,'Sales - Detail'!$BM$176,'Sales - Detail'!$BU$176</definedName>
    <definedName name="QB_FORMULA_161" localSheetId="19" hidden="1">'Sales Detail'!$AQ$186,'Sales Detail'!$AW$186,'Sales Detail'!$BC$186,'Sales Detail'!$BI$186,'Sales Detail'!$BM$186,'Sales Detail'!$BN$186,'Sales Detail'!$BO$186,'Sales Detail'!$BQ$186,'Sales Detail'!$G$187,'Sales Detail'!$M$187,'Sales Detail'!$S$187,'Sales Detail'!$Y$187,'Sales Detail'!$AE$187,'Sales Detail'!$AK$187,'Sales Detail'!$AQ$187,'Sales Detail'!$AW$187</definedName>
    <definedName name="QB_FORMULA_161" localSheetId="20" hidden="1">'Sales Detail.'!$K$202,'Sales Detail.'!$O$202,'Sales Detail.'!$S$202,'Sales Detail.'!$W$202,'Sales Detail.'!$AA$202,'Sales Detail.'!$AE$202,'Sales Detail.'!$AI$202,'Sales Detail.'!$AM$202,'Sales Detail.'!$AQ$202,'Sales Detail.'!$AS$202,'Sales Detail.'!$AT$202,'Sales Detail.'!$AU$202,'Sales Detail.'!$G$203,'Sales Detail.'!$K$203,'Sales Detail.'!$O$203,'Sales Detail.'!$S$203</definedName>
    <definedName name="QB_FORMULA_162" localSheetId="21" hidden="1">'Sales - Detail'!$CC$176,'Sales - Detail'!$CK$176,'Sales - Detail'!$CS$176,'Sales - Detail'!$CW$176,'Sales - Detail'!$CY$176,'Sales - Detail'!$DA$176,'Sales - Detail'!$I$177,'Sales - Detail'!$Q$177,'Sales - Detail'!$Y$177,'Sales - Detail'!$AG$177,'Sales - Detail'!$AO$177,'Sales - Detail'!$AW$177,'Sales - Detail'!$BE$177,'Sales - Detail'!$BM$177,'Sales - Detail'!$BU$177,'Sales - Detail'!$CC$177</definedName>
    <definedName name="QB_FORMULA_162" localSheetId="19" hidden="1">'Sales Detail'!$BC$187,'Sales Detail'!$BI$187,'Sales Detail'!$BM$187,'Sales Detail'!$BN$187,'Sales Detail'!$BO$187,'Sales Detail'!$BQ$187,'Sales Detail'!$G$188,'Sales Detail'!$M$188,'Sales Detail'!$S$188,'Sales Detail'!$Y$188,'Sales Detail'!$AE$188,'Sales Detail'!$AK$188,'Sales Detail'!$AQ$188,'Sales Detail'!$AW$188,'Sales Detail'!$BC$188,'Sales Detail'!$BI$188</definedName>
    <definedName name="QB_FORMULA_162" localSheetId="20" hidden="1">'Sales Detail.'!$W$203,'Sales Detail.'!$AA$203,'Sales Detail.'!$AE$203,'Sales Detail.'!$AI$203,'Sales Detail.'!$AM$203,'Sales Detail.'!$AQ$203,'Sales Detail.'!$AS$203,'Sales Detail.'!$AT$203,'Sales Detail.'!$AU$203,'Sales Detail.'!$G$204,'Sales Detail.'!$K$204,'Sales Detail.'!$O$204,'Sales Detail.'!$S$204,'Sales Detail.'!$W$204,'Sales Detail.'!$AA$204,'Sales Detail.'!$AE$204</definedName>
    <definedName name="QB_FORMULA_163" localSheetId="21" hidden="1">'Sales - Detail'!$CK$177,'Sales - Detail'!$CS$177,'Sales - Detail'!$CW$177,'Sales - Detail'!$CY$177,'Sales - Detail'!$DA$177,'Sales - Detail'!$I$178,'Sales - Detail'!$Q$178,'Sales - Detail'!$Y$178,'Sales - Detail'!$AG$178,'Sales - Detail'!$AO$178,'Sales - Detail'!$AW$178,'Sales - Detail'!$BE$178,'Sales - Detail'!$BM$178,'Sales - Detail'!$BU$178,'Sales - Detail'!$CC$178,'Sales - Detail'!$CK$178</definedName>
    <definedName name="QB_FORMULA_163" localSheetId="19" hidden="1">'Sales Detail'!$BM$188,'Sales Detail'!$BN$188,'Sales Detail'!$BO$188,'Sales Detail'!$BQ$188,'Sales Detail'!$G$189,'Sales Detail'!$M$189,'Sales Detail'!$S$189,'Sales Detail'!$Y$189,'Sales Detail'!$AE$189,'Sales Detail'!$AK$189,'Sales Detail'!$AQ$189,'Sales Detail'!$AW$189,'Sales Detail'!$BC$189,'Sales Detail'!$BI$189,'Sales Detail'!$BM$189,'Sales Detail'!$BN$189</definedName>
    <definedName name="QB_FORMULA_163" localSheetId="20" hidden="1">'Sales Detail.'!$AI$204,'Sales Detail.'!$AM$204,'Sales Detail.'!$AQ$204,'Sales Detail.'!$AS$204,'Sales Detail.'!$AT$204,'Sales Detail.'!$AU$204,'Sales Detail.'!$G$205,'Sales Detail.'!$K$205,'Sales Detail.'!$O$205,'Sales Detail.'!$S$205,'Sales Detail.'!$W$205,'Sales Detail.'!$AA$205,'Sales Detail.'!$AE$205,'Sales Detail.'!$AI$205,'Sales Detail.'!$AM$205,'Sales Detail.'!$AQ$205</definedName>
    <definedName name="QB_FORMULA_164" localSheetId="21" hidden="1">'Sales - Detail'!$CS$178,'Sales - Detail'!$CW$178,'Sales - Detail'!$CY$178,'Sales - Detail'!$DA$178,'Sales - Detail'!$I$179,'Sales - Detail'!$Q$179,'Sales - Detail'!$Y$179,'Sales - Detail'!$AG$179,'Sales - Detail'!$AO$179,'Sales - Detail'!$AW$179,'Sales - Detail'!$BE$179,'Sales - Detail'!$BM$179,'Sales - Detail'!$BU$179,'Sales - Detail'!$CC$179,'Sales - Detail'!$CK$179,'Sales - Detail'!$CS$179</definedName>
    <definedName name="QB_FORMULA_164" localSheetId="19" hidden="1">'Sales Detail'!$BO$189,'Sales Detail'!$BQ$189,'Sales Detail'!$G$190,'Sales Detail'!$M$190,'Sales Detail'!$S$190,'Sales Detail'!$Y$190,'Sales Detail'!$AE$190,'Sales Detail'!$AK$190,'Sales Detail'!$AQ$190,'Sales Detail'!$AW$190,'Sales Detail'!$BC$190,'Sales Detail'!$BI$190,'Sales Detail'!$BM$190,'Sales Detail'!$BN$190,'Sales Detail'!$BO$190,'Sales Detail'!$BQ$190</definedName>
    <definedName name="QB_FORMULA_164" localSheetId="20" hidden="1">'Sales Detail.'!$AS$205,'Sales Detail.'!$AT$205,'Sales Detail.'!$AU$205,'Sales Detail.'!$G$206,'Sales Detail.'!$K$206,'Sales Detail.'!$O$206,'Sales Detail.'!$S$206,'Sales Detail.'!$W$206,'Sales Detail.'!$AA$206,'Sales Detail.'!$AE$206,'Sales Detail.'!$AI$206,'Sales Detail.'!$AM$206,'Sales Detail.'!$AQ$206,'Sales Detail.'!$AS$206,'Sales Detail.'!$AT$206,'Sales Detail.'!$AU$206</definedName>
    <definedName name="QB_FORMULA_165" localSheetId="21" hidden="1">'Sales - Detail'!$CW$179,'Sales - Detail'!$CY$179,'Sales - Detail'!$DA$179,'Sales - Detail'!$I$180,'Sales - Detail'!$Q$180,'Sales - Detail'!$Y$180,'Sales - Detail'!$AG$180,'Sales - Detail'!$AO$180,'Sales - Detail'!$AW$180,'Sales - Detail'!$BE$180,'Sales - Detail'!$BM$180,'Sales - Detail'!$BU$180,'Sales - Detail'!$CC$180,'Sales - Detail'!$CK$180,'Sales - Detail'!$CS$180,'Sales - Detail'!$CW$180</definedName>
    <definedName name="QB_FORMULA_165" localSheetId="19" hidden="1">'Sales Detail'!$G$191,'Sales Detail'!$M$191,'Sales Detail'!$S$191,'Sales Detail'!$Y$191,'Sales Detail'!$AE$191,'Sales Detail'!$AK$191,'Sales Detail'!$AQ$191,'Sales Detail'!$AW$191,'Sales Detail'!$BC$191,'Sales Detail'!$BI$191,'Sales Detail'!$BM$191,'Sales Detail'!$BN$191,'Sales Detail'!$BO$191,'Sales Detail'!$BQ$191,'Sales Detail'!$G$192,'Sales Detail'!$M$192</definedName>
    <definedName name="QB_FORMULA_165" localSheetId="20" hidden="1">'Sales Detail.'!$G$207,'Sales Detail.'!$K$207,'Sales Detail.'!$O$207,'Sales Detail.'!$S$207,'Sales Detail.'!$W$207,'Sales Detail.'!$AA$207,'Sales Detail.'!$AE$207,'Sales Detail.'!$AI$207,'Sales Detail.'!$AM$207,'Sales Detail.'!$AQ$207,'Sales Detail.'!$AS$207,'Sales Detail.'!$AT$207,'Sales Detail.'!$AU$207,'Sales Detail.'!$G$208,'Sales Detail.'!$K$208,'Sales Detail.'!$O$208</definedName>
    <definedName name="QB_FORMULA_166" localSheetId="21" hidden="1">'Sales - Detail'!$CY$180,'Sales - Detail'!$DA$180,'Sales - Detail'!$I$181,'Sales - Detail'!$Q$181,'Sales - Detail'!$Y$181,'Sales - Detail'!$AG$181,'Sales - Detail'!$AO$181,'Sales - Detail'!$AW$181,'Sales - Detail'!$BE$181,'Sales - Detail'!$BM$181,'Sales - Detail'!$BU$181,'Sales - Detail'!$CC$181,'Sales - Detail'!$CK$181,'Sales - Detail'!$CS$181,'Sales - Detail'!$CW$181,'Sales - Detail'!$CY$181</definedName>
    <definedName name="QB_FORMULA_166" localSheetId="19" hidden="1">'Sales Detail'!$S$192,'Sales Detail'!$Y$192,'Sales Detail'!$AE$192,'Sales Detail'!$AK$192,'Sales Detail'!$AQ$192,'Sales Detail'!$AW$192,'Sales Detail'!$BC$192,'Sales Detail'!$BI$192,'Sales Detail'!$BM$192,'Sales Detail'!$BN$192,'Sales Detail'!$BO$192,'Sales Detail'!$BQ$192,'Sales Detail'!$G$193,'Sales Detail'!$M$193,'Sales Detail'!$S$193,'Sales Detail'!$Y$193</definedName>
    <definedName name="QB_FORMULA_166" localSheetId="20" hidden="1">'Sales Detail.'!$S$208,'Sales Detail.'!$W$208,'Sales Detail.'!$AA$208,'Sales Detail.'!$AE$208,'Sales Detail.'!$AI$208,'Sales Detail.'!$AM$208,'Sales Detail.'!$AQ$208,'Sales Detail.'!$AS$208,'Sales Detail.'!$AT$208,'Sales Detail.'!$AU$208,'Sales Detail.'!$G$209,'Sales Detail.'!$K$209,'Sales Detail.'!$O$209,'Sales Detail.'!$S$209,'Sales Detail.'!$W$209,'Sales Detail.'!$AA$209</definedName>
    <definedName name="QB_FORMULA_167" localSheetId="21" hidden="1">'Sales - Detail'!$DA$181,'Sales - Detail'!$I$182,'Sales - Detail'!$Q$182,'Sales - Detail'!$Y$182,'Sales - Detail'!$AG$182,'Sales - Detail'!$AO$182,'Sales - Detail'!$AW$182,'Sales - Detail'!$BE$182,'Sales - Detail'!$BM$182,'Sales - Detail'!$BU$182,'Sales - Detail'!$CC$182,'Sales - Detail'!$CK$182,'Sales - Detail'!$CS$182,'Sales - Detail'!$CW$182,'Sales - Detail'!$CY$182,'Sales - Detail'!$DA$182</definedName>
    <definedName name="QB_FORMULA_167" localSheetId="19" hidden="1">'Sales Detail'!$AE$193,'Sales Detail'!$AK$193,'Sales Detail'!$AQ$193,'Sales Detail'!$AW$193,'Sales Detail'!$BC$193,'Sales Detail'!$BI$193,'Sales Detail'!$BM$193,'Sales Detail'!$BN$193,'Sales Detail'!$BO$193,'Sales Detail'!$BQ$193,'Sales Detail'!$G$194,'Sales Detail'!$M$194,'Sales Detail'!$S$194,'Sales Detail'!$Y$194,'Sales Detail'!$AE$194,'Sales Detail'!$AK$194</definedName>
    <definedName name="QB_FORMULA_167" localSheetId="20" hidden="1">'Sales Detail.'!$AE$209,'Sales Detail.'!$AI$209,'Sales Detail.'!$AM$209,'Sales Detail.'!$AQ$209,'Sales Detail.'!$AS$209,'Sales Detail.'!$AT$209,'Sales Detail.'!$AU$209,'Sales Detail.'!$G$210,'Sales Detail.'!$K$210,'Sales Detail.'!$O$210,'Sales Detail.'!$S$210,'Sales Detail.'!$W$210,'Sales Detail.'!$AA$210,'Sales Detail.'!$AE$210,'Sales Detail.'!$AI$210,'Sales Detail.'!$AM$210</definedName>
    <definedName name="QB_FORMULA_168" localSheetId="21" hidden="1">'Sales - Detail'!$I$183,'Sales - Detail'!$Q$183,'Sales - Detail'!$Y$183,'Sales - Detail'!$AG$183,'Sales - Detail'!$AO$183,'Sales - Detail'!$AW$183,'Sales - Detail'!$BE$183,'Sales - Detail'!$BM$183,'Sales - Detail'!$BU$183,'Sales - Detail'!$CC$183,'Sales - Detail'!$CK$183,'Sales - Detail'!$CS$183,'Sales - Detail'!$CW$183,'Sales - Detail'!$CY$183,'Sales - Detail'!$DA$183,'Sales - Detail'!$I$184</definedName>
    <definedName name="QB_FORMULA_168" localSheetId="19" hidden="1">'Sales Detail'!$AQ$194,'Sales Detail'!$AW$194,'Sales Detail'!$BC$194,'Sales Detail'!$BI$194,'Sales Detail'!$BM$194,'Sales Detail'!$BN$194,'Sales Detail'!$BO$194,'Sales Detail'!$BQ$194,'Sales Detail'!$G$195,'Sales Detail'!$M$195,'Sales Detail'!$S$195,'Sales Detail'!$Y$195,'Sales Detail'!$AE$195,'Sales Detail'!$AK$195,'Sales Detail'!$AQ$195,'Sales Detail'!$AW$195</definedName>
    <definedName name="QB_FORMULA_168" localSheetId="20" hidden="1">'Sales Detail.'!$AQ$210,'Sales Detail.'!$AS$210,'Sales Detail.'!$AT$210,'Sales Detail.'!$AU$210,'Sales Detail.'!$G$211,'Sales Detail.'!$K$211,'Sales Detail.'!$O$211,'Sales Detail.'!$S$211,'Sales Detail.'!$W$211,'Sales Detail.'!$AA$211,'Sales Detail.'!$AE$211,'Sales Detail.'!$AI$211,'Sales Detail.'!$AM$211,'Sales Detail.'!$AQ$211,'Sales Detail.'!$AS$211,'Sales Detail.'!$AT$211</definedName>
    <definedName name="QB_FORMULA_169" localSheetId="21" hidden="1">'Sales - Detail'!$Q$184,'Sales - Detail'!$Y$184,'Sales - Detail'!$AG$184,'Sales - Detail'!$AO$184,'Sales - Detail'!$AW$184,'Sales - Detail'!$BE$184,'Sales - Detail'!$BM$184,'Sales - Detail'!$BU$184,'Sales - Detail'!$CC$184,'Sales - Detail'!$CK$184,'Sales - Detail'!$CS$184,'Sales - Detail'!$CW$184,'Sales - Detail'!$CY$184,'Sales - Detail'!$DA$184,'Sales - Detail'!$I$185,'Sales - Detail'!$Q$185</definedName>
    <definedName name="QB_FORMULA_169" localSheetId="19" hidden="1">'Sales Detail'!$BC$195,'Sales Detail'!$BI$195,'Sales Detail'!$BM$195,'Sales Detail'!$BN$195,'Sales Detail'!$BO$195,'Sales Detail'!$BQ$195,'Sales Detail'!$G$196,'Sales Detail'!$M$196,'Sales Detail'!$S$196,'Sales Detail'!$Y$196,'Sales Detail'!$AE$196,'Sales Detail'!$AK$196,'Sales Detail'!$AQ$196,'Sales Detail'!$AW$196,'Sales Detail'!$BC$196,'Sales Detail'!$BI$196</definedName>
    <definedName name="QB_FORMULA_169" localSheetId="20" hidden="1">'Sales Detail.'!$AU$211,'Sales Detail.'!$G$212,'Sales Detail.'!$K$212,'Sales Detail.'!$O$212,'Sales Detail.'!$S$212,'Sales Detail.'!$W$212,'Sales Detail.'!$AA$212,'Sales Detail.'!$AE$212,'Sales Detail.'!$AI$212,'Sales Detail.'!$AM$212,'Sales Detail.'!$AQ$212,'Sales Detail.'!$AS$212,'Sales Detail.'!$AT$212,'Sales Detail.'!$AU$212,'Sales Detail.'!$G$213,'Sales Detail.'!$K$213</definedName>
    <definedName name="QB_FORMULA_17" localSheetId="21" hidden="1">'Sales - Detail'!$Y$23,'Sales - Detail'!$AG$23,'Sales - Detail'!$AO$23,'Sales - Detail'!$AW$23,'Sales - Detail'!$BE$23,'Sales - Detail'!$BM$23,'Sales - Detail'!$BU$23,'Sales - Detail'!$CC$23,'Sales - Detail'!$CK$23,'Sales - Detail'!$CS$23,'Sales - Detail'!$CW$23,'Sales - Detail'!$CY$23,'Sales - Detail'!$DA$23,'Sales - Detail'!$I$24,'Sales - Detail'!$Q$24,'Sales - Detail'!$Y$24</definedName>
    <definedName name="QB_FORMULA_17" localSheetId="19" hidden="1">'Sales Detail'!$AQ$24,'Sales Detail'!$AW$24,'Sales Detail'!$BC$24,'Sales Detail'!$BI$24,'Sales Detail'!$BM$24,'Sales Detail'!$BN$24,'Sales Detail'!$BO$24,'Sales Detail'!$BQ$24,'Sales Detail'!$G$25,'Sales Detail'!$M$25,'Sales Detail'!$S$25,'Sales Detail'!$Y$25,'Sales Detail'!$AE$25,'Sales Detail'!$AK$25,'Sales Detail'!$AQ$25,'Sales Detail'!$AW$25</definedName>
    <definedName name="QB_FORMULA_17" localSheetId="20" hidden="1">'Sales Detail.'!$AU$25,'Sales Detail.'!$G$26,'Sales Detail.'!$K$26,'Sales Detail.'!$O$26,'Sales Detail.'!$S$26,'Sales Detail.'!$W$26,'Sales Detail.'!$AA$26,'Sales Detail.'!$AE$26,'Sales Detail.'!$AI$26,'Sales Detail.'!$AM$26,'Sales Detail.'!$AQ$26,'Sales Detail.'!$AS$26,'Sales Detail.'!$AT$26,'Sales Detail.'!$AU$26,'Sales Detail.'!$G$27,'Sales Detail.'!$K$27</definedName>
    <definedName name="QB_FORMULA_170" localSheetId="21" hidden="1">'Sales - Detail'!$Y$185,'Sales - Detail'!$AG$185,'Sales - Detail'!$AO$185,'Sales - Detail'!$AW$185,'Sales - Detail'!$BE$185,'Sales - Detail'!$BM$185,'Sales - Detail'!$BU$185,'Sales - Detail'!$CC$185,'Sales - Detail'!$CK$185,'Sales - Detail'!$CS$185,'Sales - Detail'!$CW$185,'Sales - Detail'!$CY$185,'Sales - Detail'!$DA$185,'Sales - Detail'!$I$186,'Sales - Detail'!$Q$186,'Sales - Detail'!$Y$186</definedName>
    <definedName name="QB_FORMULA_170" localSheetId="19" hidden="1">'Sales Detail'!$BM$196,'Sales Detail'!$BN$196,'Sales Detail'!$BO$196,'Sales Detail'!$BQ$196,'Sales Detail'!$G$197,'Sales Detail'!$M$197,'Sales Detail'!$S$197,'Sales Detail'!$Y$197,'Sales Detail'!$AE$197,'Sales Detail'!$AK$197,'Sales Detail'!$AQ$197,'Sales Detail'!$AW$197,'Sales Detail'!$BC$197,'Sales Detail'!$BI$197,'Sales Detail'!$BM$197,'Sales Detail'!$BN$197</definedName>
    <definedName name="QB_FORMULA_170" localSheetId="20" hidden="1">'Sales Detail.'!$O$213,'Sales Detail.'!$S$213,'Sales Detail.'!$W$213,'Sales Detail.'!$AA$213,'Sales Detail.'!$AE$213,'Sales Detail.'!$AI$213,'Sales Detail.'!$AM$213,'Sales Detail.'!$AQ$213,'Sales Detail.'!$AS$213,'Sales Detail.'!$AT$213,'Sales Detail.'!$AU$213,'Sales Detail.'!$G$214,'Sales Detail.'!$K$214,'Sales Detail.'!$O$214,'Sales Detail.'!$S$214,'Sales Detail.'!$W$214</definedName>
    <definedName name="QB_FORMULA_171" localSheetId="21" hidden="1">'Sales - Detail'!$AG$186,'Sales - Detail'!$AO$186,'Sales - Detail'!$AW$186,'Sales - Detail'!$BE$186,'Sales - Detail'!$BM$186,'Sales - Detail'!$BU$186,'Sales - Detail'!$CC$186,'Sales - Detail'!$CK$186,'Sales - Detail'!$CS$186,'Sales - Detail'!$CW$186,'Sales - Detail'!$CY$186,'Sales - Detail'!$DA$186,'Sales - Detail'!$I$187,'Sales - Detail'!$Q$187,'Sales - Detail'!$Y$187,'Sales - Detail'!$AG$187</definedName>
    <definedName name="QB_FORMULA_171" localSheetId="19" hidden="1">'Sales Detail'!$BO$197,'Sales Detail'!$BQ$197,'Sales Detail'!$G$198,'Sales Detail'!$M$198,'Sales Detail'!$S$198,'Sales Detail'!$Y$198,'Sales Detail'!$AE$198,'Sales Detail'!$AK$198,'Sales Detail'!$AQ$198,'Sales Detail'!$AW$198,'Sales Detail'!$BC$198,'Sales Detail'!$BI$198,'Sales Detail'!$BM$198,'Sales Detail'!$BN$198,'Sales Detail'!$BO$198,'Sales Detail'!$BQ$198</definedName>
    <definedName name="QB_FORMULA_171" localSheetId="20" hidden="1">'Sales Detail.'!$AA$214,'Sales Detail.'!$AE$214,'Sales Detail.'!$AI$214,'Sales Detail.'!$AM$214,'Sales Detail.'!$AQ$214,'Sales Detail.'!$AS$214,'Sales Detail.'!$AT$214,'Sales Detail.'!$AU$214,'Sales Detail.'!$G$215,'Sales Detail.'!$K$215,'Sales Detail.'!$O$215,'Sales Detail.'!$S$215,'Sales Detail.'!$W$215,'Sales Detail.'!$AA$215,'Sales Detail.'!$AE$215,'Sales Detail.'!$AI$215</definedName>
    <definedName name="QB_FORMULA_172" localSheetId="21" hidden="1">'Sales - Detail'!$AO$187,'Sales - Detail'!$AW$187,'Sales - Detail'!$BE$187,'Sales - Detail'!$BM$187,'Sales - Detail'!$BU$187,'Sales - Detail'!$CC$187,'Sales - Detail'!$CK$187,'Sales - Detail'!$CS$187,'Sales - Detail'!$CW$187,'Sales - Detail'!$CY$187,'Sales - Detail'!$DA$187,'Sales - Detail'!$I$188,'Sales - Detail'!$Q$188,'Sales - Detail'!$Y$188,'Sales - Detail'!$AG$188,'Sales - Detail'!$AO$188</definedName>
    <definedName name="QB_FORMULA_172" localSheetId="19" hidden="1">'Sales Detail'!$G$199,'Sales Detail'!$M$199,'Sales Detail'!$S$199,'Sales Detail'!$Y$199,'Sales Detail'!$AE$199,'Sales Detail'!$AK$199,'Sales Detail'!$AQ$199,'Sales Detail'!$AW$199,'Sales Detail'!$BC$199,'Sales Detail'!$BI$199,'Sales Detail'!$BM$199,'Sales Detail'!$BN$199,'Sales Detail'!$BO$199,'Sales Detail'!$BQ$199,'Sales Detail'!$G$200,'Sales Detail'!$M$200</definedName>
    <definedName name="QB_FORMULA_172" localSheetId="20" hidden="1">'Sales Detail.'!$AM$215,'Sales Detail.'!$AQ$215,'Sales Detail.'!$AS$215,'Sales Detail.'!$AT$215,'Sales Detail.'!$AU$215,'Sales Detail.'!$G$216,'Sales Detail.'!$K$216,'Sales Detail.'!$O$216,'Sales Detail.'!$S$216,'Sales Detail.'!$W$216,'Sales Detail.'!$AA$216,'Sales Detail.'!$AE$216,'Sales Detail.'!$AI$216,'Sales Detail.'!$AM$216,'Sales Detail.'!$AQ$216,'Sales Detail.'!$AS$216</definedName>
    <definedName name="QB_FORMULA_173" localSheetId="21" hidden="1">'Sales - Detail'!$AW$188,'Sales - Detail'!$BE$188,'Sales - Detail'!$BM$188,'Sales - Detail'!$BU$188,'Sales - Detail'!$CC$188,'Sales - Detail'!$CK$188,'Sales - Detail'!$CS$188,'Sales - Detail'!$CW$188,'Sales - Detail'!$CY$188,'Sales - Detail'!$DA$188,'Sales - Detail'!$I$189,'Sales - Detail'!$Q$189,'Sales - Detail'!$Y$189,'Sales - Detail'!$AG$189,'Sales - Detail'!$AO$189,'Sales - Detail'!$AW$189</definedName>
    <definedName name="QB_FORMULA_173" localSheetId="19" hidden="1">'Sales Detail'!$S$200,'Sales Detail'!$Y$200,'Sales Detail'!$AE$200,'Sales Detail'!$AK$200,'Sales Detail'!$AQ$200,'Sales Detail'!$AW$200,'Sales Detail'!$BC$200,'Sales Detail'!$BI$200,'Sales Detail'!$BM$200,'Sales Detail'!$BN$200,'Sales Detail'!$BO$200,'Sales Detail'!$BQ$200,'Sales Detail'!$G$201,'Sales Detail'!$M$201,'Sales Detail'!$S$201,'Sales Detail'!$Y$201</definedName>
    <definedName name="QB_FORMULA_173" localSheetId="20" hidden="1">'Sales Detail.'!$AT$216,'Sales Detail.'!$AU$216,'Sales Detail.'!$G$217,'Sales Detail.'!$K$217,'Sales Detail.'!$O$217,'Sales Detail.'!$S$217,'Sales Detail.'!$W$217,'Sales Detail.'!$AA$217,'Sales Detail.'!$AE$217,'Sales Detail.'!$AI$217,'Sales Detail.'!$AM$217,'Sales Detail.'!$AQ$217,'Sales Detail.'!$AS$217,'Sales Detail.'!$AT$217,'Sales Detail.'!$AU$217,'Sales Detail.'!$G$218</definedName>
    <definedName name="QB_FORMULA_174" localSheetId="21" hidden="1">'Sales - Detail'!$BE$189,'Sales - Detail'!$BM$189,'Sales - Detail'!$BU$189,'Sales - Detail'!$CC$189,'Sales - Detail'!$CK$189,'Sales - Detail'!$CS$189,'Sales - Detail'!$CW$189,'Sales - Detail'!$CY$189,'Sales - Detail'!$DA$189,'Sales - Detail'!$I$190,'Sales - Detail'!$Q$190,'Sales - Detail'!$Y$190,'Sales - Detail'!$AG$190,'Sales - Detail'!$AO$190,'Sales - Detail'!$AW$190,'Sales - Detail'!$BE$190</definedName>
    <definedName name="QB_FORMULA_174" localSheetId="19" hidden="1">'Sales Detail'!$AE$201,'Sales Detail'!$AK$201,'Sales Detail'!$AQ$201,'Sales Detail'!$AW$201,'Sales Detail'!$BC$201,'Sales Detail'!$BI$201,'Sales Detail'!$BM$201,'Sales Detail'!$BN$201,'Sales Detail'!$BO$201,'Sales Detail'!$BQ$201,'Sales Detail'!$G$202,'Sales Detail'!$M$202,'Sales Detail'!$S$202,'Sales Detail'!$Y$202,'Sales Detail'!$AE$202,'Sales Detail'!$AK$202</definedName>
    <definedName name="QB_FORMULA_174" localSheetId="20" hidden="1">'Sales Detail.'!$K$218,'Sales Detail.'!$O$218,'Sales Detail.'!$S$218,'Sales Detail.'!$W$218,'Sales Detail.'!$AA$218,'Sales Detail.'!$AE$218,'Sales Detail.'!$AI$218,'Sales Detail.'!$AM$218,'Sales Detail.'!$AQ$218,'Sales Detail.'!$AS$218,'Sales Detail.'!$AT$218,'Sales Detail.'!$AU$218,'Sales Detail.'!$G$219,'Sales Detail.'!$K$219,'Sales Detail.'!$O$219,'Sales Detail.'!$S$219</definedName>
    <definedName name="QB_FORMULA_175" localSheetId="21" hidden="1">'Sales - Detail'!$BM$190,'Sales - Detail'!$BU$190,'Sales - Detail'!$CC$190,'Sales - Detail'!$CK$190,'Sales - Detail'!$CS$190,'Sales - Detail'!$CW$190,'Sales - Detail'!$CY$190,'Sales - Detail'!$DA$190,'Sales - Detail'!$I$191,'Sales - Detail'!$Q$191,'Sales - Detail'!$Y$191,'Sales - Detail'!$AG$191,'Sales - Detail'!$AO$191,'Sales - Detail'!$AW$191,'Sales - Detail'!$BE$191,'Sales - Detail'!$BM$191</definedName>
    <definedName name="QB_FORMULA_175" localSheetId="19" hidden="1">'Sales Detail'!$AQ$202,'Sales Detail'!$AW$202,'Sales Detail'!$BC$202,'Sales Detail'!$BI$202,'Sales Detail'!$BM$202,'Sales Detail'!$BN$202,'Sales Detail'!$BO$202,'Sales Detail'!$BQ$202,'Sales Detail'!$G$203,'Sales Detail'!$M$203,'Sales Detail'!$S$203,'Sales Detail'!$Y$203,'Sales Detail'!$AE$203,'Sales Detail'!$AK$203,'Sales Detail'!$AQ$203,'Sales Detail'!$AW$203</definedName>
    <definedName name="QB_FORMULA_175" localSheetId="20" hidden="1">'Sales Detail.'!$W$219,'Sales Detail.'!$AA$219,'Sales Detail.'!$AE$219,'Sales Detail.'!$AI$219,'Sales Detail.'!$AM$219,'Sales Detail.'!$AQ$219,'Sales Detail.'!$AS$219,'Sales Detail.'!$AT$219,'Sales Detail.'!$AU$219,'Sales Detail.'!$G$220,'Sales Detail.'!$K$220,'Sales Detail.'!$O$220,'Sales Detail.'!$S$220,'Sales Detail.'!$W$220,'Sales Detail.'!$AA$220,'Sales Detail.'!$AE$220</definedName>
    <definedName name="QB_FORMULA_176" localSheetId="21" hidden="1">'Sales - Detail'!$BU$191,'Sales - Detail'!$CC$191,'Sales - Detail'!$CK$191,'Sales - Detail'!$CS$191,'Sales - Detail'!$CW$191,'Sales - Detail'!$CY$191,'Sales - Detail'!$DA$191,'Sales - Detail'!$I$192,'Sales - Detail'!$Q$192,'Sales - Detail'!$Y$192,'Sales - Detail'!$AG$192,'Sales - Detail'!$AO$192,'Sales - Detail'!$AW$192,'Sales - Detail'!$BE$192,'Sales - Detail'!$BM$192,'Sales - Detail'!$BU$192</definedName>
    <definedName name="QB_FORMULA_176" localSheetId="19" hidden="1">'Sales Detail'!$BC$203,'Sales Detail'!$BI$203,'Sales Detail'!$BM$203,'Sales Detail'!$BN$203,'Sales Detail'!$BO$203,'Sales Detail'!$BQ$203,'Sales Detail'!$G$204,'Sales Detail'!$M$204,'Sales Detail'!$S$204,'Sales Detail'!$Y$204,'Sales Detail'!$AE$204,'Sales Detail'!$AK$204,'Sales Detail'!$AQ$204,'Sales Detail'!$AW$204,'Sales Detail'!$BC$204,'Sales Detail'!$BI$204</definedName>
    <definedName name="QB_FORMULA_176" localSheetId="20" hidden="1">'Sales Detail.'!$AI$220,'Sales Detail.'!$AM$220,'Sales Detail.'!$AQ$220,'Sales Detail.'!$AS$220,'Sales Detail.'!$AT$220,'Sales Detail.'!$AU$220,'Sales Detail.'!$G$221,'Sales Detail.'!$K$221,'Sales Detail.'!$O$221,'Sales Detail.'!$S$221,'Sales Detail.'!$W$221,'Sales Detail.'!$AA$221,'Sales Detail.'!$AE$221,'Sales Detail.'!$AI$221,'Sales Detail.'!$AM$221,'Sales Detail.'!$AQ$221</definedName>
    <definedName name="QB_FORMULA_177" localSheetId="21" hidden="1">'Sales - Detail'!$CC$192,'Sales - Detail'!$CK$192,'Sales - Detail'!$CS$192,'Sales - Detail'!$CW$192,'Sales - Detail'!$CY$192,'Sales - Detail'!$DA$192,'Sales - Detail'!$I$193,'Sales - Detail'!$Q$193,'Sales - Detail'!$Y$193,'Sales - Detail'!$AG$193,'Sales - Detail'!$AO$193,'Sales - Detail'!$AW$193,'Sales - Detail'!$BE$193,'Sales - Detail'!$BM$193,'Sales - Detail'!$BU$193,'Sales - Detail'!$CC$193</definedName>
    <definedName name="QB_FORMULA_177" localSheetId="19" hidden="1">'Sales Detail'!$BM$204,'Sales Detail'!$BN$204,'Sales Detail'!$BO$204,'Sales Detail'!$BQ$204,'Sales Detail'!$G$205,'Sales Detail'!$M$205,'Sales Detail'!$S$205,'Sales Detail'!$Y$205,'Sales Detail'!$AE$205,'Sales Detail'!$AK$205,'Sales Detail'!$AQ$205,'Sales Detail'!$AW$205,'Sales Detail'!$BC$205,'Sales Detail'!$BI$205,'Sales Detail'!$BM$205,'Sales Detail'!$BN$205</definedName>
    <definedName name="QB_FORMULA_177" localSheetId="20" hidden="1">'Sales Detail.'!$AS$221,'Sales Detail.'!$AT$221,'Sales Detail.'!$AU$221,'Sales Detail.'!$G$222,'Sales Detail.'!$K$222,'Sales Detail.'!$O$222,'Sales Detail.'!$S$222,'Sales Detail.'!$W$222,'Sales Detail.'!$AA$222,'Sales Detail.'!$AE$222,'Sales Detail.'!$AI$222,'Sales Detail.'!$AM$222,'Sales Detail.'!$AQ$222,'Sales Detail.'!$AS$222,'Sales Detail.'!$AT$222,'Sales Detail.'!$AU$222</definedName>
    <definedName name="QB_FORMULA_178" localSheetId="21" hidden="1">'Sales - Detail'!$CK$193,'Sales - Detail'!$CS$193,'Sales - Detail'!$CW$193,'Sales - Detail'!$CY$193,'Sales - Detail'!$DA$193,'Sales - Detail'!$I$194,'Sales - Detail'!$Q$194,'Sales - Detail'!$Y$194,'Sales - Detail'!$AG$194,'Sales - Detail'!$AO$194,'Sales - Detail'!$AW$194,'Sales - Detail'!$BE$194,'Sales - Detail'!$BM$194,'Sales - Detail'!$BU$194,'Sales - Detail'!$CC$194,'Sales - Detail'!$CK$194</definedName>
    <definedName name="QB_FORMULA_178" localSheetId="19" hidden="1">'Sales Detail'!$BO$205,'Sales Detail'!$BQ$205,'Sales Detail'!$G$206,'Sales Detail'!$M$206,'Sales Detail'!$S$206,'Sales Detail'!$Y$206,'Sales Detail'!$AE$206,'Sales Detail'!$AK$206,'Sales Detail'!$AQ$206,'Sales Detail'!$AW$206,'Sales Detail'!$BC$206,'Sales Detail'!$BI$206,'Sales Detail'!$BM$206,'Sales Detail'!$BN$206,'Sales Detail'!$BO$206,'Sales Detail'!$BQ$206</definedName>
    <definedName name="QB_FORMULA_178" localSheetId="20" hidden="1">'Sales Detail.'!$G$223,'Sales Detail.'!$K$223,'Sales Detail.'!$O$223,'Sales Detail.'!$S$223,'Sales Detail.'!$W$223,'Sales Detail.'!$AA$223,'Sales Detail.'!$AE$223,'Sales Detail.'!$AI$223,'Sales Detail.'!$AM$223,'Sales Detail.'!$AQ$223,'Sales Detail.'!$AS$223,'Sales Detail.'!$AT$223,'Sales Detail.'!$AU$223,'Sales Detail.'!$G$224,'Sales Detail.'!$K$224,'Sales Detail.'!$O$224</definedName>
    <definedName name="QB_FORMULA_179" localSheetId="21" hidden="1">'Sales - Detail'!$CS$194,'Sales - Detail'!$CW$194,'Sales - Detail'!$CY$194,'Sales - Detail'!$DA$194,'Sales - Detail'!$I$195,'Sales - Detail'!$Q$195,'Sales - Detail'!$Y$195,'Sales - Detail'!$AG$195,'Sales - Detail'!$AO$195,'Sales - Detail'!$AW$195,'Sales - Detail'!$BE$195,'Sales - Detail'!$BM$195,'Sales - Detail'!$BU$195,'Sales - Detail'!$CC$195,'Sales - Detail'!$CK$195,'Sales - Detail'!$CS$195</definedName>
    <definedName name="QB_FORMULA_179" localSheetId="19" hidden="1">'Sales Detail'!$G$207,'Sales Detail'!$M$207,'Sales Detail'!$S$207,'Sales Detail'!$Y$207,'Sales Detail'!$AE$207,'Sales Detail'!$AK$207,'Sales Detail'!$AQ$207,'Sales Detail'!$AW$207,'Sales Detail'!$BC$207,'Sales Detail'!$BI$207,'Sales Detail'!$BM$207,'Sales Detail'!$BN$207,'Sales Detail'!$BO$207,'Sales Detail'!$BQ$207,'Sales Detail'!$G$208,'Sales Detail'!$M$208</definedName>
    <definedName name="QB_FORMULA_179" localSheetId="20" hidden="1">'Sales Detail.'!$S$224,'Sales Detail.'!$W$224,'Sales Detail.'!$AA$224,'Sales Detail.'!$AE$224,'Sales Detail.'!$AI$224,'Sales Detail.'!$AM$224,'Sales Detail.'!$AQ$224,'Sales Detail.'!$AS$224,'Sales Detail.'!$AT$224,'Sales Detail.'!$AU$224,'Sales Detail.'!$G$225,'Sales Detail.'!$K$225,'Sales Detail.'!$O$225,'Sales Detail.'!$S$225,'Sales Detail.'!$W$225,'Sales Detail.'!$AA$225</definedName>
    <definedName name="QB_FORMULA_18" localSheetId="21" hidden="1">'Sales - Detail'!$AG$24,'Sales - Detail'!$AO$24,'Sales - Detail'!$AW$24,'Sales - Detail'!$BE$24,'Sales - Detail'!$BM$24,'Sales - Detail'!$BU$24,'Sales - Detail'!$CC$24,'Sales - Detail'!$CK$24,'Sales - Detail'!$CS$24,'Sales - Detail'!$CW$24,'Sales - Detail'!$CY$24,'Sales - Detail'!$DA$24,'Sales - Detail'!$I$25,'Sales - Detail'!$Q$25,'Sales - Detail'!$Y$25,'Sales - Detail'!$AG$25</definedName>
    <definedName name="QB_FORMULA_18" localSheetId="19" hidden="1">'Sales Detail'!$BC$25,'Sales Detail'!$BI$25,'Sales Detail'!$BM$25,'Sales Detail'!$BN$25,'Sales Detail'!$BO$25,'Sales Detail'!$BQ$25,'Sales Detail'!$G$26,'Sales Detail'!$M$26,'Sales Detail'!$S$26,'Sales Detail'!$Y$26,'Sales Detail'!$AE$26,'Sales Detail'!$AK$26,'Sales Detail'!$AQ$26,'Sales Detail'!$AW$26,'Sales Detail'!$BC$26,'Sales Detail'!$BI$26</definedName>
    <definedName name="QB_FORMULA_18" localSheetId="20" hidden="1">'Sales Detail.'!$O$27,'Sales Detail.'!$S$27,'Sales Detail.'!$W$27,'Sales Detail.'!$AA$27,'Sales Detail.'!$AE$27,'Sales Detail.'!$AI$27,'Sales Detail.'!$AM$27,'Sales Detail.'!$AQ$27,'Sales Detail.'!$AS$27,'Sales Detail.'!$AT$27,'Sales Detail.'!$AU$27,'Sales Detail.'!$G$28,'Sales Detail.'!$K$28,'Sales Detail.'!$O$28,'Sales Detail.'!$S$28,'Sales Detail.'!$W$28</definedName>
    <definedName name="QB_FORMULA_180" localSheetId="21" hidden="1">'Sales - Detail'!$CW$195,'Sales - Detail'!$CY$195,'Sales - Detail'!$DA$195,'Sales - Detail'!$I$196,'Sales - Detail'!$Q$196,'Sales - Detail'!$Y$196,'Sales - Detail'!$AG$196,'Sales - Detail'!$AO$196,'Sales - Detail'!$AW$196,'Sales - Detail'!$BE$196,'Sales - Detail'!$BM$196,'Sales - Detail'!$BU$196,'Sales - Detail'!$CC$196,'Sales - Detail'!$CK$196,'Sales - Detail'!$CS$196,'Sales - Detail'!$CW$196</definedName>
    <definedName name="QB_FORMULA_180" localSheetId="19" hidden="1">'Sales Detail'!$S$208,'Sales Detail'!$Y$208,'Sales Detail'!$AE$208,'Sales Detail'!$AK$208,'Sales Detail'!$AQ$208,'Sales Detail'!$AW$208,'Sales Detail'!$BC$208,'Sales Detail'!$BI$208,'Sales Detail'!$BM$208,'Sales Detail'!$BN$208,'Sales Detail'!$BO$208,'Sales Detail'!$BQ$208,'Sales Detail'!$G$209,'Sales Detail'!$M$209,'Sales Detail'!$S$209,'Sales Detail'!$Y$209</definedName>
    <definedName name="QB_FORMULA_180" localSheetId="20" hidden="1">'Sales Detail.'!$AE$225,'Sales Detail.'!$AI$225,'Sales Detail.'!$AM$225,'Sales Detail.'!$AQ$225,'Sales Detail.'!$AS$225,'Sales Detail.'!$AT$225,'Sales Detail.'!$AU$225,'Sales Detail.'!$G$226,'Sales Detail.'!$K$226,'Sales Detail.'!$O$226,'Sales Detail.'!$S$226,'Sales Detail.'!$W$226,'Sales Detail.'!$AA$226,'Sales Detail.'!$AE$226,'Sales Detail.'!$AI$226,'Sales Detail.'!$AM$226</definedName>
    <definedName name="QB_FORMULA_181" localSheetId="21" hidden="1">'Sales - Detail'!$CY$196,'Sales - Detail'!$DA$196,'Sales - Detail'!$I$197,'Sales - Detail'!$Q$197,'Sales - Detail'!$Y$197,'Sales - Detail'!$AG$197,'Sales - Detail'!$AO$197,'Sales - Detail'!$AW$197,'Sales - Detail'!$BE$197,'Sales - Detail'!$BM$197,'Sales - Detail'!$BU$197,'Sales - Detail'!$CC$197,'Sales - Detail'!$CK$197,'Sales - Detail'!$CS$197,'Sales - Detail'!$CW$197,'Sales - Detail'!$CY$197</definedName>
    <definedName name="QB_FORMULA_181" localSheetId="19" hidden="1">'Sales Detail'!$AE$209,'Sales Detail'!$AK$209,'Sales Detail'!$AQ$209,'Sales Detail'!$AW$209,'Sales Detail'!$BC$209,'Sales Detail'!$BI$209,'Sales Detail'!$BM$209,'Sales Detail'!$BN$209,'Sales Detail'!$BO$209,'Sales Detail'!$BQ$209,'Sales Detail'!$G$210,'Sales Detail'!$M$210,'Sales Detail'!$S$210,'Sales Detail'!$Y$210,'Sales Detail'!$AE$210,'Sales Detail'!$AK$210</definedName>
    <definedName name="QB_FORMULA_181" localSheetId="20" hidden="1">'Sales Detail.'!$AQ$226,'Sales Detail.'!$AS$226,'Sales Detail.'!$AT$226,'Sales Detail.'!$AU$226,'Sales Detail.'!$G$227,'Sales Detail.'!$K$227,'Sales Detail.'!$O$227,'Sales Detail.'!$S$227,'Sales Detail.'!$W$227,'Sales Detail.'!$AA$227,'Sales Detail.'!$AE$227,'Sales Detail.'!$AI$227,'Sales Detail.'!$AM$227,'Sales Detail.'!$AQ$227,'Sales Detail.'!$AS$227,'Sales Detail.'!$AT$227</definedName>
    <definedName name="QB_FORMULA_182" localSheetId="21" hidden="1">'Sales - Detail'!$DA$197,'Sales - Detail'!$I$198,'Sales - Detail'!$Q$198,'Sales - Detail'!$Y$198,'Sales - Detail'!$AG$198,'Sales - Detail'!$AO$198,'Sales - Detail'!$AW$198,'Sales - Detail'!$BE$198,'Sales - Detail'!$BM$198,'Sales - Detail'!$BU$198,'Sales - Detail'!$CC$198,'Sales - Detail'!$CK$198,'Sales - Detail'!$CS$198,'Sales - Detail'!$CW$198,'Sales - Detail'!$CY$198,'Sales - Detail'!$DA$198</definedName>
    <definedName name="QB_FORMULA_182" localSheetId="19" hidden="1">'Sales Detail'!$AQ$210,'Sales Detail'!$AW$210,'Sales Detail'!$BC$210,'Sales Detail'!$BI$210,'Sales Detail'!$BM$210,'Sales Detail'!$BN$210,'Sales Detail'!$BO$210,'Sales Detail'!$BQ$210,'Sales Detail'!$G$211,'Sales Detail'!$M$211,'Sales Detail'!$S$211,'Sales Detail'!$Y$211,'Sales Detail'!$AE$211,'Sales Detail'!$AK$211,'Sales Detail'!$AQ$211,'Sales Detail'!$AW$211</definedName>
    <definedName name="QB_FORMULA_182" localSheetId="20" hidden="1">'Sales Detail.'!$AU$227,'Sales Detail.'!$G$228,'Sales Detail.'!$K$228,'Sales Detail.'!$O$228,'Sales Detail.'!$S$228,'Sales Detail.'!$W$228,'Sales Detail.'!$AA$228,'Sales Detail.'!$AE$228,'Sales Detail.'!$AI$228,'Sales Detail.'!$AM$228,'Sales Detail.'!$AQ$228,'Sales Detail.'!$AS$228,'Sales Detail.'!$AT$228,'Sales Detail.'!$AU$228,'Sales Detail.'!$G$229,'Sales Detail.'!$K$229</definedName>
    <definedName name="QB_FORMULA_183" localSheetId="21" hidden="1">'Sales - Detail'!$I$199,'Sales - Detail'!$Q$199,'Sales - Detail'!$Y$199,'Sales - Detail'!$AG$199,'Sales - Detail'!$AO$199,'Sales - Detail'!$AW$199,'Sales - Detail'!$BE$199,'Sales - Detail'!$BM$199,'Sales - Detail'!$BU$199,'Sales - Detail'!$CC$199,'Sales - Detail'!$CK$199,'Sales - Detail'!$CS$199,'Sales - Detail'!$CW$199,'Sales - Detail'!$CY$199,'Sales - Detail'!$DA$199,'Sales - Detail'!$I$200</definedName>
    <definedName name="QB_FORMULA_183" localSheetId="19" hidden="1">'Sales Detail'!$BC$211,'Sales Detail'!$BI$211,'Sales Detail'!$BM$211,'Sales Detail'!$BN$211,'Sales Detail'!$BO$211,'Sales Detail'!$BQ$211,'Sales Detail'!$G$212,'Sales Detail'!$M$212,'Sales Detail'!$S$212,'Sales Detail'!$Y$212,'Sales Detail'!$AE$212,'Sales Detail'!$AK$212,'Sales Detail'!$AQ$212,'Sales Detail'!$AW$212,'Sales Detail'!$BC$212,'Sales Detail'!$BI$212</definedName>
    <definedName name="QB_FORMULA_183" localSheetId="20" hidden="1">'Sales Detail.'!$O$229,'Sales Detail.'!$S$229,'Sales Detail.'!$W$229,'Sales Detail.'!$AA$229,'Sales Detail.'!$AE$229,'Sales Detail.'!$AI$229,'Sales Detail.'!$AM$229,'Sales Detail.'!$AQ$229,'Sales Detail.'!$AS$229,'Sales Detail.'!$AT$229,'Sales Detail.'!$AU$229,'Sales Detail.'!$G$230,'Sales Detail.'!$K$230,'Sales Detail.'!$O$230,'Sales Detail.'!$S$230,'Sales Detail.'!$W$230</definedName>
    <definedName name="QB_FORMULA_184" localSheetId="21" hidden="1">'Sales - Detail'!$Q$200,'Sales - Detail'!$Y$200,'Sales - Detail'!$AG$200,'Sales - Detail'!$AO$200,'Sales - Detail'!$AW$200,'Sales - Detail'!$BE$200,'Sales - Detail'!$BM$200,'Sales - Detail'!$BU$200,'Sales - Detail'!$CC$200,'Sales - Detail'!$CK$200,'Sales - Detail'!$CS$200,'Sales - Detail'!$CW$200,'Sales - Detail'!$CY$200,'Sales - Detail'!$DA$200,'Sales - Detail'!$I$201,'Sales - Detail'!$Q$201</definedName>
    <definedName name="QB_FORMULA_184" localSheetId="19" hidden="1">'Sales Detail'!$BM$212,'Sales Detail'!$BN$212,'Sales Detail'!$BO$212,'Sales Detail'!$BQ$212,'Sales Detail'!$G$213,'Sales Detail'!$M$213,'Sales Detail'!$S$213,'Sales Detail'!$Y$213,'Sales Detail'!$AE$213,'Sales Detail'!$AK$213,'Sales Detail'!$AQ$213,'Sales Detail'!$AW$213,'Sales Detail'!$BC$213,'Sales Detail'!$BI$213,'Sales Detail'!$BM$213,'Sales Detail'!$BN$213</definedName>
    <definedName name="QB_FORMULA_184" localSheetId="20" hidden="1">'Sales Detail.'!$AA$230,'Sales Detail.'!$AE$230,'Sales Detail.'!$AI$230,'Sales Detail.'!$AM$230,'Sales Detail.'!$AQ$230,'Sales Detail.'!$AS$230,'Sales Detail.'!$AT$230,'Sales Detail.'!$AU$230,'Sales Detail.'!$G$231,'Sales Detail.'!$K$231,'Sales Detail.'!$O$231,'Sales Detail.'!$S$231,'Sales Detail.'!$W$231,'Sales Detail.'!$AA$231,'Sales Detail.'!$AE$231,'Sales Detail.'!$AI$231</definedName>
    <definedName name="QB_FORMULA_185" localSheetId="21" hidden="1">'Sales - Detail'!$Y$201,'Sales - Detail'!$AG$201,'Sales - Detail'!$AO$201,'Sales - Detail'!$AW$201,'Sales - Detail'!$BE$201,'Sales - Detail'!$BM$201,'Sales - Detail'!$BU$201,'Sales - Detail'!$CC$201,'Sales - Detail'!$CK$201,'Sales - Detail'!$CS$201,'Sales - Detail'!$CW$201,'Sales - Detail'!$CY$201,'Sales - Detail'!$DA$201,'Sales - Detail'!$I$202,'Sales - Detail'!$Q$202,'Sales - Detail'!$Y$202</definedName>
    <definedName name="QB_FORMULA_185" localSheetId="19" hidden="1">'Sales Detail'!$BO$213,'Sales Detail'!$BQ$213,'Sales Detail'!$G$214,'Sales Detail'!$M$214,'Sales Detail'!$S$214,'Sales Detail'!$Y$214,'Sales Detail'!$AE$214,'Sales Detail'!$AK$214,'Sales Detail'!$AQ$214,'Sales Detail'!$AW$214,'Sales Detail'!$BC$214,'Sales Detail'!$BI$214,'Sales Detail'!$BM$214,'Sales Detail'!$BN$214,'Sales Detail'!$BO$214,'Sales Detail'!$BQ$214</definedName>
    <definedName name="QB_FORMULA_185" localSheetId="20" hidden="1">'Sales Detail.'!$AM$231,'Sales Detail.'!$AQ$231,'Sales Detail.'!$AS$231,'Sales Detail.'!$AT$231,'Sales Detail.'!$AU$231,'Sales Detail.'!$G$232,'Sales Detail.'!$K$232,'Sales Detail.'!$O$232,'Sales Detail.'!$S$232,'Sales Detail.'!$W$232,'Sales Detail.'!$AA$232,'Sales Detail.'!$AE$232,'Sales Detail.'!$AI$232,'Sales Detail.'!$AM$232,'Sales Detail.'!$AQ$232,'Sales Detail.'!$AS$232</definedName>
    <definedName name="QB_FORMULA_186" localSheetId="21" hidden="1">'Sales - Detail'!$AG$202,'Sales - Detail'!$AO$202,'Sales - Detail'!$AW$202,'Sales - Detail'!$BE$202,'Sales - Detail'!$BM$202,'Sales - Detail'!$BU$202,'Sales - Detail'!$CC$202,'Sales - Detail'!$CK$202,'Sales - Detail'!$CS$202,'Sales - Detail'!$CW$202,'Sales - Detail'!$CY$202,'Sales - Detail'!$DA$202,'Sales - Detail'!$I$203,'Sales - Detail'!$Q$203,'Sales - Detail'!$Y$203,'Sales - Detail'!$AG$203</definedName>
    <definedName name="QB_FORMULA_186" localSheetId="19" hidden="1">'Sales Detail'!$G$215,'Sales Detail'!$M$215,'Sales Detail'!$S$215,'Sales Detail'!$Y$215,'Sales Detail'!$AE$215,'Sales Detail'!$AK$215,'Sales Detail'!$AQ$215,'Sales Detail'!$AW$215,'Sales Detail'!$BC$215,'Sales Detail'!$BI$215,'Sales Detail'!$BM$215,'Sales Detail'!$BN$215,'Sales Detail'!$BO$215,'Sales Detail'!$BQ$215,'Sales Detail'!$G$216,'Sales Detail'!$M$216</definedName>
    <definedName name="QB_FORMULA_186" localSheetId="20" hidden="1">'Sales Detail.'!$AT$232,'Sales Detail.'!$AU$232,'Sales Detail.'!$G$233,'Sales Detail.'!$K$233,'Sales Detail.'!$O$233,'Sales Detail.'!$S$233,'Sales Detail.'!$W$233,'Sales Detail.'!$AA$233,'Sales Detail.'!$AE$233,'Sales Detail.'!$AI$233,'Sales Detail.'!$AM$233,'Sales Detail.'!$AQ$233,'Sales Detail.'!$AS$233,'Sales Detail.'!$AT$233,'Sales Detail.'!$AU$233,'Sales Detail.'!$G$234</definedName>
    <definedName name="QB_FORMULA_187" localSheetId="21" hidden="1">'Sales - Detail'!$AO$203,'Sales - Detail'!$AW$203,'Sales - Detail'!$BE$203,'Sales - Detail'!$BM$203,'Sales - Detail'!$BU$203,'Sales - Detail'!$CC$203,'Sales - Detail'!$CK$203,'Sales - Detail'!$CS$203,'Sales - Detail'!$CW$203,'Sales - Detail'!$CY$203,'Sales - Detail'!$DA$203,'Sales - Detail'!$I$204,'Sales - Detail'!$Q$204,'Sales - Detail'!$Y$204,'Sales - Detail'!$AG$204,'Sales - Detail'!$AO$204</definedName>
    <definedName name="QB_FORMULA_187" localSheetId="19" hidden="1">'Sales Detail'!$S$216,'Sales Detail'!$Y$216,'Sales Detail'!$AE$216,'Sales Detail'!$AK$216,'Sales Detail'!$AQ$216,'Sales Detail'!$AW$216,'Sales Detail'!$BC$216,'Sales Detail'!$BI$216,'Sales Detail'!$BM$216,'Sales Detail'!$BN$216,'Sales Detail'!$BO$216,'Sales Detail'!$BQ$216,'Sales Detail'!$G$217,'Sales Detail'!$M$217,'Sales Detail'!$S$217,'Sales Detail'!$Y$217</definedName>
    <definedName name="QB_FORMULA_187" localSheetId="20" hidden="1">'Sales Detail.'!$K$234,'Sales Detail.'!$O$234,'Sales Detail.'!$S$234,'Sales Detail.'!$W$234,'Sales Detail.'!$AA$234,'Sales Detail.'!$AE$234,'Sales Detail.'!$AI$234,'Sales Detail.'!$AM$234,'Sales Detail.'!$AQ$234,'Sales Detail.'!$AS$234,'Sales Detail.'!$AT$234,'Sales Detail.'!$AU$234,'Sales Detail.'!$G$235,'Sales Detail.'!$K$235,'Sales Detail.'!$O$235,'Sales Detail.'!$S$235</definedName>
    <definedName name="QB_FORMULA_188" localSheetId="21" hidden="1">'Sales - Detail'!$AW$204,'Sales - Detail'!$BE$204,'Sales - Detail'!$BM$204,'Sales - Detail'!$BU$204,'Sales - Detail'!$CC$204,'Sales - Detail'!$CK$204,'Sales - Detail'!$CS$204,'Sales - Detail'!$CW$204,'Sales - Detail'!$CY$204,'Sales - Detail'!$DA$204,'Sales - Detail'!$I$205,'Sales - Detail'!$Q$205,'Sales - Detail'!$Y$205,'Sales - Detail'!$AG$205,'Sales - Detail'!$AO$205,'Sales - Detail'!$AW$205</definedName>
    <definedName name="QB_FORMULA_188" localSheetId="19" hidden="1">'Sales Detail'!$AE$217,'Sales Detail'!$AK$217,'Sales Detail'!$AQ$217,'Sales Detail'!$AW$217,'Sales Detail'!$BC$217,'Sales Detail'!$BI$217,'Sales Detail'!$BM$217,'Sales Detail'!$BN$217,'Sales Detail'!$BO$217,'Sales Detail'!$BQ$217,'Sales Detail'!$G$218,'Sales Detail'!$M$218,'Sales Detail'!$S$218,'Sales Detail'!$Y$218,'Sales Detail'!$AE$218,'Sales Detail'!$AK$218</definedName>
    <definedName name="QB_FORMULA_188" localSheetId="20" hidden="1">'Sales Detail.'!$W$235,'Sales Detail.'!$AA$235,'Sales Detail.'!$AE$235,'Sales Detail.'!$AI$235,'Sales Detail.'!$AM$235,'Sales Detail.'!$AQ$235,'Sales Detail.'!$AS$235,'Sales Detail.'!$AT$235,'Sales Detail.'!$AU$235,'Sales Detail.'!$G$236,'Sales Detail.'!$K$236,'Sales Detail.'!$O$236,'Sales Detail.'!$S$236,'Sales Detail.'!$W$236,'Sales Detail.'!$AA$236,'Sales Detail.'!$AE$236</definedName>
    <definedName name="QB_FORMULA_189" localSheetId="21" hidden="1">'Sales - Detail'!$BE$205,'Sales - Detail'!$BM$205,'Sales - Detail'!$BU$205,'Sales - Detail'!$CC$205,'Sales - Detail'!$CK$205,'Sales - Detail'!$CS$205,'Sales - Detail'!$CW$205,'Sales - Detail'!$CY$205,'Sales - Detail'!$DA$205,'Sales - Detail'!$I$206,'Sales - Detail'!$Q$206,'Sales - Detail'!$Y$206,'Sales - Detail'!$AG$206,'Sales - Detail'!$AO$206,'Sales - Detail'!$AW$206,'Sales - Detail'!$BE$206</definedName>
    <definedName name="QB_FORMULA_189" localSheetId="19" hidden="1">'Sales Detail'!$AQ$218,'Sales Detail'!$AW$218,'Sales Detail'!$BC$218,'Sales Detail'!$BI$218,'Sales Detail'!$BM$218,'Sales Detail'!$BN$218,'Sales Detail'!$BO$218,'Sales Detail'!$BQ$218,'Sales Detail'!$G$219,'Sales Detail'!$M$219,'Sales Detail'!$S$219,'Sales Detail'!$Y$219,'Sales Detail'!$AE$219,'Sales Detail'!$AK$219,'Sales Detail'!$AQ$219,'Sales Detail'!$AW$219</definedName>
    <definedName name="QB_FORMULA_189" localSheetId="20" hidden="1">'Sales Detail.'!$AI$236,'Sales Detail.'!$AM$236,'Sales Detail.'!$AQ$236,'Sales Detail.'!$AS$236,'Sales Detail.'!$AT$236,'Sales Detail.'!$AU$236,'Sales Detail.'!$G$237,'Sales Detail.'!$K$237,'Sales Detail.'!$O$237,'Sales Detail.'!$S$237,'Sales Detail.'!$W$237,'Sales Detail.'!$AA$237,'Sales Detail.'!$AE$237,'Sales Detail.'!$AI$237,'Sales Detail.'!$AM$237,'Sales Detail.'!$AQ$237</definedName>
    <definedName name="QB_FORMULA_19" localSheetId="21" hidden="1">'Sales - Detail'!$AO$25,'Sales - Detail'!$AW$25,'Sales - Detail'!$BE$25,'Sales - Detail'!$BM$25,'Sales - Detail'!$BU$25,'Sales - Detail'!$CC$25,'Sales - Detail'!$CK$25,'Sales - Detail'!$CS$25,'Sales - Detail'!$CW$25,'Sales - Detail'!$CY$25,'Sales - Detail'!$DA$25,'Sales - Detail'!$I$26,'Sales - Detail'!$Q$26,'Sales - Detail'!$Y$26,'Sales - Detail'!$AG$26,'Sales - Detail'!$AO$26</definedName>
    <definedName name="QB_FORMULA_19" localSheetId="19" hidden="1">'Sales Detail'!$BM$26,'Sales Detail'!$BN$26,'Sales Detail'!$BO$26,'Sales Detail'!$BQ$26,'Sales Detail'!$G$27,'Sales Detail'!$M$27,'Sales Detail'!$S$27,'Sales Detail'!$Y$27,'Sales Detail'!$AE$27,'Sales Detail'!$AK$27,'Sales Detail'!$AQ$27,'Sales Detail'!$AW$27,'Sales Detail'!$BC$27,'Sales Detail'!$BI$27,'Sales Detail'!$BM$27,'Sales Detail'!$BN$27</definedName>
    <definedName name="QB_FORMULA_19" localSheetId="20" hidden="1">'Sales Detail.'!$AA$28,'Sales Detail.'!$AE$28,'Sales Detail.'!$AI$28,'Sales Detail.'!$AM$28,'Sales Detail.'!$AQ$28,'Sales Detail.'!$AS$28,'Sales Detail.'!$AT$28,'Sales Detail.'!$AU$28,'Sales Detail.'!$G$29,'Sales Detail.'!$K$29,'Sales Detail.'!$O$29,'Sales Detail.'!$S$29,'Sales Detail.'!$W$29,'Sales Detail.'!$AA$29,'Sales Detail.'!$AE$29,'Sales Detail.'!$AI$29</definedName>
    <definedName name="QB_FORMULA_190" localSheetId="21" hidden="1">'Sales - Detail'!$BM$206,'Sales - Detail'!$BU$206,'Sales - Detail'!$CC$206,'Sales - Detail'!$CK$206,'Sales - Detail'!$CS$206,'Sales - Detail'!$CW$206,'Sales - Detail'!$CY$206,'Sales - Detail'!$DA$206,'Sales - Detail'!$I$207,'Sales - Detail'!$Q$207,'Sales - Detail'!$Y$207,'Sales - Detail'!$AG$207,'Sales - Detail'!$AO$207,'Sales - Detail'!$AW$207,'Sales - Detail'!$BE$207,'Sales - Detail'!$BM$207</definedName>
    <definedName name="QB_FORMULA_190" localSheetId="19" hidden="1">'Sales Detail'!$BC$219,'Sales Detail'!$BI$219,'Sales Detail'!$BM$219,'Sales Detail'!$BN$219,'Sales Detail'!$BO$219,'Sales Detail'!$BQ$219,'Sales Detail'!$G$220,'Sales Detail'!$M$220,'Sales Detail'!$S$220,'Sales Detail'!$Y$220,'Sales Detail'!$AE$220,'Sales Detail'!$AK$220,'Sales Detail'!$AQ$220,'Sales Detail'!$AW$220,'Sales Detail'!$BC$220,'Sales Detail'!$BI$220</definedName>
    <definedName name="QB_FORMULA_190" localSheetId="20" hidden="1">'Sales Detail.'!$AS$237,'Sales Detail.'!$AT$237,'Sales Detail.'!$AU$237,'Sales Detail.'!$G$238,'Sales Detail.'!$K$238,'Sales Detail.'!$O$238,'Sales Detail.'!$S$238,'Sales Detail.'!$W$238,'Sales Detail.'!$AA$238,'Sales Detail.'!$AE$238,'Sales Detail.'!$AI$238,'Sales Detail.'!$AM$238,'Sales Detail.'!$AQ$238,'Sales Detail.'!$AS$238,'Sales Detail.'!$AT$238,'Sales Detail.'!$AU$238</definedName>
    <definedName name="QB_FORMULA_191" localSheetId="21" hidden="1">'Sales - Detail'!$BU$207,'Sales - Detail'!$CC$207,'Sales - Detail'!$CK$207,'Sales - Detail'!$CS$207,'Sales - Detail'!$CW$207,'Sales - Detail'!$CY$207,'Sales - Detail'!$DA$207,'Sales - Detail'!$I$208,'Sales - Detail'!$Q$208,'Sales - Detail'!$Y$208,'Sales - Detail'!$AG$208,'Sales - Detail'!$AO$208,'Sales - Detail'!$AW$208,'Sales - Detail'!$BE$208,'Sales - Detail'!$BM$208,'Sales - Detail'!$BU$208</definedName>
    <definedName name="QB_FORMULA_191" localSheetId="19" hidden="1">'Sales Detail'!$BM$220,'Sales Detail'!$BN$220,'Sales Detail'!$BO$220,'Sales Detail'!$BQ$220,'Sales Detail'!$G$221,'Sales Detail'!$M$221,'Sales Detail'!$S$221,'Sales Detail'!$Y$221,'Sales Detail'!$AE$221,'Sales Detail'!$AK$221,'Sales Detail'!$AQ$221,'Sales Detail'!$AW$221,'Sales Detail'!$BC$221,'Sales Detail'!$BI$221,'Sales Detail'!$BM$221,'Sales Detail'!$BN$221</definedName>
    <definedName name="QB_FORMULA_191" localSheetId="20" hidden="1">'Sales Detail.'!$G$239,'Sales Detail.'!$K$239,'Sales Detail.'!$O$239,'Sales Detail.'!$S$239,'Sales Detail.'!$W$239,'Sales Detail.'!$AA$239,'Sales Detail.'!$AE$239,'Sales Detail.'!$AI$239,'Sales Detail.'!$AM$239,'Sales Detail.'!$AQ$239,'Sales Detail.'!$AS$239,'Sales Detail.'!$AT$239,'Sales Detail.'!$AU$239,'Sales Detail.'!$G$240,'Sales Detail.'!$K$240,'Sales Detail.'!$O$240</definedName>
    <definedName name="QB_FORMULA_192" localSheetId="21" hidden="1">'Sales - Detail'!$CC$208,'Sales - Detail'!$CK$208,'Sales - Detail'!$CS$208,'Sales - Detail'!$CW$208,'Sales - Detail'!$CY$208,'Sales - Detail'!$DA$208,'Sales - Detail'!$I$209,'Sales - Detail'!$Q$209,'Sales - Detail'!$Y$209,'Sales - Detail'!$AG$209,'Sales - Detail'!$AO$209,'Sales - Detail'!$AW$209,'Sales - Detail'!$BE$209,'Sales - Detail'!$BM$209,'Sales - Detail'!$BU$209,'Sales - Detail'!$CC$209</definedName>
    <definedName name="QB_FORMULA_192" localSheetId="19" hidden="1">'Sales Detail'!$BO$221,'Sales Detail'!$BQ$221,'Sales Detail'!$G$222,'Sales Detail'!$M$222,'Sales Detail'!$S$222,'Sales Detail'!$Y$222,'Sales Detail'!$AE$222,'Sales Detail'!$AK$222,'Sales Detail'!$AQ$222,'Sales Detail'!$AW$222,'Sales Detail'!$BC$222,'Sales Detail'!$BI$222,'Sales Detail'!$BM$222,'Sales Detail'!$BN$222,'Sales Detail'!$BO$222,'Sales Detail'!$BQ$222</definedName>
    <definedName name="QB_FORMULA_192" localSheetId="20" hidden="1">'Sales Detail.'!$S$240,'Sales Detail.'!$W$240,'Sales Detail.'!$AA$240,'Sales Detail.'!$AE$240,'Sales Detail.'!$AI$240,'Sales Detail.'!$AM$240,'Sales Detail.'!$AQ$240,'Sales Detail.'!$AS$240,'Sales Detail.'!$AT$240,'Sales Detail.'!$AU$240,'Sales Detail.'!$G$241,'Sales Detail.'!$K$241,'Sales Detail.'!$O$241,'Sales Detail.'!$S$241,'Sales Detail.'!$W$241,'Sales Detail.'!$AA$241</definedName>
    <definedName name="QB_FORMULA_193" localSheetId="21" hidden="1">'Sales - Detail'!$CK$209,'Sales - Detail'!$CS$209,'Sales - Detail'!$CW$209,'Sales - Detail'!$CY$209,'Sales - Detail'!$DA$209,'Sales - Detail'!$I$210,'Sales - Detail'!$Q$210,'Sales - Detail'!$Y$210,'Sales - Detail'!$AG$210,'Sales - Detail'!$AO$210,'Sales - Detail'!$AW$210,'Sales - Detail'!$BE$210,'Sales - Detail'!$BM$210,'Sales - Detail'!$BU$210,'Sales - Detail'!$CC$210,'Sales - Detail'!$CK$210</definedName>
    <definedName name="QB_FORMULA_193" localSheetId="19" hidden="1">'Sales Detail'!$G$223,'Sales Detail'!$M$223,'Sales Detail'!$S$223,'Sales Detail'!$Y$223,'Sales Detail'!$AE$223,'Sales Detail'!$AK$223,'Sales Detail'!$AQ$223,'Sales Detail'!$AW$223,'Sales Detail'!$BC$223,'Sales Detail'!$BI$223,'Sales Detail'!$BM$223,'Sales Detail'!$BN$223,'Sales Detail'!$BO$223,'Sales Detail'!$BQ$223,'Sales Detail'!$G$224,'Sales Detail'!$M$224</definedName>
    <definedName name="QB_FORMULA_193" localSheetId="20" hidden="1">'Sales Detail.'!$AE$241,'Sales Detail.'!$AI$241,'Sales Detail.'!$AM$241,'Sales Detail.'!$AQ$241,'Sales Detail.'!$AS$241,'Sales Detail.'!$AT$241,'Sales Detail.'!$AU$241,'Sales Detail.'!$G$242,'Sales Detail.'!$K$242,'Sales Detail.'!$O$242,'Sales Detail.'!$S$242,'Sales Detail.'!$W$242,'Sales Detail.'!$AA$242,'Sales Detail.'!$AE$242,'Sales Detail.'!$AI$242,'Sales Detail.'!$AM$242</definedName>
    <definedName name="QB_FORMULA_194" localSheetId="21" hidden="1">'Sales - Detail'!$CS$210,'Sales - Detail'!$CW$210,'Sales - Detail'!$CY$210,'Sales - Detail'!$DA$210,'Sales - Detail'!$I$211,'Sales - Detail'!$Q$211,'Sales - Detail'!$Y$211,'Sales - Detail'!$AG$211,'Sales - Detail'!$AO$211,'Sales - Detail'!$AW$211,'Sales - Detail'!$BE$211,'Sales - Detail'!$BM$211,'Sales - Detail'!$BU$211,'Sales - Detail'!$CC$211,'Sales - Detail'!$CK$211,'Sales - Detail'!$CS$211</definedName>
    <definedName name="QB_FORMULA_194" localSheetId="19" hidden="1">'Sales Detail'!$S$224,'Sales Detail'!$Y$224,'Sales Detail'!$AE$224,'Sales Detail'!$AK$224,'Sales Detail'!$AQ$224,'Sales Detail'!$AW$224,'Sales Detail'!$BC$224,'Sales Detail'!$BI$224,'Sales Detail'!$BM$224,'Sales Detail'!$BN$224,'Sales Detail'!$BO$224,'Sales Detail'!$BQ$224,'Sales Detail'!$G$225,'Sales Detail'!$M$225,'Sales Detail'!$S$225,'Sales Detail'!$Y$225</definedName>
    <definedName name="QB_FORMULA_194" localSheetId="20" hidden="1">'Sales Detail.'!$AQ$242,'Sales Detail.'!$AS$242,'Sales Detail.'!$AT$242,'Sales Detail.'!$AU$242,'Sales Detail.'!$G$243,'Sales Detail.'!$K$243,'Sales Detail.'!$O$243,'Sales Detail.'!$S$243,'Sales Detail.'!$W$243,'Sales Detail.'!$AA$243,'Sales Detail.'!$AE$243,'Sales Detail.'!$AI$243,'Sales Detail.'!$AM$243,'Sales Detail.'!$AQ$243,'Sales Detail.'!$AS$243,'Sales Detail.'!$AT$243</definedName>
    <definedName name="QB_FORMULA_195" localSheetId="21" hidden="1">'Sales - Detail'!$CW$211,'Sales - Detail'!$CY$211,'Sales - Detail'!$DA$211,'Sales - Detail'!$I$212,'Sales - Detail'!$Q$212,'Sales - Detail'!$Y$212,'Sales - Detail'!$AG$212,'Sales - Detail'!$AO$212,'Sales - Detail'!$AW$212,'Sales - Detail'!$BE$212,'Sales - Detail'!$BM$212,'Sales - Detail'!$BU$212,'Sales - Detail'!$CC$212,'Sales - Detail'!$CK$212,'Sales - Detail'!$CS$212,'Sales - Detail'!$CW$212</definedName>
    <definedName name="QB_FORMULA_195" localSheetId="19" hidden="1">'Sales Detail'!$AE$225,'Sales Detail'!$AK$225,'Sales Detail'!$AQ$225,'Sales Detail'!$AW$225,'Sales Detail'!$BC$225,'Sales Detail'!$BI$225,'Sales Detail'!$BM$225,'Sales Detail'!$BN$225,'Sales Detail'!$BO$225,'Sales Detail'!$BQ$225,'Sales Detail'!$G$226,'Sales Detail'!$M$226,'Sales Detail'!$S$226,'Sales Detail'!$Y$226,'Sales Detail'!$AE$226,'Sales Detail'!$AK$226</definedName>
    <definedName name="QB_FORMULA_195" localSheetId="20" hidden="1">'Sales Detail.'!$AU$243,'Sales Detail.'!$G$244,'Sales Detail.'!$K$244,'Sales Detail.'!$O$244,'Sales Detail.'!$S$244,'Sales Detail.'!$W$244,'Sales Detail.'!$AA$244,'Sales Detail.'!$AE$244,'Sales Detail.'!$AI$244,'Sales Detail.'!$AM$244,'Sales Detail.'!$AQ$244,'Sales Detail.'!$AS$244,'Sales Detail.'!$AT$244,'Sales Detail.'!$AU$244,'Sales Detail.'!$G$245,'Sales Detail.'!$K$245</definedName>
    <definedName name="QB_FORMULA_196" localSheetId="21" hidden="1">'Sales - Detail'!$CY$212,'Sales - Detail'!$DA$212,'Sales - Detail'!$I$213,'Sales - Detail'!$Q$213,'Sales - Detail'!$Y$213,'Sales - Detail'!$AG$213,'Sales - Detail'!$AO$213,'Sales - Detail'!$AW$213,'Sales - Detail'!$BE$213,'Sales - Detail'!$BM$213,'Sales - Detail'!$BU$213,'Sales - Detail'!$CC$213,'Sales - Detail'!$CK$213,'Sales - Detail'!$CS$213,'Sales - Detail'!$CW$213,'Sales - Detail'!$CY$213</definedName>
    <definedName name="QB_FORMULA_196" localSheetId="19" hidden="1">'Sales Detail'!$AQ$226,'Sales Detail'!$AW$226,'Sales Detail'!$BC$226,'Sales Detail'!$BI$226,'Sales Detail'!$BM$226,'Sales Detail'!$BN$226,'Sales Detail'!$BO$226,'Sales Detail'!$BQ$226,'Sales Detail'!$G$227,'Sales Detail'!$M$227,'Sales Detail'!$S$227,'Sales Detail'!$Y$227,'Sales Detail'!$AE$227,'Sales Detail'!$AK$227,'Sales Detail'!$AQ$227,'Sales Detail'!$AW$227</definedName>
    <definedName name="QB_FORMULA_196" localSheetId="20" hidden="1">'Sales Detail.'!$O$245,'Sales Detail.'!$S$245,'Sales Detail.'!$W$245,'Sales Detail.'!$AA$245,'Sales Detail.'!$AE$245,'Sales Detail.'!$AI$245,'Sales Detail.'!$AM$245,'Sales Detail.'!$AQ$245,'Sales Detail.'!$AS$245,'Sales Detail.'!$AT$245,'Sales Detail.'!$AU$245,'Sales Detail.'!$G$246,'Sales Detail.'!$K$246,'Sales Detail.'!$O$246,'Sales Detail.'!$S$246,'Sales Detail.'!$W$246</definedName>
    <definedName name="QB_FORMULA_197" localSheetId="21" hidden="1">'Sales - Detail'!$DA$213,'Sales - Detail'!$I$214,'Sales - Detail'!$Q$214,'Sales - Detail'!$Y$214,'Sales - Detail'!$AG$214,'Sales - Detail'!$AO$214,'Sales - Detail'!$AW$214,'Sales - Detail'!$BE$214,'Sales - Detail'!$BM$214,'Sales - Detail'!$BU$214,'Sales - Detail'!$CC$214,'Sales - Detail'!$CK$214,'Sales - Detail'!$CS$214,'Sales - Detail'!$CW$214,'Sales - Detail'!$CY$214,'Sales - Detail'!$DA$214</definedName>
    <definedName name="QB_FORMULA_197" localSheetId="19" hidden="1">'Sales Detail'!$BC$227,'Sales Detail'!$BI$227,'Sales Detail'!$BM$227,'Sales Detail'!$BN$227,'Sales Detail'!$BO$227,'Sales Detail'!$BQ$227,'Sales Detail'!$G$228,'Sales Detail'!$M$228,'Sales Detail'!$S$228,'Sales Detail'!$Y$228,'Sales Detail'!$AE$228,'Sales Detail'!$AK$228,'Sales Detail'!$AQ$228,'Sales Detail'!$AW$228,'Sales Detail'!$BC$228,'Sales Detail'!$BI$228</definedName>
    <definedName name="QB_FORMULA_197" localSheetId="20" hidden="1">'Sales Detail.'!$AA$246,'Sales Detail.'!$AE$246,'Sales Detail.'!$AI$246,'Sales Detail.'!$AM$246,'Sales Detail.'!$AQ$246,'Sales Detail.'!$AS$246,'Sales Detail.'!$AT$246,'Sales Detail.'!$AU$246,'Sales Detail.'!$G$247,'Sales Detail.'!$K$247,'Sales Detail.'!$O$247,'Sales Detail.'!$S$247,'Sales Detail.'!$W$247,'Sales Detail.'!$AA$247,'Sales Detail.'!$AE$247,'Sales Detail.'!$AI$247</definedName>
    <definedName name="QB_FORMULA_198" localSheetId="21" hidden="1">'Sales - Detail'!$I$215,'Sales - Detail'!$Q$215,'Sales - Detail'!$Y$215,'Sales - Detail'!$AG$215,'Sales - Detail'!$AO$215,'Sales - Detail'!$AW$215,'Sales - Detail'!$BE$215,'Sales - Detail'!$BM$215,'Sales - Detail'!$BU$215,'Sales - Detail'!$CC$215,'Sales - Detail'!$CK$215,'Sales - Detail'!$CS$215,'Sales - Detail'!$CW$215,'Sales - Detail'!$CY$215,'Sales - Detail'!$DA$215,'Sales - Detail'!$I$216</definedName>
    <definedName name="QB_FORMULA_198" localSheetId="19" hidden="1">'Sales Detail'!$BM$228,'Sales Detail'!$BN$228,'Sales Detail'!$BO$228,'Sales Detail'!$BQ$228,'Sales Detail'!$G$229,'Sales Detail'!$M$229,'Sales Detail'!$S$229,'Sales Detail'!$Y$229,'Sales Detail'!$AE$229,'Sales Detail'!$AK$229,'Sales Detail'!$AQ$229,'Sales Detail'!$AW$229,'Sales Detail'!$BC$229,'Sales Detail'!$BI$229,'Sales Detail'!$BM$229,'Sales Detail'!$BN$229</definedName>
    <definedName name="QB_FORMULA_198" localSheetId="20" hidden="1">'Sales Detail.'!$AM$247,'Sales Detail.'!$AQ$247,'Sales Detail.'!$AS$247,'Sales Detail.'!$AT$247,'Sales Detail.'!$AU$247,'Sales Detail.'!$G$248,'Sales Detail.'!$K$248,'Sales Detail.'!$O$248,'Sales Detail.'!$S$248,'Sales Detail.'!$W$248,'Sales Detail.'!$AA$248,'Sales Detail.'!$AE$248,'Sales Detail.'!$AI$248,'Sales Detail.'!$AM$248,'Sales Detail.'!$AQ$248,'Sales Detail.'!$AS$248</definedName>
    <definedName name="QB_FORMULA_199" localSheetId="21" hidden="1">'Sales - Detail'!$Q$216,'Sales - Detail'!$Y$216,'Sales - Detail'!$AG$216,'Sales - Detail'!$AO$216,'Sales - Detail'!$AW$216,'Sales - Detail'!$BE$216,'Sales - Detail'!$BM$216,'Sales - Detail'!$BU$216,'Sales - Detail'!$CC$216,'Sales - Detail'!$CK$216,'Sales - Detail'!$CS$216,'Sales - Detail'!$CW$216,'Sales - Detail'!$CY$216,'Sales - Detail'!$DA$216,'Sales - Detail'!$I$217,'Sales - Detail'!$Q$217</definedName>
    <definedName name="QB_FORMULA_199" localSheetId="19" hidden="1">'Sales Detail'!$BO$229,'Sales Detail'!$BQ$229,'Sales Detail'!$G$230,'Sales Detail'!$M$230,'Sales Detail'!$S$230,'Sales Detail'!$Y$230,'Sales Detail'!$AE$230,'Sales Detail'!$AK$230,'Sales Detail'!$AQ$230,'Sales Detail'!$AW$230,'Sales Detail'!$BC$230,'Sales Detail'!$BI$230,'Sales Detail'!$BM$230,'Sales Detail'!$BN$230,'Sales Detail'!$BO$230,'Sales Detail'!$BQ$230</definedName>
    <definedName name="QB_FORMULA_199" localSheetId="20" hidden="1">'Sales Detail.'!$AT$248,'Sales Detail.'!$AU$248,'Sales Detail.'!$G$249,'Sales Detail.'!$K$249,'Sales Detail.'!$O$249,'Sales Detail.'!$S$249,'Sales Detail.'!$W$249,'Sales Detail.'!$AA$249,'Sales Detail.'!$AE$249,'Sales Detail.'!$AI$249,'Sales Detail.'!$AM$249,'Sales Detail.'!$AQ$249,'Sales Detail.'!$AS$249,'Sales Detail.'!$AT$249,'Sales Detail.'!$AU$249,'Sales Detail.'!$G$250</definedName>
    <definedName name="QB_FORMULA_2" localSheetId="21" hidden="1">'Sales - Detail'!$Y$6,'Sales - Detail'!$AG$6,'Sales - Detail'!$AO$6,'Sales - Detail'!$AW$6,'Sales - Detail'!$BE$6,'Sales - Detail'!$BM$6,'Sales - Detail'!$BU$6,'Sales - Detail'!$CC$6,'Sales - Detail'!$CK$6,'Sales - Detail'!$CS$6,'Sales - Detail'!$CW$6,'Sales - Detail'!$CY$6,'Sales - Detail'!$DA$6,'Sales - Detail'!$I$8,'Sales - Detail'!$Q$8,'Sales - Detail'!$Y$8</definedName>
    <definedName name="QB_FORMULA_2" localSheetId="19" hidden="1">'Sales Detail'!$AE$6,'Sales Detail'!$AK$6,'Sales Detail'!$AQ$6,'Sales Detail'!$AW$6,'Sales Detail'!$BC$6,'Sales Detail'!$BI$6,'Sales Detail'!$BM$6,'Sales Detail'!$BN$6,'Sales Detail'!$BO$6,'Sales Detail'!$BQ$6,'Sales Detail'!$G$8,'Sales Detail'!$M$8,'Sales Detail'!$S$8,'Sales Detail'!$Y$8,'Sales Detail'!$AE$8,'Sales Detail'!$AK$8</definedName>
    <definedName name="QB_FORMULA_2" localSheetId="20" hidden="1">'Sales Detail.'!$AE$6,'Sales Detail.'!$AI$6,'Sales Detail.'!$AM$6,'Sales Detail.'!$AQ$6,'Sales Detail.'!$AS$6,'Sales Detail.'!$AT$6,'Sales Detail.'!$AU$6,'Sales Detail.'!$G$8,'Sales Detail.'!$K$8,'Sales Detail.'!$O$8,'Sales Detail.'!$S$8,'Sales Detail.'!$W$8,'Sales Detail.'!$AA$8,'Sales Detail.'!$AE$8,'Sales Detail.'!$AI$8,'Sales Detail.'!$AM$8</definedName>
    <definedName name="QB_FORMULA_20" localSheetId="21" hidden="1">'Sales - Detail'!$AW$26,'Sales - Detail'!$BE$26,'Sales - Detail'!$BM$26,'Sales - Detail'!$BU$26,'Sales - Detail'!$CC$26,'Sales - Detail'!$CK$26,'Sales - Detail'!$CS$26,'Sales - Detail'!$CW$26,'Sales - Detail'!$CY$26,'Sales - Detail'!$DA$26,'Sales - Detail'!$I$27,'Sales - Detail'!$Q$27,'Sales - Detail'!$Y$27,'Sales - Detail'!$AG$27,'Sales - Detail'!$AO$27,'Sales - Detail'!$AW$27</definedName>
    <definedName name="QB_FORMULA_20" localSheetId="19" hidden="1">'Sales Detail'!$BO$27,'Sales Detail'!$BQ$27,'Sales Detail'!$G$28,'Sales Detail'!$M$28,'Sales Detail'!$S$28,'Sales Detail'!$Y$28,'Sales Detail'!$AE$28,'Sales Detail'!$AK$28,'Sales Detail'!$AQ$28,'Sales Detail'!$AW$28,'Sales Detail'!$BC$28,'Sales Detail'!$BI$28,'Sales Detail'!$BM$28,'Sales Detail'!$BN$28,'Sales Detail'!$BO$28,'Sales Detail'!$BQ$28</definedName>
    <definedName name="QB_FORMULA_20" localSheetId="20" hidden="1">'Sales Detail.'!$AM$29,'Sales Detail.'!$AQ$29,'Sales Detail.'!$AS$29,'Sales Detail.'!$AT$29,'Sales Detail.'!$AU$29,'Sales Detail.'!$G$30,'Sales Detail.'!$K$30,'Sales Detail.'!$O$30,'Sales Detail.'!$S$30,'Sales Detail.'!$W$30,'Sales Detail.'!$AA$30,'Sales Detail.'!$AE$30,'Sales Detail.'!$AI$30,'Sales Detail.'!$AM$30,'Sales Detail.'!$AQ$30,'Sales Detail.'!$AS$30</definedName>
    <definedName name="QB_FORMULA_200" localSheetId="21" hidden="1">'Sales - Detail'!$Y$217,'Sales - Detail'!$AG$217,'Sales - Detail'!$AO$217,'Sales - Detail'!$AW$217,'Sales - Detail'!$BE$217,'Sales - Detail'!$BM$217,'Sales - Detail'!$BU$217,'Sales - Detail'!$CC$217,'Sales - Detail'!$CK$217,'Sales - Detail'!$CS$217,'Sales - Detail'!$CW$217,'Sales - Detail'!$CY$217,'Sales - Detail'!$DA$217,'Sales - Detail'!$I$218,'Sales - Detail'!$Q$218,'Sales - Detail'!$Y$218</definedName>
    <definedName name="QB_FORMULA_200" localSheetId="19" hidden="1">'Sales Detail'!$G$231,'Sales Detail'!$M$231,'Sales Detail'!$S$231,'Sales Detail'!$Y$231,'Sales Detail'!$AE$231,'Sales Detail'!$AK$231,'Sales Detail'!$AQ$231,'Sales Detail'!$AW$231,'Sales Detail'!$BC$231,'Sales Detail'!$BI$231,'Sales Detail'!$BM$231,'Sales Detail'!$BN$231,'Sales Detail'!$BO$231,'Sales Detail'!$BQ$231,'Sales Detail'!$G$232,'Sales Detail'!$M$232</definedName>
    <definedName name="QB_FORMULA_200" localSheetId="20" hidden="1">'Sales Detail.'!$K$250,'Sales Detail.'!$O$250,'Sales Detail.'!$S$250,'Sales Detail.'!$W$250,'Sales Detail.'!$AA$250,'Sales Detail.'!$AE$250,'Sales Detail.'!$AI$250,'Sales Detail.'!$AM$250,'Sales Detail.'!$AQ$250,'Sales Detail.'!$AS$250,'Sales Detail.'!$AT$250,'Sales Detail.'!$AU$250,'Sales Detail.'!$G$251,'Sales Detail.'!$K$251,'Sales Detail.'!$O$251,'Sales Detail.'!$S$251</definedName>
    <definedName name="QB_FORMULA_201" localSheetId="21" hidden="1">'Sales - Detail'!$AG$218,'Sales - Detail'!$AO$218,'Sales - Detail'!$AW$218,'Sales - Detail'!$BE$218,'Sales - Detail'!$BM$218,'Sales - Detail'!$BU$218,'Sales - Detail'!$CC$218,'Sales - Detail'!$CK$218,'Sales - Detail'!$CS$218,'Sales - Detail'!$CW$218,'Sales - Detail'!$CY$218,'Sales - Detail'!$DA$218,'Sales - Detail'!$I$219,'Sales - Detail'!$Q$219,'Sales - Detail'!$Y$219,'Sales - Detail'!$AG$219</definedName>
    <definedName name="QB_FORMULA_201" localSheetId="19" hidden="1">'Sales Detail'!$S$232,'Sales Detail'!$Y$232,'Sales Detail'!$AE$232,'Sales Detail'!$AK$232,'Sales Detail'!$AQ$232,'Sales Detail'!$AW$232,'Sales Detail'!$BC$232,'Sales Detail'!$BI$232,'Sales Detail'!$BM$232,'Sales Detail'!$BN$232,'Sales Detail'!$BO$232,'Sales Detail'!$BQ$232,'Sales Detail'!$G$233,'Sales Detail'!$M$233,'Sales Detail'!$S$233,'Sales Detail'!$Y$233</definedName>
    <definedName name="QB_FORMULA_201" localSheetId="20" hidden="1">'Sales Detail.'!$W$251,'Sales Detail.'!$AA$251,'Sales Detail.'!$AE$251,'Sales Detail.'!$AI$251,'Sales Detail.'!$AM$251,'Sales Detail.'!$AQ$251,'Sales Detail.'!$AS$251,'Sales Detail.'!$AT$251,'Sales Detail.'!$AU$251,'Sales Detail.'!$G$252,'Sales Detail.'!$K$252,'Sales Detail.'!$O$252,'Sales Detail.'!$S$252,'Sales Detail.'!$W$252,'Sales Detail.'!$AA$252,'Sales Detail.'!$AE$252</definedName>
    <definedName name="QB_FORMULA_202" localSheetId="21" hidden="1">'Sales - Detail'!$AO$219,'Sales - Detail'!$AW$219,'Sales - Detail'!$BE$219,'Sales - Detail'!$BM$219,'Sales - Detail'!$BU$219,'Sales - Detail'!$CC$219,'Sales - Detail'!$CK$219,'Sales - Detail'!$CS$219,'Sales - Detail'!$CW$219,'Sales - Detail'!$CY$219,'Sales - Detail'!$DA$219,'Sales - Detail'!$I$220,'Sales - Detail'!$Q$220,'Sales - Detail'!$Y$220,'Sales - Detail'!$AG$220,'Sales - Detail'!$AO$220</definedName>
    <definedName name="QB_FORMULA_202" localSheetId="19" hidden="1">'Sales Detail'!$AE$233,'Sales Detail'!$AK$233,'Sales Detail'!$AQ$233,'Sales Detail'!$AW$233,'Sales Detail'!$BC$233,'Sales Detail'!$BI$233,'Sales Detail'!$BM$233,'Sales Detail'!$BN$233,'Sales Detail'!$BO$233,'Sales Detail'!$BQ$233,'Sales Detail'!$G$234,'Sales Detail'!$M$234,'Sales Detail'!$S$234,'Sales Detail'!$Y$234,'Sales Detail'!$AE$234,'Sales Detail'!$AK$234</definedName>
    <definedName name="QB_FORMULA_202" localSheetId="20" hidden="1">'Sales Detail.'!$AI$252,'Sales Detail.'!$AM$252,'Sales Detail.'!$AQ$252,'Sales Detail.'!$AS$252,'Sales Detail.'!$AT$252,'Sales Detail.'!$AU$252,'Sales Detail.'!$G$253,'Sales Detail.'!$K$253,'Sales Detail.'!$O$253,'Sales Detail.'!$S$253,'Sales Detail.'!$W$253,'Sales Detail.'!$AA$253,'Sales Detail.'!$AE$253,'Sales Detail.'!$AI$253,'Sales Detail.'!$AM$253,'Sales Detail.'!$AQ$253</definedName>
    <definedName name="QB_FORMULA_203" localSheetId="21" hidden="1">'Sales - Detail'!$AW$220,'Sales - Detail'!$BE$220,'Sales - Detail'!$BM$220,'Sales - Detail'!$BU$220,'Sales - Detail'!$CC$220,'Sales - Detail'!$CK$220,'Sales - Detail'!$CS$220,'Sales - Detail'!$CW$220,'Sales - Detail'!$CY$220,'Sales - Detail'!$DA$220,'Sales - Detail'!$I$221,'Sales - Detail'!$Q$221,'Sales - Detail'!$Y$221,'Sales - Detail'!$AG$221,'Sales - Detail'!$AO$221,'Sales - Detail'!$AW$221</definedName>
    <definedName name="QB_FORMULA_203" localSheetId="19" hidden="1">'Sales Detail'!$AQ$234,'Sales Detail'!$AW$234,'Sales Detail'!$BC$234,'Sales Detail'!$BI$234,'Sales Detail'!$BM$234,'Sales Detail'!$BN$234,'Sales Detail'!$BO$234,'Sales Detail'!$BQ$234,'Sales Detail'!$G$235,'Sales Detail'!$M$235,'Sales Detail'!$S$235,'Sales Detail'!$Y$235,'Sales Detail'!$AE$235,'Sales Detail'!$AK$235,'Sales Detail'!$AQ$235,'Sales Detail'!$AW$235</definedName>
    <definedName name="QB_FORMULA_203" localSheetId="20" hidden="1">'Sales Detail.'!$AS$253,'Sales Detail.'!$AT$253,'Sales Detail.'!$AU$253,'Sales Detail.'!$G$254,'Sales Detail.'!$K$254,'Sales Detail.'!$O$254,'Sales Detail.'!$S$254,'Sales Detail.'!$W$254,'Sales Detail.'!$AA$254,'Sales Detail.'!$AE$254,'Sales Detail.'!$AI$254,'Sales Detail.'!$AM$254,'Sales Detail.'!$AQ$254,'Sales Detail.'!$AS$254,'Sales Detail.'!$AT$254,'Sales Detail.'!$AU$254</definedName>
    <definedName name="QB_FORMULA_204" localSheetId="21" hidden="1">'Sales - Detail'!$BE$221,'Sales - Detail'!$BM$221,'Sales - Detail'!$BU$221,'Sales - Detail'!$CC$221,'Sales - Detail'!$CK$221,'Sales - Detail'!$CS$221,'Sales - Detail'!$CW$221,'Sales - Detail'!$CY$221,'Sales - Detail'!$DA$221,'Sales - Detail'!$I$222,'Sales - Detail'!$Q$222,'Sales - Detail'!$Y$222,'Sales - Detail'!$AG$222,'Sales - Detail'!$AO$222,'Sales - Detail'!$AW$222,'Sales - Detail'!$BE$222</definedName>
    <definedName name="QB_FORMULA_204" localSheetId="19" hidden="1">'Sales Detail'!$BC$235,'Sales Detail'!$BI$235,'Sales Detail'!$BM$235,'Sales Detail'!$BN$235,'Sales Detail'!$BO$235,'Sales Detail'!$BQ$235,'Sales Detail'!$G$236,'Sales Detail'!$M$236,'Sales Detail'!$S$236,'Sales Detail'!$Y$236,'Sales Detail'!$AE$236,'Sales Detail'!$AK$236,'Sales Detail'!$AQ$236,'Sales Detail'!$AW$236,'Sales Detail'!$BC$236,'Sales Detail'!$BI$236</definedName>
    <definedName name="QB_FORMULA_204" localSheetId="20" hidden="1">'Sales Detail.'!$G$255,'Sales Detail.'!$K$255,'Sales Detail.'!$O$255,'Sales Detail.'!$S$255,'Sales Detail.'!$W$255,'Sales Detail.'!$AA$255,'Sales Detail.'!$AE$255,'Sales Detail.'!$AI$255,'Sales Detail.'!$AM$255,'Sales Detail.'!$AQ$255,'Sales Detail.'!$AS$255,'Sales Detail.'!$AT$255,'Sales Detail.'!$AU$255,'Sales Detail.'!$G$256,'Sales Detail.'!$K$256,'Sales Detail.'!$O$256</definedName>
    <definedName name="QB_FORMULA_205" localSheetId="21" hidden="1">'Sales - Detail'!$BM$222,'Sales - Detail'!$BU$222,'Sales - Detail'!$CC$222,'Sales - Detail'!$CK$222,'Sales - Detail'!$CS$222,'Sales - Detail'!$CW$222,'Sales - Detail'!$CY$222,'Sales - Detail'!$DA$222,'Sales - Detail'!$I$223,'Sales - Detail'!$Q$223,'Sales - Detail'!$Y$223,'Sales - Detail'!$AG$223,'Sales - Detail'!$AO$223,'Sales - Detail'!$AW$223,'Sales - Detail'!$BE$223,'Sales - Detail'!$BM$223</definedName>
    <definedName name="QB_FORMULA_205" localSheetId="19" hidden="1">'Sales Detail'!$BM$236,'Sales Detail'!$BN$236,'Sales Detail'!$BO$236,'Sales Detail'!$BQ$236,'Sales Detail'!$G$237,'Sales Detail'!$M$237,'Sales Detail'!$S$237,'Sales Detail'!$Y$237,'Sales Detail'!$AE$237,'Sales Detail'!$AK$237,'Sales Detail'!$AQ$237,'Sales Detail'!$AW$237,'Sales Detail'!$BC$237,'Sales Detail'!$BI$237,'Sales Detail'!$BM$237,'Sales Detail'!$BN$237</definedName>
    <definedName name="QB_FORMULA_205" localSheetId="20" hidden="1">'Sales Detail.'!$S$256,'Sales Detail.'!$W$256,'Sales Detail.'!$AA$256,'Sales Detail.'!$AE$256,'Sales Detail.'!$AI$256,'Sales Detail.'!$AM$256,'Sales Detail.'!$AQ$256,'Sales Detail.'!$AS$256,'Sales Detail.'!$AT$256,'Sales Detail.'!$AU$256,'Sales Detail.'!$G$257,'Sales Detail.'!$K$257,'Sales Detail.'!$O$257,'Sales Detail.'!$S$257,'Sales Detail.'!$W$257,'Sales Detail.'!$AA$257</definedName>
    <definedName name="QB_FORMULA_206" localSheetId="21" hidden="1">'Sales - Detail'!$BU$223,'Sales - Detail'!$CC$223,'Sales - Detail'!$CK$223,'Sales - Detail'!$CS$223,'Sales - Detail'!$CW$223,'Sales - Detail'!$CY$223,'Sales - Detail'!$DA$223,'Sales - Detail'!$I$224,'Sales - Detail'!$Q$224,'Sales - Detail'!$Y$224,'Sales - Detail'!$AG$224,'Sales - Detail'!$AO$224,'Sales - Detail'!$AW$224,'Sales - Detail'!$BE$224,'Sales - Detail'!$BM$224,'Sales - Detail'!$BU$224</definedName>
    <definedName name="QB_FORMULA_206" localSheetId="19" hidden="1">'Sales Detail'!$BO$237,'Sales Detail'!$BQ$237,'Sales Detail'!$G$238,'Sales Detail'!$M$238,'Sales Detail'!$S$238,'Sales Detail'!$Y$238,'Sales Detail'!$AE$238,'Sales Detail'!$AK$238,'Sales Detail'!$AQ$238,'Sales Detail'!$AW$238,'Sales Detail'!$BC$238,'Sales Detail'!$BI$238,'Sales Detail'!$BM$238,'Sales Detail'!$BN$238,'Sales Detail'!$BO$238,'Sales Detail'!$BQ$238</definedName>
    <definedName name="QB_FORMULA_206" localSheetId="20" hidden="1">'Sales Detail.'!$AE$257,'Sales Detail.'!$AI$257,'Sales Detail.'!$AM$257,'Sales Detail.'!$AQ$257,'Sales Detail.'!$AS$257,'Sales Detail.'!$AT$257,'Sales Detail.'!$AU$257,'Sales Detail.'!$G$258,'Sales Detail.'!$K$258,'Sales Detail.'!$O$258,'Sales Detail.'!$S$258,'Sales Detail.'!$W$258,'Sales Detail.'!$AA$258,'Sales Detail.'!$AE$258,'Sales Detail.'!$AI$258,'Sales Detail.'!$AM$258</definedName>
    <definedName name="QB_FORMULA_207" localSheetId="21" hidden="1">'Sales - Detail'!$CC$224,'Sales - Detail'!$CK$224,'Sales - Detail'!$CS$224,'Sales - Detail'!$CW$224,'Sales - Detail'!$CY$224,'Sales - Detail'!$DA$224,'Sales - Detail'!$I$225,'Sales - Detail'!$Q$225,'Sales - Detail'!$Y$225,'Sales - Detail'!$AG$225,'Sales - Detail'!$AO$225,'Sales - Detail'!$AW$225,'Sales - Detail'!$BE$225,'Sales - Detail'!$BM$225,'Sales - Detail'!$BU$225,'Sales - Detail'!$CC$225</definedName>
    <definedName name="QB_FORMULA_207" localSheetId="19" hidden="1">'Sales Detail'!$G$239,'Sales Detail'!$M$239,'Sales Detail'!$S$239,'Sales Detail'!$Y$239,'Sales Detail'!$AE$239,'Sales Detail'!$AK$239,'Sales Detail'!$AQ$239,'Sales Detail'!$AW$239,'Sales Detail'!$BC$239,'Sales Detail'!$BI$239,'Sales Detail'!$BM$239,'Sales Detail'!$BN$239,'Sales Detail'!$BO$239,'Sales Detail'!$BQ$239,'Sales Detail'!$G$240,'Sales Detail'!$M$240</definedName>
    <definedName name="QB_FORMULA_207" localSheetId="20" hidden="1">'Sales Detail.'!$AQ$258,'Sales Detail.'!$AS$258,'Sales Detail.'!$AT$258,'Sales Detail.'!$AU$258,'Sales Detail.'!$G$259,'Sales Detail.'!$K$259,'Sales Detail.'!$O$259,'Sales Detail.'!$S$259,'Sales Detail.'!$W$259,'Sales Detail.'!$AA$259,'Sales Detail.'!$AE$259,'Sales Detail.'!$AI$259,'Sales Detail.'!$AM$259,'Sales Detail.'!$AQ$259,'Sales Detail.'!$AS$259,'Sales Detail.'!$AT$259</definedName>
    <definedName name="QB_FORMULA_208" localSheetId="21" hidden="1">'Sales - Detail'!$CK$225,'Sales - Detail'!$CS$225,'Sales - Detail'!$CW$225,'Sales - Detail'!$CY$225,'Sales - Detail'!$DA$225,'Sales - Detail'!$I$226,'Sales - Detail'!$Q$226,'Sales - Detail'!$Y$226,'Sales - Detail'!$AG$226,'Sales - Detail'!$AO$226,'Sales - Detail'!$AW$226,'Sales - Detail'!$BE$226,'Sales - Detail'!$BM$226,'Sales - Detail'!$BU$226,'Sales - Detail'!$CC$226,'Sales - Detail'!$CK$226</definedName>
    <definedName name="QB_FORMULA_208" localSheetId="19" hidden="1">'Sales Detail'!$S$240,'Sales Detail'!$Y$240,'Sales Detail'!$AE$240,'Sales Detail'!$AK$240,'Sales Detail'!$AQ$240,'Sales Detail'!$AW$240,'Sales Detail'!$BC$240,'Sales Detail'!$BI$240,'Sales Detail'!$BM$240,'Sales Detail'!$BN$240,'Sales Detail'!$BO$240,'Sales Detail'!$BQ$240,'Sales Detail'!$G$241,'Sales Detail'!$M$241,'Sales Detail'!$S$241,'Sales Detail'!$Y$241</definedName>
    <definedName name="QB_FORMULA_208" localSheetId="20" hidden="1">'Sales Detail.'!$AU$259,'Sales Detail.'!$G$260,'Sales Detail.'!$K$260,'Sales Detail.'!$O$260,'Sales Detail.'!$S$260,'Sales Detail.'!$W$260,'Sales Detail.'!$AA$260,'Sales Detail.'!$AE$260,'Sales Detail.'!$AI$260,'Sales Detail.'!$AM$260,'Sales Detail.'!$AQ$260,'Sales Detail.'!$AS$260,'Sales Detail.'!$AT$260,'Sales Detail.'!$AU$260,'Sales Detail.'!$G$261,'Sales Detail.'!$K$261</definedName>
    <definedName name="QB_FORMULA_209" localSheetId="21" hidden="1">'Sales - Detail'!$CS$226,'Sales - Detail'!$CW$226,'Sales - Detail'!$CY$226,'Sales - Detail'!$DA$226,'Sales - Detail'!$I$227,'Sales - Detail'!$Q$227,'Sales - Detail'!$Y$227,'Sales - Detail'!$AG$227,'Sales - Detail'!$AO$227,'Sales - Detail'!$AW$227,'Sales - Detail'!$BE$227,'Sales - Detail'!$BM$227,'Sales - Detail'!$BU$227,'Sales - Detail'!$CC$227,'Sales - Detail'!$CK$227,'Sales - Detail'!$CS$227</definedName>
    <definedName name="QB_FORMULA_209" localSheetId="19" hidden="1">'Sales Detail'!$AE$241,'Sales Detail'!$AK$241,'Sales Detail'!$AQ$241,'Sales Detail'!$AW$241,'Sales Detail'!$BC$241,'Sales Detail'!$BI$241,'Sales Detail'!$BM$241,'Sales Detail'!$BN$241,'Sales Detail'!$BO$241,'Sales Detail'!$BQ$241,'Sales Detail'!$G$242,'Sales Detail'!$M$242,'Sales Detail'!$S$242,'Sales Detail'!$Y$242,'Sales Detail'!$AE$242,'Sales Detail'!$AK$242</definedName>
    <definedName name="QB_FORMULA_209" localSheetId="20" hidden="1">'Sales Detail.'!$O$261,'Sales Detail.'!$S$261,'Sales Detail.'!$W$261,'Sales Detail.'!$AA$261,'Sales Detail.'!$AE$261,'Sales Detail.'!$AI$261,'Sales Detail.'!$AM$261,'Sales Detail.'!$AQ$261,'Sales Detail.'!$AS$261,'Sales Detail.'!$AT$261,'Sales Detail.'!$AU$261,'Sales Detail.'!$G$262,'Sales Detail.'!$K$262,'Sales Detail.'!$O$262,'Sales Detail.'!$S$262,'Sales Detail.'!$W$262</definedName>
    <definedName name="QB_FORMULA_21" localSheetId="21" hidden="1">'Sales - Detail'!$BE$27,'Sales - Detail'!$BM$27,'Sales - Detail'!$BU$27,'Sales - Detail'!$CC$27,'Sales - Detail'!$CK$27,'Sales - Detail'!$CS$27,'Sales - Detail'!$CW$27,'Sales - Detail'!$CY$27,'Sales - Detail'!$DA$27,'Sales - Detail'!$I$28,'Sales - Detail'!$Q$28,'Sales - Detail'!$Y$28,'Sales - Detail'!$AG$28,'Sales - Detail'!$AO$28,'Sales - Detail'!$AW$28,'Sales - Detail'!$BE$28</definedName>
    <definedName name="QB_FORMULA_21" localSheetId="19" hidden="1">'Sales Detail'!$G$29,'Sales Detail'!$M$29,'Sales Detail'!$S$29,'Sales Detail'!$Y$29,'Sales Detail'!$AE$29,'Sales Detail'!$AK$29,'Sales Detail'!$AQ$29,'Sales Detail'!$AW$29,'Sales Detail'!$BC$29,'Sales Detail'!$BI$29,'Sales Detail'!$BM$29,'Sales Detail'!$BN$29,'Sales Detail'!$BO$29,'Sales Detail'!$BQ$29,'Sales Detail'!$G$30,'Sales Detail'!$M$30</definedName>
    <definedName name="QB_FORMULA_21" localSheetId="20" hidden="1">'Sales Detail.'!$AT$30,'Sales Detail.'!$AU$30,'Sales Detail.'!$G$31,'Sales Detail.'!$K$31,'Sales Detail.'!$O$31,'Sales Detail.'!$S$31,'Sales Detail.'!$W$31,'Sales Detail.'!$AA$31,'Sales Detail.'!$AE$31,'Sales Detail.'!$AI$31,'Sales Detail.'!$AM$31,'Sales Detail.'!$AQ$31,'Sales Detail.'!$AS$31,'Sales Detail.'!$AT$31,'Sales Detail.'!$AU$31,'Sales Detail.'!$G$32</definedName>
    <definedName name="QB_FORMULA_210" localSheetId="21" hidden="1">'Sales - Detail'!$CW$227,'Sales - Detail'!$CY$227,'Sales - Detail'!$DA$227,'Sales - Detail'!$I$228,'Sales - Detail'!$Q$228,'Sales - Detail'!$Y$228,'Sales - Detail'!$AG$228,'Sales - Detail'!$AO$228,'Sales - Detail'!$AW$228,'Sales - Detail'!$BE$228,'Sales - Detail'!$BM$228,'Sales - Detail'!$BU$228,'Sales - Detail'!$CC$228,'Sales - Detail'!$CK$228,'Sales - Detail'!$CS$228,'Sales - Detail'!$CW$228</definedName>
    <definedName name="QB_FORMULA_210" localSheetId="19" hidden="1">'Sales Detail'!$AQ$242,'Sales Detail'!$AW$242,'Sales Detail'!$BC$242,'Sales Detail'!$BI$242,'Sales Detail'!$BM$242,'Sales Detail'!$BN$242,'Sales Detail'!$BO$242,'Sales Detail'!$BQ$242,'Sales Detail'!$G$243,'Sales Detail'!$M$243,'Sales Detail'!$S$243,'Sales Detail'!$Y$243,'Sales Detail'!$AE$243,'Sales Detail'!$AK$243,'Sales Detail'!$AQ$243,'Sales Detail'!$AW$243</definedName>
    <definedName name="QB_FORMULA_210" localSheetId="20" hidden="1">'Sales Detail.'!$AA$262,'Sales Detail.'!$AE$262,'Sales Detail.'!$AI$262,'Sales Detail.'!$AM$262,'Sales Detail.'!$AQ$262,'Sales Detail.'!$AS$262,'Sales Detail.'!$AT$262,'Sales Detail.'!$AU$262,'Sales Detail.'!$G$263,'Sales Detail.'!$K$263,'Sales Detail.'!$O$263,'Sales Detail.'!$S$263,'Sales Detail.'!$W$263,'Sales Detail.'!$AA$263,'Sales Detail.'!$AE$263,'Sales Detail.'!$AI$263</definedName>
    <definedName name="QB_FORMULA_211" localSheetId="21" hidden="1">'Sales - Detail'!$CY$228,'Sales - Detail'!$DA$228,'Sales - Detail'!$I$229,'Sales - Detail'!$Q$229,'Sales - Detail'!$Y$229,'Sales - Detail'!$AG$229,'Sales - Detail'!$AO$229,'Sales - Detail'!$AW$229,'Sales - Detail'!$BE$229,'Sales - Detail'!$BM$229,'Sales - Detail'!$BU$229,'Sales - Detail'!$CC$229,'Sales - Detail'!$CK$229,'Sales - Detail'!$CS$229,'Sales - Detail'!$CW$229,'Sales - Detail'!$CY$229</definedName>
    <definedName name="QB_FORMULA_211" localSheetId="19" hidden="1">'Sales Detail'!$BC$243,'Sales Detail'!$BI$243,'Sales Detail'!$BM$243,'Sales Detail'!$BN$243,'Sales Detail'!$BO$243,'Sales Detail'!$BQ$243,'Sales Detail'!$G$244,'Sales Detail'!$M$244,'Sales Detail'!$S$244,'Sales Detail'!$Y$244,'Sales Detail'!$AE$244,'Sales Detail'!$AK$244,'Sales Detail'!$AQ$244,'Sales Detail'!$AW$244,'Sales Detail'!$BC$244,'Sales Detail'!$BI$244</definedName>
    <definedName name="QB_FORMULA_211" localSheetId="20" hidden="1">'Sales Detail.'!$AM$263,'Sales Detail.'!$AQ$263,'Sales Detail.'!$AS$263,'Sales Detail.'!$AT$263,'Sales Detail.'!$AU$263,'Sales Detail.'!$G$264,'Sales Detail.'!$K$264,'Sales Detail.'!$O$264,'Sales Detail.'!$S$264,'Sales Detail.'!$W$264,'Sales Detail.'!$AA$264,'Sales Detail.'!$AE$264,'Sales Detail.'!$AI$264,'Sales Detail.'!$AM$264,'Sales Detail.'!$AQ$264,'Sales Detail.'!$AS$264</definedName>
    <definedName name="QB_FORMULA_212" localSheetId="21" hidden="1">'Sales - Detail'!$DA$229,'Sales - Detail'!$I$230,'Sales - Detail'!$Q$230,'Sales - Detail'!$Y$230,'Sales - Detail'!$AG$230,'Sales - Detail'!$AO$230,'Sales - Detail'!$AW$230,'Sales - Detail'!$BE$230,'Sales - Detail'!$BM$230,'Sales - Detail'!$BU$230,'Sales - Detail'!$CC$230,'Sales - Detail'!$CK$230,'Sales - Detail'!$CS$230,'Sales - Detail'!$CW$230,'Sales - Detail'!$CY$230,'Sales - Detail'!$DA$230</definedName>
    <definedName name="QB_FORMULA_212" localSheetId="19" hidden="1">'Sales Detail'!$BM$244,'Sales Detail'!$BN$244,'Sales Detail'!$BO$244,'Sales Detail'!$BQ$244,'Sales Detail'!$G$245,'Sales Detail'!$M$245,'Sales Detail'!$S$245,'Sales Detail'!$Y$245,'Sales Detail'!$AE$245,'Sales Detail'!$AK$245,'Sales Detail'!$AQ$245,'Sales Detail'!$AW$245,'Sales Detail'!$BC$245,'Sales Detail'!$BI$245,'Sales Detail'!$BM$245,'Sales Detail'!$BN$245</definedName>
    <definedName name="QB_FORMULA_212" localSheetId="20" hidden="1">'Sales Detail.'!$AT$264,'Sales Detail.'!$AU$264,'Sales Detail.'!$G$265,'Sales Detail.'!$K$265,'Sales Detail.'!$O$265,'Sales Detail.'!$S$265,'Sales Detail.'!$W$265,'Sales Detail.'!$AA$265,'Sales Detail.'!$AE$265,'Sales Detail.'!$AI$265,'Sales Detail.'!$AM$265,'Sales Detail.'!$AQ$265,'Sales Detail.'!$AS$265,'Sales Detail.'!$AT$265,'Sales Detail.'!$AU$265,'Sales Detail.'!$G$266</definedName>
    <definedName name="QB_FORMULA_213" localSheetId="21" hidden="1">'Sales - Detail'!$I$231,'Sales - Detail'!$Q$231,'Sales - Detail'!$Y$231,'Sales - Detail'!$AG$231,'Sales - Detail'!$AO$231,'Sales - Detail'!$AW$231,'Sales - Detail'!$BE$231,'Sales - Detail'!$BM$231,'Sales - Detail'!$BU$231,'Sales - Detail'!$CC$231,'Sales - Detail'!$CK$231,'Sales - Detail'!$CS$231,'Sales - Detail'!$CW$231,'Sales - Detail'!$CY$231,'Sales - Detail'!$DA$231,'Sales - Detail'!$I$232</definedName>
    <definedName name="QB_FORMULA_213" localSheetId="19" hidden="1">'Sales Detail'!$BO$245,'Sales Detail'!$BQ$245,'Sales Detail'!$G$246,'Sales Detail'!$M$246,'Sales Detail'!$S$246,'Sales Detail'!$Y$246,'Sales Detail'!$AE$246,'Sales Detail'!$AK$246,'Sales Detail'!$AQ$246,'Sales Detail'!$AW$246,'Sales Detail'!$BC$246,'Sales Detail'!$BI$246,'Sales Detail'!$BM$246,'Sales Detail'!$BN$246,'Sales Detail'!$BO$246,'Sales Detail'!$BQ$246</definedName>
    <definedName name="QB_FORMULA_213" localSheetId="20" hidden="1">'Sales Detail.'!$K$266,'Sales Detail.'!$O$266,'Sales Detail.'!$S$266,'Sales Detail.'!$W$266,'Sales Detail.'!$AA$266,'Sales Detail.'!$AE$266,'Sales Detail.'!$AI$266,'Sales Detail.'!$AM$266,'Sales Detail.'!$AQ$266,'Sales Detail.'!$AS$266,'Sales Detail.'!$AT$266,'Sales Detail.'!$AU$266,'Sales Detail.'!$G$267,'Sales Detail.'!$K$267,'Sales Detail.'!$O$267,'Sales Detail.'!$S$267</definedName>
    <definedName name="QB_FORMULA_214" localSheetId="21" hidden="1">'Sales - Detail'!$Q$232,'Sales - Detail'!$Y$232,'Sales - Detail'!$AG$232,'Sales - Detail'!$AO$232,'Sales - Detail'!$AW$232,'Sales - Detail'!$BE$232,'Sales - Detail'!$BM$232,'Sales - Detail'!$BU$232,'Sales - Detail'!$CC$232,'Sales - Detail'!$CK$232,'Sales - Detail'!$CS$232,'Sales - Detail'!$CW$232,'Sales - Detail'!$CY$232,'Sales - Detail'!$DA$232,'Sales - Detail'!$I$233,'Sales - Detail'!$Q$233</definedName>
    <definedName name="QB_FORMULA_214" localSheetId="19" hidden="1">'Sales Detail'!$G$247,'Sales Detail'!$M$247,'Sales Detail'!$S$247,'Sales Detail'!$Y$247,'Sales Detail'!$AE$247,'Sales Detail'!$AK$247,'Sales Detail'!$AQ$247,'Sales Detail'!$AW$247,'Sales Detail'!$BC$247,'Sales Detail'!$BI$247,'Sales Detail'!$BM$247,'Sales Detail'!$BN$247,'Sales Detail'!$BO$247,'Sales Detail'!$BQ$247,'Sales Detail'!$G$248,'Sales Detail'!$M$248</definedName>
    <definedName name="QB_FORMULA_214" localSheetId="20" hidden="1">'Sales Detail.'!$W$267,'Sales Detail.'!$AA$267,'Sales Detail.'!$AE$267,'Sales Detail.'!$AI$267,'Sales Detail.'!$AM$267,'Sales Detail.'!$AQ$267,'Sales Detail.'!$AS$267,'Sales Detail.'!$AT$267,'Sales Detail.'!$AU$267,'Sales Detail.'!$G$268,'Sales Detail.'!$K$268,'Sales Detail.'!$O$268,'Sales Detail.'!$S$268,'Sales Detail.'!$W$268,'Sales Detail.'!$AA$268,'Sales Detail.'!$AE$268</definedName>
    <definedName name="QB_FORMULA_215" localSheetId="21" hidden="1">'Sales - Detail'!$Y$233,'Sales - Detail'!$AG$233,'Sales - Detail'!$AO$233,'Sales - Detail'!$AW$233,'Sales - Detail'!$BE$233,'Sales - Detail'!$BM$233,'Sales - Detail'!$BU$233,'Sales - Detail'!$CC$233,'Sales - Detail'!$CK$233,'Sales - Detail'!$CS$233,'Sales - Detail'!$CW$233,'Sales - Detail'!$CY$233,'Sales - Detail'!$DA$233,'Sales - Detail'!$I$234,'Sales - Detail'!$Q$234,'Sales - Detail'!$Y$234</definedName>
    <definedName name="QB_FORMULA_215" localSheetId="19" hidden="1">'Sales Detail'!$S$248,'Sales Detail'!$Y$248,'Sales Detail'!$AE$248,'Sales Detail'!$AK$248,'Sales Detail'!$AQ$248,'Sales Detail'!$AW$248,'Sales Detail'!$BC$248,'Sales Detail'!$BI$248,'Sales Detail'!$BM$248,'Sales Detail'!$BN$248,'Sales Detail'!$BO$248,'Sales Detail'!$BQ$248,'Sales Detail'!$G$249,'Sales Detail'!$M$249,'Sales Detail'!$S$249,'Sales Detail'!$Y$249</definedName>
    <definedName name="QB_FORMULA_215" localSheetId="20" hidden="1">'Sales Detail.'!$AI$268,'Sales Detail.'!$AM$268,'Sales Detail.'!$AQ$268,'Sales Detail.'!$AS$268,'Sales Detail.'!$AT$268,'Sales Detail.'!$AU$268,'Sales Detail.'!$G$269,'Sales Detail.'!$K$269,'Sales Detail.'!$O$269,'Sales Detail.'!$S$269,'Sales Detail.'!$W$269,'Sales Detail.'!$AA$269,'Sales Detail.'!$AE$269,'Sales Detail.'!$AI$269,'Sales Detail.'!$AM$269,'Sales Detail.'!$AQ$269</definedName>
    <definedName name="QB_FORMULA_216" localSheetId="21" hidden="1">'Sales - Detail'!$AG$234,'Sales - Detail'!$AO$234,'Sales - Detail'!$AW$234,'Sales - Detail'!$BE$234,'Sales - Detail'!$BM$234,'Sales - Detail'!$BU$234,'Sales - Detail'!$CC$234,'Sales - Detail'!$CK$234,'Sales - Detail'!$CS$234,'Sales - Detail'!$CW$234,'Sales - Detail'!$CY$234,'Sales - Detail'!$DA$234,'Sales - Detail'!$I$235,'Sales - Detail'!$Q$235,'Sales - Detail'!$Y$235,'Sales - Detail'!$AG$235</definedName>
    <definedName name="QB_FORMULA_216" localSheetId="19" hidden="1">'Sales Detail'!$AE$249,'Sales Detail'!$AK$249,'Sales Detail'!$AQ$249,'Sales Detail'!$AW$249,'Sales Detail'!$BC$249,'Sales Detail'!$BI$249,'Sales Detail'!$BM$249,'Sales Detail'!$BN$249,'Sales Detail'!$BO$249,'Sales Detail'!$BQ$249,'Sales Detail'!$G$250,'Sales Detail'!$M$250,'Sales Detail'!$S$250,'Sales Detail'!$Y$250,'Sales Detail'!$AE$250,'Sales Detail'!$AK$250</definedName>
    <definedName name="QB_FORMULA_216" localSheetId="20" hidden="1">'Sales Detail.'!$AS$269,'Sales Detail.'!$AT$269,'Sales Detail.'!$AU$269,'Sales Detail.'!$G$270,'Sales Detail.'!$K$270,'Sales Detail.'!$O$270,'Sales Detail.'!$S$270,'Sales Detail.'!$W$270,'Sales Detail.'!$AA$270,'Sales Detail.'!$AE$270,'Sales Detail.'!$AI$270,'Sales Detail.'!$AM$270,'Sales Detail.'!$AQ$270,'Sales Detail.'!$AS$270,'Sales Detail.'!$AT$270,'Sales Detail.'!$AU$270</definedName>
    <definedName name="QB_FORMULA_217" localSheetId="21" hidden="1">'Sales - Detail'!$AO$235,'Sales - Detail'!$AW$235,'Sales - Detail'!$BE$235,'Sales - Detail'!$BM$235,'Sales - Detail'!$BU$235,'Sales - Detail'!$CC$235,'Sales - Detail'!$CK$235,'Sales - Detail'!$CS$235,'Sales - Detail'!$CW$235,'Sales - Detail'!$CY$235,'Sales - Detail'!$DA$235,'Sales - Detail'!$I$236,'Sales - Detail'!$Q$236,'Sales - Detail'!$Y$236,'Sales - Detail'!$AG$236,'Sales - Detail'!$AO$236</definedName>
    <definedName name="QB_FORMULA_217" localSheetId="19" hidden="1">'Sales Detail'!$AQ$250,'Sales Detail'!$AW$250,'Sales Detail'!$BC$250,'Sales Detail'!$BI$250,'Sales Detail'!$BM$250,'Sales Detail'!$BN$250,'Sales Detail'!$BO$250,'Sales Detail'!$BQ$250,'Sales Detail'!$G$251,'Sales Detail'!$M$251,'Sales Detail'!$S$251,'Sales Detail'!$Y$251,'Sales Detail'!$AE$251,'Sales Detail'!$AK$251,'Sales Detail'!$AQ$251,'Sales Detail'!$AW$251</definedName>
    <definedName name="QB_FORMULA_217" localSheetId="20" hidden="1">'Sales Detail.'!$G$271,'Sales Detail.'!$K$271,'Sales Detail.'!$O$271,'Sales Detail.'!$S$271,'Sales Detail.'!$W$271,'Sales Detail.'!$AA$271,'Sales Detail.'!$AE$271,'Sales Detail.'!$AI$271,'Sales Detail.'!$AM$271,'Sales Detail.'!$AQ$271,'Sales Detail.'!$AS$271,'Sales Detail.'!$AT$271,'Sales Detail.'!$AU$271,'Sales Detail.'!$G$272,'Sales Detail.'!$K$272,'Sales Detail.'!$O$272</definedName>
    <definedName name="QB_FORMULA_218" localSheetId="21" hidden="1">'Sales - Detail'!$AW$236,'Sales - Detail'!$BE$236,'Sales - Detail'!$BM$236,'Sales - Detail'!$BU$236,'Sales - Detail'!$CC$236,'Sales - Detail'!$CK$236,'Sales - Detail'!$CS$236,'Sales - Detail'!$CW$236,'Sales - Detail'!$CY$236,'Sales - Detail'!$DA$236,'Sales - Detail'!$I$237,'Sales - Detail'!$Q$237,'Sales - Detail'!$Y$237,'Sales - Detail'!$AG$237,'Sales - Detail'!$AO$237,'Sales - Detail'!$AW$237</definedName>
    <definedName name="QB_FORMULA_218" localSheetId="19" hidden="1">'Sales Detail'!$BC$251,'Sales Detail'!$BI$251,'Sales Detail'!$BM$251,'Sales Detail'!$BN$251,'Sales Detail'!$BO$251,'Sales Detail'!$BQ$251,'Sales Detail'!$G$252,'Sales Detail'!$M$252,'Sales Detail'!$S$252,'Sales Detail'!$Y$252,'Sales Detail'!$AE$252,'Sales Detail'!$AK$252,'Sales Detail'!$AQ$252,'Sales Detail'!$AW$252,'Sales Detail'!$BC$252,'Sales Detail'!$BI$252</definedName>
    <definedName name="QB_FORMULA_218" localSheetId="20" hidden="1">'Sales Detail.'!$S$272,'Sales Detail.'!$W$272,'Sales Detail.'!$AA$272,'Sales Detail.'!$AE$272,'Sales Detail.'!$AI$272,'Sales Detail.'!$AM$272,'Sales Detail.'!$AQ$272,'Sales Detail.'!$AS$272,'Sales Detail.'!$AT$272,'Sales Detail.'!$AU$272,'Sales Detail.'!$G$273,'Sales Detail.'!$K$273,'Sales Detail.'!$O$273,'Sales Detail.'!$S$273,'Sales Detail.'!$W$273,'Sales Detail.'!$AA$273</definedName>
    <definedName name="QB_FORMULA_219" localSheetId="21" hidden="1">'Sales - Detail'!$BE$237,'Sales - Detail'!$BM$237,'Sales - Detail'!$BU$237,'Sales - Detail'!$CC$237,'Sales - Detail'!$CK$237,'Sales - Detail'!$CS$237,'Sales - Detail'!$CW$237,'Sales - Detail'!$CY$237,'Sales - Detail'!$DA$237,'Sales - Detail'!$I$238,'Sales - Detail'!$Q$238,'Sales - Detail'!$Y$238,'Sales - Detail'!$AG$238,'Sales - Detail'!$AO$238,'Sales - Detail'!$AW$238,'Sales - Detail'!$BE$238</definedName>
    <definedName name="QB_FORMULA_219" localSheetId="19" hidden="1">'Sales Detail'!$BM$252,'Sales Detail'!$BN$252,'Sales Detail'!$BO$252,'Sales Detail'!$BQ$252,'Sales Detail'!$G$253,'Sales Detail'!$M$253,'Sales Detail'!$S$253,'Sales Detail'!$Y$253,'Sales Detail'!$AE$253,'Sales Detail'!$AK$253,'Sales Detail'!$AQ$253,'Sales Detail'!$AW$253,'Sales Detail'!$BC$253,'Sales Detail'!$BI$253,'Sales Detail'!$BM$253,'Sales Detail'!$BN$253</definedName>
    <definedName name="QB_FORMULA_219" localSheetId="20" hidden="1">'Sales Detail.'!$AE$273,'Sales Detail.'!$AI$273,'Sales Detail.'!$AM$273,'Sales Detail.'!$AQ$273,'Sales Detail.'!$AS$273,'Sales Detail.'!$AT$273,'Sales Detail.'!$AU$273,'Sales Detail.'!$G$274,'Sales Detail.'!$K$274,'Sales Detail.'!$O$274,'Sales Detail.'!$S$274,'Sales Detail.'!$W$274,'Sales Detail.'!$AA$274,'Sales Detail.'!$AE$274,'Sales Detail.'!$AI$274,'Sales Detail.'!$AM$274</definedName>
    <definedName name="QB_FORMULA_22" localSheetId="21" hidden="1">'Sales - Detail'!$BM$28,'Sales - Detail'!$BU$28,'Sales - Detail'!$CC$28,'Sales - Detail'!$CK$28,'Sales - Detail'!$CS$28,'Sales - Detail'!$CW$28,'Sales - Detail'!$CY$28,'Sales - Detail'!$DA$28,'Sales - Detail'!$I$29,'Sales - Detail'!$Q$29,'Sales - Detail'!$Y$29,'Sales - Detail'!$AG$29,'Sales - Detail'!$AO$29,'Sales - Detail'!$AW$29,'Sales - Detail'!$BE$29,'Sales - Detail'!$BM$29</definedName>
    <definedName name="QB_FORMULA_22" localSheetId="19" hidden="1">'Sales Detail'!$S$30,'Sales Detail'!$Y$30,'Sales Detail'!$AE$30,'Sales Detail'!$AK$30,'Sales Detail'!$AQ$30,'Sales Detail'!$AW$30,'Sales Detail'!$BC$30,'Sales Detail'!$BI$30,'Sales Detail'!$BM$30,'Sales Detail'!$BN$30,'Sales Detail'!$BO$30,'Sales Detail'!$BQ$30,'Sales Detail'!$G$31,'Sales Detail'!$M$31,'Sales Detail'!$S$31,'Sales Detail'!$Y$31</definedName>
    <definedName name="QB_FORMULA_22" localSheetId="20" hidden="1">'Sales Detail.'!$K$32,'Sales Detail.'!$O$32,'Sales Detail.'!$S$32,'Sales Detail.'!$W$32,'Sales Detail.'!$AA$32,'Sales Detail.'!$AE$32,'Sales Detail.'!$AI$32,'Sales Detail.'!$AM$32,'Sales Detail.'!$AQ$32,'Sales Detail.'!$AS$32,'Sales Detail.'!$AT$32,'Sales Detail.'!$AU$32,'Sales Detail.'!$G$33,'Sales Detail.'!$K$33,'Sales Detail.'!$O$33,'Sales Detail.'!$S$33</definedName>
    <definedName name="QB_FORMULA_220" localSheetId="21" hidden="1">'Sales - Detail'!$BM$238,'Sales - Detail'!$BU$238,'Sales - Detail'!$CC$238,'Sales - Detail'!$CK$238,'Sales - Detail'!$CS$238,'Sales - Detail'!$CW$238,'Sales - Detail'!$CY$238,'Sales - Detail'!$DA$238,'Sales - Detail'!$I$239,'Sales - Detail'!$Q$239,'Sales - Detail'!$Y$239,'Sales - Detail'!$AG$239,'Sales - Detail'!$AO$239,'Sales - Detail'!$AW$239,'Sales - Detail'!$BE$239,'Sales - Detail'!$BM$239</definedName>
    <definedName name="QB_FORMULA_220" localSheetId="19" hidden="1">'Sales Detail'!$BO$253,'Sales Detail'!$BQ$253,'Sales Detail'!$G$254,'Sales Detail'!$M$254,'Sales Detail'!$S$254,'Sales Detail'!$Y$254,'Sales Detail'!$AE$254,'Sales Detail'!$AK$254,'Sales Detail'!$AQ$254,'Sales Detail'!$AW$254,'Sales Detail'!$BC$254,'Sales Detail'!$BI$254,'Sales Detail'!$BM$254,'Sales Detail'!$BN$254,'Sales Detail'!$BO$254,'Sales Detail'!$BQ$254</definedName>
    <definedName name="QB_FORMULA_220" localSheetId="20" hidden="1">'Sales Detail.'!$AQ$274,'Sales Detail.'!$AS$274,'Sales Detail.'!$AT$274,'Sales Detail.'!$AU$274,'Sales Detail.'!$G$275,'Sales Detail.'!$K$275,'Sales Detail.'!$O$275,'Sales Detail.'!$S$275,'Sales Detail.'!$W$275,'Sales Detail.'!$AA$275,'Sales Detail.'!$AE$275,'Sales Detail.'!$AI$275,'Sales Detail.'!$AM$275,'Sales Detail.'!$AQ$275,'Sales Detail.'!$AS$275,'Sales Detail.'!$AT$275</definedName>
    <definedName name="QB_FORMULA_221" localSheetId="21" hidden="1">'Sales - Detail'!$BU$239,'Sales - Detail'!$CC$239,'Sales - Detail'!$CK$239,'Sales - Detail'!$CS$239,'Sales - Detail'!$CW$239,'Sales - Detail'!$CY$239,'Sales - Detail'!$DA$239,'Sales - Detail'!$I$240,'Sales - Detail'!$Q$240,'Sales - Detail'!$Y$240,'Sales - Detail'!$AG$240,'Sales - Detail'!$AO$240,'Sales - Detail'!$AW$240,'Sales - Detail'!$BE$240,'Sales - Detail'!$BM$240,'Sales - Detail'!$BU$240</definedName>
    <definedName name="QB_FORMULA_221" localSheetId="19" hidden="1">'Sales Detail'!$G$255,'Sales Detail'!$M$255,'Sales Detail'!$S$255,'Sales Detail'!$Y$255,'Sales Detail'!$AE$255,'Sales Detail'!$AK$255,'Sales Detail'!$AQ$255,'Sales Detail'!$AW$255,'Sales Detail'!$BC$255,'Sales Detail'!$BI$255,'Sales Detail'!$BM$255,'Sales Detail'!$BN$255,'Sales Detail'!$BO$255,'Sales Detail'!$BQ$255,'Sales Detail'!$G$256,'Sales Detail'!$M$256</definedName>
    <definedName name="QB_FORMULA_221" localSheetId="20" hidden="1">'Sales Detail.'!$AU$275,'Sales Detail.'!$G$276,'Sales Detail.'!$K$276,'Sales Detail.'!$O$276,'Sales Detail.'!$S$276,'Sales Detail.'!$W$276,'Sales Detail.'!$AA$276,'Sales Detail.'!$AE$276,'Sales Detail.'!$AI$276,'Sales Detail.'!$AM$276,'Sales Detail.'!$AQ$276,'Sales Detail.'!$AS$276,'Sales Detail.'!$AT$276,'Sales Detail.'!$AU$276,'Sales Detail.'!$G$277,'Sales Detail.'!$K$277</definedName>
    <definedName name="QB_FORMULA_222" localSheetId="21" hidden="1">'Sales - Detail'!$CC$240,'Sales - Detail'!$CK$240,'Sales - Detail'!$CS$240,'Sales - Detail'!$CW$240,'Sales - Detail'!$CY$240,'Sales - Detail'!$DA$240,'Sales - Detail'!$I$241,'Sales - Detail'!$Q$241,'Sales - Detail'!$Y$241,'Sales - Detail'!$AG$241,'Sales - Detail'!$AO$241,'Sales - Detail'!$AW$241,'Sales - Detail'!$BE$241,'Sales - Detail'!$BM$241,'Sales - Detail'!$BU$241,'Sales - Detail'!$CC$241</definedName>
    <definedName name="QB_FORMULA_222" localSheetId="19" hidden="1">'Sales Detail'!$S$256,'Sales Detail'!$Y$256,'Sales Detail'!$AE$256,'Sales Detail'!$AK$256,'Sales Detail'!$AQ$256,'Sales Detail'!$AW$256,'Sales Detail'!$BC$256,'Sales Detail'!$BI$256,'Sales Detail'!$BM$256,'Sales Detail'!$BN$256,'Sales Detail'!$BO$256,'Sales Detail'!$BQ$256,'Sales Detail'!$G$257,'Sales Detail'!$M$257,'Sales Detail'!$S$257,'Sales Detail'!$Y$257</definedName>
    <definedName name="QB_FORMULA_222" localSheetId="20" hidden="1">'Sales Detail.'!$O$277,'Sales Detail.'!$S$277,'Sales Detail.'!$W$277,'Sales Detail.'!$AA$277,'Sales Detail.'!$AE$277,'Sales Detail.'!$AI$277,'Sales Detail.'!$AM$277,'Sales Detail.'!$AQ$277,'Sales Detail.'!$AS$277,'Sales Detail.'!$AT$277,'Sales Detail.'!$AU$277,'Sales Detail.'!$G$278,'Sales Detail.'!$K$278,'Sales Detail.'!$O$278,'Sales Detail.'!$S$278,'Sales Detail.'!$W$278</definedName>
    <definedName name="QB_FORMULA_223" localSheetId="21" hidden="1">'Sales - Detail'!$CK$241,'Sales - Detail'!$CS$241,'Sales - Detail'!$CW$241,'Sales - Detail'!$CY$241,'Sales - Detail'!$DA$241,'Sales - Detail'!$I$242,'Sales - Detail'!$Q$242,'Sales - Detail'!$Y$242,'Sales - Detail'!$AG$242,'Sales - Detail'!$AO$242,'Sales - Detail'!$AW$242,'Sales - Detail'!$BE$242,'Sales - Detail'!$BM$242,'Sales - Detail'!$BU$242,'Sales - Detail'!$CC$242,'Sales - Detail'!$CK$242</definedName>
    <definedName name="QB_FORMULA_223" localSheetId="19" hidden="1">'Sales Detail'!$AE$257,'Sales Detail'!$AK$257,'Sales Detail'!$AQ$257,'Sales Detail'!$AW$257,'Sales Detail'!$BC$257,'Sales Detail'!$BI$257,'Sales Detail'!$BM$257,'Sales Detail'!$BN$257,'Sales Detail'!$BO$257,'Sales Detail'!$BQ$257,'Sales Detail'!$G$258,'Sales Detail'!$M$258,'Sales Detail'!$S$258,'Sales Detail'!$Y$258,'Sales Detail'!$AE$258,'Sales Detail'!$AK$258</definedName>
    <definedName name="QB_FORMULA_223" localSheetId="20" hidden="1">'Sales Detail.'!$AA$278,'Sales Detail.'!$AE$278,'Sales Detail.'!$AI$278,'Sales Detail.'!$AM$278,'Sales Detail.'!$AQ$278,'Sales Detail.'!$AS$278,'Sales Detail.'!$AT$278,'Sales Detail.'!$AU$278,'Sales Detail.'!$G$279,'Sales Detail.'!$K$279,'Sales Detail.'!$O$279,'Sales Detail.'!$S$279,'Sales Detail.'!$W$279,'Sales Detail.'!$AA$279,'Sales Detail.'!$AE$279,'Sales Detail.'!$AI$279</definedName>
    <definedName name="QB_FORMULA_224" localSheetId="21" hidden="1">'Sales - Detail'!$CS$242,'Sales - Detail'!$CW$242,'Sales - Detail'!$CY$242,'Sales - Detail'!$DA$242,'Sales - Detail'!$I$243,'Sales - Detail'!$Q$243,'Sales - Detail'!$Y$243,'Sales - Detail'!$AG$243,'Sales - Detail'!$AO$243,'Sales - Detail'!$AW$243,'Sales - Detail'!$BE$243,'Sales - Detail'!$BM$243,'Sales - Detail'!$BU$243,'Sales - Detail'!$CC$243,'Sales - Detail'!$CK$243,'Sales - Detail'!$CS$243</definedName>
    <definedName name="QB_FORMULA_224" localSheetId="19" hidden="1">'Sales Detail'!$AQ$258,'Sales Detail'!$AW$258,'Sales Detail'!$BC$258,'Sales Detail'!$BI$258,'Sales Detail'!$BM$258,'Sales Detail'!$BN$258,'Sales Detail'!$BO$258,'Sales Detail'!$BQ$258,'Sales Detail'!$G$259,'Sales Detail'!$M$259,'Sales Detail'!$S$259,'Sales Detail'!$Y$259,'Sales Detail'!$AE$259,'Sales Detail'!$AK$259,'Sales Detail'!$AQ$259,'Sales Detail'!$AW$259</definedName>
    <definedName name="QB_FORMULA_224" localSheetId="20" hidden="1">'Sales Detail.'!$AM$279,'Sales Detail.'!$AQ$279,'Sales Detail.'!$AS$279,'Sales Detail.'!$AT$279,'Sales Detail.'!$AU$279,'Sales Detail.'!$G$280,'Sales Detail.'!$K$280,'Sales Detail.'!$O$280,'Sales Detail.'!$S$280,'Sales Detail.'!$W$280,'Sales Detail.'!$AA$280,'Sales Detail.'!$AE$280,'Sales Detail.'!$AI$280,'Sales Detail.'!$AM$280,'Sales Detail.'!$AQ$280,'Sales Detail.'!$AS$280</definedName>
    <definedName name="QB_FORMULA_225" localSheetId="21" hidden="1">'Sales - Detail'!$CW$243,'Sales - Detail'!$CY$243,'Sales - Detail'!$DA$243,'Sales - Detail'!$I$244,'Sales - Detail'!$Q$244,'Sales - Detail'!$Y$244,'Sales - Detail'!$AG$244,'Sales - Detail'!$AO$244,'Sales - Detail'!$AW$244,'Sales - Detail'!$BE$244,'Sales - Detail'!$BM$244,'Sales - Detail'!$BU$244,'Sales - Detail'!$CC$244,'Sales - Detail'!$CK$244,'Sales - Detail'!$CS$244,'Sales - Detail'!$CW$244</definedName>
    <definedName name="QB_FORMULA_225" localSheetId="19" hidden="1">'Sales Detail'!$BC$259,'Sales Detail'!$BI$259,'Sales Detail'!$BM$259,'Sales Detail'!$BN$259,'Sales Detail'!$BO$259,'Sales Detail'!$BQ$259,'Sales Detail'!$G$260,'Sales Detail'!$M$260,'Sales Detail'!$S$260,'Sales Detail'!$Y$260,'Sales Detail'!$AE$260,'Sales Detail'!$AK$260,'Sales Detail'!$AQ$260,'Sales Detail'!$AW$260,'Sales Detail'!$BC$260,'Sales Detail'!$BI$260</definedName>
    <definedName name="QB_FORMULA_225" localSheetId="20" hidden="1">'Sales Detail.'!$AT$280,'Sales Detail.'!$AU$280,'Sales Detail.'!$G$281,'Sales Detail.'!$K$281,'Sales Detail.'!$O$281,'Sales Detail.'!$S$281,'Sales Detail.'!$W$281,'Sales Detail.'!$AA$281,'Sales Detail.'!$AE$281,'Sales Detail.'!$AI$281,'Sales Detail.'!$AM$281,'Sales Detail.'!$AQ$281,'Sales Detail.'!$AS$281,'Sales Detail.'!$AT$281,'Sales Detail.'!$AU$281,'Sales Detail.'!$G$282</definedName>
    <definedName name="QB_FORMULA_226" localSheetId="21" hidden="1">'Sales - Detail'!$CY$244,'Sales - Detail'!$DA$244,'Sales - Detail'!$I$245,'Sales - Detail'!$Q$245,'Sales - Detail'!$Y$245,'Sales - Detail'!$AG$245,'Sales - Detail'!$AO$245,'Sales - Detail'!$AW$245,'Sales - Detail'!$BE$245,'Sales - Detail'!$BM$245,'Sales - Detail'!$BU$245,'Sales - Detail'!$CC$245,'Sales - Detail'!$CK$245,'Sales - Detail'!$CS$245,'Sales - Detail'!$CW$245,'Sales - Detail'!$CY$245</definedName>
    <definedName name="QB_FORMULA_226" localSheetId="19" hidden="1">'Sales Detail'!$BM$260,'Sales Detail'!$BN$260,'Sales Detail'!$BO$260,'Sales Detail'!$BQ$260,'Sales Detail'!$G$261,'Sales Detail'!$M$261,'Sales Detail'!$S$261,'Sales Detail'!$Y$261,'Sales Detail'!$AE$261,'Sales Detail'!$AK$261,'Sales Detail'!$AQ$261,'Sales Detail'!$AW$261,'Sales Detail'!$BC$261,'Sales Detail'!$BI$261,'Sales Detail'!$BM$261,'Sales Detail'!$BN$261</definedName>
    <definedName name="QB_FORMULA_226" localSheetId="20" hidden="1">'Sales Detail.'!$K$282,'Sales Detail.'!$O$282,'Sales Detail.'!$S$282,'Sales Detail.'!$W$282,'Sales Detail.'!$AA$282,'Sales Detail.'!$AE$282,'Sales Detail.'!$AI$282,'Sales Detail.'!$AM$282,'Sales Detail.'!$AQ$282,'Sales Detail.'!$AS$282,'Sales Detail.'!$AT$282,'Sales Detail.'!$AU$282,'Sales Detail.'!$G$283,'Sales Detail.'!$K$283,'Sales Detail.'!$O$283,'Sales Detail.'!$S$283</definedName>
    <definedName name="QB_FORMULA_227" localSheetId="21" hidden="1">'Sales - Detail'!$DA$245,'Sales - Detail'!$I$246,'Sales - Detail'!$Q$246,'Sales - Detail'!$Y$246,'Sales - Detail'!$AG$246,'Sales - Detail'!$AO$246,'Sales - Detail'!$AW$246,'Sales - Detail'!$BE$246,'Sales - Detail'!$BM$246,'Sales - Detail'!$BU$246,'Sales - Detail'!$CC$246,'Sales - Detail'!$CK$246,'Sales - Detail'!$CS$246,'Sales - Detail'!$CW$246,'Sales - Detail'!$CY$246,'Sales - Detail'!$DA$246</definedName>
    <definedName name="QB_FORMULA_227" localSheetId="19" hidden="1">'Sales Detail'!$BO$261,'Sales Detail'!$BQ$261,'Sales Detail'!$G$262,'Sales Detail'!$M$262,'Sales Detail'!$S$262,'Sales Detail'!$Y$262,'Sales Detail'!$AE$262,'Sales Detail'!$AK$262,'Sales Detail'!$AQ$262,'Sales Detail'!$AW$262,'Sales Detail'!$BC$262,'Sales Detail'!$BI$262,'Sales Detail'!$BM$262,'Sales Detail'!$BN$262,'Sales Detail'!$BO$262,'Sales Detail'!$BQ$262</definedName>
    <definedName name="QB_FORMULA_227" localSheetId="20" hidden="1">'Sales Detail.'!$W$283,'Sales Detail.'!$AA$283,'Sales Detail.'!$AE$283,'Sales Detail.'!$AI$283,'Sales Detail.'!$AM$283,'Sales Detail.'!$AQ$283,'Sales Detail.'!$AS$283,'Sales Detail.'!$AT$283,'Sales Detail.'!$AU$283,'Sales Detail.'!$G$284,'Sales Detail.'!$K$284,'Sales Detail.'!$O$284,'Sales Detail.'!$S$284,'Sales Detail.'!$W$284,'Sales Detail.'!$AA$284,'Sales Detail.'!$AE$284</definedName>
    <definedName name="QB_FORMULA_228" localSheetId="21" hidden="1">'Sales - Detail'!$I$247,'Sales - Detail'!$Q$247,'Sales - Detail'!$Y$247,'Sales - Detail'!$AG$247,'Sales - Detail'!$AO$247,'Sales - Detail'!$AW$247,'Sales - Detail'!$BE$247,'Sales - Detail'!$BM$247,'Sales - Detail'!$BU$247,'Sales - Detail'!$CC$247,'Sales - Detail'!$CK$247,'Sales - Detail'!$CS$247,'Sales - Detail'!$CW$247,'Sales - Detail'!$CY$247,'Sales - Detail'!$DA$247,'Sales - Detail'!$I$248</definedName>
    <definedName name="QB_FORMULA_228" localSheetId="19" hidden="1">'Sales Detail'!$G$263,'Sales Detail'!$M$263,'Sales Detail'!$S$263,'Sales Detail'!$Y$263,'Sales Detail'!$AE$263,'Sales Detail'!$AK$263,'Sales Detail'!$AQ$263,'Sales Detail'!$AW$263,'Sales Detail'!$BC$263,'Sales Detail'!$BI$263,'Sales Detail'!$BM$263,'Sales Detail'!$BN$263,'Sales Detail'!$BO$263,'Sales Detail'!$BQ$263,'Sales Detail'!$G$264,'Sales Detail'!$M$264</definedName>
    <definedName name="QB_FORMULA_228" localSheetId="20" hidden="1">'Sales Detail.'!$AI$284,'Sales Detail.'!$AM$284,'Sales Detail.'!$AQ$284,'Sales Detail.'!$AS$284,'Sales Detail.'!$AT$284,'Sales Detail.'!$AU$284,'Sales Detail.'!$G$285,'Sales Detail.'!$K$285,'Sales Detail.'!$O$285,'Sales Detail.'!$S$285,'Sales Detail.'!$W$285,'Sales Detail.'!$AA$285,'Sales Detail.'!$AE$285,'Sales Detail.'!$AI$285,'Sales Detail.'!$AM$285,'Sales Detail.'!$AQ$285</definedName>
    <definedName name="QB_FORMULA_229" localSheetId="21" hidden="1">'Sales - Detail'!$Q$248,'Sales - Detail'!$Y$248,'Sales - Detail'!$AG$248,'Sales - Detail'!$AO$248,'Sales - Detail'!$AW$248,'Sales - Detail'!$BE$248,'Sales - Detail'!$BM$248,'Sales - Detail'!$BU$248,'Sales - Detail'!$CC$248,'Sales - Detail'!$CK$248,'Sales - Detail'!$CS$248,'Sales - Detail'!$CW$248,'Sales - Detail'!$CY$248,'Sales - Detail'!$DA$248,'Sales - Detail'!$I$249,'Sales - Detail'!$Q$249</definedName>
    <definedName name="QB_FORMULA_229" localSheetId="19" hidden="1">'Sales Detail'!$S$264,'Sales Detail'!$Y$264,'Sales Detail'!$AE$264,'Sales Detail'!$AK$264,'Sales Detail'!$AQ$264,'Sales Detail'!$AW$264,'Sales Detail'!$BC$264,'Sales Detail'!$BI$264,'Sales Detail'!$BM$264,'Sales Detail'!$BN$264,'Sales Detail'!$BO$264,'Sales Detail'!$BQ$264,'Sales Detail'!$G$265,'Sales Detail'!$M$265,'Sales Detail'!$S$265,'Sales Detail'!$Y$265</definedName>
    <definedName name="QB_FORMULA_229" localSheetId="20" hidden="1">'Sales Detail.'!$AS$285,'Sales Detail.'!$AT$285,'Sales Detail.'!$AU$285,'Sales Detail.'!$G$286,'Sales Detail.'!$K$286,'Sales Detail.'!$O$286,'Sales Detail.'!$S$286,'Sales Detail.'!$W$286,'Sales Detail.'!$AA$286,'Sales Detail.'!$AE$286,'Sales Detail.'!$AI$286,'Sales Detail.'!$AM$286,'Sales Detail.'!$AQ$286,'Sales Detail.'!$AS$286,'Sales Detail.'!$AT$286,'Sales Detail.'!$AU$286</definedName>
    <definedName name="QB_FORMULA_23" localSheetId="21" hidden="1">'Sales - Detail'!$BU$29,'Sales - Detail'!$CC$29,'Sales - Detail'!$CK$29,'Sales - Detail'!$CS$29,'Sales - Detail'!$CW$29,'Sales - Detail'!$CY$29,'Sales - Detail'!$DA$29,'Sales - Detail'!$I$30,'Sales - Detail'!$Q$30,'Sales - Detail'!$Y$30,'Sales - Detail'!$AG$30,'Sales - Detail'!$AO$30,'Sales - Detail'!$AW$30,'Sales - Detail'!$BE$30,'Sales - Detail'!$BM$30,'Sales - Detail'!$BU$30</definedName>
    <definedName name="QB_FORMULA_23" localSheetId="19" hidden="1">'Sales Detail'!$AE$31,'Sales Detail'!$AK$31,'Sales Detail'!$AQ$31,'Sales Detail'!$AW$31,'Sales Detail'!$BC$31,'Sales Detail'!$BI$31,'Sales Detail'!$BM$31,'Sales Detail'!$BN$31,'Sales Detail'!$BO$31,'Sales Detail'!$BQ$31,'Sales Detail'!$G$32,'Sales Detail'!$M$32,'Sales Detail'!$S$32,'Sales Detail'!$Y$32,'Sales Detail'!$AE$32,'Sales Detail'!$AK$32</definedName>
    <definedName name="QB_FORMULA_23" localSheetId="20" hidden="1">'Sales Detail.'!$W$33,'Sales Detail.'!$AA$33,'Sales Detail.'!$AE$33,'Sales Detail.'!$AI$33,'Sales Detail.'!$AM$33,'Sales Detail.'!$AQ$33,'Sales Detail.'!$AS$33,'Sales Detail.'!$AT$33,'Sales Detail.'!$AU$33,'Sales Detail.'!$G$34,'Sales Detail.'!$K$34,'Sales Detail.'!$O$34,'Sales Detail.'!$S$34,'Sales Detail.'!$W$34,'Sales Detail.'!$AA$34,'Sales Detail.'!$AE$34</definedName>
    <definedName name="QB_FORMULA_230" localSheetId="21" hidden="1">'Sales - Detail'!$Y$249,'Sales - Detail'!$AG$249,'Sales - Detail'!$AO$249,'Sales - Detail'!$AW$249,'Sales - Detail'!$BE$249,'Sales - Detail'!$BM$249,'Sales - Detail'!$BU$249,'Sales - Detail'!$CC$249,'Sales - Detail'!$CK$249,'Sales - Detail'!$CS$249,'Sales - Detail'!$CW$249,'Sales - Detail'!$CY$249,'Sales - Detail'!$DA$249,'Sales - Detail'!$I$250,'Sales - Detail'!$Q$250,'Sales - Detail'!$Y$250</definedName>
    <definedName name="QB_FORMULA_230" localSheetId="19" hidden="1">'Sales Detail'!$AE$265,'Sales Detail'!$AK$265,'Sales Detail'!$AQ$265,'Sales Detail'!$AW$265,'Sales Detail'!$BC$265,'Sales Detail'!$BI$265,'Sales Detail'!$BM$265,'Sales Detail'!$BN$265,'Sales Detail'!$BO$265,'Sales Detail'!$BQ$265,'Sales Detail'!$G$266,'Sales Detail'!$M$266,'Sales Detail'!$S$266,'Sales Detail'!$Y$266,'Sales Detail'!$AE$266,'Sales Detail'!$AK$266</definedName>
    <definedName name="QB_FORMULA_230" localSheetId="20" hidden="1">'Sales Detail.'!$G$287,'Sales Detail.'!$K$287,'Sales Detail.'!$O$287,'Sales Detail.'!$S$287,'Sales Detail.'!$W$287,'Sales Detail.'!$AA$287,'Sales Detail.'!$AE$287,'Sales Detail.'!$AI$287,'Sales Detail.'!$AM$287,'Sales Detail.'!$AQ$287,'Sales Detail.'!$AS$287,'Sales Detail.'!$AT$287,'Sales Detail.'!$AU$287,'Sales Detail.'!$G$288,'Sales Detail.'!$K$288,'Sales Detail.'!$O$288</definedName>
    <definedName name="QB_FORMULA_231" localSheetId="21" hidden="1">'Sales - Detail'!$AG$250,'Sales - Detail'!$AO$250,'Sales - Detail'!$AW$250,'Sales - Detail'!$BE$250,'Sales - Detail'!$BM$250,'Sales - Detail'!$BU$250,'Sales - Detail'!$CC$250,'Sales - Detail'!$CK$250,'Sales - Detail'!$CS$250,'Sales - Detail'!$CW$250,'Sales - Detail'!$CY$250,'Sales - Detail'!$DA$250,'Sales - Detail'!$I$251,'Sales - Detail'!$Q$251,'Sales - Detail'!$Y$251,'Sales - Detail'!$AG$251</definedName>
    <definedName name="QB_FORMULA_231" localSheetId="19" hidden="1">'Sales Detail'!$AQ$266,'Sales Detail'!$AW$266,'Sales Detail'!$BC$266,'Sales Detail'!$BI$266,'Sales Detail'!$BM$266,'Sales Detail'!$BN$266,'Sales Detail'!$BO$266,'Sales Detail'!$BQ$266,'Sales Detail'!$G$267,'Sales Detail'!$M$267,'Sales Detail'!$S$267,'Sales Detail'!$Y$267,'Sales Detail'!$AE$267,'Sales Detail'!$AK$267,'Sales Detail'!$AQ$267,'Sales Detail'!$AW$267</definedName>
    <definedName name="QB_FORMULA_231" localSheetId="20" hidden="1">'Sales Detail.'!$S$288,'Sales Detail.'!$W$288,'Sales Detail.'!$AA$288,'Sales Detail.'!$AE$288,'Sales Detail.'!$AI$288,'Sales Detail.'!$AM$288,'Sales Detail.'!$AQ$288,'Sales Detail.'!$AS$288,'Sales Detail.'!$AT$288,'Sales Detail.'!$AU$288,'Sales Detail.'!$G$289,'Sales Detail.'!$K$289,'Sales Detail.'!$O$289,'Sales Detail.'!$S$289,'Sales Detail.'!$W$289,'Sales Detail.'!$AA$289</definedName>
    <definedName name="QB_FORMULA_232" localSheetId="21" hidden="1">'Sales - Detail'!$AO$251,'Sales - Detail'!$AW$251,'Sales - Detail'!$BE$251,'Sales - Detail'!$BM$251,'Sales - Detail'!$BU$251,'Sales - Detail'!$CC$251,'Sales - Detail'!$CK$251,'Sales - Detail'!$CS$251,'Sales - Detail'!$CW$251,'Sales - Detail'!$CY$251,'Sales - Detail'!$DA$251,'Sales - Detail'!$I$252,'Sales - Detail'!$Q$252,'Sales - Detail'!$Y$252,'Sales - Detail'!$AG$252,'Sales - Detail'!$AO$252</definedName>
    <definedName name="QB_FORMULA_232" localSheetId="19" hidden="1">'Sales Detail'!$BC$267,'Sales Detail'!$BI$267,'Sales Detail'!$BM$267,'Sales Detail'!$BN$267,'Sales Detail'!$BO$267,'Sales Detail'!$BQ$267,'Sales Detail'!$G$268,'Sales Detail'!$M$268,'Sales Detail'!$S$268,'Sales Detail'!$Y$268,'Sales Detail'!$AE$268,'Sales Detail'!$AK$268,'Sales Detail'!$AQ$268,'Sales Detail'!$AW$268,'Sales Detail'!$BC$268,'Sales Detail'!$BI$268</definedName>
    <definedName name="QB_FORMULA_232" localSheetId="20" hidden="1">'Sales Detail.'!$AE$289,'Sales Detail.'!$AI$289,'Sales Detail.'!$AM$289,'Sales Detail.'!$AQ$289,'Sales Detail.'!$AS$289,'Sales Detail.'!$AT$289,'Sales Detail.'!$AU$289,'Sales Detail.'!$G$290,'Sales Detail.'!$K$290,'Sales Detail.'!$O$290,'Sales Detail.'!$S$290,'Sales Detail.'!$W$290,'Sales Detail.'!$AA$290,'Sales Detail.'!$AE$290,'Sales Detail.'!$AI$290,'Sales Detail.'!$AM$290</definedName>
    <definedName name="QB_FORMULA_233" localSheetId="21" hidden="1">'Sales - Detail'!$AW$252,'Sales - Detail'!$BE$252,'Sales - Detail'!$BM$252,'Sales - Detail'!$BU$252,'Sales - Detail'!$CC$252,'Sales - Detail'!$CK$252,'Sales - Detail'!$CS$252,'Sales - Detail'!$CW$252,'Sales - Detail'!$CY$252,'Sales - Detail'!$DA$252,'Sales - Detail'!$I$253,'Sales - Detail'!$Q$253,'Sales - Detail'!$Y$253,'Sales - Detail'!$AG$253,'Sales - Detail'!$AO$253,'Sales - Detail'!$AW$253</definedName>
    <definedName name="QB_FORMULA_233" localSheetId="19" hidden="1">'Sales Detail'!$BM$268,'Sales Detail'!$BN$268,'Sales Detail'!$BO$268,'Sales Detail'!$BQ$268,'Sales Detail'!$G$269,'Sales Detail'!$M$269,'Sales Detail'!$S$269,'Sales Detail'!$Y$269,'Sales Detail'!$AE$269,'Sales Detail'!$AK$269,'Sales Detail'!$AQ$269,'Sales Detail'!$AW$269,'Sales Detail'!$BC$269,'Sales Detail'!$BI$269,'Sales Detail'!$BM$269,'Sales Detail'!$BN$269</definedName>
    <definedName name="QB_FORMULA_233" localSheetId="20" hidden="1">'Sales Detail.'!$AQ$290,'Sales Detail.'!$AS$290,'Sales Detail.'!$AT$290,'Sales Detail.'!$AU$290,'Sales Detail.'!$G$291,'Sales Detail.'!$K$291,'Sales Detail.'!$O$291,'Sales Detail.'!$S$291,'Sales Detail.'!$W$291,'Sales Detail.'!$AA$291,'Sales Detail.'!$AE$291,'Sales Detail.'!$AI$291,'Sales Detail.'!$AM$291,'Sales Detail.'!$AQ$291,'Sales Detail.'!$AS$291,'Sales Detail.'!$AT$291</definedName>
    <definedName name="QB_FORMULA_234" localSheetId="21" hidden="1">'Sales - Detail'!$BE$253,'Sales - Detail'!$BM$253,'Sales - Detail'!$BU$253,'Sales - Detail'!$CC$253,'Sales - Detail'!$CK$253,'Sales - Detail'!$CS$253,'Sales - Detail'!$CW$253,'Sales - Detail'!$CY$253,'Sales - Detail'!$DA$253,'Sales - Detail'!$I$254,'Sales - Detail'!$Q$254,'Sales - Detail'!$Y$254,'Sales - Detail'!$AG$254,'Sales - Detail'!$AO$254,'Sales - Detail'!$AW$254,'Sales - Detail'!$BE$254</definedName>
    <definedName name="QB_FORMULA_234" localSheetId="19" hidden="1">'Sales Detail'!$BO$269,'Sales Detail'!$BQ$269,'Sales Detail'!$G$270,'Sales Detail'!$M$270,'Sales Detail'!$S$270,'Sales Detail'!$Y$270,'Sales Detail'!$AE$270,'Sales Detail'!$AK$270,'Sales Detail'!$AQ$270,'Sales Detail'!$AW$270,'Sales Detail'!$BC$270,'Sales Detail'!$BI$270,'Sales Detail'!$BM$270,'Sales Detail'!$BN$270,'Sales Detail'!$BO$270,'Sales Detail'!$BQ$270</definedName>
    <definedName name="QB_FORMULA_234" localSheetId="20" hidden="1">'Sales Detail.'!$AU$291,'Sales Detail.'!$G$292,'Sales Detail.'!$K$292,'Sales Detail.'!$O$292,'Sales Detail.'!$S$292,'Sales Detail.'!$W$292,'Sales Detail.'!$AA$292,'Sales Detail.'!$AE$292,'Sales Detail.'!$AI$292,'Sales Detail.'!$AM$292,'Sales Detail.'!$AQ$292,'Sales Detail.'!$AS$292,'Sales Detail.'!$AT$292,'Sales Detail.'!$AU$292,'Sales Detail.'!$G$293,'Sales Detail.'!$K$293</definedName>
    <definedName name="QB_FORMULA_235" localSheetId="21" hidden="1">'Sales - Detail'!$BM$254,'Sales - Detail'!$BU$254,'Sales - Detail'!$CC$254,'Sales - Detail'!$CK$254,'Sales - Detail'!$CS$254,'Sales - Detail'!$CW$254,'Sales - Detail'!$CY$254,'Sales - Detail'!$DA$254,'Sales - Detail'!$I$255,'Sales - Detail'!$Q$255,'Sales - Detail'!$Y$255,'Sales - Detail'!$AG$255,'Sales - Detail'!$AO$255,'Sales - Detail'!$AW$255,'Sales - Detail'!$BE$255,'Sales - Detail'!$BM$255</definedName>
    <definedName name="QB_FORMULA_235" localSheetId="19" hidden="1">'Sales Detail'!$G$271,'Sales Detail'!$M$271,'Sales Detail'!$S$271,'Sales Detail'!$Y$271,'Sales Detail'!$AE$271,'Sales Detail'!$AK$271,'Sales Detail'!$AQ$271,'Sales Detail'!$AW$271,'Sales Detail'!$BC$271,'Sales Detail'!$BI$271,'Sales Detail'!$BM$271,'Sales Detail'!$BN$271,'Sales Detail'!$BO$271,'Sales Detail'!$BQ$271,'Sales Detail'!$G$272,'Sales Detail'!$M$272</definedName>
    <definedName name="QB_FORMULA_235" localSheetId="20" hidden="1">'Sales Detail.'!$O$293,'Sales Detail.'!$S$293,'Sales Detail.'!$W$293,'Sales Detail.'!$AA$293,'Sales Detail.'!$AE$293,'Sales Detail.'!$AI$293,'Sales Detail.'!$AM$293,'Sales Detail.'!$AQ$293,'Sales Detail.'!$AS$293,'Sales Detail.'!$AT$293,'Sales Detail.'!$AU$293,'Sales Detail.'!$G$294,'Sales Detail.'!$K$294,'Sales Detail.'!$O$294,'Sales Detail.'!$S$294,'Sales Detail.'!$W$294</definedName>
    <definedName name="QB_FORMULA_236" localSheetId="21" hidden="1">'Sales - Detail'!$BU$255,'Sales - Detail'!$CC$255,'Sales - Detail'!$CK$255,'Sales - Detail'!$CS$255,'Sales - Detail'!$CW$255,'Sales - Detail'!$CY$255,'Sales - Detail'!$DA$255,'Sales - Detail'!$I$256,'Sales - Detail'!$Q$256,'Sales - Detail'!$Y$256,'Sales - Detail'!$AG$256,'Sales - Detail'!$AO$256,'Sales - Detail'!$AW$256,'Sales - Detail'!$BE$256,'Sales - Detail'!$BM$256,'Sales - Detail'!$BU$256</definedName>
    <definedName name="QB_FORMULA_236" localSheetId="19" hidden="1">'Sales Detail'!$S$272,'Sales Detail'!$Y$272,'Sales Detail'!$AE$272,'Sales Detail'!$AK$272,'Sales Detail'!$AQ$272,'Sales Detail'!$AW$272,'Sales Detail'!$BC$272,'Sales Detail'!$BI$272,'Sales Detail'!$BM$272,'Sales Detail'!$BN$272,'Sales Detail'!$BO$272,'Sales Detail'!$BQ$272,'Sales Detail'!$G$273,'Sales Detail'!$M$273,'Sales Detail'!$S$273,'Sales Detail'!$Y$273</definedName>
    <definedName name="QB_FORMULA_236" localSheetId="20" hidden="1">'Sales Detail.'!$AA$294,'Sales Detail.'!$AE$294,'Sales Detail.'!$AI$294,'Sales Detail.'!$AM$294,'Sales Detail.'!$AQ$294,'Sales Detail.'!$AS$294,'Sales Detail.'!$AT$294,'Sales Detail.'!$AU$294,'Sales Detail.'!$G$295,'Sales Detail.'!$K$295,'Sales Detail.'!$O$295,'Sales Detail.'!$S$295,'Sales Detail.'!$W$295,'Sales Detail.'!$AA$295,'Sales Detail.'!$AE$295,'Sales Detail.'!$AI$295</definedName>
    <definedName name="QB_FORMULA_237" localSheetId="21" hidden="1">'Sales - Detail'!$CC$256,'Sales - Detail'!$CK$256,'Sales - Detail'!$CS$256,'Sales - Detail'!$CW$256,'Sales - Detail'!$CY$256,'Sales - Detail'!$DA$256,'Sales - Detail'!$I$257,'Sales - Detail'!$Q$257,'Sales - Detail'!$Y$257,'Sales - Detail'!$AG$257,'Sales - Detail'!$AO$257,'Sales - Detail'!$AW$257,'Sales - Detail'!$BE$257,'Sales - Detail'!$BM$257,'Sales - Detail'!$BU$257,'Sales - Detail'!$CC$257</definedName>
    <definedName name="QB_FORMULA_237" localSheetId="19" hidden="1">'Sales Detail'!$AE$273,'Sales Detail'!$AK$273,'Sales Detail'!$AQ$273,'Sales Detail'!$AW$273,'Sales Detail'!$BC$273,'Sales Detail'!$BI$273,'Sales Detail'!$BM$273,'Sales Detail'!$BN$273,'Sales Detail'!$BO$273,'Sales Detail'!$BQ$273,'Sales Detail'!$G$274,'Sales Detail'!$M$274,'Sales Detail'!$S$274,'Sales Detail'!$Y$274,'Sales Detail'!$AE$274,'Sales Detail'!$AK$274</definedName>
    <definedName name="QB_FORMULA_237" localSheetId="20" hidden="1">'Sales Detail.'!$AM$295,'Sales Detail.'!$AQ$295,'Sales Detail.'!$AS$295,'Sales Detail.'!$AT$295,'Sales Detail.'!$AU$295,'Sales Detail.'!$G$296,'Sales Detail.'!$K$296,'Sales Detail.'!$O$296,'Sales Detail.'!$S$296,'Sales Detail.'!$W$296,'Sales Detail.'!$AA$296,'Sales Detail.'!$AE$296,'Sales Detail.'!$AI$296,'Sales Detail.'!$AM$296,'Sales Detail.'!$AQ$296,'Sales Detail.'!$AS$296</definedName>
    <definedName name="QB_FORMULA_238" localSheetId="21" hidden="1">'Sales - Detail'!$CK$257,'Sales - Detail'!$CS$257,'Sales - Detail'!$CW$257,'Sales - Detail'!$CY$257,'Sales - Detail'!$DA$257,'Sales - Detail'!$I$258,'Sales - Detail'!$Q$258,'Sales - Detail'!$Y$258,'Sales - Detail'!$AG$258,'Sales - Detail'!$AO$258,'Sales - Detail'!$AW$258,'Sales - Detail'!$BE$258,'Sales - Detail'!$BM$258,'Sales - Detail'!$BU$258,'Sales - Detail'!$CC$258,'Sales - Detail'!$CK$258</definedName>
    <definedName name="QB_FORMULA_238" localSheetId="19" hidden="1">'Sales Detail'!$AQ$274,'Sales Detail'!$AW$274,'Sales Detail'!$BC$274,'Sales Detail'!$BI$274,'Sales Detail'!$BM$274,'Sales Detail'!$BN$274,'Sales Detail'!$BO$274,'Sales Detail'!$BQ$274,'Sales Detail'!$G$275,'Sales Detail'!$M$275,'Sales Detail'!$S$275,'Sales Detail'!$Y$275,'Sales Detail'!$AE$275,'Sales Detail'!$AK$275,'Sales Detail'!$AQ$275,'Sales Detail'!$AW$275</definedName>
    <definedName name="QB_FORMULA_238" localSheetId="20" hidden="1">'Sales Detail.'!$AT$296,'Sales Detail.'!$AU$296,'Sales Detail.'!$G$297,'Sales Detail.'!$K$297,'Sales Detail.'!$O$297,'Sales Detail.'!$S$297,'Sales Detail.'!$W$297,'Sales Detail.'!$AA$297,'Sales Detail.'!$AE$297,'Sales Detail.'!$AI$297,'Sales Detail.'!$AM$297,'Sales Detail.'!$AQ$297,'Sales Detail.'!$AS$297,'Sales Detail.'!$AT$297,'Sales Detail.'!$AU$297,'Sales Detail.'!$G$298</definedName>
    <definedName name="QB_FORMULA_239" localSheetId="21" hidden="1">'Sales - Detail'!$CS$258,'Sales - Detail'!$CW$258,'Sales - Detail'!$CY$258,'Sales - Detail'!$DA$258,'Sales - Detail'!$I$259,'Sales - Detail'!$Q$259,'Sales - Detail'!$Y$259,'Sales - Detail'!$AG$259,'Sales - Detail'!$AO$259,'Sales - Detail'!$AW$259,'Sales - Detail'!$BE$259,'Sales - Detail'!$BM$259,'Sales - Detail'!$BU$259,'Sales - Detail'!$CC$259,'Sales - Detail'!$CK$259,'Sales - Detail'!$CS$259</definedName>
    <definedName name="QB_FORMULA_239" localSheetId="19" hidden="1">'Sales Detail'!$BC$275,'Sales Detail'!$BI$275,'Sales Detail'!$BM$275,'Sales Detail'!$BN$275,'Sales Detail'!$BO$275,'Sales Detail'!$BQ$275,'Sales Detail'!$G$276,'Sales Detail'!$M$276,'Sales Detail'!$S$276,'Sales Detail'!$Y$276,'Sales Detail'!$AE$276,'Sales Detail'!$AK$276,'Sales Detail'!$AQ$276,'Sales Detail'!$AW$276,'Sales Detail'!$BC$276,'Sales Detail'!$BI$276</definedName>
    <definedName name="QB_FORMULA_239" localSheetId="20" hidden="1">'Sales Detail.'!$K$298,'Sales Detail.'!$O$298,'Sales Detail.'!$S$298,'Sales Detail.'!$W$298,'Sales Detail.'!$AA$298,'Sales Detail.'!$AE$298,'Sales Detail.'!$AI$298,'Sales Detail.'!$AM$298,'Sales Detail.'!$AQ$298,'Sales Detail.'!$AS$298,'Sales Detail.'!$AT$298,'Sales Detail.'!$AU$298,'Sales Detail.'!$G$299,'Sales Detail.'!$K$299,'Sales Detail.'!$O$299,'Sales Detail.'!$S$299</definedName>
    <definedName name="QB_FORMULA_24" localSheetId="21" hidden="1">'Sales - Detail'!$CC$30,'Sales - Detail'!$CK$30,'Sales - Detail'!$CS$30,'Sales - Detail'!$CW$30,'Sales - Detail'!$CY$30,'Sales - Detail'!$DA$30,'Sales - Detail'!$I$31,'Sales - Detail'!$Q$31,'Sales - Detail'!$Y$31,'Sales - Detail'!$AG$31,'Sales - Detail'!$AO$31,'Sales - Detail'!$AW$31,'Sales - Detail'!$BE$31,'Sales - Detail'!$BM$31,'Sales - Detail'!$BU$31,'Sales - Detail'!$CC$31</definedName>
    <definedName name="QB_FORMULA_24" localSheetId="19" hidden="1">'Sales Detail'!$AQ$32,'Sales Detail'!$AW$32,'Sales Detail'!$BC$32,'Sales Detail'!$BI$32,'Sales Detail'!$BM$32,'Sales Detail'!$BN$32,'Sales Detail'!$BO$32,'Sales Detail'!$BQ$32,'Sales Detail'!$G$33,'Sales Detail'!$M$33,'Sales Detail'!$S$33,'Sales Detail'!$Y$33,'Sales Detail'!$AE$33,'Sales Detail'!$AK$33,'Sales Detail'!$AQ$33,'Sales Detail'!$AW$33</definedName>
    <definedName name="QB_FORMULA_24" localSheetId="20" hidden="1">'Sales Detail.'!$AI$34,'Sales Detail.'!$AM$34,'Sales Detail.'!$AQ$34,'Sales Detail.'!$AS$34,'Sales Detail.'!$AT$34,'Sales Detail.'!$AU$34,'Sales Detail.'!$G$35,'Sales Detail.'!$K$35,'Sales Detail.'!$O$35,'Sales Detail.'!$S$35,'Sales Detail.'!$W$35,'Sales Detail.'!$AA$35,'Sales Detail.'!$AE$35,'Sales Detail.'!$AI$35,'Sales Detail.'!$AM$35,'Sales Detail.'!$AQ$35</definedName>
    <definedName name="QB_FORMULA_240" localSheetId="21" hidden="1">'Sales - Detail'!$CW$259,'Sales - Detail'!$CY$259,'Sales - Detail'!$DA$259,'Sales - Detail'!$I$260,'Sales - Detail'!$Q$260,'Sales - Detail'!$Y$260,'Sales - Detail'!$AG$260,'Sales - Detail'!$AO$260,'Sales - Detail'!$AW$260,'Sales - Detail'!$BE$260,'Sales - Detail'!$BM$260,'Sales - Detail'!$BU$260,'Sales - Detail'!$CC$260,'Sales - Detail'!$CK$260,'Sales - Detail'!$CS$260,'Sales - Detail'!$CW$260</definedName>
    <definedName name="QB_FORMULA_240" localSheetId="19" hidden="1">'Sales Detail'!$BM$276,'Sales Detail'!$BN$276,'Sales Detail'!$BO$276,'Sales Detail'!$BQ$276,'Sales Detail'!$G$277,'Sales Detail'!$M$277,'Sales Detail'!$S$277,'Sales Detail'!$Y$277,'Sales Detail'!$AE$277,'Sales Detail'!$AK$277,'Sales Detail'!$AQ$277,'Sales Detail'!$AW$277,'Sales Detail'!$BC$277,'Sales Detail'!$BI$277,'Sales Detail'!$BM$277,'Sales Detail'!$BN$277</definedName>
    <definedName name="QB_FORMULA_240" localSheetId="20" hidden="1">'Sales Detail.'!$W$299,'Sales Detail.'!$AA$299,'Sales Detail.'!$AE$299,'Sales Detail.'!$AI$299,'Sales Detail.'!$AM$299,'Sales Detail.'!$AQ$299,'Sales Detail.'!$AS$299,'Sales Detail.'!$AT$299,'Sales Detail.'!$AU$299,'Sales Detail.'!$G$300,'Sales Detail.'!$K$300,'Sales Detail.'!$O$300,'Sales Detail.'!$S$300,'Sales Detail.'!$W$300,'Sales Detail.'!$AA$300,'Sales Detail.'!$AE$300</definedName>
    <definedName name="QB_FORMULA_241" localSheetId="21" hidden="1">'Sales - Detail'!$CY$260,'Sales - Detail'!$DA$260,'Sales - Detail'!$I$261,'Sales - Detail'!$Q$261,'Sales - Detail'!$Y$261,'Sales - Detail'!$AG$261,'Sales - Detail'!$AO$261,'Sales - Detail'!$AW$261,'Sales - Detail'!$BE$261,'Sales - Detail'!$BM$261,'Sales - Detail'!$BU$261,'Sales - Detail'!$CC$261,'Sales - Detail'!$CK$261,'Sales - Detail'!$CS$261,'Sales - Detail'!$CW$261,'Sales - Detail'!$CY$261</definedName>
    <definedName name="QB_FORMULA_241" localSheetId="19" hidden="1">'Sales Detail'!$BO$277,'Sales Detail'!$BQ$277,'Sales Detail'!$G$278,'Sales Detail'!$M$278,'Sales Detail'!$S$278,'Sales Detail'!$Y$278,'Sales Detail'!$AE$278,'Sales Detail'!$AK$278,'Sales Detail'!$AQ$278,'Sales Detail'!$AW$278,'Sales Detail'!$BC$278,'Sales Detail'!$BI$278,'Sales Detail'!$BM$278,'Sales Detail'!$BN$278,'Sales Detail'!$BO$278,'Sales Detail'!$BQ$278</definedName>
    <definedName name="QB_FORMULA_241" localSheetId="20" hidden="1">'Sales Detail.'!$AI$300,'Sales Detail.'!$AM$300,'Sales Detail.'!$AQ$300,'Sales Detail.'!$AS$300,'Sales Detail.'!$AT$300,'Sales Detail.'!$AU$300,'Sales Detail.'!$G$301,'Sales Detail.'!$K$301,'Sales Detail.'!$O$301,'Sales Detail.'!$S$301,'Sales Detail.'!$W$301,'Sales Detail.'!$AA$301,'Sales Detail.'!$AE$301,'Sales Detail.'!$AI$301,'Sales Detail.'!$AM$301,'Sales Detail.'!$AQ$301</definedName>
    <definedName name="QB_FORMULA_242" localSheetId="21" hidden="1">'Sales - Detail'!$DA$261,'Sales - Detail'!$I$262,'Sales - Detail'!$Q$262,'Sales - Detail'!$Y$262,'Sales - Detail'!$AG$262,'Sales - Detail'!$AO$262,'Sales - Detail'!$AW$262,'Sales - Detail'!$BE$262,'Sales - Detail'!$BM$262,'Sales - Detail'!$BU$262,'Sales - Detail'!$CC$262,'Sales - Detail'!$CK$262,'Sales - Detail'!$CS$262,'Sales - Detail'!$CW$262,'Sales - Detail'!$CY$262,'Sales - Detail'!$DA$262</definedName>
    <definedName name="QB_FORMULA_242" localSheetId="19" hidden="1">'Sales Detail'!$G$279,'Sales Detail'!$M$279,'Sales Detail'!$S$279,'Sales Detail'!$Y$279,'Sales Detail'!$AE$279,'Sales Detail'!$AK$279,'Sales Detail'!$AQ$279,'Sales Detail'!$AW$279,'Sales Detail'!$BC$279,'Sales Detail'!$BI$279,'Sales Detail'!$BM$279,'Sales Detail'!$BN$279,'Sales Detail'!$BO$279,'Sales Detail'!$BQ$279,'Sales Detail'!$G$280,'Sales Detail'!$M$280</definedName>
    <definedName name="QB_FORMULA_242" localSheetId="20" hidden="1">'Sales Detail.'!$AS$301,'Sales Detail.'!$AT$301,'Sales Detail.'!$AU$301,'Sales Detail.'!$G$302,'Sales Detail.'!$K$302,'Sales Detail.'!$O$302,'Sales Detail.'!$S$302,'Sales Detail.'!$W$302,'Sales Detail.'!$AA$302,'Sales Detail.'!$AE$302,'Sales Detail.'!$AI$302,'Sales Detail.'!$AM$302,'Sales Detail.'!$AQ$302,'Sales Detail.'!$AS$302,'Sales Detail.'!$AT$302,'Sales Detail.'!$AU$302</definedName>
    <definedName name="QB_FORMULA_243" localSheetId="21" hidden="1">'Sales - Detail'!$I$263,'Sales - Detail'!$Q$263,'Sales - Detail'!$Y$263,'Sales - Detail'!$AG$263,'Sales - Detail'!$AO$263,'Sales - Detail'!$AW$263,'Sales - Detail'!$BE$263,'Sales - Detail'!$BM$263,'Sales - Detail'!$BU$263,'Sales - Detail'!$CC$263,'Sales - Detail'!$CK$263,'Sales - Detail'!$CS$263,'Sales - Detail'!$CW$263,'Sales - Detail'!$CY$263,'Sales - Detail'!$DA$263,'Sales - Detail'!$I$264</definedName>
    <definedName name="QB_FORMULA_243" localSheetId="19" hidden="1">'Sales Detail'!$S$280,'Sales Detail'!$Y$280,'Sales Detail'!$AE$280,'Sales Detail'!$AK$280,'Sales Detail'!$AQ$280,'Sales Detail'!$AW$280,'Sales Detail'!$BC$280,'Sales Detail'!$BI$280,'Sales Detail'!$BM$280,'Sales Detail'!$BN$280,'Sales Detail'!$BO$280,'Sales Detail'!$BQ$280,'Sales Detail'!$G$281,'Sales Detail'!$M$281,'Sales Detail'!$S$281,'Sales Detail'!$Y$281</definedName>
    <definedName name="QB_FORMULA_243" localSheetId="20" hidden="1">'Sales Detail.'!$G$303,'Sales Detail.'!$K$303,'Sales Detail.'!$O$303,'Sales Detail.'!$S$303,'Sales Detail.'!$W$303,'Sales Detail.'!$AA$303,'Sales Detail.'!$AE$303,'Sales Detail.'!$AI$303,'Sales Detail.'!$AM$303,'Sales Detail.'!$AQ$303,'Sales Detail.'!$AS$303,'Sales Detail.'!$AT$303,'Sales Detail.'!$AU$303,'Sales Detail.'!$G$304,'Sales Detail.'!$K$304,'Sales Detail.'!$O$304</definedName>
    <definedName name="QB_FORMULA_244" localSheetId="21" hidden="1">'Sales - Detail'!$Q$264,'Sales - Detail'!$Y$264,'Sales - Detail'!$AG$264,'Sales - Detail'!$AO$264,'Sales - Detail'!$AW$264,'Sales - Detail'!$BE$264,'Sales - Detail'!$BM$264,'Sales - Detail'!$BU$264,'Sales - Detail'!$CC$264,'Sales - Detail'!$CK$264,'Sales - Detail'!$CS$264,'Sales - Detail'!$CW$264,'Sales - Detail'!$CY$264,'Sales - Detail'!$DA$264,'Sales - Detail'!$I$265,'Sales - Detail'!$Q$265</definedName>
    <definedName name="QB_FORMULA_244" localSheetId="19" hidden="1">'Sales Detail'!$AE$281,'Sales Detail'!$AK$281,'Sales Detail'!$AQ$281,'Sales Detail'!$AW$281,'Sales Detail'!$BC$281,'Sales Detail'!$BI$281,'Sales Detail'!$BM$281,'Sales Detail'!$BN$281,'Sales Detail'!$BO$281,'Sales Detail'!$BQ$281,'Sales Detail'!$G$282,'Sales Detail'!$M$282,'Sales Detail'!$S$282,'Sales Detail'!$Y$282,'Sales Detail'!$AE$282,'Sales Detail'!$AK$282</definedName>
    <definedName name="QB_FORMULA_244" localSheetId="20" hidden="1">'Sales Detail.'!$S$304,'Sales Detail.'!$W$304,'Sales Detail.'!$AA$304,'Sales Detail.'!$AE$304,'Sales Detail.'!$AI$304,'Sales Detail.'!$AM$304,'Sales Detail.'!$AQ$304,'Sales Detail.'!$AS$304,'Sales Detail.'!$AT$304,'Sales Detail.'!$AU$304,'Sales Detail.'!$G$305,'Sales Detail.'!$K$305,'Sales Detail.'!$O$305,'Sales Detail.'!$S$305,'Sales Detail.'!$W$305,'Sales Detail.'!$AA$305</definedName>
    <definedName name="QB_FORMULA_245" localSheetId="21" hidden="1">'Sales - Detail'!$Y$265,'Sales - Detail'!$AG$265,'Sales - Detail'!$AO$265,'Sales - Detail'!$AW$265,'Sales - Detail'!$BE$265,'Sales - Detail'!$BM$265,'Sales - Detail'!$BU$265,'Sales - Detail'!$CC$265,'Sales - Detail'!$CK$265,'Sales - Detail'!$CS$265,'Sales - Detail'!$CW$265,'Sales - Detail'!$CY$265,'Sales - Detail'!$DA$265,'Sales - Detail'!$E$266,'Sales - Detail'!$G$266,'Sales - Detail'!$I$266</definedName>
    <definedName name="QB_FORMULA_245" localSheetId="19" hidden="1">'Sales Detail'!$AQ$282,'Sales Detail'!$AW$282,'Sales Detail'!$BC$282,'Sales Detail'!$BI$282,'Sales Detail'!$BM$282,'Sales Detail'!$BN$282,'Sales Detail'!$BO$282,'Sales Detail'!$BQ$282,'Sales Detail'!$G$283,'Sales Detail'!$M$283,'Sales Detail'!$S$283,'Sales Detail'!$Y$283,'Sales Detail'!$AE$283,'Sales Detail'!$AK$283,'Sales Detail'!$AQ$283,'Sales Detail'!$AW$283</definedName>
    <definedName name="QB_FORMULA_245" localSheetId="20" hidden="1">'Sales Detail.'!$AE$305,'Sales Detail.'!$AI$305,'Sales Detail.'!$AM$305,'Sales Detail.'!$AQ$305,'Sales Detail.'!$AS$305,'Sales Detail.'!$AT$305,'Sales Detail.'!$AU$305,'Sales Detail.'!$G$306,'Sales Detail.'!$K$306,'Sales Detail.'!$O$306,'Sales Detail.'!$S$306,'Sales Detail.'!$W$306,'Sales Detail.'!$AA$306,'Sales Detail.'!$AE$306,'Sales Detail.'!$AI$306,'Sales Detail.'!$AM$306</definedName>
    <definedName name="QB_FORMULA_246" localSheetId="21" hidden="1">'Sales - Detail'!$M$266,'Sales - Detail'!$O$266,'Sales - Detail'!$Q$266,'Sales - Detail'!$U$266,'Sales - Detail'!$W$266,'Sales - Detail'!$Y$266,'Sales - Detail'!$AC$266,'Sales - Detail'!$AE$266,'Sales - Detail'!$AG$266,'Sales - Detail'!$AK$266,'Sales - Detail'!$AM$266,'Sales - Detail'!$AO$266,'Sales - Detail'!$AS$266,'Sales - Detail'!$AU$266,'Sales - Detail'!$AW$266,'Sales - Detail'!$BA$266</definedName>
    <definedName name="QB_FORMULA_246" localSheetId="19" hidden="1">'Sales Detail'!$BC$283,'Sales Detail'!$BI$283,'Sales Detail'!$BM$283,'Sales Detail'!$BN$283,'Sales Detail'!$BO$283,'Sales Detail'!$BQ$283,'Sales Detail'!$G$284,'Sales Detail'!$M$284,'Sales Detail'!$S$284,'Sales Detail'!$Y$284,'Sales Detail'!$AE$284,'Sales Detail'!$AK$284,'Sales Detail'!$AQ$284,'Sales Detail'!$AW$284,'Sales Detail'!$BC$284,'Sales Detail'!$BI$284</definedName>
    <definedName name="QB_FORMULA_246" localSheetId="20" hidden="1">'Sales Detail.'!$AQ$306,'Sales Detail.'!$AS$306,'Sales Detail.'!$AT$306,'Sales Detail.'!$AU$306,'Sales Detail.'!$G$307,'Sales Detail.'!$K$307,'Sales Detail.'!$O$307,'Sales Detail.'!$S$307,'Sales Detail.'!$W$307,'Sales Detail.'!$AA$307,'Sales Detail.'!$AE$307,'Sales Detail.'!$AI$307,'Sales Detail.'!$AM$307,'Sales Detail.'!$AQ$307,'Sales Detail.'!$AS$307,'Sales Detail.'!$AT$307</definedName>
    <definedName name="QB_FORMULA_247" localSheetId="21" hidden="1">'Sales - Detail'!$BC$266,'Sales - Detail'!$BE$266,'Sales - Detail'!$BI$266,'Sales - Detail'!$BK$266,'Sales - Detail'!$BM$266,'Sales - Detail'!$BQ$266,'Sales - Detail'!$BS$266,'Sales - Detail'!$BU$266,'Sales - Detail'!$BY$266,'Sales - Detail'!$CA$266,'Sales - Detail'!$CC$266,'Sales - Detail'!$CG$266,'Sales - Detail'!$CI$266,'Sales - Detail'!$CK$266,'Sales - Detail'!$CO$266,'Sales - Detail'!$CQ$266</definedName>
    <definedName name="QB_FORMULA_247" localSheetId="19" hidden="1">'Sales Detail'!$BM$284,'Sales Detail'!$BN$284,'Sales Detail'!$BO$284,'Sales Detail'!$BQ$284,'Sales Detail'!$G$285,'Sales Detail'!$M$285,'Sales Detail'!$S$285,'Sales Detail'!$Y$285,'Sales Detail'!$AE$285,'Sales Detail'!$AK$285,'Sales Detail'!$AQ$285,'Sales Detail'!$AW$285,'Sales Detail'!$BC$285,'Sales Detail'!$BI$285,'Sales Detail'!$BM$285,'Sales Detail'!$BN$285</definedName>
    <definedName name="QB_FORMULA_247" localSheetId="20" hidden="1">'Sales Detail.'!$AU$307,'Sales Detail.'!$G$308,'Sales Detail.'!$K$308,'Sales Detail.'!$O$308,'Sales Detail.'!$S$308,'Sales Detail.'!$W$308,'Sales Detail.'!$AA$308,'Sales Detail.'!$AE$308,'Sales Detail.'!$AI$308,'Sales Detail.'!$AM$308,'Sales Detail.'!$AQ$308,'Sales Detail.'!$AS$308,'Sales Detail.'!$AT$308,'Sales Detail.'!$AU$308,'Sales Detail.'!$G$309,'Sales Detail.'!$K$309</definedName>
    <definedName name="QB_FORMULA_248" localSheetId="21" hidden="1">'Sales - Detail'!$CS$266,'Sales - Detail'!$CW$266,'Sales - Detail'!$CY$266,'Sales - Detail'!$DA$266,'Sales - Detail'!$E$267,'Sales - Detail'!$G$267,'Sales - Detail'!$I$267,'Sales - Detail'!$M$267,'Sales - Detail'!$O$267,'Sales - Detail'!$Q$267,'Sales - Detail'!$U$267,'Sales - Detail'!$W$267,'Sales - Detail'!$Y$267,'Sales - Detail'!$AC$267,'Sales - Detail'!$AE$267,'Sales - Detail'!$AG$267</definedName>
    <definedName name="QB_FORMULA_248" localSheetId="19" hidden="1">'Sales Detail'!$BO$285,'Sales Detail'!$BQ$285,'Sales Detail'!$G$286,'Sales Detail'!$M$286,'Sales Detail'!$S$286,'Sales Detail'!$Y$286,'Sales Detail'!$AE$286,'Sales Detail'!$AK$286,'Sales Detail'!$AQ$286,'Sales Detail'!$AW$286,'Sales Detail'!$BC$286,'Sales Detail'!$BI$286,'Sales Detail'!$BM$286,'Sales Detail'!$BN$286,'Sales Detail'!$BO$286,'Sales Detail'!$BQ$286</definedName>
    <definedName name="QB_FORMULA_248" localSheetId="20" hidden="1">'Sales Detail.'!$O$309,'Sales Detail.'!$S$309,'Sales Detail.'!$W$309,'Sales Detail.'!$AA$309,'Sales Detail.'!$AE$309,'Sales Detail.'!$AI$309,'Sales Detail.'!$AM$309,'Sales Detail.'!$AQ$309,'Sales Detail.'!$AS$309,'Sales Detail.'!$AT$309,'Sales Detail.'!$AU$309,'Sales Detail.'!$G$310,'Sales Detail.'!$K$310,'Sales Detail.'!$O$310,'Sales Detail.'!$S$310,'Sales Detail.'!$W$310</definedName>
    <definedName name="QB_FORMULA_249" localSheetId="21" hidden="1">'Sales - Detail'!$AK$267,'Sales - Detail'!$AM$267,'Sales - Detail'!$AO$267,'Sales - Detail'!$AS$267,'Sales - Detail'!$AU$267,'Sales - Detail'!$AW$267,'Sales - Detail'!$BA$267,'Sales - Detail'!$BC$267,'Sales - Detail'!$BE$267,'Sales - Detail'!$BI$267,'Sales - Detail'!$BK$267,'Sales - Detail'!$BM$267,'Sales - Detail'!$BQ$267,'Sales - Detail'!$BS$267,'Sales - Detail'!$BU$267,'Sales - Detail'!$BY$267</definedName>
    <definedName name="QB_FORMULA_249" localSheetId="19" hidden="1">'Sales Detail'!$G$287,'Sales Detail'!$M$287,'Sales Detail'!$S$287,'Sales Detail'!$Y$287,'Sales Detail'!$AE$287,'Sales Detail'!$AK$287,'Sales Detail'!$AQ$287,'Sales Detail'!$AW$287,'Sales Detail'!$BC$287,'Sales Detail'!$BI$287,'Sales Detail'!$BM$287,'Sales Detail'!$BN$287,'Sales Detail'!$BO$287,'Sales Detail'!$BQ$287,'Sales Detail'!$G$288,'Sales Detail'!$M$288</definedName>
    <definedName name="QB_FORMULA_249" localSheetId="20" hidden="1">'Sales Detail.'!$AA$310,'Sales Detail.'!$AE$310,'Sales Detail.'!$AI$310,'Sales Detail.'!$AM$310,'Sales Detail.'!$AQ$310,'Sales Detail.'!$AS$310,'Sales Detail.'!$AT$310,'Sales Detail.'!$AU$310,'Sales Detail.'!$G$311,'Sales Detail.'!$K$311,'Sales Detail.'!$O$311,'Sales Detail.'!$S$311,'Sales Detail.'!$W$311,'Sales Detail.'!$AA$311,'Sales Detail.'!$AE$311,'Sales Detail.'!$AI$311</definedName>
    <definedName name="QB_FORMULA_25" localSheetId="21" hidden="1">'Sales - Detail'!$CK$31,'Sales - Detail'!$CS$31,'Sales - Detail'!$CW$31,'Sales - Detail'!$CY$31,'Sales - Detail'!$DA$31,'Sales - Detail'!$I$32,'Sales - Detail'!$Q$32,'Sales - Detail'!$Y$32,'Sales - Detail'!$AG$32,'Sales - Detail'!$AO$32,'Sales - Detail'!$AW$32,'Sales - Detail'!$BE$32,'Sales - Detail'!$BM$32,'Sales - Detail'!$BU$32,'Sales - Detail'!$CC$32,'Sales - Detail'!$CK$32</definedName>
    <definedName name="QB_FORMULA_25" localSheetId="19" hidden="1">'Sales Detail'!$BC$33,'Sales Detail'!$BI$33,'Sales Detail'!$BM$33,'Sales Detail'!$BN$33,'Sales Detail'!$BO$33,'Sales Detail'!$BQ$33,'Sales Detail'!$G$34,'Sales Detail'!$M$34,'Sales Detail'!$S$34,'Sales Detail'!$Y$34,'Sales Detail'!$AE$34,'Sales Detail'!$AK$34,'Sales Detail'!$AQ$34,'Sales Detail'!$AW$34,'Sales Detail'!$BC$34,'Sales Detail'!$BI$34</definedName>
    <definedName name="QB_FORMULA_25" localSheetId="20" hidden="1">'Sales Detail.'!$AS$35,'Sales Detail.'!$AT$35,'Sales Detail.'!$AU$35,'Sales Detail.'!$G$36,'Sales Detail.'!$K$36,'Sales Detail.'!$O$36,'Sales Detail.'!$S$36,'Sales Detail.'!$W$36,'Sales Detail.'!$AA$36,'Sales Detail.'!$AE$36,'Sales Detail.'!$AI$36,'Sales Detail.'!$AM$36,'Sales Detail.'!$AQ$36,'Sales Detail.'!$AS$36,'Sales Detail.'!$AT$36,'Sales Detail.'!$AU$36</definedName>
    <definedName name="QB_FORMULA_250" localSheetId="21" hidden="1">'Sales - Detail'!$CA$267,'Sales - Detail'!$CC$267,'Sales - Detail'!$CG$267,'Sales - Detail'!$CI$267,'Sales - Detail'!$CK$267,'Sales - Detail'!$CO$267,'Sales - Detail'!$CQ$267,'Sales - Detail'!$CS$267,'Sales - Detail'!$CW$267,'Sales - Detail'!$CY$267,'Sales - Detail'!$DA$267,'Sales - Detail'!$I$269,'Sales - Detail'!$Q$269,'Sales - Detail'!$Y$269,'Sales - Detail'!$AG$269,'Sales - Detail'!$AO$269</definedName>
    <definedName name="QB_FORMULA_250" localSheetId="19" hidden="1">'Sales Detail'!$S$288,'Sales Detail'!$Y$288,'Sales Detail'!$AE$288,'Sales Detail'!$AK$288,'Sales Detail'!$AQ$288,'Sales Detail'!$AW$288,'Sales Detail'!$BC$288,'Sales Detail'!$BI$288,'Sales Detail'!$BM$288,'Sales Detail'!$BN$288,'Sales Detail'!$BO$288,'Sales Detail'!$BQ$288,'Sales Detail'!$G$289,'Sales Detail'!$M$289,'Sales Detail'!$S$289,'Sales Detail'!$Y$289</definedName>
    <definedName name="QB_FORMULA_250" localSheetId="20" hidden="1">'Sales Detail.'!$AM$311,'Sales Detail.'!$AQ$311,'Sales Detail.'!$AS$311,'Sales Detail.'!$AT$311,'Sales Detail.'!$AU$311,'Sales Detail.'!$G$312,'Sales Detail.'!$K$312,'Sales Detail.'!$O$312,'Sales Detail.'!$S$312,'Sales Detail.'!$W$312,'Sales Detail.'!$AA$312,'Sales Detail.'!$AE$312,'Sales Detail.'!$AI$312,'Sales Detail.'!$AM$312,'Sales Detail.'!$AQ$312,'Sales Detail.'!$AS$312</definedName>
    <definedName name="QB_FORMULA_251" localSheetId="21" hidden="1">'Sales - Detail'!$AW$269,'Sales - Detail'!$BE$269,'Sales - Detail'!$BM$269,'Sales - Detail'!$BU$269,'Sales - Detail'!$CC$269,'Sales - Detail'!$CK$269,'Sales - Detail'!$CS$269,'Sales - Detail'!$CW$269,'Sales - Detail'!$CY$269,'Sales - Detail'!$DA$269,'Sales - Detail'!$I$270,'Sales - Detail'!$Q$270,'Sales - Detail'!$Y$270,'Sales - Detail'!$AG$270,'Sales - Detail'!$AO$270,'Sales - Detail'!$AW$270</definedName>
    <definedName name="QB_FORMULA_251" localSheetId="19" hidden="1">'Sales Detail'!$AE$289,'Sales Detail'!$AK$289,'Sales Detail'!$AQ$289,'Sales Detail'!$AW$289,'Sales Detail'!$BC$289,'Sales Detail'!$BI$289,'Sales Detail'!$BM$289,'Sales Detail'!$BN$289,'Sales Detail'!$BO$289,'Sales Detail'!$BQ$289,'Sales Detail'!$G$290,'Sales Detail'!$M$290,'Sales Detail'!$S$290,'Sales Detail'!$Y$290,'Sales Detail'!$AE$290,'Sales Detail'!$AK$290</definedName>
    <definedName name="QB_FORMULA_251" localSheetId="20" hidden="1">'Sales Detail.'!$AT$312,'Sales Detail.'!$AU$312,'Sales Detail.'!$G$313,'Sales Detail.'!$K$313,'Sales Detail.'!$O$313,'Sales Detail.'!$S$313,'Sales Detail.'!$W$313,'Sales Detail.'!$AA$313,'Sales Detail.'!$AE$313,'Sales Detail.'!$AI$313,'Sales Detail.'!$AM$313,'Sales Detail.'!$AQ$313,'Sales Detail.'!$AS$313,'Sales Detail.'!$AT$313,'Sales Detail.'!$AU$313,'Sales Detail.'!$G$314</definedName>
    <definedName name="QB_FORMULA_252" localSheetId="21" hidden="1">'Sales - Detail'!$BE$270,'Sales - Detail'!$BM$270,'Sales - Detail'!$BU$270,'Sales - Detail'!$CC$270,'Sales - Detail'!$CK$270,'Sales - Detail'!$CS$270,'Sales - Detail'!$CW$270,'Sales - Detail'!$CY$270,'Sales - Detail'!$DA$270,'Sales - Detail'!$I$271,'Sales - Detail'!$Q$271,'Sales - Detail'!$Y$271,'Sales - Detail'!$AG$271,'Sales - Detail'!$AO$271,'Sales - Detail'!$AW$271,'Sales - Detail'!$BE$271</definedName>
    <definedName name="QB_FORMULA_252" localSheetId="19" hidden="1">'Sales Detail'!$AQ$290,'Sales Detail'!$AW$290,'Sales Detail'!$BC$290,'Sales Detail'!$BI$290,'Sales Detail'!$BM$290,'Sales Detail'!$BN$290,'Sales Detail'!$BO$290,'Sales Detail'!$BQ$290,'Sales Detail'!$G$291,'Sales Detail'!$M$291,'Sales Detail'!$S$291,'Sales Detail'!$Y$291,'Sales Detail'!$AE$291,'Sales Detail'!$AK$291,'Sales Detail'!$AQ$291,'Sales Detail'!$AW$291</definedName>
    <definedName name="QB_FORMULA_252" localSheetId="20" hidden="1">'Sales Detail.'!$K$314,'Sales Detail.'!$O$314,'Sales Detail.'!$S$314,'Sales Detail.'!$W$314,'Sales Detail.'!$AA$314,'Sales Detail.'!$AE$314,'Sales Detail.'!$AI$314,'Sales Detail.'!$AM$314,'Sales Detail.'!$AQ$314,'Sales Detail.'!$AS$314,'Sales Detail.'!$AT$314,'Sales Detail.'!$AU$314,'Sales Detail.'!$G$315,'Sales Detail.'!$K$315,'Sales Detail.'!$O$315,'Sales Detail.'!$S$315</definedName>
    <definedName name="QB_FORMULA_253" localSheetId="21" hidden="1">'Sales - Detail'!$BM$271,'Sales - Detail'!$BU$271,'Sales - Detail'!$CC$271,'Sales - Detail'!$CK$271,'Sales - Detail'!$CS$271,'Sales - Detail'!$CW$271,'Sales - Detail'!$CY$271,'Sales - Detail'!$DA$271,'Sales - Detail'!$I$272,'Sales - Detail'!$Q$272,'Sales - Detail'!$Y$272,'Sales - Detail'!$AG$272,'Sales - Detail'!$AO$272,'Sales - Detail'!$AW$272,'Sales - Detail'!$BE$272,'Sales - Detail'!$BM$272</definedName>
    <definedName name="QB_FORMULA_253" localSheetId="19" hidden="1">'Sales Detail'!$BC$291,'Sales Detail'!$BI$291,'Sales Detail'!$BM$291,'Sales Detail'!$BN$291,'Sales Detail'!$BO$291,'Sales Detail'!$BQ$291,'Sales Detail'!$G$292,'Sales Detail'!$M$292,'Sales Detail'!$S$292,'Sales Detail'!$Y$292,'Sales Detail'!$AE$292,'Sales Detail'!$AK$292,'Sales Detail'!$AQ$292,'Sales Detail'!$AW$292,'Sales Detail'!$BC$292,'Sales Detail'!$BI$292</definedName>
    <definedName name="QB_FORMULA_253" localSheetId="20" hidden="1">'Sales Detail.'!$W$315,'Sales Detail.'!$AA$315,'Sales Detail.'!$AE$315,'Sales Detail.'!$AI$315,'Sales Detail.'!$AM$315,'Sales Detail.'!$AQ$315,'Sales Detail.'!$AS$315,'Sales Detail.'!$AT$315,'Sales Detail.'!$AU$315,'Sales Detail.'!$G$316,'Sales Detail.'!$K$316,'Sales Detail.'!$O$316,'Sales Detail.'!$S$316,'Sales Detail.'!$W$316,'Sales Detail.'!$AA$316,'Sales Detail.'!$AE$316</definedName>
    <definedName name="QB_FORMULA_254" localSheetId="21" hidden="1">'Sales - Detail'!$BU$272,'Sales - Detail'!$CC$272,'Sales - Detail'!$CK$272,'Sales - Detail'!$CS$272,'Sales - Detail'!$CW$272,'Sales - Detail'!$CY$272,'Sales - Detail'!$DA$272,'Sales - Detail'!$E$273,'Sales - Detail'!$G$273,'Sales - Detail'!$I$273,'Sales - Detail'!$M$273,'Sales - Detail'!$O$273,'Sales - Detail'!$Q$273,'Sales - Detail'!$U$273,'Sales - Detail'!$W$273,'Sales - Detail'!$Y$273</definedName>
    <definedName name="QB_FORMULA_254" localSheetId="19" hidden="1">'Sales Detail'!$BM$292,'Sales Detail'!$BN$292,'Sales Detail'!$BO$292,'Sales Detail'!$BQ$292,'Sales Detail'!$G$293,'Sales Detail'!$M$293,'Sales Detail'!$S$293,'Sales Detail'!$Y$293,'Sales Detail'!$AE$293,'Sales Detail'!$AK$293,'Sales Detail'!$AQ$293,'Sales Detail'!$AW$293,'Sales Detail'!$BC$293,'Sales Detail'!$BI$293,'Sales Detail'!$BM$293,'Sales Detail'!$BN$293</definedName>
    <definedName name="QB_FORMULA_254" localSheetId="20" hidden="1">'Sales Detail.'!$AI$316,'Sales Detail.'!$AM$316,'Sales Detail.'!$AQ$316,'Sales Detail.'!$AS$316,'Sales Detail.'!$AT$316,'Sales Detail.'!$AU$316,'Sales Detail.'!$G$317,'Sales Detail.'!$K$317,'Sales Detail.'!$O$317,'Sales Detail.'!$S$317,'Sales Detail.'!$W$317,'Sales Detail.'!$AA$317,'Sales Detail.'!$AE$317,'Sales Detail.'!$AI$317,'Sales Detail.'!$AM$317,'Sales Detail.'!$AQ$317</definedName>
    <definedName name="QB_FORMULA_255" localSheetId="21" hidden="1">'Sales - Detail'!$AC$273,'Sales - Detail'!$AE$273,'Sales - Detail'!$AG$273,'Sales - Detail'!$AK$273,'Sales - Detail'!$AM$273,'Sales - Detail'!$AO$273,'Sales - Detail'!$AS$273,'Sales - Detail'!$AU$273,'Sales - Detail'!$AW$273,'Sales - Detail'!$BA$273,'Sales - Detail'!$BC$273,'Sales - Detail'!$BE$273,'Sales - Detail'!$BI$273,'Sales - Detail'!$BK$273,'Sales - Detail'!$BM$273,'Sales - Detail'!$BQ$273</definedName>
    <definedName name="QB_FORMULA_255" localSheetId="19" hidden="1">'Sales Detail'!$BO$293,'Sales Detail'!$BQ$293,'Sales Detail'!$G$294,'Sales Detail'!$M$294,'Sales Detail'!$S$294,'Sales Detail'!$Y$294,'Sales Detail'!$AE$294,'Sales Detail'!$AK$294,'Sales Detail'!$AQ$294,'Sales Detail'!$AW$294,'Sales Detail'!$BC$294,'Sales Detail'!$BI$294,'Sales Detail'!$BM$294,'Sales Detail'!$BN$294,'Sales Detail'!$BO$294,'Sales Detail'!$BQ$294</definedName>
    <definedName name="QB_FORMULA_255" localSheetId="20" hidden="1">'Sales Detail.'!$AS$317,'Sales Detail.'!$AT$317,'Sales Detail.'!$AU$317,'Sales Detail.'!$G$318,'Sales Detail.'!$K$318,'Sales Detail.'!$O$318,'Sales Detail.'!$S$318,'Sales Detail.'!$W$318,'Sales Detail.'!$AA$318,'Sales Detail.'!$AE$318,'Sales Detail.'!$AI$318,'Sales Detail.'!$AM$318,'Sales Detail.'!$AQ$318,'Sales Detail.'!$AS$318,'Sales Detail.'!$AT$318,'Sales Detail.'!$AU$318</definedName>
    <definedName name="QB_FORMULA_256" localSheetId="21" hidden="1">'Sales - Detail'!$BS$273,'Sales - Detail'!$BU$273,'Sales - Detail'!$BY$273,'Sales - Detail'!$CA$273,'Sales - Detail'!$CC$273,'Sales - Detail'!$CG$273,'Sales - Detail'!$CI$273,'Sales - Detail'!$CK$273,'Sales - Detail'!$CO$273,'Sales - Detail'!$CQ$273,'Sales - Detail'!$CS$273,'Sales - Detail'!$CW$273,'Sales - Detail'!$CY$273,'Sales - Detail'!$DA$273,'Sales - Detail'!$I$275,'Sales - Detail'!$Q$275</definedName>
    <definedName name="QB_FORMULA_256" localSheetId="19" hidden="1">'Sales Detail'!$G$295,'Sales Detail'!$M$295,'Sales Detail'!$S$295,'Sales Detail'!$Y$295,'Sales Detail'!$AE$295,'Sales Detail'!$AK$295,'Sales Detail'!$AQ$295,'Sales Detail'!$AW$295,'Sales Detail'!$BC$295,'Sales Detail'!$BI$295,'Sales Detail'!$BM$295,'Sales Detail'!$BN$295,'Sales Detail'!$BO$295,'Sales Detail'!$BQ$295,'Sales Detail'!$G$296,'Sales Detail'!$M$296</definedName>
    <definedName name="QB_FORMULA_256" localSheetId="20" hidden="1">'Sales Detail.'!$G$319,'Sales Detail.'!$K$319,'Sales Detail.'!$O$319,'Sales Detail.'!$S$319,'Sales Detail.'!$W$319,'Sales Detail.'!$AA$319,'Sales Detail.'!$AE$319,'Sales Detail.'!$AI$319,'Sales Detail.'!$AM$319,'Sales Detail.'!$AQ$319,'Sales Detail.'!$AS$319,'Sales Detail.'!$AT$319,'Sales Detail.'!$AU$319,'Sales Detail.'!$G$320,'Sales Detail.'!$K$320,'Sales Detail.'!$O$320</definedName>
    <definedName name="QB_FORMULA_257" localSheetId="21" hidden="1">'Sales - Detail'!$Y$275,'Sales - Detail'!$AG$275,'Sales - Detail'!$AO$275,'Sales - Detail'!$AW$275,'Sales - Detail'!$BE$275,'Sales - Detail'!$BM$275,'Sales - Detail'!$BU$275,'Sales - Detail'!$CC$275,'Sales - Detail'!$CK$275,'Sales - Detail'!$CS$275,'Sales - Detail'!$CW$275,'Sales - Detail'!$CY$275,'Sales - Detail'!$DA$275,'Sales - Detail'!$E$276,'Sales - Detail'!$G$276,'Sales - Detail'!$I$276</definedName>
    <definedName name="QB_FORMULA_257" localSheetId="19" hidden="1">'Sales Detail'!$S$296,'Sales Detail'!$Y$296,'Sales Detail'!$AE$296,'Sales Detail'!$AK$296,'Sales Detail'!$AQ$296,'Sales Detail'!$AW$296,'Sales Detail'!$BC$296,'Sales Detail'!$BI$296,'Sales Detail'!$BM$296,'Sales Detail'!$BN$296,'Sales Detail'!$BO$296,'Sales Detail'!$BQ$296,'Sales Detail'!$G$297,'Sales Detail'!$M$297,'Sales Detail'!$S$297,'Sales Detail'!$Y$297</definedName>
    <definedName name="QB_FORMULA_257" localSheetId="20" hidden="1">'Sales Detail.'!$S$320,'Sales Detail.'!$W$320,'Sales Detail.'!$AA$320,'Sales Detail.'!$AE$320,'Sales Detail.'!$AI$320,'Sales Detail.'!$AM$320,'Sales Detail.'!$AQ$320,'Sales Detail.'!$AS$320,'Sales Detail.'!$AT$320,'Sales Detail.'!$AU$320,'Sales Detail.'!$G$321,'Sales Detail.'!$K$321,'Sales Detail.'!$O$321,'Sales Detail.'!$S$321,'Sales Detail.'!$W$321,'Sales Detail.'!$AA$321</definedName>
    <definedName name="QB_FORMULA_258" localSheetId="21" hidden="1">'Sales - Detail'!$M$276,'Sales - Detail'!$O$276,'Sales - Detail'!$Q$276,'Sales - Detail'!$U$276,'Sales - Detail'!$W$276,'Sales - Detail'!$Y$276,'Sales - Detail'!$AC$276,'Sales - Detail'!$AE$276,'Sales - Detail'!$AG$276,'Sales - Detail'!$AK$276,'Sales - Detail'!$AM$276,'Sales - Detail'!$AO$276,'Sales - Detail'!$AS$276,'Sales - Detail'!$AU$276,'Sales - Detail'!$AW$276,'Sales - Detail'!$BA$276</definedName>
    <definedName name="QB_FORMULA_258" localSheetId="19" hidden="1">'Sales Detail'!$AE$297,'Sales Detail'!$AK$297,'Sales Detail'!$AQ$297,'Sales Detail'!$AW$297,'Sales Detail'!$BC$297,'Sales Detail'!$BI$297,'Sales Detail'!$BM$297,'Sales Detail'!$BN$297,'Sales Detail'!$BO$297,'Sales Detail'!$BQ$297,'Sales Detail'!$G$298,'Sales Detail'!$M$298,'Sales Detail'!$S$298,'Sales Detail'!$Y$298,'Sales Detail'!$AE$298,'Sales Detail'!$AK$298</definedName>
    <definedName name="QB_FORMULA_258" localSheetId="20" hidden="1">'Sales Detail.'!$AE$321,'Sales Detail.'!$AI$321,'Sales Detail.'!$AM$321,'Sales Detail.'!$AQ$321,'Sales Detail.'!$AS$321,'Sales Detail.'!$AT$321,'Sales Detail.'!$AU$321,'Sales Detail.'!$G$322,'Sales Detail.'!$K$322,'Sales Detail.'!$O$322,'Sales Detail.'!$S$322,'Sales Detail.'!$W$322,'Sales Detail.'!$AA$322,'Sales Detail.'!$AE$322,'Sales Detail.'!$AI$322,'Sales Detail.'!$AM$322</definedName>
    <definedName name="QB_FORMULA_259" localSheetId="21" hidden="1">'Sales - Detail'!$BC$276,'Sales - Detail'!$BE$276,'Sales - Detail'!$BI$276,'Sales - Detail'!$BK$276,'Sales - Detail'!$BM$276,'Sales - Detail'!$BQ$276,'Sales - Detail'!$BS$276,'Sales - Detail'!$BU$276,'Sales - Detail'!$BY$276,'Sales - Detail'!$CA$276,'Sales - Detail'!$CC$276,'Sales - Detail'!$CG$276,'Sales - Detail'!$CI$276,'Sales - Detail'!$CK$276,'Sales - Detail'!$CO$276,'Sales - Detail'!$CQ$276</definedName>
    <definedName name="QB_FORMULA_259" localSheetId="19" hidden="1">'Sales Detail'!$AQ$298,'Sales Detail'!$AW$298,'Sales Detail'!$BC$298,'Sales Detail'!$BI$298,'Sales Detail'!$BM$298,'Sales Detail'!$BN$298,'Sales Detail'!$BO$298,'Sales Detail'!$BQ$298,'Sales Detail'!$G$299,'Sales Detail'!$M$299,'Sales Detail'!$S$299,'Sales Detail'!$Y$299,'Sales Detail'!$AE$299,'Sales Detail'!$AK$299,'Sales Detail'!$AQ$299,'Sales Detail'!$AW$299</definedName>
    <definedName name="QB_FORMULA_259" localSheetId="20" hidden="1">'Sales Detail.'!$AQ$322,'Sales Detail.'!$AS$322,'Sales Detail.'!$AT$322,'Sales Detail.'!$AU$322,'Sales Detail.'!$G$323,'Sales Detail.'!$K$323,'Sales Detail.'!$O$323,'Sales Detail.'!$S$323,'Sales Detail.'!$W$323,'Sales Detail.'!$AA$323,'Sales Detail.'!$AE$323,'Sales Detail.'!$AI$323,'Sales Detail.'!$AM$323,'Sales Detail.'!$AQ$323,'Sales Detail.'!$AS$323,'Sales Detail.'!$AT$323</definedName>
    <definedName name="QB_FORMULA_26" localSheetId="21" hidden="1">'Sales - Detail'!$CS$32,'Sales - Detail'!$CW$32,'Sales - Detail'!$CY$32,'Sales - Detail'!$DA$32,'Sales - Detail'!$I$33,'Sales - Detail'!$Q$33,'Sales - Detail'!$Y$33,'Sales - Detail'!$AG$33,'Sales - Detail'!$AO$33,'Sales - Detail'!$AW$33,'Sales - Detail'!$BE$33,'Sales - Detail'!$BM$33,'Sales - Detail'!$BU$33,'Sales - Detail'!$CC$33,'Sales - Detail'!$CK$33,'Sales - Detail'!$CS$33</definedName>
    <definedName name="QB_FORMULA_26" localSheetId="19" hidden="1">'Sales Detail'!$BM$34,'Sales Detail'!$BN$34,'Sales Detail'!$BO$34,'Sales Detail'!$BQ$34,'Sales Detail'!$G$35,'Sales Detail'!$M$35,'Sales Detail'!$S$35,'Sales Detail'!$Y$35,'Sales Detail'!$AE$35,'Sales Detail'!$AK$35,'Sales Detail'!$AQ$35,'Sales Detail'!$AW$35,'Sales Detail'!$BC$35,'Sales Detail'!$BI$35,'Sales Detail'!$BM$35,'Sales Detail'!$BN$35</definedName>
    <definedName name="QB_FORMULA_26" localSheetId="20" hidden="1">'Sales Detail.'!$G$37,'Sales Detail.'!$K$37,'Sales Detail.'!$O$37,'Sales Detail.'!$S$37,'Sales Detail.'!$W$37,'Sales Detail.'!$AA$37,'Sales Detail.'!$AE$37,'Sales Detail.'!$AI$37,'Sales Detail.'!$AM$37,'Sales Detail.'!$AQ$37,'Sales Detail.'!$AS$37,'Sales Detail.'!$AT$37,'Sales Detail.'!$AU$37,'Sales Detail.'!$G$38,'Sales Detail.'!$K$38,'Sales Detail.'!$O$38</definedName>
    <definedName name="QB_FORMULA_260" localSheetId="21" hidden="1">'Sales - Detail'!$CS$276,'Sales - Detail'!$CW$276,'Sales - Detail'!$CY$276,'Sales - Detail'!$DA$276,'Sales - Detail'!$I$278,'Sales - Detail'!$Q$278,'Sales - Detail'!$Y$278,'Sales - Detail'!$AG$278,'Sales - Detail'!$AO$278,'Sales - Detail'!$AW$278,'Sales - Detail'!$BE$278,'Sales - Detail'!$BM$278,'Sales - Detail'!$BU$278,'Sales - Detail'!$CC$278,'Sales - Detail'!$CK$278,'Sales - Detail'!$CS$278</definedName>
    <definedName name="QB_FORMULA_260" localSheetId="19" hidden="1">'Sales Detail'!$BC$299,'Sales Detail'!$BI$299,'Sales Detail'!$BM$299,'Sales Detail'!$BN$299,'Sales Detail'!$BO$299,'Sales Detail'!$BQ$299,'Sales Detail'!$G$300,'Sales Detail'!$M$300,'Sales Detail'!$S$300,'Sales Detail'!$Y$300,'Sales Detail'!$AE$300,'Sales Detail'!$AK$300,'Sales Detail'!$AQ$300,'Sales Detail'!$AW$300,'Sales Detail'!$BC$300,'Sales Detail'!$BI$300</definedName>
    <definedName name="QB_FORMULA_260" localSheetId="20" hidden="1">'Sales Detail.'!$AU$323,'Sales Detail.'!$G$324,'Sales Detail.'!$K$324,'Sales Detail.'!$O$324,'Sales Detail.'!$S$324,'Sales Detail.'!$W$324,'Sales Detail.'!$AA$324,'Sales Detail.'!$AE$324,'Sales Detail.'!$AI$324,'Sales Detail.'!$AM$324,'Sales Detail.'!$AQ$324,'Sales Detail.'!$AS$324,'Sales Detail.'!$AT$324,'Sales Detail.'!$AU$324,'Sales Detail.'!$G$325,'Sales Detail.'!$K$325</definedName>
    <definedName name="QB_FORMULA_261" localSheetId="21" hidden="1">'Sales - Detail'!$CW$278,'Sales - Detail'!$CY$278,'Sales - Detail'!$DA$278,'Sales - Detail'!$I$279,'Sales - Detail'!$Q$279,'Sales - Detail'!$Y$279,'Sales - Detail'!$AG$279,'Sales - Detail'!$AO$279,'Sales - Detail'!$AW$279,'Sales - Detail'!$BE$279,'Sales - Detail'!$BM$279,'Sales - Detail'!$BU$279,'Sales - Detail'!$CC$279,'Sales - Detail'!$CK$279,'Sales - Detail'!$CS$279,'Sales - Detail'!$CW$279</definedName>
    <definedName name="QB_FORMULA_261" localSheetId="19" hidden="1">'Sales Detail'!$BM$300,'Sales Detail'!$BN$300,'Sales Detail'!$BO$300,'Sales Detail'!$BQ$300,'Sales Detail'!$G$301,'Sales Detail'!$M$301,'Sales Detail'!$S$301,'Sales Detail'!$Y$301,'Sales Detail'!$AE$301,'Sales Detail'!$AK$301,'Sales Detail'!$AQ$301,'Sales Detail'!$AW$301,'Sales Detail'!$BC$301,'Sales Detail'!$BI$301,'Sales Detail'!$BM$301,'Sales Detail'!$BN$301</definedName>
    <definedName name="QB_FORMULA_261" localSheetId="20" hidden="1">'Sales Detail.'!$O$325,'Sales Detail.'!$S$325,'Sales Detail.'!$W$325,'Sales Detail.'!$AA$325,'Sales Detail.'!$AE$325,'Sales Detail.'!$AI$325,'Sales Detail.'!$AM$325,'Sales Detail.'!$AQ$325,'Sales Detail.'!$AS$325,'Sales Detail.'!$AT$325,'Sales Detail.'!$AU$325,'Sales Detail.'!$G$326,'Sales Detail.'!$K$326,'Sales Detail.'!$O$326,'Sales Detail.'!$S$326,'Sales Detail.'!$W$326</definedName>
    <definedName name="QB_FORMULA_262" localSheetId="21" hidden="1">'Sales - Detail'!$CY$279,'Sales - Detail'!$DA$279,'Sales - Detail'!$I$280,'Sales - Detail'!$Q$280,'Sales - Detail'!$Y$280,'Sales - Detail'!$AG$280,'Sales - Detail'!$AO$280,'Sales - Detail'!$AW$280,'Sales - Detail'!$BE$280,'Sales - Detail'!$BM$280,'Sales - Detail'!$BU$280,'Sales - Detail'!$CC$280,'Sales - Detail'!$CK$280,'Sales - Detail'!$CS$280,'Sales - Detail'!$CW$280,'Sales - Detail'!$CY$280</definedName>
    <definedName name="QB_FORMULA_262" localSheetId="19" hidden="1">'Sales Detail'!$BO$301,'Sales Detail'!$BQ$301,'Sales Detail'!$G$302,'Sales Detail'!$M$302,'Sales Detail'!$S$302,'Sales Detail'!$Y$302,'Sales Detail'!$AE$302,'Sales Detail'!$AK$302,'Sales Detail'!$AQ$302,'Sales Detail'!$AW$302,'Sales Detail'!$BC$302,'Sales Detail'!$BI$302,'Sales Detail'!$BM$302,'Sales Detail'!$BN$302,'Sales Detail'!$BO$302,'Sales Detail'!$BQ$302</definedName>
    <definedName name="QB_FORMULA_262" localSheetId="20" hidden="1">'Sales Detail.'!$AA$326,'Sales Detail.'!$AE$326,'Sales Detail.'!$AI$326,'Sales Detail.'!$AM$326,'Sales Detail.'!$AQ$326,'Sales Detail.'!$AS$326,'Sales Detail.'!$AT$326,'Sales Detail.'!$AU$326,'Sales Detail.'!$G$327,'Sales Detail.'!$K$327,'Sales Detail.'!$O$327,'Sales Detail.'!$S$327,'Sales Detail.'!$W$327,'Sales Detail.'!$AA$327,'Sales Detail.'!$AE$327,'Sales Detail.'!$AI$327</definedName>
    <definedName name="QB_FORMULA_263" localSheetId="21" hidden="1">'Sales - Detail'!$DA$280,'Sales - Detail'!$E$281,'Sales - Detail'!$G$281,'Sales - Detail'!$I$281,'Sales - Detail'!$M$281,'Sales - Detail'!$O$281,'Sales - Detail'!$Q$281,'Sales - Detail'!$U$281,'Sales - Detail'!$W$281,'Sales - Detail'!$Y$281,'Sales - Detail'!$AC$281,'Sales - Detail'!$AE$281,'Sales - Detail'!$AG$281,'Sales - Detail'!$AK$281,'Sales - Detail'!$AM$281,'Sales - Detail'!$AO$281</definedName>
    <definedName name="QB_FORMULA_263" localSheetId="19" hidden="1">'Sales Detail'!$G$303,'Sales Detail'!$M$303,'Sales Detail'!$S$303,'Sales Detail'!$Y$303,'Sales Detail'!$AE$303,'Sales Detail'!$AK$303,'Sales Detail'!$AQ$303,'Sales Detail'!$AW$303,'Sales Detail'!$BC$303,'Sales Detail'!$BI$303,'Sales Detail'!$BM$303,'Sales Detail'!$BN$303,'Sales Detail'!$BO$303,'Sales Detail'!$BQ$303,'Sales Detail'!$G$304,'Sales Detail'!$M$304</definedName>
    <definedName name="QB_FORMULA_263" localSheetId="20" hidden="1">'Sales Detail.'!$AM$327,'Sales Detail.'!$AQ$327,'Sales Detail.'!$AS$327,'Sales Detail.'!$AT$327,'Sales Detail.'!$AU$327,'Sales Detail.'!$G$328,'Sales Detail.'!$K$328,'Sales Detail.'!$O$328,'Sales Detail.'!$S$328,'Sales Detail.'!$W$328,'Sales Detail.'!$AA$328,'Sales Detail.'!$AE$328,'Sales Detail.'!$AI$328,'Sales Detail.'!$AM$328,'Sales Detail.'!$AQ$328,'Sales Detail.'!$AS$328</definedName>
    <definedName name="QB_FORMULA_264" localSheetId="21" hidden="1">'Sales - Detail'!$AS$281,'Sales - Detail'!$AU$281,'Sales - Detail'!$AW$281,'Sales - Detail'!$BA$281,'Sales - Detail'!$BC$281,'Sales - Detail'!$BE$281,'Sales - Detail'!$BI$281,'Sales - Detail'!$BK$281,'Sales - Detail'!$BM$281,'Sales - Detail'!$BQ$281,'Sales - Detail'!$BS$281,'Sales - Detail'!$BU$281,'Sales - Detail'!$BY$281,'Sales - Detail'!$CA$281,'Sales - Detail'!$CC$281,'Sales - Detail'!$CG$281</definedName>
    <definedName name="QB_FORMULA_264" localSheetId="19" hidden="1">'Sales Detail'!$S$304,'Sales Detail'!$Y$304,'Sales Detail'!$AE$304,'Sales Detail'!$AK$304,'Sales Detail'!$AQ$304,'Sales Detail'!$AW$304,'Sales Detail'!$BC$304,'Sales Detail'!$BI$304,'Sales Detail'!$BM$304,'Sales Detail'!$BN$304,'Sales Detail'!$BO$304,'Sales Detail'!$BQ$304,'Sales Detail'!$G$305,'Sales Detail'!$M$305,'Sales Detail'!$S$305,'Sales Detail'!$Y$305</definedName>
    <definedName name="QB_FORMULA_264" localSheetId="20" hidden="1">'Sales Detail.'!$AT$328,'Sales Detail.'!$AU$328,'Sales Detail.'!$G$329,'Sales Detail.'!$K$329,'Sales Detail.'!$O$329,'Sales Detail.'!$S$329,'Sales Detail.'!$W$329,'Sales Detail.'!$AA$329,'Sales Detail.'!$AE$329,'Sales Detail.'!$AI$329,'Sales Detail.'!$AM$329,'Sales Detail.'!$AQ$329,'Sales Detail.'!$AS$329,'Sales Detail.'!$AT$329,'Sales Detail.'!$AU$329,'Sales Detail.'!$E$330</definedName>
    <definedName name="QB_FORMULA_265" localSheetId="21" hidden="1">'Sales - Detail'!$CI$281,'Sales - Detail'!$CK$281,'Sales - Detail'!$CO$281,'Sales - Detail'!$CQ$281,'Sales - Detail'!$CS$281,'Sales - Detail'!$CW$281,'Sales - Detail'!$CY$281,'Sales - Detail'!$DA$281,'Sales - Detail'!$E$282,'Sales - Detail'!$G$282,'Sales - Detail'!$I$282,'Sales - Detail'!$M$282,'Sales - Detail'!$O$282,'Sales - Detail'!$Q$282,'Sales - Detail'!$U$282,'Sales - Detail'!$W$282</definedName>
    <definedName name="QB_FORMULA_265" localSheetId="19" hidden="1">'Sales Detail'!$AE$305,'Sales Detail'!$AK$305,'Sales Detail'!$AQ$305,'Sales Detail'!$AW$305,'Sales Detail'!$BC$305,'Sales Detail'!$BI$305,'Sales Detail'!$BM$305,'Sales Detail'!$BN$305,'Sales Detail'!$BO$305,'Sales Detail'!$BQ$305,'Sales Detail'!$G$306,'Sales Detail'!$M$306,'Sales Detail'!$S$306,'Sales Detail'!$Y$306,'Sales Detail'!$AE$306,'Sales Detail'!$AK$306</definedName>
    <definedName name="QB_FORMULA_265" localSheetId="20" hidden="1">'Sales Detail.'!$F$330,'Sales Detail.'!$G$330,'Sales Detail.'!$I$330,'Sales Detail.'!$J$330,'Sales Detail.'!$K$330,'Sales Detail.'!$M$330,'Sales Detail.'!$N$330,'Sales Detail.'!$O$330,'Sales Detail.'!$Q$330,'Sales Detail.'!$R$330,'Sales Detail.'!$S$330,'Sales Detail.'!$U$330,'Sales Detail.'!$V$330,'Sales Detail.'!$W$330,'Sales Detail.'!$Y$330,'Sales Detail.'!$Z$330</definedName>
    <definedName name="QB_FORMULA_266" localSheetId="21" hidden="1">'Sales - Detail'!$Y$282,'Sales - Detail'!$AC$282,'Sales - Detail'!$AE$282,'Sales - Detail'!$AG$282,'Sales - Detail'!$AK$282,'Sales - Detail'!$AM$282,'Sales - Detail'!$AO$282,'Sales - Detail'!$AS$282,'Sales - Detail'!$AU$282,'Sales - Detail'!$AW$282,'Sales - Detail'!$BA$282,'Sales - Detail'!$BC$282,'Sales - Detail'!$BE$282,'Sales - Detail'!$BI$282,'Sales - Detail'!$BK$282,'Sales - Detail'!$BM$282</definedName>
    <definedName name="QB_FORMULA_266" localSheetId="19" hidden="1">'Sales Detail'!$AQ$306,'Sales Detail'!$AW$306,'Sales Detail'!$BC$306,'Sales Detail'!$BI$306,'Sales Detail'!$BM$306,'Sales Detail'!$BN$306,'Sales Detail'!$BO$306,'Sales Detail'!$BQ$306,'Sales Detail'!$G$307,'Sales Detail'!$M$307,'Sales Detail'!$S$307,'Sales Detail'!$Y$307,'Sales Detail'!$AE$307,'Sales Detail'!$AK$307,'Sales Detail'!$AQ$307,'Sales Detail'!$AW$307</definedName>
    <definedName name="QB_FORMULA_266" localSheetId="20" hidden="1">'Sales Detail.'!$AA$330,'Sales Detail.'!$AC$330,'Sales Detail.'!$AD$330,'Sales Detail.'!$AE$330,'Sales Detail.'!$AG$330,'Sales Detail.'!$AH$330,'Sales Detail.'!$AI$330,'Sales Detail.'!$AK$330,'Sales Detail.'!$AL$330,'Sales Detail.'!$AM$330,'Sales Detail.'!$AO$330,'Sales Detail.'!$AP$330,'Sales Detail.'!$AQ$330,'Sales Detail.'!$AS$330,'Sales Detail.'!$AT$330,'Sales Detail.'!$AU$330</definedName>
    <definedName name="QB_FORMULA_267" localSheetId="21" hidden="1">'Sales - Detail'!$BQ$282,'Sales - Detail'!$BS$282,'Sales - Detail'!$BU$282,'Sales - Detail'!$BY$282,'Sales - Detail'!$CA$282,'Sales - Detail'!$CC$282,'Sales - Detail'!$CG$282,'Sales - Detail'!$CI$282,'Sales - Detail'!$CK$282,'Sales - Detail'!$CO$282,'Sales - Detail'!$CQ$282,'Sales - Detail'!$CS$282,'Sales - Detail'!$CW$282,'Sales - Detail'!$CY$282,'Sales - Detail'!$DA$282</definedName>
    <definedName name="QB_FORMULA_267" localSheetId="19" hidden="1">'Sales Detail'!$BC$307,'Sales Detail'!$BI$307,'Sales Detail'!$BM$307,'Sales Detail'!$BN$307,'Sales Detail'!$BO$307,'Sales Detail'!$BQ$307,'Sales Detail'!$G$308,'Sales Detail'!$M$308,'Sales Detail'!$S$308,'Sales Detail'!$Y$308,'Sales Detail'!$AE$308,'Sales Detail'!$AK$308,'Sales Detail'!$AQ$308,'Sales Detail'!$AW$308,'Sales Detail'!$BC$308,'Sales Detail'!$BI$308</definedName>
    <definedName name="QB_FORMULA_267" localSheetId="20" hidden="1">'Sales Detail.'!$E$331,'Sales Detail.'!$F$331,'Sales Detail.'!$G$331,'Sales Detail.'!$I$331,'Sales Detail.'!$J$331,'Sales Detail.'!$K$331,'Sales Detail.'!$M$331,'Sales Detail.'!$N$331,'Sales Detail.'!$O$331,'Sales Detail.'!$Q$331,'Sales Detail.'!$R$331,'Sales Detail.'!$S$331,'Sales Detail.'!$U$331,'Sales Detail.'!$V$331,'Sales Detail.'!$W$331,'Sales Detail.'!$Y$331</definedName>
    <definedName name="QB_FORMULA_268" localSheetId="19" hidden="1">'Sales Detail'!$BM$308,'Sales Detail'!$BN$308,'Sales Detail'!$BO$308,'Sales Detail'!$BQ$308,'Sales Detail'!$G$309,'Sales Detail'!$M$309,'Sales Detail'!$S$309,'Sales Detail'!$Y$309,'Sales Detail'!$AE$309,'Sales Detail'!$AK$309,'Sales Detail'!$AQ$309,'Sales Detail'!$AW$309,'Sales Detail'!$BC$309,'Sales Detail'!$BI$309,'Sales Detail'!$BM$309,'Sales Detail'!$BN$309</definedName>
    <definedName name="QB_FORMULA_268" localSheetId="20" hidden="1">'Sales Detail.'!$Z$331,'Sales Detail.'!$AA$331,'Sales Detail.'!$AC$331,'Sales Detail.'!$AD$331,'Sales Detail.'!$AE$331,'Sales Detail.'!$AG$331,'Sales Detail.'!$AH$331,'Sales Detail.'!$AI$331,'Sales Detail.'!$AK$331,'Sales Detail.'!$AL$331,'Sales Detail.'!$AM$331,'Sales Detail.'!$AO$331,'Sales Detail.'!$AP$331,'Sales Detail.'!$AQ$331,'Sales Detail.'!$AS$331,'Sales Detail.'!$AT$331</definedName>
    <definedName name="QB_FORMULA_269" localSheetId="19" hidden="1">'Sales Detail'!$BO$309,'Sales Detail'!$BQ$309,'Sales Detail'!$G$310,'Sales Detail'!$M$310,'Sales Detail'!$S$310,'Sales Detail'!$Y$310,'Sales Detail'!$AE$310,'Sales Detail'!$AK$310,'Sales Detail'!$AQ$310,'Sales Detail'!$AW$310,'Sales Detail'!$BC$310,'Sales Detail'!$BI$310,'Sales Detail'!$BM$310,'Sales Detail'!$BN$310,'Sales Detail'!$BO$310,'Sales Detail'!$BQ$310</definedName>
    <definedName name="QB_FORMULA_269" localSheetId="20" hidden="1">'Sales Detail.'!$AU$331,'Sales Detail.'!$G$333,'Sales Detail.'!$K$333,'Sales Detail.'!$O$333,'Sales Detail.'!$S$333,'Sales Detail.'!$W$333,'Sales Detail.'!$AA$333,'Sales Detail.'!$AE$333,'Sales Detail.'!$AI$333,'Sales Detail.'!$AM$333,'Sales Detail.'!$AQ$333,'Sales Detail.'!$AS$333,'Sales Detail.'!$AT$333,'Sales Detail.'!$AU$333,'Sales Detail.'!$G$334,'Sales Detail.'!$K$334</definedName>
    <definedName name="QB_FORMULA_27" localSheetId="21" hidden="1">'Sales - Detail'!$CW$33,'Sales - Detail'!$CY$33,'Sales - Detail'!$DA$33,'Sales - Detail'!$I$34,'Sales - Detail'!$Q$34,'Sales - Detail'!$Y$34,'Sales - Detail'!$AG$34,'Sales - Detail'!$AO$34,'Sales - Detail'!$AW$34,'Sales - Detail'!$BE$34,'Sales - Detail'!$BM$34,'Sales - Detail'!$BU$34,'Sales - Detail'!$CC$34,'Sales - Detail'!$CK$34,'Sales - Detail'!$CS$34,'Sales - Detail'!$CW$34</definedName>
    <definedName name="QB_FORMULA_27" localSheetId="19" hidden="1">'Sales Detail'!$BO$35,'Sales Detail'!$BQ$35,'Sales Detail'!$G$36,'Sales Detail'!$M$36,'Sales Detail'!$S$36,'Sales Detail'!$Y$36,'Sales Detail'!$AE$36,'Sales Detail'!$AK$36,'Sales Detail'!$AQ$36,'Sales Detail'!$AW$36,'Sales Detail'!$BC$36,'Sales Detail'!$BI$36,'Sales Detail'!$BM$36,'Sales Detail'!$BN$36,'Sales Detail'!$BO$36,'Sales Detail'!$BQ$36</definedName>
    <definedName name="QB_FORMULA_27" localSheetId="20" hidden="1">'Sales Detail.'!$S$38,'Sales Detail.'!$W$38,'Sales Detail.'!$AA$38,'Sales Detail.'!$AE$38,'Sales Detail.'!$AI$38,'Sales Detail.'!$AM$38,'Sales Detail.'!$AQ$38,'Sales Detail.'!$AS$38,'Sales Detail.'!$AT$38,'Sales Detail.'!$AU$38,'Sales Detail.'!$G$39,'Sales Detail.'!$K$39,'Sales Detail.'!$O$39,'Sales Detail.'!$S$39,'Sales Detail.'!$W$39,'Sales Detail.'!$AA$39</definedName>
    <definedName name="QB_FORMULA_270" localSheetId="19" hidden="1">'Sales Detail'!$G$311,'Sales Detail'!$M$311,'Sales Detail'!$S$311,'Sales Detail'!$Y$311,'Sales Detail'!$AE$311,'Sales Detail'!$AK$311,'Sales Detail'!$AQ$311,'Sales Detail'!$AW$311,'Sales Detail'!$BC$311,'Sales Detail'!$BI$311,'Sales Detail'!$BM$311,'Sales Detail'!$BN$311,'Sales Detail'!$BO$311,'Sales Detail'!$BQ$311,'Sales Detail'!$G$312,'Sales Detail'!$M$312</definedName>
    <definedName name="QB_FORMULA_270" localSheetId="20" hidden="1">'Sales Detail.'!$O$334,'Sales Detail.'!$S$334,'Sales Detail.'!$W$334,'Sales Detail.'!$AA$334,'Sales Detail.'!$AE$334,'Sales Detail.'!$AI$334,'Sales Detail.'!$AM$334,'Sales Detail.'!$AQ$334,'Sales Detail.'!$AS$334,'Sales Detail.'!$AT$334,'Sales Detail.'!$AU$334,'Sales Detail.'!$G$335,'Sales Detail.'!$K$335,'Sales Detail.'!$O$335,'Sales Detail.'!$S$335,'Sales Detail.'!$W$335</definedName>
    <definedName name="QB_FORMULA_271" localSheetId="19" hidden="1">'Sales Detail'!$S$312,'Sales Detail'!$Y$312,'Sales Detail'!$AE$312,'Sales Detail'!$AK$312,'Sales Detail'!$AQ$312,'Sales Detail'!$AW$312,'Sales Detail'!$BC$312,'Sales Detail'!$BI$312,'Sales Detail'!$BM$312,'Sales Detail'!$BN$312,'Sales Detail'!$BO$312,'Sales Detail'!$BQ$312,'Sales Detail'!$G$313,'Sales Detail'!$M$313,'Sales Detail'!$S$313,'Sales Detail'!$Y$313</definedName>
    <definedName name="QB_FORMULA_271" localSheetId="20" hidden="1">'Sales Detail.'!$AA$335,'Sales Detail.'!$AE$335,'Sales Detail.'!$AI$335,'Sales Detail.'!$AM$335,'Sales Detail.'!$AQ$335,'Sales Detail.'!$AS$335,'Sales Detail.'!$AT$335,'Sales Detail.'!$AU$335,'Sales Detail.'!$G$336,'Sales Detail.'!$K$336,'Sales Detail.'!$O$336,'Sales Detail.'!$S$336,'Sales Detail.'!$W$336,'Sales Detail.'!$AA$336,'Sales Detail.'!$AE$336,'Sales Detail.'!$AI$336</definedName>
    <definedName name="QB_FORMULA_272" localSheetId="19" hidden="1">'Sales Detail'!$AE$313,'Sales Detail'!$AK$313,'Sales Detail'!$AQ$313,'Sales Detail'!$AW$313,'Sales Detail'!$BC$313,'Sales Detail'!$BI$313,'Sales Detail'!$BM$313,'Sales Detail'!$BN$313,'Sales Detail'!$BO$313,'Sales Detail'!$BQ$313,'Sales Detail'!$G$314,'Sales Detail'!$M$314,'Sales Detail'!$S$314,'Sales Detail'!$Y$314,'Sales Detail'!$AE$314,'Sales Detail'!$AK$314</definedName>
    <definedName name="QB_FORMULA_272" localSheetId="20" hidden="1">'Sales Detail.'!$AM$336,'Sales Detail.'!$AQ$336,'Sales Detail.'!$AS$336,'Sales Detail.'!$AT$336,'Sales Detail.'!$AU$336,'Sales Detail.'!$E$337,'Sales Detail.'!$F$337,'Sales Detail.'!$G$337,'Sales Detail.'!$I$337,'Sales Detail.'!$J$337,'Sales Detail.'!$K$337,'Sales Detail.'!$M$337,'Sales Detail.'!$N$337,'Sales Detail.'!$O$337,'Sales Detail.'!$Q$337,'Sales Detail.'!$R$337</definedName>
    <definedName name="QB_FORMULA_273" localSheetId="19" hidden="1">'Sales Detail'!$AQ$314,'Sales Detail'!$AW$314,'Sales Detail'!$BC$314,'Sales Detail'!$BI$314,'Sales Detail'!$BM$314,'Sales Detail'!$BN$314,'Sales Detail'!$BO$314,'Sales Detail'!$BQ$314,'Sales Detail'!$G$315,'Sales Detail'!$M$315,'Sales Detail'!$S$315,'Sales Detail'!$Y$315,'Sales Detail'!$AE$315,'Sales Detail'!$AK$315,'Sales Detail'!$AQ$315,'Sales Detail'!$AW$315</definedName>
    <definedName name="QB_FORMULA_273" localSheetId="20" hidden="1">'Sales Detail.'!$S$337,'Sales Detail.'!$U$337,'Sales Detail.'!$V$337,'Sales Detail.'!$W$337,'Sales Detail.'!$Y$337,'Sales Detail.'!$Z$337,'Sales Detail.'!$AA$337,'Sales Detail.'!$AC$337,'Sales Detail.'!$AD$337,'Sales Detail.'!$AE$337,'Sales Detail.'!$AG$337,'Sales Detail.'!$AH$337,'Sales Detail.'!$AI$337,'Sales Detail.'!$AK$337,'Sales Detail.'!$AL$337,'Sales Detail.'!$AM$337</definedName>
    <definedName name="QB_FORMULA_274" localSheetId="19" hidden="1">'Sales Detail'!$BC$315,'Sales Detail'!$BI$315,'Sales Detail'!$BM$315,'Sales Detail'!$BN$315,'Sales Detail'!$BO$315,'Sales Detail'!$BQ$315,'Sales Detail'!$G$316,'Sales Detail'!$M$316,'Sales Detail'!$S$316,'Sales Detail'!$Y$316,'Sales Detail'!$AE$316,'Sales Detail'!$AK$316,'Sales Detail'!$AQ$316,'Sales Detail'!$AW$316,'Sales Detail'!$BC$316,'Sales Detail'!$BI$316</definedName>
    <definedName name="QB_FORMULA_274" localSheetId="20" hidden="1">'Sales Detail.'!$AO$337,'Sales Detail.'!$AP$337,'Sales Detail.'!$AQ$337,'Sales Detail.'!$AS$337,'Sales Detail.'!$AT$337,'Sales Detail.'!$AU$337,'Sales Detail.'!$G$339,'Sales Detail.'!$K$339,'Sales Detail.'!$O$339,'Sales Detail.'!$S$339,'Sales Detail.'!$W$339,'Sales Detail.'!$AA$339,'Sales Detail.'!$AE$339,'Sales Detail.'!$AI$339,'Sales Detail.'!$AM$339,'Sales Detail.'!$AQ$339</definedName>
    <definedName name="QB_FORMULA_275" localSheetId="19" hidden="1">'Sales Detail'!$BM$316,'Sales Detail'!$BN$316,'Sales Detail'!$BO$316,'Sales Detail'!$BQ$316,'Sales Detail'!$G$317,'Sales Detail'!$M$317,'Sales Detail'!$S$317,'Sales Detail'!$Y$317,'Sales Detail'!$AE$317,'Sales Detail'!$AK$317,'Sales Detail'!$AQ$317,'Sales Detail'!$AW$317,'Sales Detail'!$BC$317,'Sales Detail'!$BI$317,'Sales Detail'!$BM$317,'Sales Detail'!$BN$317</definedName>
    <definedName name="QB_FORMULA_275" localSheetId="20" hidden="1">'Sales Detail.'!$AS$339,'Sales Detail.'!$AT$339,'Sales Detail.'!$AU$339,'Sales Detail.'!$E$340,'Sales Detail.'!$F$340,'Sales Detail.'!$G$340,'Sales Detail.'!$I$340,'Sales Detail.'!$J$340,'Sales Detail.'!$K$340,'Sales Detail.'!$M$340,'Sales Detail.'!$N$340,'Sales Detail.'!$O$340,'Sales Detail.'!$Q$340,'Sales Detail.'!$R$340,'Sales Detail.'!$S$340,'Sales Detail.'!$U$340</definedName>
    <definedName name="QB_FORMULA_276" localSheetId="19" hidden="1">'Sales Detail'!$BO$317,'Sales Detail'!$BQ$317,'Sales Detail'!$G$318,'Sales Detail'!$M$318,'Sales Detail'!$S$318,'Sales Detail'!$Y$318,'Sales Detail'!$AE$318,'Sales Detail'!$AK$318,'Sales Detail'!$AQ$318,'Sales Detail'!$AW$318,'Sales Detail'!$BC$318,'Sales Detail'!$BI$318,'Sales Detail'!$BM$318,'Sales Detail'!$BN$318,'Sales Detail'!$BO$318,'Sales Detail'!$BQ$318</definedName>
    <definedName name="QB_FORMULA_276" localSheetId="20" hidden="1">'Sales Detail.'!$V$340,'Sales Detail.'!$W$340,'Sales Detail.'!$Y$340,'Sales Detail.'!$Z$340,'Sales Detail.'!$AA$340,'Sales Detail.'!$AC$340,'Sales Detail.'!$AD$340,'Sales Detail.'!$AE$340,'Sales Detail.'!$AG$340,'Sales Detail.'!$AH$340,'Sales Detail.'!$AI$340,'Sales Detail.'!$AK$340,'Sales Detail.'!$AL$340,'Sales Detail.'!$AM$340,'Sales Detail.'!$AO$340,'Sales Detail.'!$AP$340</definedName>
    <definedName name="QB_FORMULA_277" localSheetId="19" hidden="1">'Sales Detail'!$G$319,'Sales Detail'!$M$319,'Sales Detail'!$S$319,'Sales Detail'!$Y$319,'Sales Detail'!$AE$319,'Sales Detail'!$AK$319,'Sales Detail'!$AQ$319,'Sales Detail'!$AW$319,'Sales Detail'!$BC$319,'Sales Detail'!$BI$319,'Sales Detail'!$BM$319,'Sales Detail'!$BN$319,'Sales Detail'!$BO$319,'Sales Detail'!$BQ$319,'Sales Detail'!$G$320,'Sales Detail'!$M$320</definedName>
    <definedName name="QB_FORMULA_277" localSheetId="20" hidden="1">'Sales Detail.'!$AQ$340,'Sales Detail.'!$AS$340,'Sales Detail.'!$AT$340,'Sales Detail.'!$AU$340,'Sales Detail.'!$G$342,'Sales Detail.'!$K$342,'Sales Detail.'!$O$342,'Sales Detail.'!$S$342,'Sales Detail.'!$W$342,'Sales Detail.'!$AA$342,'Sales Detail.'!$AE$342,'Sales Detail.'!$AI$342,'Sales Detail.'!$AM$342,'Sales Detail.'!$AQ$342,'Sales Detail.'!$AS$342,'Sales Detail.'!$AT$342</definedName>
    <definedName name="QB_FORMULA_278" localSheetId="19" hidden="1">'Sales Detail'!$S$320,'Sales Detail'!$Y$320,'Sales Detail'!$AE$320,'Sales Detail'!$AK$320,'Sales Detail'!$AQ$320,'Sales Detail'!$AW$320,'Sales Detail'!$BC$320,'Sales Detail'!$BI$320,'Sales Detail'!$BM$320,'Sales Detail'!$BN$320,'Sales Detail'!$BO$320,'Sales Detail'!$BQ$320,'Sales Detail'!$G$321,'Sales Detail'!$M$321,'Sales Detail'!$S$321,'Sales Detail'!$Y$321</definedName>
    <definedName name="QB_FORMULA_278" localSheetId="20" hidden="1">'Sales Detail.'!$AU$342,'Sales Detail.'!$G$343,'Sales Detail.'!$K$343,'Sales Detail.'!$O$343,'Sales Detail.'!$S$343,'Sales Detail.'!$W$343,'Sales Detail.'!$AA$343,'Sales Detail.'!$AE$343,'Sales Detail.'!$AI$343,'Sales Detail.'!$AM$343,'Sales Detail.'!$AQ$343,'Sales Detail.'!$AS$343,'Sales Detail.'!$AT$343,'Sales Detail.'!$AU$343,'Sales Detail.'!$G$344,'Sales Detail.'!$K$344</definedName>
    <definedName name="QB_FORMULA_279" localSheetId="19" hidden="1">'Sales Detail'!$AE$321,'Sales Detail'!$AK$321,'Sales Detail'!$AQ$321,'Sales Detail'!$AW$321,'Sales Detail'!$BC$321,'Sales Detail'!$BI$321,'Sales Detail'!$BM$321,'Sales Detail'!$BN$321,'Sales Detail'!$BO$321,'Sales Detail'!$BQ$321,'Sales Detail'!$G$322,'Sales Detail'!$M$322,'Sales Detail'!$S$322,'Sales Detail'!$Y$322,'Sales Detail'!$AE$322,'Sales Detail'!$AK$322</definedName>
    <definedName name="QB_FORMULA_279" localSheetId="20" hidden="1">'Sales Detail.'!$O$344,'Sales Detail.'!$S$344,'Sales Detail.'!$W$344,'Sales Detail.'!$AA$344,'Sales Detail.'!$AE$344,'Sales Detail.'!$AI$344,'Sales Detail.'!$AM$344,'Sales Detail.'!$AQ$344,'Sales Detail.'!$AS$344,'Sales Detail.'!$AT$344,'Sales Detail.'!$AU$344,'Sales Detail.'!$E$345,'Sales Detail.'!$F$345,'Sales Detail.'!$G$345,'Sales Detail.'!$I$345,'Sales Detail.'!$J$345</definedName>
    <definedName name="QB_FORMULA_28" localSheetId="21" hidden="1">'Sales - Detail'!$CY$34,'Sales - Detail'!$DA$34,'Sales - Detail'!$I$35,'Sales - Detail'!$Q$35,'Sales - Detail'!$Y$35,'Sales - Detail'!$AG$35,'Sales - Detail'!$AO$35,'Sales - Detail'!$AW$35,'Sales - Detail'!$BE$35,'Sales - Detail'!$BM$35,'Sales - Detail'!$BU$35,'Sales - Detail'!$CC$35,'Sales - Detail'!$CK$35,'Sales - Detail'!$CS$35,'Sales - Detail'!$CW$35,'Sales - Detail'!$CY$35</definedName>
    <definedName name="QB_FORMULA_28" localSheetId="19" hidden="1">'Sales Detail'!$G$37,'Sales Detail'!$M$37,'Sales Detail'!$S$37,'Sales Detail'!$Y$37,'Sales Detail'!$AE$37,'Sales Detail'!$AK$37,'Sales Detail'!$AQ$37,'Sales Detail'!$AW$37,'Sales Detail'!$BC$37,'Sales Detail'!$BI$37,'Sales Detail'!$BM$37,'Sales Detail'!$BN$37,'Sales Detail'!$BO$37,'Sales Detail'!$BQ$37,'Sales Detail'!$G$38,'Sales Detail'!$M$38</definedName>
    <definedName name="QB_FORMULA_28" localSheetId="20" hidden="1">'Sales Detail.'!$AE$39,'Sales Detail.'!$AI$39,'Sales Detail.'!$AM$39,'Sales Detail.'!$AQ$39,'Sales Detail.'!$AS$39,'Sales Detail.'!$AT$39,'Sales Detail.'!$AU$39,'Sales Detail.'!$G$40,'Sales Detail.'!$K$40,'Sales Detail.'!$O$40,'Sales Detail.'!$S$40,'Sales Detail.'!$W$40,'Sales Detail.'!$AA$40,'Sales Detail.'!$AE$40,'Sales Detail.'!$AI$40,'Sales Detail.'!$AM$40</definedName>
    <definedName name="QB_FORMULA_280" localSheetId="19" hidden="1">'Sales Detail'!$AQ$322,'Sales Detail'!$AW$322,'Sales Detail'!$BC$322,'Sales Detail'!$BI$322,'Sales Detail'!$BM$322,'Sales Detail'!$BN$322,'Sales Detail'!$BO$322,'Sales Detail'!$BQ$322,'Sales Detail'!$G$323,'Sales Detail'!$M$323,'Sales Detail'!$S$323,'Sales Detail'!$Y$323,'Sales Detail'!$AE$323,'Sales Detail'!$AK$323,'Sales Detail'!$AQ$323,'Sales Detail'!$AW$323</definedName>
    <definedName name="QB_FORMULA_280" localSheetId="20" hidden="1">'Sales Detail.'!$K$345,'Sales Detail.'!$M$345,'Sales Detail.'!$N$345,'Sales Detail.'!$O$345,'Sales Detail.'!$Q$345,'Sales Detail.'!$R$345,'Sales Detail.'!$S$345,'Sales Detail.'!$U$345,'Sales Detail.'!$V$345,'Sales Detail.'!$W$345,'Sales Detail.'!$Y$345,'Sales Detail.'!$Z$345,'Sales Detail.'!$AA$345,'Sales Detail.'!$AC$345,'Sales Detail.'!$AD$345,'Sales Detail.'!$AE$345</definedName>
    <definedName name="QB_FORMULA_281" localSheetId="19" hidden="1">'Sales Detail'!$BC$323,'Sales Detail'!$BI$323,'Sales Detail'!$BM$323,'Sales Detail'!$BN$323,'Sales Detail'!$BO$323,'Sales Detail'!$BQ$323,'Sales Detail'!$G$324,'Sales Detail'!$M$324,'Sales Detail'!$S$324,'Sales Detail'!$Y$324,'Sales Detail'!$AE$324,'Sales Detail'!$AK$324,'Sales Detail'!$AQ$324,'Sales Detail'!$AW$324,'Sales Detail'!$BC$324,'Sales Detail'!$BI$324</definedName>
    <definedName name="QB_FORMULA_281" localSheetId="20" hidden="1">'Sales Detail.'!$AG$345,'Sales Detail.'!$AH$345,'Sales Detail.'!$AI$345,'Sales Detail.'!$AK$345,'Sales Detail.'!$AL$345,'Sales Detail.'!$AM$345,'Sales Detail.'!$AO$345,'Sales Detail.'!$AP$345,'Sales Detail.'!$AQ$345,'Sales Detail.'!$AS$345,'Sales Detail.'!$AT$345,'Sales Detail.'!$AU$345,'Sales Detail.'!$E$346,'Sales Detail.'!$F$346,'Sales Detail.'!$G$346,'Sales Detail.'!$I$346</definedName>
    <definedName name="QB_FORMULA_282" localSheetId="19" hidden="1">'Sales Detail'!$BM$324,'Sales Detail'!$BN$324,'Sales Detail'!$BO$324,'Sales Detail'!$BQ$324,'Sales Detail'!$G$325,'Sales Detail'!$M$325,'Sales Detail'!$S$325,'Sales Detail'!$Y$325,'Sales Detail'!$AE$325,'Sales Detail'!$AK$325,'Sales Detail'!$AQ$325,'Sales Detail'!$AW$325,'Sales Detail'!$BC$325,'Sales Detail'!$BI$325,'Sales Detail'!$BM$325,'Sales Detail'!$BN$325</definedName>
    <definedName name="QB_FORMULA_282" localSheetId="20" hidden="1">'Sales Detail.'!$J$346,'Sales Detail.'!$K$346,'Sales Detail.'!$M$346,'Sales Detail.'!$N$346,'Sales Detail.'!$O$346,'Sales Detail.'!$Q$346,'Sales Detail.'!$R$346,'Sales Detail.'!$S$346,'Sales Detail.'!$U$346,'Sales Detail.'!$V$346,'Sales Detail.'!$W$346,'Sales Detail.'!$Y$346,'Sales Detail.'!$Z$346,'Sales Detail.'!$AA$346,'Sales Detail.'!$AC$346,'Sales Detail.'!$AD$346</definedName>
    <definedName name="QB_FORMULA_283" localSheetId="19" hidden="1">'Sales Detail'!$BO$325,'Sales Detail'!$BQ$325,'Sales Detail'!$G$326,'Sales Detail'!$M$326,'Sales Detail'!$S$326,'Sales Detail'!$Y$326,'Sales Detail'!$AE$326,'Sales Detail'!$AK$326,'Sales Detail'!$AQ$326,'Sales Detail'!$AW$326,'Sales Detail'!$BC$326,'Sales Detail'!$BI$326,'Sales Detail'!$BM$326,'Sales Detail'!$BN$326,'Sales Detail'!$BO$326,'Sales Detail'!$BQ$326</definedName>
    <definedName name="QB_FORMULA_283" localSheetId="20" hidden="1">'Sales Detail.'!$AE$346,'Sales Detail.'!$AG$346,'Sales Detail.'!$AH$346,'Sales Detail.'!$AI$346,'Sales Detail.'!$AK$346,'Sales Detail.'!$AL$346,'Sales Detail.'!$AM$346,'Sales Detail.'!$AO$346,'Sales Detail.'!$AP$346,'Sales Detail.'!$AQ$346,'Sales Detail.'!$AS$346,'Sales Detail.'!$AT$346,'Sales Detail.'!$AU$346</definedName>
    <definedName name="QB_FORMULA_284" localSheetId="19" hidden="1">'Sales Detail'!$G$327,'Sales Detail'!$M$327,'Sales Detail'!$S$327,'Sales Detail'!$Y$327,'Sales Detail'!$AE$327,'Sales Detail'!$AK$327,'Sales Detail'!$AQ$327,'Sales Detail'!$AW$327,'Sales Detail'!$BC$327,'Sales Detail'!$BI$327,'Sales Detail'!$BM$327,'Sales Detail'!$BN$327,'Sales Detail'!$BO$327,'Sales Detail'!$BQ$327,'Sales Detail'!$G$328,'Sales Detail'!$M$328</definedName>
    <definedName name="QB_FORMULA_285" localSheetId="19" hidden="1">'Sales Detail'!$S$328,'Sales Detail'!$Y$328,'Sales Detail'!$AE$328,'Sales Detail'!$AK$328,'Sales Detail'!$AQ$328,'Sales Detail'!$AW$328,'Sales Detail'!$BC$328,'Sales Detail'!$BI$328,'Sales Detail'!$BM$328,'Sales Detail'!$BN$328,'Sales Detail'!$BO$328,'Sales Detail'!$BQ$328,'Sales Detail'!$G$329,'Sales Detail'!$M$329,'Sales Detail'!$S$329,'Sales Detail'!$Y$329</definedName>
    <definedName name="QB_FORMULA_286" localSheetId="19" hidden="1">'Sales Detail'!$AE$329,'Sales Detail'!$AK$329,'Sales Detail'!$AQ$329,'Sales Detail'!$AW$329,'Sales Detail'!$BC$329,'Sales Detail'!$BI$329,'Sales Detail'!$BM$329,'Sales Detail'!$BN$329,'Sales Detail'!$BO$329,'Sales Detail'!$BQ$329,'Sales Detail'!$G$330,'Sales Detail'!$M$330,'Sales Detail'!$S$330,'Sales Detail'!$Y$330,'Sales Detail'!$AE$330,'Sales Detail'!$AK$330</definedName>
    <definedName name="QB_FORMULA_287" localSheetId="19" hidden="1">'Sales Detail'!$AQ$330,'Sales Detail'!$AW$330,'Sales Detail'!$BC$330,'Sales Detail'!$BI$330,'Sales Detail'!$BM$330,'Sales Detail'!$BN$330,'Sales Detail'!$BO$330,'Sales Detail'!$BQ$330,'Sales Detail'!$G$331,'Sales Detail'!$M$331,'Sales Detail'!$S$331,'Sales Detail'!$Y$331,'Sales Detail'!$AE$331,'Sales Detail'!$AK$331,'Sales Detail'!$AQ$331,'Sales Detail'!$AW$331</definedName>
    <definedName name="QB_FORMULA_288" localSheetId="19" hidden="1">'Sales Detail'!$BC$331,'Sales Detail'!$BI$331,'Sales Detail'!$BM$331,'Sales Detail'!$BN$331,'Sales Detail'!$BO$331,'Sales Detail'!$BQ$331,'Sales Detail'!$G$332,'Sales Detail'!$M$332,'Sales Detail'!$S$332,'Sales Detail'!$Y$332,'Sales Detail'!$AE$332,'Sales Detail'!$AK$332,'Sales Detail'!$AQ$332,'Sales Detail'!$AW$332,'Sales Detail'!$BC$332,'Sales Detail'!$BI$332</definedName>
    <definedName name="QB_FORMULA_289" localSheetId="19" hidden="1">'Sales Detail'!$BM$332,'Sales Detail'!$BN$332,'Sales Detail'!$BO$332,'Sales Detail'!$BQ$332,'Sales Detail'!$G$333,'Sales Detail'!$M$333,'Sales Detail'!$S$333,'Sales Detail'!$Y$333,'Sales Detail'!$AE$333,'Sales Detail'!$AK$333,'Sales Detail'!$AQ$333,'Sales Detail'!$AW$333,'Sales Detail'!$BC$333,'Sales Detail'!$BI$333,'Sales Detail'!$BM$333,'Sales Detail'!$BN$333</definedName>
    <definedName name="QB_FORMULA_29" localSheetId="21" hidden="1">'Sales - Detail'!$DA$35,'Sales - Detail'!$I$36,'Sales - Detail'!$Q$36,'Sales - Detail'!$Y$36,'Sales - Detail'!$AG$36,'Sales - Detail'!$AO$36,'Sales - Detail'!$AW$36,'Sales - Detail'!$BE$36,'Sales - Detail'!$BM$36,'Sales - Detail'!$BU$36,'Sales - Detail'!$CC$36,'Sales - Detail'!$CK$36,'Sales - Detail'!$CS$36,'Sales - Detail'!$CW$36,'Sales - Detail'!$CY$36,'Sales - Detail'!$DA$36</definedName>
    <definedName name="QB_FORMULA_29" localSheetId="19" hidden="1">'Sales Detail'!$S$38,'Sales Detail'!$Y$38,'Sales Detail'!$AE$38,'Sales Detail'!$AK$38,'Sales Detail'!$AQ$38,'Sales Detail'!$AW$38,'Sales Detail'!$BC$38,'Sales Detail'!$BI$38,'Sales Detail'!$BM$38,'Sales Detail'!$BN$38,'Sales Detail'!$BO$38,'Sales Detail'!$BQ$38,'Sales Detail'!$G$39,'Sales Detail'!$M$39,'Sales Detail'!$S$39,'Sales Detail'!$Y$39</definedName>
    <definedName name="QB_FORMULA_29" localSheetId="20" hidden="1">'Sales Detail.'!$AQ$40,'Sales Detail.'!$AS$40,'Sales Detail.'!$AT$40,'Sales Detail.'!$AU$40,'Sales Detail.'!$G$41,'Sales Detail.'!$K$41,'Sales Detail.'!$O$41,'Sales Detail.'!$S$41,'Sales Detail.'!$W$41,'Sales Detail.'!$AA$41,'Sales Detail.'!$AE$41,'Sales Detail.'!$AI$41,'Sales Detail.'!$AM$41,'Sales Detail.'!$AQ$41,'Sales Detail.'!$AS$41,'Sales Detail.'!$AT$41</definedName>
    <definedName name="QB_FORMULA_290" localSheetId="19" hidden="1">'Sales Detail'!$BO$333,'Sales Detail'!$BQ$333,'Sales Detail'!$G$334,'Sales Detail'!$M$334,'Sales Detail'!$S$334,'Sales Detail'!$Y$334,'Sales Detail'!$AE$334,'Sales Detail'!$AK$334,'Sales Detail'!$AQ$334,'Sales Detail'!$AW$334,'Sales Detail'!$BC$334,'Sales Detail'!$BI$334,'Sales Detail'!$BM$334,'Sales Detail'!$BN$334,'Sales Detail'!$BO$334,'Sales Detail'!$BQ$334</definedName>
    <definedName name="QB_FORMULA_291" localSheetId="19" hidden="1">'Sales Detail'!$G$335,'Sales Detail'!$M$335,'Sales Detail'!$S$335,'Sales Detail'!$Y$335,'Sales Detail'!$AE$335,'Sales Detail'!$AK$335,'Sales Detail'!$AQ$335,'Sales Detail'!$AW$335,'Sales Detail'!$BC$335,'Sales Detail'!$BI$335,'Sales Detail'!$BM$335,'Sales Detail'!$BN$335,'Sales Detail'!$BO$335,'Sales Detail'!$BQ$335,'Sales Detail'!$G$336,'Sales Detail'!$M$336</definedName>
    <definedName name="QB_FORMULA_292" localSheetId="19" hidden="1">'Sales Detail'!$S$336,'Sales Detail'!$Y$336,'Sales Detail'!$AE$336,'Sales Detail'!$AK$336,'Sales Detail'!$AQ$336,'Sales Detail'!$AW$336,'Sales Detail'!$BC$336,'Sales Detail'!$BI$336,'Sales Detail'!$BM$336,'Sales Detail'!$BN$336,'Sales Detail'!$BO$336,'Sales Detail'!$BQ$336,'Sales Detail'!$G$337,'Sales Detail'!$M$337,'Sales Detail'!$S$337,'Sales Detail'!$Y$337</definedName>
    <definedName name="QB_FORMULA_293" localSheetId="19" hidden="1">'Sales Detail'!$AE$337,'Sales Detail'!$AK$337,'Sales Detail'!$AQ$337,'Sales Detail'!$AW$337,'Sales Detail'!$BC$337,'Sales Detail'!$BI$337,'Sales Detail'!$BM$337,'Sales Detail'!$BN$337,'Sales Detail'!$BO$337,'Sales Detail'!$BQ$337,'Sales Detail'!$G$338,'Sales Detail'!$M$338,'Sales Detail'!$S$338,'Sales Detail'!$Y$338,'Sales Detail'!$AE$338,'Sales Detail'!$AK$338</definedName>
    <definedName name="QB_FORMULA_294" localSheetId="19" hidden="1">'Sales Detail'!$AQ$338,'Sales Detail'!$AW$338,'Sales Detail'!$BC$338,'Sales Detail'!$BI$338,'Sales Detail'!$BM$338,'Sales Detail'!$BN$338,'Sales Detail'!$BO$338,'Sales Detail'!$BQ$338,'Sales Detail'!$G$339,'Sales Detail'!$M$339,'Sales Detail'!$S$339,'Sales Detail'!$Y$339,'Sales Detail'!$AE$339,'Sales Detail'!$AK$339,'Sales Detail'!$AQ$339,'Sales Detail'!$AW$339</definedName>
    <definedName name="QB_FORMULA_295" localSheetId="19" hidden="1">'Sales Detail'!$BC$339,'Sales Detail'!$BI$339,'Sales Detail'!$BM$339,'Sales Detail'!$BN$339,'Sales Detail'!$BO$339,'Sales Detail'!$BQ$339,'Sales Detail'!$E$340,'Sales Detail'!$F$340,'Sales Detail'!$G$340,'Sales Detail'!$I$340,'Sales Detail'!$J$340,'Sales Detail'!$K$340,'Sales Detail'!$L$340,'Sales Detail'!$M$340,'Sales Detail'!$O$340,'Sales Detail'!$P$340</definedName>
    <definedName name="QB_FORMULA_296" localSheetId="19" hidden="1">'Sales Detail'!$Q$340,'Sales Detail'!$R$340,'Sales Detail'!$S$340,'Sales Detail'!$U$340,'Sales Detail'!$V$340,'Sales Detail'!$W$340,'Sales Detail'!$X$340,'Sales Detail'!$Y$340,'Sales Detail'!$AA$340,'Sales Detail'!$AB$340,'Sales Detail'!$AC$340,'Sales Detail'!$AD$340,'Sales Detail'!$AE$340,'Sales Detail'!$AG$340,'Sales Detail'!$AH$340,'Sales Detail'!$AI$340</definedName>
    <definedName name="QB_FORMULA_297" localSheetId="19" hidden="1">'Sales Detail'!$AJ$340,'Sales Detail'!$AK$340,'Sales Detail'!$AM$340,'Sales Detail'!$AN$340,'Sales Detail'!$AO$340,'Sales Detail'!$AP$340,'Sales Detail'!$AQ$340,'Sales Detail'!$AS$340,'Sales Detail'!$AT$340,'Sales Detail'!$AU$340,'Sales Detail'!$AV$340,'Sales Detail'!$AW$340,'Sales Detail'!$AY$340,'Sales Detail'!$AZ$340,'Sales Detail'!$BA$340,'Sales Detail'!$BB$340</definedName>
    <definedName name="QB_FORMULA_298" localSheetId="19" hidden="1">'Sales Detail'!$BC$340,'Sales Detail'!$BE$340,'Sales Detail'!$BF$340,'Sales Detail'!$BG$340,'Sales Detail'!$BH$340,'Sales Detail'!$BI$340,'Sales Detail'!$BK$340,'Sales Detail'!$BL$340,'Sales Detail'!$BM$340,'Sales Detail'!$BN$340,'Sales Detail'!$BO$340,'Sales Detail'!$BQ$340,'Sales Detail'!$BR$340,'Sales Detail'!$E$341,'Sales Detail'!$F$341,'Sales Detail'!$G$341</definedName>
    <definedName name="QB_FORMULA_299" localSheetId="19" hidden="1">'Sales Detail'!$I$341,'Sales Detail'!$J$341,'Sales Detail'!$K$341,'Sales Detail'!$L$341,'Sales Detail'!$M$341,'Sales Detail'!$O$341,'Sales Detail'!$P$341,'Sales Detail'!$Q$341,'Sales Detail'!$R$341,'Sales Detail'!$S$341,'Sales Detail'!$U$341,'Sales Detail'!$V$341,'Sales Detail'!$W$341,'Sales Detail'!$X$341,'Sales Detail'!$Y$341,'Sales Detail'!$AA$341</definedName>
    <definedName name="QB_FORMULA_3" localSheetId="21" hidden="1">'Sales - Detail'!$AG$8,'Sales - Detail'!$AO$8,'Sales - Detail'!$AW$8,'Sales - Detail'!$BE$8,'Sales - Detail'!$BM$8,'Sales - Detail'!$BU$8,'Sales - Detail'!$CC$8,'Sales - Detail'!$CK$8,'Sales - Detail'!$CS$8,'Sales - Detail'!$CW$8,'Sales - Detail'!$CY$8,'Sales - Detail'!$DA$8,'Sales - Detail'!$I$9,'Sales - Detail'!$Q$9,'Sales - Detail'!$Y$9,'Sales - Detail'!$AG$9</definedName>
    <definedName name="QB_FORMULA_3" localSheetId="19" hidden="1">'Sales Detail'!$AQ$8,'Sales Detail'!$AW$8,'Sales Detail'!$BC$8,'Sales Detail'!$BI$8,'Sales Detail'!$BM$8,'Sales Detail'!$BN$8,'Sales Detail'!$BO$8,'Sales Detail'!$BQ$8,'Sales Detail'!$G$9,'Sales Detail'!$M$9,'Sales Detail'!$S$9,'Sales Detail'!$Y$9,'Sales Detail'!$AE$9,'Sales Detail'!$AK$9,'Sales Detail'!$AQ$9,'Sales Detail'!$AW$9</definedName>
    <definedName name="QB_FORMULA_3" localSheetId="20" hidden="1">'Sales Detail.'!$AQ$8,'Sales Detail.'!$AS$8,'Sales Detail.'!$AT$8,'Sales Detail.'!$AU$8,'Sales Detail.'!$G$9,'Sales Detail.'!$K$9,'Sales Detail.'!$O$9,'Sales Detail.'!$S$9,'Sales Detail.'!$W$9,'Sales Detail.'!$AA$9,'Sales Detail.'!$AE$9,'Sales Detail.'!$AI$9,'Sales Detail.'!$AM$9,'Sales Detail.'!$AQ$9,'Sales Detail.'!$AS$9,'Sales Detail.'!$AT$9</definedName>
    <definedName name="QB_FORMULA_30" localSheetId="21" hidden="1">'Sales - Detail'!$I$37,'Sales - Detail'!$Q$37,'Sales - Detail'!$Y$37,'Sales - Detail'!$AG$37,'Sales - Detail'!$AO$37,'Sales - Detail'!$AW$37,'Sales - Detail'!$BE$37,'Sales - Detail'!$BM$37,'Sales - Detail'!$BU$37,'Sales - Detail'!$CC$37,'Sales - Detail'!$CK$37,'Sales - Detail'!$CS$37,'Sales - Detail'!$CW$37,'Sales - Detail'!$CY$37,'Sales - Detail'!$DA$37,'Sales - Detail'!$I$38</definedName>
    <definedName name="QB_FORMULA_30" localSheetId="19" hidden="1">'Sales Detail'!$AE$39,'Sales Detail'!$AK$39,'Sales Detail'!$AQ$39,'Sales Detail'!$AW$39,'Sales Detail'!$BC$39,'Sales Detail'!$BI$39,'Sales Detail'!$BM$39,'Sales Detail'!$BN$39,'Sales Detail'!$BO$39,'Sales Detail'!$BQ$39,'Sales Detail'!$G$40,'Sales Detail'!$M$40,'Sales Detail'!$S$40,'Sales Detail'!$Y$40,'Sales Detail'!$AE$40,'Sales Detail'!$AK$40</definedName>
    <definedName name="QB_FORMULA_30" localSheetId="20" hidden="1">'Sales Detail.'!$AU$41,'Sales Detail.'!$G$42,'Sales Detail.'!$K$42,'Sales Detail.'!$O$42,'Sales Detail.'!$S$42,'Sales Detail.'!$W$42,'Sales Detail.'!$AA$42,'Sales Detail.'!$AE$42,'Sales Detail.'!$AI$42,'Sales Detail.'!$AM$42,'Sales Detail.'!$AQ$42,'Sales Detail.'!$AS$42,'Sales Detail.'!$AT$42,'Sales Detail.'!$AU$42,'Sales Detail.'!$G$43,'Sales Detail.'!$K$43</definedName>
    <definedName name="QB_FORMULA_300" localSheetId="19" hidden="1">'Sales Detail'!$AB$341,'Sales Detail'!$AC$341,'Sales Detail'!$AD$341,'Sales Detail'!$AE$341,'Sales Detail'!$AG$341,'Sales Detail'!$AH$341,'Sales Detail'!$AI$341,'Sales Detail'!$AJ$341,'Sales Detail'!$AK$341,'Sales Detail'!$AM$341,'Sales Detail'!$AN$341,'Sales Detail'!$AO$341,'Sales Detail'!$AP$341,'Sales Detail'!$AQ$341,'Sales Detail'!$AS$341,'Sales Detail'!$AT$341</definedName>
    <definedName name="QB_FORMULA_301" localSheetId="19" hidden="1">'Sales Detail'!$AU$341,'Sales Detail'!$AV$341,'Sales Detail'!$AW$341,'Sales Detail'!$AY$341,'Sales Detail'!$AZ$341,'Sales Detail'!$BA$341,'Sales Detail'!$BB$341,'Sales Detail'!$BC$341,'Sales Detail'!$BE$341,'Sales Detail'!$BF$341,'Sales Detail'!$BG$341,'Sales Detail'!$BH$341,'Sales Detail'!$BI$341,'Sales Detail'!$BK$341,'Sales Detail'!$BL$341,'Sales Detail'!$BM$341</definedName>
    <definedName name="QB_FORMULA_302" localSheetId="19" hidden="1">'Sales Detail'!$BN$341,'Sales Detail'!$BO$341,'Sales Detail'!$BQ$341,'Sales Detail'!$BR$341,'Sales Detail'!$G$343,'Sales Detail'!$M$343,'Sales Detail'!$S$343,'Sales Detail'!$Y$343,'Sales Detail'!$AE$343,'Sales Detail'!$AK$343,'Sales Detail'!$AQ$343,'Sales Detail'!$AW$343,'Sales Detail'!$BC$343,'Sales Detail'!$BI$343,'Sales Detail'!$BM$343,'Sales Detail'!$BN$343</definedName>
    <definedName name="QB_FORMULA_303" localSheetId="19" hidden="1">'Sales Detail'!$BO$343,'Sales Detail'!$BQ$343,'Sales Detail'!$G$344,'Sales Detail'!$M$344,'Sales Detail'!$S$344,'Sales Detail'!$Y$344,'Sales Detail'!$AE$344,'Sales Detail'!$AK$344,'Sales Detail'!$AQ$344,'Sales Detail'!$AW$344,'Sales Detail'!$BC$344,'Sales Detail'!$BI$344,'Sales Detail'!$BM$344,'Sales Detail'!$BN$344,'Sales Detail'!$BO$344,'Sales Detail'!$BQ$344</definedName>
    <definedName name="QB_FORMULA_304" localSheetId="19" hidden="1">'Sales Detail'!$G$345,'Sales Detail'!$M$345,'Sales Detail'!$S$345,'Sales Detail'!$Y$345,'Sales Detail'!$AE$345,'Sales Detail'!$AK$345,'Sales Detail'!$AQ$345,'Sales Detail'!$AW$345,'Sales Detail'!$BC$345,'Sales Detail'!$BI$345,'Sales Detail'!$BM$345,'Sales Detail'!$BN$345,'Sales Detail'!$BO$345,'Sales Detail'!$BQ$345,'Sales Detail'!$G$346,'Sales Detail'!$M$346</definedName>
    <definedName name="QB_FORMULA_305" localSheetId="19" hidden="1">'Sales Detail'!$S$346,'Sales Detail'!$Y$346,'Sales Detail'!$AE$346,'Sales Detail'!$AK$346,'Sales Detail'!$AQ$346,'Sales Detail'!$AW$346,'Sales Detail'!$BC$346,'Sales Detail'!$BI$346,'Sales Detail'!$BM$346,'Sales Detail'!$BN$346,'Sales Detail'!$BO$346,'Sales Detail'!$BQ$346,'Sales Detail'!$E$347,'Sales Detail'!$F$347,'Sales Detail'!$G$347,'Sales Detail'!$I$347</definedName>
    <definedName name="QB_FORMULA_306" localSheetId="19" hidden="1">'Sales Detail'!$J$347,'Sales Detail'!$K$347,'Sales Detail'!$L$347,'Sales Detail'!$M$347,'Sales Detail'!$Q$347,'Sales Detail'!$R$347,'Sales Detail'!$S$347,'Sales Detail'!$U$347,'Sales Detail'!$V$347,'Sales Detail'!$W$347,'Sales Detail'!$X$347,'Sales Detail'!$Y$347,'Sales Detail'!$AC$347,'Sales Detail'!$AD$347,'Sales Detail'!$AE$347,'Sales Detail'!$AG$347</definedName>
    <definedName name="QB_FORMULA_307" localSheetId="19" hidden="1">'Sales Detail'!$AH$347,'Sales Detail'!$AI$347,'Sales Detail'!$AJ$347,'Sales Detail'!$AK$347,'Sales Detail'!$AO$347,'Sales Detail'!$AP$347,'Sales Detail'!$AQ$347,'Sales Detail'!$AU$347,'Sales Detail'!$AV$347,'Sales Detail'!$AW$347,'Sales Detail'!$BA$347,'Sales Detail'!$BB$347,'Sales Detail'!$BC$347,'Sales Detail'!$BG$347,'Sales Detail'!$BH$347,'Sales Detail'!$BI$347</definedName>
    <definedName name="QB_FORMULA_308" localSheetId="19" hidden="1">'Sales Detail'!$BM$347,'Sales Detail'!$BN$347,'Sales Detail'!$BO$347,'Sales Detail'!$BQ$347,'Sales Detail'!$BR$347,'Sales Detail'!$G$349,'Sales Detail'!$M$349,'Sales Detail'!$S$349,'Sales Detail'!$Y$349,'Sales Detail'!$AE$349,'Sales Detail'!$AK$349,'Sales Detail'!$AQ$349,'Sales Detail'!$AW$349,'Sales Detail'!$BC$349,'Sales Detail'!$BI$349,'Sales Detail'!$BM$349</definedName>
    <definedName name="QB_FORMULA_309" localSheetId="19" hidden="1">'Sales Detail'!$BN$349,'Sales Detail'!$BO$349,'Sales Detail'!$E$350,'Sales Detail'!$F$350,'Sales Detail'!$G$350,'Sales Detail'!$K$350,'Sales Detail'!$L$350,'Sales Detail'!$M$350,'Sales Detail'!$Q$350,'Sales Detail'!$R$350,'Sales Detail'!$S$350,'Sales Detail'!$W$350,'Sales Detail'!$X$350,'Sales Detail'!$Y$350,'Sales Detail'!$AC$350,'Sales Detail'!$AD$350</definedName>
    <definedName name="QB_FORMULA_31" localSheetId="21" hidden="1">'Sales - Detail'!$Q$38,'Sales - Detail'!$Y$38,'Sales - Detail'!$AG$38,'Sales - Detail'!$AO$38,'Sales - Detail'!$AW$38,'Sales - Detail'!$BE$38,'Sales - Detail'!$BM$38,'Sales - Detail'!$BU$38,'Sales - Detail'!$CC$38,'Sales - Detail'!$CK$38,'Sales - Detail'!$CS$38,'Sales - Detail'!$CW$38,'Sales - Detail'!$CY$38,'Sales - Detail'!$DA$38,'Sales - Detail'!$I$39,'Sales - Detail'!$Q$39</definedName>
    <definedName name="QB_FORMULA_31" localSheetId="19" hidden="1">'Sales Detail'!$AQ$40,'Sales Detail'!$AW$40,'Sales Detail'!$BC$40,'Sales Detail'!$BI$40,'Sales Detail'!$BM$40,'Sales Detail'!$BN$40,'Sales Detail'!$BO$40,'Sales Detail'!$BQ$40,'Sales Detail'!$G$41,'Sales Detail'!$M$41,'Sales Detail'!$S$41,'Sales Detail'!$Y$41,'Sales Detail'!$AE$41,'Sales Detail'!$AK$41,'Sales Detail'!$AQ$41,'Sales Detail'!$AW$41</definedName>
    <definedName name="QB_FORMULA_31" localSheetId="20" hidden="1">'Sales Detail.'!$O$43,'Sales Detail.'!$S$43,'Sales Detail.'!$W$43,'Sales Detail.'!$AA$43,'Sales Detail.'!$AE$43,'Sales Detail.'!$AI$43,'Sales Detail.'!$AM$43,'Sales Detail.'!$AQ$43,'Sales Detail.'!$AS$43,'Sales Detail.'!$AT$43,'Sales Detail.'!$AU$43,'Sales Detail.'!$G$44,'Sales Detail.'!$K$44,'Sales Detail.'!$O$44,'Sales Detail.'!$S$44,'Sales Detail.'!$W$44</definedName>
    <definedName name="QB_FORMULA_310" localSheetId="19" hidden="1">'Sales Detail'!$AE$350,'Sales Detail'!$AI$350,'Sales Detail'!$AJ$350,'Sales Detail'!$AK$350,'Sales Detail'!$AO$350,'Sales Detail'!$AP$350,'Sales Detail'!$AQ$350,'Sales Detail'!$AU$350,'Sales Detail'!$AV$350,'Sales Detail'!$AW$350,'Sales Detail'!$BA$350,'Sales Detail'!$BB$350,'Sales Detail'!$BC$350,'Sales Detail'!$BG$350,'Sales Detail'!$BH$350,'Sales Detail'!$BI$350</definedName>
    <definedName name="QB_FORMULA_311" localSheetId="19" hidden="1">'Sales Detail'!$BM$350,'Sales Detail'!$BN$350,'Sales Detail'!$BO$350,'Sales Detail'!$G$352,'Sales Detail'!$M$352,'Sales Detail'!$S$352,'Sales Detail'!$Y$352,'Sales Detail'!$AE$352,'Sales Detail'!$AK$352,'Sales Detail'!$AQ$352,'Sales Detail'!$AW$352,'Sales Detail'!$BC$352,'Sales Detail'!$BI$352,'Sales Detail'!$BM$352,'Sales Detail'!$BN$352,'Sales Detail'!$BO$352</definedName>
    <definedName name="QB_FORMULA_312" localSheetId="19" hidden="1">'Sales Detail'!$BQ$352,'Sales Detail'!$G$353,'Sales Detail'!$M$353,'Sales Detail'!$S$353,'Sales Detail'!$Y$353,'Sales Detail'!$AE$353,'Sales Detail'!$AK$353,'Sales Detail'!$AQ$353,'Sales Detail'!$AW$353,'Sales Detail'!$BC$353,'Sales Detail'!$BI$353,'Sales Detail'!$BM$353,'Sales Detail'!$BN$353,'Sales Detail'!$BO$353,'Sales Detail'!$G$354,'Sales Detail'!$M$354</definedName>
    <definedName name="QB_FORMULA_313" localSheetId="19" hidden="1">'Sales Detail'!$S$354,'Sales Detail'!$Y$354,'Sales Detail'!$AE$354,'Sales Detail'!$AK$354,'Sales Detail'!$AQ$354,'Sales Detail'!$AW$354,'Sales Detail'!$BC$354,'Sales Detail'!$BI$354,'Sales Detail'!$BM$354,'Sales Detail'!$BN$354,'Sales Detail'!$BO$354,'Sales Detail'!$E$355,'Sales Detail'!$F$355,'Sales Detail'!$G$355,'Sales Detail'!$K$355,'Sales Detail'!$L$355</definedName>
    <definedName name="QB_FORMULA_314" localSheetId="19" hidden="1">'Sales Detail'!$M$355,'Sales Detail'!$Q$355,'Sales Detail'!$R$355,'Sales Detail'!$S$355,'Sales Detail'!$W$355,'Sales Detail'!$X$355,'Sales Detail'!$Y$355,'Sales Detail'!$AC$355,'Sales Detail'!$AD$355,'Sales Detail'!$AE$355,'Sales Detail'!$AI$355,'Sales Detail'!$AJ$355,'Sales Detail'!$AK$355,'Sales Detail'!$AO$355,'Sales Detail'!$AP$355,'Sales Detail'!$AQ$355</definedName>
    <definedName name="QB_FORMULA_315" localSheetId="19" hidden="1">'Sales Detail'!$AU$355,'Sales Detail'!$AV$355,'Sales Detail'!$AW$355,'Sales Detail'!$BA$355,'Sales Detail'!$BB$355,'Sales Detail'!$BC$355,'Sales Detail'!$BG$355,'Sales Detail'!$BH$355,'Sales Detail'!$BI$355,'Sales Detail'!$BM$355,'Sales Detail'!$BN$355,'Sales Detail'!$BO$355,'Sales Detail'!$F$356,'Sales Detail'!$G$356,'Sales Detail'!$I$356,'Sales Detail'!$J$356</definedName>
    <definedName name="QB_FORMULA_316" localSheetId="19" hidden="1">'Sales Detail'!$K$356,'Sales Detail'!$L$356,'Sales Detail'!$M$356,'Sales Detail'!$O$356,'Sales Detail'!$P$356,'Sales Detail'!$Q$356,'Sales Detail'!$R$356,'Sales Detail'!$S$356,'Sales Detail'!$U$356,'Sales Detail'!$V$356,'Sales Detail'!$W$356,'Sales Detail'!$X$356,'Sales Detail'!$Y$356,'Sales Detail'!$AA$356,'Sales Detail'!$AB$356,'Sales Detail'!$AC$356</definedName>
    <definedName name="QB_FORMULA_317" localSheetId="19" hidden="1">'Sales Detail'!$AD$356,'Sales Detail'!$AE$356,'Sales Detail'!$AG$356,'Sales Detail'!$AH$356,'Sales Detail'!$AI$356,'Sales Detail'!$AJ$356,'Sales Detail'!$AK$356,'Sales Detail'!$AM$356,'Sales Detail'!$AN$356,'Sales Detail'!$AO$356,'Sales Detail'!$AP$356,'Sales Detail'!$AQ$356,'Sales Detail'!$AS$356,'Sales Detail'!$AT$356,'Sales Detail'!$AU$356,'Sales Detail'!$AV$356</definedName>
    <definedName name="QB_FORMULA_318" localSheetId="19" hidden="1">'Sales Detail'!$AW$356,'Sales Detail'!$AY$356,'Sales Detail'!$AZ$356,'Sales Detail'!$BA$356,'Sales Detail'!$BB$356,'Sales Detail'!$BC$356,'Sales Detail'!$BE$356,'Sales Detail'!$BF$356,'Sales Detail'!$BG$356,'Sales Detail'!$BH$356,'Sales Detail'!$BI$356,'Sales Detail'!$BK$356,'Sales Detail'!$BL$356,'Sales Detail'!$BM$356,'Sales Detail'!$BN$356,'Sales Detail'!$BO$356</definedName>
    <definedName name="QB_FORMULA_32" localSheetId="21" hidden="1">'Sales - Detail'!$Y$39,'Sales - Detail'!$AG$39,'Sales - Detail'!$AO$39,'Sales - Detail'!$AW$39,'Sales - Detail'!$BE$39,'Sales - Detail'!$BM$39,'Sales - Detail'!$BU$39,'Sales - Detail'!$CC$39,'Sales - Detail'!$CK$39,'Sales - Detail'!$CS$39,'Sales - Detail'!$CW$39,'Sales - Detail'!$CY$39,'Sales - Detail'!$DA$39,'Sales - Detail'!$I$40,'Sales - Detail'!$Q$40,'Sales - Detail'!$Y$40</definedName>
    <definedName name="QB_FORMULA_32" localSheetId="19" hidden="1">'Sales Detail'!$BC$41,'Sales Detail'!$BI$41,'Sales Detail'!$BM$41,'Sales Detail'!$BN$41,'Sales Detail'!$BO$41,'Sales Detail'!$BQ$41,'Sales Detail'!$G$42,'Sales Detail'!$M$42,'Sales Detail'!$S$42,'Sales Detail'!$Y$42,'Sales Detail'!$AE$42,'Sales Detail'!$AK$42,'Sales Detail'!$AQ$42,'Sales Detail'!$AW$42,'Sales Detail'!$BC$42,'Sales Detail'!$BI$42</definedName>
    <definedName name="QB_FORMULA_32" localSheetId="20" hidden="1">'Sales Detail.'!$AA$44,'Sales Detail.'!$AE$44,'Sales Detail.'!$AI$44,'Sales Detail.'!$AM$44,'Sales Detail.'!$AQ$44,'Sales Detail.'!$AS$44,'Sales Detail.'!$AT$44,'Sales Detail.'!$AU$44,'Sales Detail.'!$G$45,'Sales Detail.'!$K$45,'Sales Detail.'!$O$45,'Sales Detail.'!$S$45,'Sales Detail.'!$W$45,'Sales Detail.'!$AA$45,'Sales Detail.'!$AE$45,'Sales Detail.'!$AI$45</definedName>
    <definedName name="QB_FORMULA_33" localSheetId="21" hidden="1">'Sales - Detail'!$AG$40,'Sales - Detail'!$AO$40,'Sales - Detail'!$AW$40,'Sales - Detail'!$BE$40,'Sales - Detail'!$BM$40,'Sales - Detail'!$BU$40,'Sales - Detail'!$CC$40,'Sales - Detail'!$CK$40,'Sales - Detail'!$CS$40,'Sales - Detail'!$CW$40,'Sales - Detail'!$CY$40,'Sales - Detail'!$DA$40,'Sales - Detail'!$I$41,'Sales - Detail'!$Q$41,'Sales - Detail'!$Y$41,'Sales - Detail'!$AG$41</definedName>
    <definedName name="QB_FORMULA_33" localSheetId="19" hidden="1">'Sales Detail'!$BM$42,'Sales Detail'!$BN$42,'Sales Detail'!$BO$42,'Sales Detail'!$BQ$42,'Sales Detail'!$G$43,'Sales Detail'!$M$43,'Sales Detail'!$S$43,'Sales Detail'!$Y$43,'Sales Detail'!$AE$43,'Sales Detail'!$AK$43,'Sales Detail'!$AQ$43,'Sales Detail'!$AW$43,'Sales Detail'!$BC$43,'Sales Detail'!$BI$43,'Sales Detail'!$BM$43,'Sales Detail'!$BN$43</definedName>
    <definedName name="QB_FORMULA_33" localSheetId="20" hidden="1">'Sales Detail.'!$AM$45,'Sales Detail.'!$AQ$45,'Sales Detail.'!$AS$45,'Sales Detail.'!$AT$45,'Sales Detail.'!$AU$45,'Sales Detail.'!$G$46,'Sales Detail.'!$K$46,'Sales Detail.'!$O$46,'Sales Detail.'!$S$46,'Sales Detail.'!$W$46,'Sales Detail.'!$AA$46,'Sales Detail.'!$AE$46,'Sales Detail.'!$AI$46,'Sales Detail.'!$AM$46,'Sales Detail.'!$AQ$46,'Sales Detail.'!$AS$46</definedName>
    <definedName name="QB_FORMULA_34" localSheetId="21" hidden="1">'Sales - Detail'!$AO$41,'Sales - Detail'!$AW$41,'Sales - Detail'!$BE$41,'Sales - Detail'!$BM$41,'Sales - Detail'!$BU$41,'Sales - Detail'!$CC$41,'Sales - Detail'!$CK$41,'Sales - Detail'!$CS$41,'Sales - Detail'!$CW$41,'Sales - Detail'!$CY$41,'Sales - Detail'!$DA$41,'Sales - Detail'!$I$42,'Sales - Detail'!$Q$42,'Sales - Detail'!$Y$42,'Sales - Detail'!$AG$42,'Sales - Detail'!$AO$42</definedName>
    <definedName name="QB_FORMULA_34" localSheetId="19" hidden="1">'Sales Detail'!$BO$43,'Sales Detail'!$BQ$43,'Sales Detail'!$G$44,'Sales Detail'!$M$44,'Sales Detail'!$S$44,'Sales Detail'!$Y$44,'Sales Detail'!$AE$44,'Sales Detail'!$AK$44,'Sales Detail'!$AQ$44,'Sales Detail'!$AW$44,'Sales Detail'!$BC$44,'Sales Detail'!$BI$44,'Sales Detail'!$BM$44,'Sales Detail'!$BN$44,'Sales Detail'!$BO$44,'Sales Detail'!$BQ$44</definedName>
    <definedName name="QB_FORMULA_34" localSheetId="20" hidden="1">'Sales Detail.'!$AT$46,'Sales Detail.'!$AU$46,'Sales Detail.'!$G$47,'Sales Detail.'!$K$47,'Sales Detail.'!$O$47,'Sales Detail.'!$S$47,'Sales Detail.'!$W$47,'Sales Detail.'!$AA$47,'Sales Detail.'!$AE$47,'Sales Detail.'!$AI$47,'Sales Detail.'!$AM$47,'Sales Detail.'!$AQ$47,'Sales Detail.'!$AS$47,'Sales Detail.'!$AT$47,'Sales Detail.'!$AU$47,'Sales Detail.'!$G$48</definedName>
    <definedName name="QB_FORMULA_35" localSheetId="21" hidden="1">'Sales - Detail'!$AW$42,'Sales - Detail'!$BE$42,'Sales - Detail'!$BM$42,'Sales - Detail'!$BU$42,'Sales - Detail'!$CC$42,'Sales - Detail'!$CK$42,'Sales - Detail'!$CS$42,'Sales - Detail'!$CW$42,'Sales - Detail'!$CY$42,'Sales - Detail'!$DA$42,'Sales - Detail'!$I$43,'Sales - Detail'!$Q$43,'Sales - Detail'!$Y$43,'Sales - Detail'!$AG$43,'Sales - Detail'!$AO$43,'Sales - Detail'!$AW$43</definedName>
    <definedName name="QB_FORMULA_35" localSheetId="19" hidden="1">'Sales Detail'!$G$45,'Sales Detail'!$M$45,'Sales Detail'!$S$45,'Sales Detail'!$Y$45,'Sales Detail'!$AE$45,'Sales Detail'!$AK$45,'Sales Detail'!$AQ$45,'Sales Detail'!$AW$45,'Sales Detail'!$BC$45,'Sales Detail'!$BI$45,'Sales Detail'!$BM$45,'Sales Detail'!$BN$45,'Sales Detail'!$BO$45,'Sales Detail'!$BQ$45,'Sales Detail'!$G$46,'Sales Detail'!$M$46</definedName>
    <definedName name="QB_FORMULA_35" localSheetId="20" hidden="1">'Sales Detail.'!$K$48,'Sales Detail.'!$O$48,'Sales Detail.'!$S$48,'Sales Detail.'!$W$48,'Sales Detail.'!$AA$48,'Sales Detail.'!$AE$48,'Sales Detail.'!$AI$48,'Sales Detail.'!$AM$48,'Sales Detail.'!$AQ$48,'Sales Detail.'!$AS$48,'Sales Detail.'!$AT$48,'Sales Detail.'!$AU$48,'Sales Detail.'!$G$49,'Sales Detail.'!$K$49,'Sales Detail.'!$O$49,'Sales Detail.'!$S$49</definedName>
    <definedName name="QB_FORMULA_36" localSheetId="21" hidden="1">'Sales - Detail'!$BE$43,'Sales - Detail'!$BM$43,'Sales - Detail'!$BU$43,'Sales - Detail'!$CC$43,'Sales - Detail'!$CK$43,'Sales - Detail'!$CS$43,'Sales - Detail'!$CW$43,'Sales - Detail'!$CY$43,'Sales - Detail'!$DA$43,'Sales - Detail'!$I$44,'Sales - Detail'!$Q$44,'Sales - Detail'!$Y$44,'Sales - Detail'!$AG$44,'Sales - Detail'!$AO$44,'Sales - Detail'!$AW$44,'Sales - Detail'!$BE$44</definedName>
    <definedName name="QB_FORMULA_36" localSheetId="19" hidden="1">'Sales Detail'!$S$46,'Sales Detail'!$Y$46,'Sales Detail'!$AE$46,'Sales Detail'!$AK$46,'Sales Detail'!$AQ$46,'Sales Detail'!$AW$46,'Sales Detail'!$BC$46,'Sales Detail'!$BI$46,'Sales Detail'!$BM$46,'Sales Detail'!$BN$46,'Sales Detail'!$BO$46,'Sales Detail'!$BQ$46,'Sales Detail'!$G$47,'Sales Detail'!$M$47,'Sales Detail'!$S$47,'Sales Detail'!$Y$47</definedName>
    <definedName name="QB_FORMULA_36" localSheetId="20" hidden="1">'Sales Detail.'!$W$49,'Sales Detail.'!$AA$49,'Sales Detail.'!$AE$49,'Sales Detail.'!$AI$49,'Sales Detail.'!$AM$49,'Sales Detail.'!$AQ$49,'Sales Detail.'!$AS$49,'Sales Detail.'!$AT$49,'Sales Detail.'!$AU$49,'Sales Detail.'!$G$50,'Sales Detail.'!$K$50,'Sales Detail.'!$O$50,'Sales Detail.'!$S$50,'Sales Detail.'!$W$50,'Sales Detail.'!$AA$50,'Sales Detail.'!$AE$50</definedName>
    <definedName name="QB_FORMULA_37" localSheetId="21" hidden="1">'Sales - Detail'!$BM$44,'Sales - Detail'!$BU$44,'Sales - Detail'!$CC$44,'Sales - Detail'!$CK$44,'Sales - Detail'!$CS$44,'Sales - Detail'!$CW$44,'Sales - Detail'!$CY$44,'Sales - Detail'!$DA$44,'Sales - Detail'!$I$45,'Sales - Detail'!$Q$45,'Sales - Detail'!$Y$45,'Sales - Detail'!$AG$45,'Sales - Detail'!$AO$45,'Sales - Detail'!$AW$45,'Sales - Detail'!$BE$45,'Sales - Detail'!$BM$45</definedName>
    <definedName name="QB_FORMULA_37" localSheetId="19" hidden="1">'Sales Detail'!$AE$47,'Sales Detail'!$AK$47,'Sales Detail'!$AQ$47,'Sales Detail'!$AW$47,'Sales Detail'!$BC$47,'Sales Detail'!$BI$47,'Sales Detail'!$BM$47,'Sales Detail'!$BN$47,'Sales Detail'!$BO$47,'Sales Detail'!$BQ$47,'Sales Detail'!$G$48,'Sales Detail'!$M$48,'Sales Detail'!$S$48,'Sales Detail'!$Y$48,'Sales Detail'!$AE$48,'Sales Detail'!$AK$48</definedName>
    <definedName name="QB_FORMULA_37" localSheetId="20" hidden="1">'Sales Detail.'!$AI$50,'Sales Detail.'!$AM$50,'Sales Detail.'!$AQ$50,'Sales Detail.'!$AS$50,'Sales Detail.'!$AT$50,'Sales Detail.'!$AU$50,'Sales Detail.'!$G$51,'Sales Detail.'!$K$51,'Sales Detail.'!$O$51,'Sales Detail.'!$S$51,'Sales Detail.'!$W$51,'Sales Detail.'!$AA$51,'Sales Detail.'!$AE$51,'Sales Detail.'!$AI$51,'Sales Detail.'!$AM$51,'Sales Detail.'!$AQ$51</definedName>
    <definedName name="QB_FORMULA_38" localSheetId="21" hidden="1">'Sales - Detail'!$BU$45,'Sales - Detail'!$CC$45,'Sales - Detail'!$CK$45,'Sales - Detail'!$CS$45,'Sales - Detail'!$CW$45,'Sales - Detail'!$CY$45,'Sales - Detail'!$DA$45,'Sales - Detail'!$I$46,'Sales - Detail'!$Q$46,'Sales - Detail'!$Y$46,'Sales - Detail'!$AG$46,'Sales - Detail'!$AO$46,'Sales - Detail'!$AW$46,'Sales - Detail'!$BE$46,'Sales - Detail'!$BM$46,'Sales - Detail'!$BU$46</definedName>
    <definedName name="QB_FORMULA_38" localSheetId="19" hidden="1">'Sales Detail'!$AQ$48,'Sales Detail'!$AW$48,'Sales Detail'!$BC$48,'Sales Detail'!$BI$48,'Sales Detail'!$BM$48,'Sales Detail'!$BN$48,'Sales Detail'!$BO$48,'Sales Detail'!$BQ$48,'Sales Detail'!$G$49,'Sales Detail'!$M$49,'Sales Detail'!$S$49,'Sales Detail'!$Y$49,'Sales Detail'!$AE$49,'Sales Detail'!$AK$49,'Sales Detail'!$AQ$49,'Sales Detail'!$AW$49</definedName>
    <definedName name="QB_FORMULA_38" localSheetId="20" hidden="1">'Sales Detail.'!$AS$51,'Sales Detail.'!$AT$51,'Sales Detail.'!$AU$51,'Sales Detail.'!$G$52,'Sales Detail.'!$K$52,'Sales Detail.'!$O$52,'Sales Detail.'!$S$52,'Sales Detail.'!$W$52,'Sales Detail.'!$AA$52,'Sales Detail.'!$AE$52,'Sales Detail.'!$AI$52,'Sales Detail.'!$AM$52,'Sales Detail.'!$AQ$52,'Sales Detail.'!$AS$52,'Sales Detail.'!$AT$52,'Sales Detail.'!$AU$52</definedName>
    <definedName name="QB_FORMULA_39" localSheetId="21" hidden="1">'Sales - Detail'!$CC$46,'Sales - Detail'!$CK$46,'Sales - Detail'!$CS$46,'Sales - Detail'!$CW$46,'Sales - Detail'!$CY$46,'Sales - Detail'!$DA$46,'Sales - Detail'!$I$47,'Sales - Detail'!$Q$47,'Sales - Detail'!$Y$47,'Sales - Detail'!$AG$47,'Sales - Detail'!$AO$47,'Sales - Detail'!$AW$47,'Sales - Detail'!$BE$47,'Sales - Detail'!$BM$47,'Sales - Detail'!$BU$47,'Sales - Detail'!$CC$47</definedName>
    <definedName name="QB_FORMULA_39" localSheetId="19" hidden="1">'Sales Detail'!$BC$49,'Sales Detail'!$BI$49,'Sales Detail'!$BM$49,'Sales Detail'!$BN$49,'Sales Detail'!$BO$49,'Sales Detail'!$BQ$49,'Sales Detail'!$G$50,'Sales Detail'!$M$50,'Sales Detail'!$S$50,'Sales Detail'!$Y$50,'Sales Detail'!$AE$50,'Sales Detail'!$AK$50,'Sales Detail'!$AQ$50,'Sales Detail'!$AW$50,'Sales Detail'!$BC$50,'Sales Detail'!$BI$50</definedName>
    <definedName name="QB_FORMULA_39" localSheetId="20" hidden="1">'Sales Detail.'!$G$53,'Sales Detail.'!$K$53,'Sales Detail.'!$O$53,'Sales Detail.'!$S$53,'Sales Detail.'!$W$53,'Sales Detail.'!$AA$53,'Sales Detail.'!$AE$53,'Sales Detail.'!$AI$53,'Sales Detail.'!$AM$53,'Sales Detail.'!$AQ$53,'Sales Detail.'!$AS$53,'Sales Detail.'!$AT$53,'Sales Detail.'!$AU$53,'Sales Detail.'!$G$54,'Sales Detail.'!$K$54,'Sales Detail.'!$O$54</definedName>
    <definedName name="QB_FORMULA_4" localSheetId="21" hidden="1">'Sales - Detail'!$AO$9,'Sales - Detail'!$AW$9,'Sales - Detail'!$BE$9,'Sales - Detail'!$BM$9,'Sales - Detail'!$BU$9,'Sales - Detail'!$CC$9,'Sales - Detail'!$CK$9,'Sales - Detail'!$CS$9,'Sales - Detail'!$CW$9,'Sales - Detail'!$CY$9,'Sales - Detail'!$DA$9,'Sales - Detail'!$I$10,'Sales - Detail'!$Q$10,'Sales - Detail'!$Y$10,'Sales - Detail'!$AG$10,'Sales - Detail'!$AO$10</definedName>
    <definedName name="QB_FORMULA_4" localSheetId="19" hidden="1">'Sales Detail'!$BC$9,'Sales Detail'!$BI$9,'Sales Detail'!$BM$9,'Sales Detail'!$BN$9,'Sales Detail'!$BO$9,'Sales Detail'!$BQ$9,'Sales Detail'!$G$10,'Sales Detail'!$M$10,'Sales Detail'!$S$10,'Sales Detail'!$Y$10,'Sales Detail'!$AE$10,'Sales Detail'!$AK$10,'Sales Detail'!$AQ$10,'Sales Detail'!$AW$10,'Sales Detail'!$BC$10,'Sales Detail'!$BI$10</definedName>
    <definedName name="QB_FORMULA_4" localSheetId="20" hidden="1">'Sales Detail.'!$AU$9,'Sales Detail.'!$G$10,'Sales Detail.'!$K$10,'Sales Detail.'!$O$10,'Sales Detail.'!$S$10,'Sales Detail.'!$W$10,'Sales Detail.'!$AA$10,'Sales Detail.'!$AE$10,'Sales Detail.'!$AI$10,'Sales Detail.'!$AM$10,'Sales Detail.'!$AQ$10,'Sales Detail.'!$AS$10,'Sales Detail.'!$AT$10,'Sales Detail.'!$AU$10,'Sales Detail.'!$G$11,'Sales Detail.'!$K$11</definedName>
    <definedName name="QB_FORMULA_40" localSheetId="21" hidden="1">'Sales - Detail'!$CK$47,'Sales - Detail'!$CS$47,'Sales - Detail'!$CW$47,'Sales - Detail'!$CY$47,'Sales - Detail'!$DA$47,'Sales - Detail'!$I$48,'Sales - Detail'!$Q$48,'Sales - Detail'!$Y$48,'Sales - Detail'!$AG$48,'Sales - Detail'!$AO$48,'Sales - Detail'!$AW$48,'Sales - Detail'!$BE$48,'Sales - Detail'!$BM$48,'Sales - Detail'!$BU$48,'Sales - Detail'!$CC$48,'Sales - Detail'!$CK$48</definedName>
    <definedName name="QB_FORMULA_40" localSheetId="19" hidden="1">'Sales Detail'!$BM$50,'Sales Detail'!$BN$50,'Sales Detail'!$BO$50,'Sales Detail'!$BQ$50,'Sales Detail'!$G$51,'Sales Detail'!$M$51,'Sales Detail'!$S$51,'Sales Detail'!$Y$51,'Sales Detail'!$AE$51,'Sales Detail'!$AK$51,'Sales Detail'!$AQ$51,'Sales Detail'!$AW$51,'Sales Detail'!$BC$51,'Sales Detail'!$BI$51,'Sales Detail'!$BM$51,'Sales Detail'!$BN$51</definedName>
    <definedName name="QB_FORMULA_40" localSheetId="20" hidden="1">'Sales Detail.'!$S$54,'Sales Detail.'!$W$54,'Sales Detail.'!$AA$54,'Sales Detail.'!$AE$54,'Sales Detail.'!$AI$54,'Sales Detail.'!$AM$54,'Sales Detail.'!$AQ$54,'Sales Detail.'!$AS$54,'Sales Detail.'!$AT$54,'Sales Detail.'!$AU$54,'Sales Detail.'!$G$55,'Sales Detail.'!$K$55,'Sales Detail.'!$O$55,'Sales Detail.'!$S$55,'Sales Detail.'!$W$55,'Sales Detail.'!$AA$55</definedName>
    <definedName name="QB_FORMULA_41" localSheetId="21" hidden="1">'Sales - Detail'!$CS$48,'Sales - Detail'!$CW$48,'Sales - Detail'!$CY$48,'Sales - Detail'!$DA$48,'Sales - Detail'!$E$49,'Sales - Detail'!$G$49,'Sales - Detail'!$I$49,'Sales - Detail'!$M$49,'Sales - Detail'!$O$49,'Sales - Detail'!$Q$49,'Sales - Detail'!$U$49,'Sales - Detail'!$W$49,'Sales - Detail'!$Y$49,'Sales - Detail'!$AC$49,'Sales - Detail'!$AE$49,'Sales - Detail'!$AG$49</definedName>
    <definedName name="QB_FORMULA_41" localSheetId="19" hidden="1">'Sales Detail'!$BO$51,'Sales Detail'!$BQ$51,'Sales Detail'!$G$52,'Sales Detail'!$M$52,'Sales Detail'!$S$52,'Sales Detail'!$Y$52,'Sales Detail'!$AE$52,'Sales Detail'!$AK$52,'Sales Detail'!$AQ$52,'Sales Detail'!$AW$52,'Sales Detail'!$BC$52,'Sales Detail'!$BI$52,'Sales Detail'!$BM$52,'Sales Detail'!$BN$52,'Sales Detail'!$BO$52,'Sales Detail'!$BQ$52</definedName>
    <definedName name="QB_FORMULA_41" localSheetId="20" hidden="1">'Sales Detail.'!$AE$55,'Sales Detail.'!$AI$55,'Sales Detail.'!$AM$55,'Sales Detail.'!$AQ$55,'Sales Detail.'!$AS$55,'Sales Detail.'!$AT$55,'Sales Detail.'!$AU$55,'Sales Detail.'!$G$56,'Sales Detail.'!$K$56,'Sales Detail.'!$O$56,'Sales Detail.'!$S$56,'Sales Detail.'!$W$56,'Sales Detail.'!$AA$56,'Sales Detail.'!$AE$56,'Sales Detail.'!$AI$56,'Sales Detail.'!$AM$56</definedName>
    <definedName name="QB_FORMULA_42" localSheetId="21" hidden="1">'Sales - Detail'!$AK$49,'Sales - Detail'!$AM$49,'Sales - Detail'!$AO$49,'Sales - Detail'!$AS$49,'Sales - Detail'!$AU$49,'Sales - Detail'!$AW$49,'Sales - Detail'!$BA$49,'Sales - Detail'!$BC$49,'Sales - Detail'!$BE$49,'Sales - Detail'!$BI$49,'Sales - Detail'!$BK$49,'Sales - Detail'!$BM$49,'Sales - Detail'!$BQ$49,'Sales - Detail'!$BS$49,'Sales - Detail'!$BU$49,'Sales - Detail'!$BY$49</definedName>
    <definedName name="QB_FORMULA_42" localSheetId="19" hidden="1">'Sales Detail'!$G$53,'Sales Detail'!$M$53,'Sales Detail'!$S$53,'Sales Detail'!$Y$53,'Sales Detail'!$AE$53,'Sales Detail'!$AK$53,'Sales Detail'!$AQ$53,'Sales Detail'!$AW$53,'Sales Detail'!$BC$53,'Sales Detail'!$BI$53,'Sales Detail'!$BM$53,'Sales Detail'!$BN$53,'Sales Detail'!$BO$53,'Sales Detail'!$BQ$53,'Sales Detail'!$G$54,'Sales Detail'!$M$54</definedName>
    <definedName name="QB_FORMULA_42" localSheetId="20" hidden="1">'Sales Detail.'!$AQ$56,'Sales Detail.'!$AS$56,'Sales Detail.'!$AT$56,'Sales Detail.'!$AU$56,'Sales Detail.'!$G$57,'Sales Detail.'!$K$57,'Sales Detail.'!$O$57,'Sales Detail.'!$S$57,'Sales Detail.'!$W$57,'Sales Detail.'!$AA$57,'Sales Detail.'!$AE$57,'Sales Detail.'!$AI$57,'Sales Detail.'!$AM$57,'Sales Detail.'!$AQ$57,'Sales Detail.'!$AS$57,'Sales Detail.'!$AT$57</definedName>
    <definedName name="QB_FORMULA_43" localSheetId="21" hidden="1">'Sales - Detail'!$CA$49,'Sales - Detail'!$CC$49,'Sales - Detail'!$CG$49,'Sales - Detail'!$CI$49,'Sales - Detail'!$CK$49,'Sales - Detail'!$CO$49,'Sales - Detail'!$CQ$49,'Sales - Detail'!$CS$49,'Sales - Detail'!$CW$49,'Sales - Detail'!$CY$49,'Sales - Detail'!$DA$49,'Sales - Detail'!$I$51,'Sales - Detail'!$Q$51,'Sales - Detail'!$Y$51,'Sales - Detail'!$AG$51,'Sales - Detail'!$AO$51</definedName>
    <definedName name="QB_FORMULA_43" localSheetId="19" hidden="1">'Sales Detail'!$S$54,'Sales Detail'!$Y$54,'Sales Detail'!$AE$54,'Sales Detail'!$AK$54,'Sales Detail'!$AQ$54,'Sales Detail'!$AW$54,'Sales Detail'!$BC$54,'Sales Detail'!$BI$54,'Sales Detail'!$BM$54,'Sales Detail'!$BN$54,'Sales Detail'!$BO$54,'Sales Detail'!$BQ$54,'Sales Detail'!$G$55,'Sales Detail'!$M$55,'Sales Detail'!$S$55,'Sales Detail'!$Y$55</definedName>
    <definedName name="QB_FORMULA_43" localSheetId="20" hidden="1">'Sales Detail.'!$AU$57,'Sales Detail.'!$G$58,'Sales Detail.'!$K$58,'Sales Detail.'!$O$58,'Sales Detail.'!$S$58,'Sales Detail.'!$W$58,'Sales Detail.'!$AA$58,'Sales Detail.'!$AE$58,'Sales Detail.'!$AI$58,'Sales Detail.'!$AM$58,'Sales Detail.'!$AQ$58,'Sales Detail.'!$AS$58,'Sales Detail.'!$AT$58,'Sales Detail.'!$AU$58,'Sales Detail.'!$G$59,'Sales Detail.'!$K$59</definedName>
    <definedName name="QB_FORMULA_44" localSheetId="21" hidden="1">'Sales - Detail'!$AW$51,'Sales - Detail'!$BE$51,'Sales - Detail'!$BM$51,'Sales - Detail'!$BU$51,'Sales - Detail'!$CC$51,'Sales - Detail'!$CK$51,'Sales - Detail'!$CS$51,'Sales - Detail'!$CW$51,'Sales - Detail'!$CY$51,'Sales - Detail'!$DA$51,'Sales - Detail'!$I$52,'Sales - Detail'!$Q$52,'Sales - Detail'!$Y$52,'Sales - Detail'!$AG$52,'Sales - Detail'!$AO$52,'Sales - Detail'!$AW$52</definedName>
    <definedName name="QB_FORMULA_44" localSheetId="19" hidden="1">'Sales Detail'!$AE$55,'Sales Detail'!$AK$55,'Sales Detail'!$AQ$55,'Sales Detail'!$AW$55,'Sales Detail'!$BC$55,'Sales Detail'!$BI$55,'Sales Detail'!$BM$55,'Sales Detail'!$BN$55,'Sales Detail'!$BO$55,'Sales Detail'!$BQ$55,'Sales Detail'!$G$56,'Sales Detail'!$M$56,'Sales Detail'!$S$56,'Sales Detail'!$Y$56,'Sales Detail'!$AE$56,'Sales Detail'!$AK$56</definedName>
    <definedName name="QB_FORMULA_44" localSheetId="20" hidden="1">'Sales Detail.'!$O$59,'Sales Detail.'!$S$59,'Sales Detail.'!$W$59,'Sales Detail.'!$AA$59,'Sales Detail.'!$AE$59,'Sales Detail.'!$AI$59,'Sales Detail.'!$AM$59,'Sales Detail.'!$AQ$59,'Sales Detail.'!$AS$59,'Sales Detail.'!$AT$59,'Sales Detail.'!$AU$59,'Sales Detail.'!$G$60,'Sales Detail.'!$K$60,'Sales Detail.'!$O$60,'Sales Detail.'!$S$60,'Sales Detail.'!$W$60</definedName>
    <definedName name="QB_FORMULA_45" localSheetId="21" hidden="1">'Sales - Detail'!$BE$52,'Sales - Detail'!$BM$52,'Sales - Detail'!$BU$52,'Sales - Detail'!$CC$52,'Sales - Detail'!$CK$52,'Sales - Detail'!$CS$52,'Sales - Detail'!$CW$52,'Sales - Detail'!$CY$52,'Sales - Detail'!$DA$52,'Sales - Detail'!$I$53,'Sales - Detail'!$Q$53,'Sales - Detail'!$Y$53,'Sales - Detail'!$AG$53,'Sales - Detail'!$AO$53,'Sales - Detail'!$AW$53,'Sales - Detail'!$BE$53</definedName>
    <definedName name="QB_FORMULA_45" localSheetId="19" hidden="1">'Sales Detail'!$AQ$56,'Sales Detail'!$AW$56,'Sales Detail'!$BC$56,'Sales Detail'!$BI$56,'Sales Detail'!$BM$56,'Sales Detail'!$BN$56,'Sales Detail'!$BO$56,'Sales Detail'!$BQ$56,'Sales Detail'!$G$57,'Sales Detail'!$M$57,'Sales Detail'!$S$57,'Sales Detail'!$Y$57,'Sales Detail'!$AE$57,'Sales Detail'!$AK$57,'Sales Detail'!$AQ$57,'Sales Detail'!$AW$57</definedName>
    <definedName name="QB_FORMULA_45" localSheetId="20" hidden="1">'Sales Detail.'!$AA$60,'Sales Detail.'!$AE$60,'Sales Detail.'!$AI$60,'Sales Detail.'!$AM$60,'Sales Detail.'!$AQ$60,'Sales Detail.'!$AS$60,'Sales Detail.'!$AT$60,'Sales Detail.'!$AU$60,'Sales Detail.'!$G$61,'Sales Detail.'!$K$61,'Sales Detail.'!$O$61,'Sales Detail.'!$S$61,'Sales Detail.'!$W$61,'Sales Detail.'!$AA$61,'Sales Detail.'!$AE$61,'Sales Detail.'!$AI$61</definedName>
    <definedName name="QB_FORMULA_46" localSheetId="21" hidden="1">'Sales - Detail'!$BM$53,'Sales - Detail'!$BU$53,'Sales - Detail'!$CC$53,'Sales - Detail'!$CK$53,'Sales - Detail'!$CS$53,'Sales - Detail'!$CW$53,'Sales - Detail'!$CY$53,'Sales - Detail'!$DA$53,'Sales - Detail'!$E$54,'Sales - Detail'!$G$54,'Sales - Detail'!$I$54,'Sales - Detail'!$M$54,'Sales - Detail'!$O$54,'Sales - Detail'!$Q$54,'Sales - Detail'!$U$54,'Sales - Detail'!$W$54</definedName>
    <definedName name="QB_FORMULA_46" localSheetId="19" hidden="1">'Sales Detail'!$BC$57,'Sales Detail'!$BI$57,'Sales Detail'!$BM$57,'Sales Detail'!$BN$57,'Sales Detail'!$BO$57,'Sales Detail'!$BQ$57,'Sales Detail'!$G$58,'Sales Detail'!$M$58,'Sales Detail'!$S$58,'Sales Detail'!$Y$58,'Sales Detail'!$AE$58,'Sales Detail'!$AK$58,'Sales Detail'!$AQ$58,'Sales Detail'!$AW$58,'Sales Detail'!$BC$58,'Sales Detail'!$BI$58</definedName>
    <definedName name="QB_FORMULA_46" localSheetId="20" hidden="1">'Sales Detail.'!$AM$61,'Sales Detail.'!$AQ$61,'Sales Detail.'!$AS$61,'Sales Detail.'!$AT$61,'Sales Detail.'!$AU$61,'Sales Detail.'!$G$62,'Sales Detail.'!$K$62,'Sales Detail.'!$O$62,'Sales Detail.'!$S$62,'Sales Detail.'!$W$62,'Sales Detail.'!$AA$62,'Sales Detail.'!$AE$62,'Sales Detail.'!$AI$62,'Sales Detail.'!$AM$62,'Sales Detail.'!$AQ$62,'Sales Detail.'!$AS$62</definedName>
    <definedName name="QB_FORMULA_47" localSheetId="21" hidden="1">'Sales - Detail'!$Y$54,'Sales - Detail'!$AC$54,'Sales - Detail'!$AE$54,'Sales - Detail'!$AG$54,'Sales - Detail'!$AK$54,'Sales - Detail'!$AM$54,'Sales - Detail'!$AO$54,'Sales - Detail'!$AS$54,'Sales - Detail'!$AU$54,'Sales - Detail'!$AW$54,'Sales - Detail'!$BA$54,'Sales - Detail'!$BC$54,'Sales - Detail'!$BE$54,'Sales - Detail'!$BI$54,'Sales - Detail'!$BK$54,'Sales - Detail'!$BM$54</definedName>
    <definedName name="QB_FORMULA_47" localSheetId="19" hidden="1">'Sales Detail'!$BM$58,'Sales Detail'!$BN$58,'Sales Detail'!$BO$58,'Sales Detail'!$BQ$58,'Sales Detail'!$G$59,'Sales Detail'!$M$59,'Sales Detail'!$S$59,'Sales Detail'!$Y$59,'Sales Detail'!$AE$59,'Sales Detail'!$AK$59,'Sales Detail'!$AQ$59,'Sales Detail'!$AW$59,'Sales Detail'!$BC$59,'Sales Detail'!$BI$59,'Sales Detail'!$BM$59,'Sales Detail'!$BN$59</definedName>
    <definedName name="QB_FORMULA_47" localSheetId="20" hidden="1">'Sales Detail.'!$AT$62,'Sales Detail.'!$AU$62,'Sales Detail.'!$G$63,'Sales Detail.'!$K$63,'Sales Detail.'!$O$63,'Sales Detail.'!$S$63,'Sales Detail.'!$W$63,'Sales Detail.'!$AA$63,'Sales Detail.'!$AE$63,'Sales Detail.'!$AI$63,'Sales Detail.'!$AM$63,'Sales Detail.'!$AQ$63,'Sales Detail.'!$AS$63,'Sales Detail.'!$AT$63,'Sales Detail.'!$AU$63,'Sales Detail.'!$G$64</definedName>
    <definedName name="QB_FORMULA_48" localSheetId="21" hidden="1">'Sales - Detail'!$BQ$54,'Sales - Detail'!$BS$54,'Sales - Detail'!$BU$54,'Sales - Detail'!$BY$54,'Sales - Detail'!$CA$54,'Sales - Detail'!$CC$54,'Sales - Detail'!$CG$54,'Sales - Detail'!$CI$54,'Sales - Detail'!$CK$54,'Sales - Detail'!$CO$54,'Sales - Detail'!$CQ$54,'Sales - Detail'!$CS$54,'Sales - Detail'!$CW$54,'Sales - Detail'!$CY$54,'Sales - Detail'!$DA$54,'Sales - Detail'!$I$56</definedName>
    <definedName name="QB_FORMULA_48" localSheetId="19" hidden="1">'Sales Detail'!$BO$59,'Sales Detail'!$BQ$59,'Sales Detail'!$G$60,'Sales Detail'!$M$60,'Sales Detail'!$S$60,'Sales Detail'!$Y$60,'Sales Detail'!$AE$60,'Sales Detail'!$AK$60,'Sales Detail'!$AQ$60,'Sales Detail'!$AW$60,'Sales Detail'!$BC$60,'Sales Detail'!$BI$60,'Sales Detail'!$BM$60,'Sales Detail'!$BN$60,'Sales Detail'!$BO$60,'Sales Detail'!$BQ$60</definedName>
    <definedName name="QB_FORMULA_48" localSheetId="20" hidden="1">'Sales Detail.'!$K$64,'Sales Detail.'!$O$64,'Sales Detail.'!$S$64,'Sales Detail.'!$W$64,'Sales Detail.'!$AA$64,'Sales Detail.'!$AE$64,'Sales Detail.'!$AI$64,'Sales Detail.'!$AM$64,'Sales Detail.'!$AQ$64,'Sales Detail.'!$AS$64,'Sales Detail.'!$AT$64,'Sales Detail.'!$AU$64,'Sales Detail.'!$G$65,'Sales Detail.'!$K$65,'Sales Detail.'!$O$65,'Sales Detail.'!$S$65</definedName>
    <definedName name="QB_FORMULA_49" localSheetId="21" hidden="1">'Sales - Detail'!$Q$56,'Sales - Detail'!$Y$56,'Sales - Detail'!$AG$56,'Sales - Detail'!$AO$56,'Sales - Detail'!$AW$56,'Sales - Detail'!$BE$56,'Sales - Detail'!$BM$56,'Sales - Detail'!$BU$56,'Sales - Detail'!$CC$56,'Sales - Detail'!$CK$56,'Sales - Detail'!$CS$56,'Sales - Detail'!$CW$56,'Sales - Detail'!$CY$56,'Sales - Detail'!$DA$56,'Sales - Detail'!$I$57,'Sales - Detail'!$Q$57</definedName>
    <definedName name="QB_FORMULA_49" localSheetId="19" hidden="1">'Sales Detail'!$G$61,'Sales Detail'!$M$61,'Sales Detail'!$S$61,'Sales Detail'!$Y$61,'Sales Detail'!$AE$61,'Sales Detail'!$AK$61,'Sales Detail'!$AQ$61,'Sales Detail'!$AW$61,'Sales Detail'!$BC$61,'Sales Detail'!$BI$61,'Sales Detail'!$BM$61,'Sales Detail'!$BN$61,'Sales Detail'!$BO$61,'Sales Detail'!$BQ$61,'Sales Detail'!$G$62,'Sales Detail'!$M$62</definedName>
    <definedName name="QB_FORMULA_49" localSheetId="20" hidden="1">'Sales Detail.'!$W$65,'Sales Detail.'!$AA$65,'Sales Detail.'!$AE$65,'Sales Detail.'!$AI$65,'Sales Detail.'!$AM$65,'Sales Detail.'!$AQ$65,'Sales Detail.'!$AS$65,'Sales Detail.'!$AT$65,'Sales Detail.'!$AU$65,'Sales Detail.'!$G$66,'Sales Detail.'!$K$66,'Sales Detail.'!$O$66,'Sales Detail.'!$S$66,'Sales Detail.'!$W$66,'Sales Detail.'!$AA$66,'Sales Detail.'!$AE$66</definedName>
    <definedName name="QB_FORMULA_5" localSheetId="21" hidden="1">'Sales - Detail'!$AW$10,'Sales - Detail'!$BE$10,'Sales - Detail'!$BM$10,'Sales - Detail'!$BU$10,'Sales - Detail'!$CC$10,'Sales - Detail'!$CK$10,'Sales - Detail'!$CS$10,'Sales - Detail'!$CW$10,'Sales - Detail'!$CY$10,'Sales - Detail'!$DA$10,'Sales - Detail'!$I$11,'Sales - Detail'!$Q$11,'Sales - Detail'!$Y$11,'Sales - Detail'!$AG$11,'Sales - Detail'!$AO$11,'Sales - Detail'!$AW$11</definedName>
    <definedName name="QB_FORMULA_5" localSheetId="19" hidden="1">'Sales Detail'!$BM$10,'Sales Detail'!$BN$10,'Sales Detail'!$BO$10,'Sales Detail'!$BQ$10,'Sales Detail'!$G$11,'Sales Detail'!$M$11,'Sales Detail'!$S$11,'Sales Detail'!$Y$11,'Sales Detail'!$AE$11,'Sales Detail'!$AK$11,'Sales Detail'!$AQ$11,'Sales Detail'!$AW$11,'Sales Detail'!$BC$11,'Sales Detail'!$BI$11,'Sales Detail'!$BM$11,'Sales Detail'!$BN$11</definedName>
    <definedName name="QB_FORMULA_5" localSheetId="20" hidden="1">'Sales Detail.'!$O$11,'Sales Detail.'!$S$11,'Sales Detail.'!$W$11,'Sales Detail.'!$AA$11,'Sales Detail.'!$AE$11,'Sales Detail.'!$AI$11,'Sales Detail.'!$AM$11,'Sales Detail.'!$AQ$11,'Sales Detail.'!$AS$11,'Sales Detail.'!$AT$11,'Sales Detail.'!$AU$11,'Sales Detail.'!$G$12,'Sales Detail.'!$K$12,'Sales Detail.'!$O$12,'Sales Detail.'!$S$12,'Sales Detail.'!$W$12</definedName>
    <definedName name="QB_FORMULA_50" localSheetId="21" hidden="1">'Sales - Detail'!$Y$57,'Sales - Detail'!$AG$57,'Sales - Detail'!$AO$57,'Sales - Detail'!$AW$57,'Sales - Detail'!$BE$57,'Sales - Detail'!$BM$57,'Sales - Detail'!$BU$57,'Sales - Detail'!$CC$57,'Sales - Detail'!$CK$57,'Sales - Detail'!$CS$57,'Sales - Detail'!$CW$57,'Sales - Detail'!$CY$57,'Sales - Detail'!$DA$57,'Sales - Detail'!$I$58,'Sales - Detail'!$Q$58,'Sales - Detail'!$Y$58</definedName>
    <definedName name="QB_FORMULA_50" localSheetId="19" hidden="1">'Sales Detail'!$S$62,'Sales Detail'!$Y$62,'Sales Detail'!$AE$62,'Sales Detail'!$AK$62,'Sales Detail'!$AQ$62,'Sales Detail'!$AW$62,'Sales Detail'!$BC$62,'Sales Detail'!$BI$62,'Sales Detail'!$BM$62,'Sales Detail'!$BN$62,'Sales Detail'!$BO$62,'Sales Detail'!$BQ$62,'Sales Detail'!$G$63,'Sales Detail'!$M$63,'Sales Detail'!$S$63,'Sales Detail'!$Y$63</definedName>
    <definedName name="QB_FORMULA_50" localSheetId="20" hidden="1">'Sales Detail.'!$AI$66,'Sales Detail.'!$AM$66,'Sales Detail.'!$AQ$66,'Sales Detail.'!$AS$66,'Sales Detail.'!$AT$66,'Sales Detail.'!$AU$66,'Sales Detail.'!$G$67,'Sales Detail.'!$K$67,'Sales Detail.'!$O$67,'Sales Detail.'!$S$67,'Sales Detail.'!$W$67,'Sales Detail.'!$AA$67,'Sales Detail.'!$AE$67,'Sales Detail.'!$AI$67,'Sales Detail.'!$AM$67,'Sales Detail.'!$AQ$67</definedName>
    <definedName name="QB_FORMULA_51" localSheetId="21" hidden="1">'Sales - Detail'!$AG$58,'Sales - Detail'!$AO$58,'Sales - Detail'!$AW$58,'Sales - Detail'!$BE$58,'Sales - Detail'!$BM$58,'Sales - Detail'!$BU$58,'Sales - Detail'!$CC$58,'Sales - Detail'!$CK$58,'Sales - Detail'!$CS$58,'Sales - Detail'!$CW$58,'Sales - Detail'!$CY$58,'Sales - Detail'!$DA$58,'Sales - Detail'!$I$59,'Sales - Detail'!$Q$59,'Sales - Detail'!$Y$59,'Sales - Detail'!$AG$59</definedName>
    <definedName name="QB_FORMULA_51" localSheetId="19" hidden="1">'Sales Detail'!$AE$63,'Sales Detail'!$AK$63,'Sales Detail'!$AQ$63,'Sales Detail'!$AW$63,'Sales Detail'!$BC$63,'Sales Detail'!$BI$63,'Sales Detail'!$BM$63,'Sales Detail'!$BN$63,'Sales Detail'!$BO$63,'Sales Detail'!$BQ$63,'Sales Detail'!$G$64,'Sales Detail'!$M$64,'Sales Detail'!$S$64,'Sales Detail'!$Y$64,'Sales Detail'!$AE$64,'Sales Detail'!$AK$64</definedName>
    <definedName name="QB_FORMULA_51" localSheetId="20" hidden="1">'Sales Detail.'!$AS$67,'Sales Detail.'!$AT$67,'Sales Detail.'!$AU$67,'Sales Detail.'!$E$68,'Sales Detail.'!$F$68,'Sales Detail.'!$G$68,'Sales Detail.'!$I$68,'Sales Detail.'!$J$68,'Sales Detail.'!$K$68,'Sales Detail.'!$M$68,'Sales Detail.'!$N$68,'Sales Detail.'!$O$68,'Sales Detail.'!$Q$68,'Sales Detail.'!$R$68,'Sales Detail.'!$S$68,'Sales Detail.'!$U$68</definedName>
    <definedName name="QB_FORMULA_52" localSheetId="21" hidden="1">'Sales - Detail'!$AO$59,'Sales - Detail'!$AW$59,'Sales - Detail'!$BE$59,'Sales - Detail'!$BM$59,'Sales - Detail'!$BU$59,'Sales - Detail'!$CC$59,'Sales - Detail'!$CK$59,'Sales - Detail'!$CS$59,'Sales - Detail'!$CW$59,'Sales - Detail'!$CY$59,'Sales - Detail'!$DA$59,'Sales - Detail'!$I$60,'Sales - Detail'!$Q$60,'Sales - Detail'!$Y$60,'Sales - Detail'!$AG$60,'Sales - Detail'!$AO$60</definedName>
    <definedName name="QB_FORMULA_52" localSheetId="19" hidden="1">'Sales Detail'!$AQ$64,'Sales Detail'!$AW$64,'Sales Detail'!$BC$64,'Sales Detail'!$BI$64,'Sales Detail'!$BM$64,'Sales Detail'!$BN$64,'Sales Detail'!$BO$64,'Sales Detail'!$BQ$64,'Sales Detail'!$G$65,'Sales Detail'!$M$65,'Sales Detail'!$S$65,'Sales Detail'!$Y$65,'Sales Detail'!$AE$65,'Sales Detail'!$AK$65,'Sales Detail'!$AQ$65,'Sales Detail'!$AW$65</definedName>
    <definedName name="QB_FORMULA_52" localSheetId="20" hidden="1">'Sales Detail.'!$V$68,'Sales Detail.'!$W$68,'Sales Detail.'!$Y$68,'Sales Detail.'!$Z$68,'Sales Detail.'!$AA$68,'Sales Detail.'!$AC$68,'Sales Detail.'!$AD$68,'Sales Detail.'!$AE$68,'Sales Detail.'!$AG$68,'Sales Detail.'!$AH$68,'Sales Detail.'!$AI$68,'Sales Detail.'!$AK$68,'Sales Detail.'!$AL$68,'Sales Detail.'!$AM$68,'Sales Detail.'!$AO$68,'Sales Detail.'!$AP$68</definedName>
    <definedName name="QB_FORMULA_53" localSheetId="21" hidden="1">'Sales - Detail'!$AW$60,'Sales - Detail'!$BE$60,'Sales - Detail'!$BM$60,'Sales - Detail'!$BU$60,'Sales - Detail'!$CC$60,'Sales - Detail'!$CK$60,'Sales - Detail'!$CS$60,'Sales - Detail'!$CW$60,'Sales - Detail'!$CY$60,'Sales - Detail'!$DA$60,'Sales - Detail'!$I$61,'Sales - Detail'!$Q$61,'Sales - Detail'!$Y$61,'Sales - Detail'!$AG$61,'Sales - Detail'!$AO$61,'Sales - Detail'!$AW$61</definedName>
    <definedName name="QB_FORMULA_53" localSheetId="19" hidden="1">'Sales Detail'!$BC$65,'Sales Detail'!$BI$65,'Sales Detail'!$BM$65,'Sales Detail'!$BN$65,'Sales Detail'!$BO$65,'Sales Detail'!$BQ$65,'Sales Detail'!$G$66,'Sales Detail'!$M$66,'Sales Detail'!$S$66,'Sales Detail'!$Y$66,'Sales Detail'!$AE$66,'Sales Detail'!$AK$66,'Sales Detail'!$AQ$66,'Sales Detail'!$AW$66,'Sales Detail'!$BC$66,'Sales Detail'!$BI$66</definedName>
    <definedName name="QB_FORMULA_53" localSheetId="20" hidden="1">'Sales Detail.'!$AQ$68,'Sales Detail.'!$AS$68,'Sales Detail.'!$AT$68,'Sales Detail.'!$AU$68,'Sales Detail.'!$G$70,'Sales Detail.'!$K$70,'Sales Detail.'!$O$70,'Sales Detail.'!$S$70,'Sales Detail.'!$W$70,'Sales Detail.'!$AA$70,'Sales Detail.'!$AE$70,'Sales Detail.'!$AI$70,'Sales Detail.'!$AM$70,'Sales Detail.'!$AQ$70,'Sales Detail.'!$AS$70,'Sales Detail.'!$AT$70</definedName>
    <definedName name="QB_FORMULA_54" localSheetId="21" hidden="1">'Sales - Detail'!$BE$61,'Sales - Detail'!$BM$61,'Sales - Detail'!$BU$61,'Sales - Detail'!$CC$61,'Sales - Detail'!$CK$61,'Sales - Detail'!$CS$61,'Sales - Detail'!$CW$61,'Sales - Detail'!$CY$61,'Sales - Detail'!$DA$61,'Sales - Detail'!$I$62,'Sales - Detail'!$Q$62,'Sales - Detail'!$Y$62,'Sales - Detail'!$AG$62,'Sales - Detail'!$AO$62,'Sales - Detail'!$AW$62,'Sales - Detail'!$BE$62</definedName>
    <definedName name="QB_FORMULA_54" localSheetId="19" hidden="1">'Sales Detail'!$BM$66,'Sales Detail'!$BN$66,'Sales Detail'!$BO$66,'Sales Detail'!$BQ$66,'Sales Detail'!$G$67,'Sales Detail'!$M$67,'Sales Detail'!$S$67,'Sales Detail'!$Y$67,'Sales Detail'!$AE$67,'Sales Detail'!$AK$67,'Sales Detail'!$AQ$67,'Sales Detail'!$AW$67,'Sales Detail'!$BC$67,'Sales Detail'!$BI$67,'Sales Detail'!$BM$67,'Sales Detail'!$BN$67</definedName>
    <definedName name="QB_FORMULA_54" localSheetId="20" hidden="1">'Sales Detail.'!$AU$70,'Sales Detail.'!$G$71,'Sales Detail.'!$K$71,'Sales Detail.'!$O$71,'Sales Detail.'!$S$71,'Sales Detail.'!$W$71,'Sales Detail.'!$AA$71,'Sales Detail.'!$AE$71,'Sales Detail.'!$AI$71,'Sales Detail.'!$AM$71,'Sales Detail.'!$AQ$71,'Sales Detail.'!$AS$71,'Sales Detail.'!$AT$71,'Sales Detail.'!$AU$71,'Sales Detail.'!$G$72,'Sales Detail.'!$K$72</definedName>
    <definedName name="QB_FORMULA_55" localSheetId="21" hidden="1">'Sales - Detail'!$BM$62,'Sales - Detail'!$BU$62,'Sales - Detail'!$CC$62,'Sales - Detail'!$CK$62,'Sales - Detail'!$CS$62,'Sales - Detail'!$CW$62,'Sales - Detail'!$CY$62,'Sales - Detail'!$DA$62,'Sales - Detail'!$I$63,'Sales - Detail'!$Q$63,'Sales - Detail'!$Y$63,'Sales - Detail'!$AG$63,'Sales - Detail'!$AO$63,'Sales - Detail'!$AW$63,'Sales - Detail'!$BE$63,'Sales - Detail'!$BM$63</definedName>
    <definedName name="QB_FORMULA_55" localSheetId="19" hidden="1">'Sales Detail'!$BO$67,'Sales Detail'!$BQ$67,'Sales Detail'!$E$68,'Sales Detail'!$F$68,'Sales Detail'!$G$68,'Sales Detail'!$I$68,'Sales Detail'!$J$68,'Sales Detail'!$K$68,'Sales Detail'!$L$68,'Sales Detail'!$M$68,'Sales Detail'!$O$68,'Sales Detail'!$P$68,'Sales Detail'!$Q$68,'Sales Detail'!$R$68,'Sales Detail'!$S$68,'Sales Detail'!$U$68</definedName>
    <definedName name="QB_FORMULA_55" localSheetId="20" hidden="1">'Sales Detail.'!$O$72,'Sales Detail.'!$S$72,'Sales Detail.'!$W$72,'Sales Detail.'!$AA$72,'Sales Detail.'!$AE$72,'Sales Detail.'!$AI$72,'Sales Detail.'!$AM$72,'Sales Detail.'!$AQ$72,'Sales Detail.'!$AS$72,'Sales Detail.'!$AT$72,'Sales Detail.'!$AU$72,'Sales Detail.'!$E$73,'Sales Detail.'!$F$73,'Sales Detail.'!$G$73,'Sales Detail.'!$I$73,'Sales Detail.'!$J$73</definedName>
    <definedName name="QB_FORMULA_56" localSheetId="21" hidden="1">'Sales - Detail'!$BU$63,'Sales - Detail'!$CC$63,'Sales - Detail'!$CK$63,'Sales - Detail'!$CS$63,'Sales - Detail'!$CW$63,'Sales - Detail'!$CY$63,'Sales - Detail'!$DA$63,'Sales - Detail'!$I$64,'Sales - Detail'!$Q$64,'Sales - Detail'!$Y$64,'Sales - Detail'!$AG$64,'Sales - Detail'!$AO$64,'Sales - Detail'!$AW$64,'Sales - Detail'!$BE$64,'Sales - Detail'!$BM$64,'Sales - Detail'!$BU$64</definedName>
    <definedName name="QB_FORMULA_56" localSheetId="19" hidden="1">'Sales Detail'!$V$68,'Sales Detail'!$W$68,'Sales Detail'!$X$68,'Sales Detail'!$Y$68,'Sales Detail'!$AA$68,'Sales Detail'!$AB$68,'Sales Detail'!$AC$68,'Sales Detail'!$AD$68,'Sales Detail'!$AE$68,'Sales Detail'!$AG$68,'Sales Detail'!$AH$68,'Sales Detail'!$AI$68,'Sales Detail'!$AJ$68,'Sales Detail'!$AK$68,'Sales Detail'!$AM$68,'Sales Detail'!$AN$68</definedName>
    <definedName name="QB_FORMULA_56" localSheetId="20" hidden="1">'Sales Detail.'!$K$73,'Sales Detail.'!$M$73,'Sales Detail.'!$N$73,'Sales Detail.'!$O$73,'Sales Detail.'!$Q$73,'Sales Detail.'!$R$73,'Sales Detail.'!$S$73,'Sales Detail.'!$U$73,'Sales Detail.'!$V$73,'Sales Detail.'!$W$73,'Sales Detail.'!$Y$73,'Sales Detail.'!$Z$73,'Sales Detail.'!$AA$73,'Sales Detail.'!$AC$73,'Sales Detail.'!$AD$73,'Sales Detail.'!$AE$73</definedName>
    <definedName name="QB_FORMULA_57" localSheetId="21" hidden="1">'Sales - Detail'!$CC$64,'Sales - Detail'!$CK$64,'Sales - Detail'!$CS$64,'Sales - Detail'!$CW$64,'Sales - Detail'!$CY$64,'Sales - Detail'!$DA$64,'Sales - Detail'!$I$65,'Sales - Detail'!$Q$65,'Sales - Detail'!$Y$65,'Sales - Detail'!$AG$65,'Sales - Detail'!$AO$65,'Sales - Detail'!$AW$65,'Sales - Detail'!$BE$65,'Sales - Detail'!$BM$65,'Sales - Detail'!$BU$65,'Sales - Detail'!$CC$65</definedName>
    <definedName name="QB_FORMULA_57" localSheetId="19" hidden="1">'Sales Detail'!$AO$68,'Sales Detail'!$AP$68,'Sales Detail'!$AQ$68,'Sales Detail'!$AS$68,'Sales Detail'!$AT$68,'Sales Detail'!$AU$68,'Sales Detail'!$AV$68,'Sales Detail'!$AW$68,'Sales Detail'!$AY$68,'Sales Detail'!$AZ$68,'Sales Detail'!$BA$68,'Sales Detail'!$BB$68,'Sales Detail'!$BC$68,'Sales Detail'!$BE$68,'Sales Detail'!$BF$68,'Sales Detail'!$BG$68</definedName>
    <definedName name="QB_FORMULA_57" localSheetId="20" hidden="1">'Sales Detail.'!$AG$73,'Sales Detail.'!$AH$73,'Sales Detail.'!$AI$73,'Sales Detail.'!$AK$73,'Sales Detail.'!$AL$73,'Sales Detail.'!$AM$73,'Sales Detail.'!$AO$73,'Sales Detail.'!$AP$73,'Sales Detail.'!$AQ$73,'Sales Detail.'!$AS$73,'Sales Detail.'!$AT$73,'Sales Detail.'!$AU$73,'Sales Detail.'!$G$75,'Sales Detail.'!$K$75,'Sales Detail.'!$O$75,'Sales Detail.'!$S$75</definedName>
    <definedName name="QB_FORMULA_58" localSheetId="21" hidden="1">'Sales - Detail'!$CK$65,'Sales - Detail'!$CS$65,'Sales - Detail'!$CW$65,'Sales - Detail'!$CY$65,'Sales - Detail'!$DA$65,'Sales - Detail'!$I$66,'Sales - Detail'!$Q$66,'Sales - Detail'!$Y$66,'Sales - Detail'!$AG$66,'Sales - Detail'!$AO$66,'Sales - Detail'!$AW$66,'Sales - Detail'!$BE$66,'Sales - Detail'!$BM$66,'Sales - Detail'!$BU$66,'Sales - Detail'!$CC$66,'Sales - Detail'!$CK$66</definedName>
    <definedName name="QB_FORMULA_58" localSheetId="19" hidden="1">'Sales Detail'!$BH$68,'Sales Detail'!$BI$68,'Sales Detail'!$BK$68,'Sales Detail'!$BL$68,'Sales Detail'!$BM$68,'Sales Detail'!$BN$68,'Sales Detail'!$BO$68,'Sales Detail'!$BQ$68,'Sales Detail'!$BR$68,'Sales Detail'!$G$70,'Sales Detail'!$M$70,'Sales Detail'!$S$70,'Sales Detail'!$Y$70,'Sales Detail'!$AE$70,'Sales Detail'!$AK$70,'Sales Detail'!$AQ$70</definedName>
    <definedName name="QB_FORMULA_58" localSheetId="20" hidden="1">'Sales Detail.'!$W$75,'Sales Detail.'!$AA$75,'Sales Detail.'!$AE$75,'Sales Detail.'!$AI$75,'Sales Detail.'!$AM$75,'Sales Detail.'!$AQ$75,'Sales Detail.'!$AS$75,'Sales Detail.'!$AT$75,'Sales Detail.'!$AU$75,'Sales Detail.'!$G$76,'Sales Detail.'!$K$76,'Sales Detail.'!$O$76,'Sales Detail.'!$S$76,'Sales Detail.'!$W$76,'Sales Detail.'!$AA$76,'Sales Detail.'!$AE$76</definedName>
    <definedName name="QB_FORMULA_59" localSheetId="21" hidden="1">'Sales - Detail'!$CS$66,'Sales - Detail'!$CW$66,'Sales - Detail'!$CY$66,'Sales - Detail'!$DA$66,'Sales - Detail'!$I$67,'Sales - Detail'!$Q$67,'Sales - Detail'!$Y$67,'Sales - Detail'!$AG$67,'Sales - Detail'!$AO$67,'Sales - Detail'!$AW$67,'Sales - Detail'!$BE$67,'Sales - Detail'!$BM$67,'Sales - Detail'!$BU$67,'Sales - Detail'!$CC$67,'Sales - Detail'!$CK$67,'Sales - Detail'!$CS$67</definedName>
    <definedName name="QB_FORMULA_59" localSheetId="19" hidden="1">'Sales Detail'!$AW$70,'Sales Detail'!$BC$70,'Sales Detail'!$BI$70,'Sales Detail'!$BM$70,'Sales Detail'!$BN$70,'Sales Detail'!$BO$70,'Sales Detail'!$BQ$70,'Sales Detail'!$G$71,'Sales Detail'!$M$71,'Sales Detail'!$S$71,'Sales Detail'!$Y$71,'Sales Detail'!$AE$71,'Sales Detail'!$AK$71,'Sales Detail'!$AQ$71,'Sales Detail'!$AW$71,'Sales Detail'!$BC$71</definedName>
    <definedName name="QB_FORMULA_59" localSheetId="20" hidden="1">'Sales Detail.'!$AI$76,'Sales Detail.'!$AM$76,'Sales Detail.'!$AQ$76,'Sales Detail.'!$AS$76,'Sales Detail.'!$AT$76,'Sales Detail.'!$AU$76,'Sales Detail.'!$G$77,'Sales Detail.'!$K$77,'Sales Detail.'!$O$77,'Sales Detail.'!$S$77,'Sales Detail.'!$W$77,'Sales Detail.'!$AA$77,'Sales Detail.'!$AE$77,'Sales Detail.'!$AI$77,'Sales Detail.'!$AM$77,'Sales Detail.'!$AQ$77</definedName>
    <definedName name="QB_FORMULA_6" localSheetId="21" hidden="1">'Sales - Detail'!$BE$11,'Sales - Detail'!$BM$11,'Sales - Detail'!$BU$11,'Sales - Detail'!$CC$11,'Sales - Detail'!$CK$11,'Sales - Detail'!$CS$11,'Sales - Detail'!$CW$11,'Sales - Detail'!$CY$11,'Sales - Detail'!$DA$11,'Sales - Detail'!$I$12,'Sales - Detail'!$Q$12,'Sales - Detail'!$Y$12,'Sales - Detail'!$AG$12,'Sales - Detail'!$AO$12,'Sales - Detail'!$AW$12,'Sales - Detail'!$BE$12</definedName>
    <definedName name="QB_FORMULA_6" localSheetId="19" hidden="1">'Sales Detail'!$BO$11,'Sales Detail'!$BQ$11,'Sales Detail'!$G$12,'Sales Detail'!$M$12,'Sales Detail'!$S$12,'Sales Detail'!$Y$12,'Sales Detail'!$AE$12,'Sales Detail'!$AK$12,'Sales Detail'!$AQ$12,'Sales Detail'!$AW$12,'Sales Detail'!$BC$12,'Sales Detail'!$BI$12,'Sales Detail'!$BM$12,'Sales Detail'!$BN$12,'Sales Detail'!$BO$12,'Sales Detail'!$BQ$12</definedName>
    <definedName name="QB_FORMULA_6" localSheetId="20" hidden="1">'Sales Detail.'!$AA$12,'Sales Detail.'!$AE$12,'Sales Detail.'!$AI$12,'Sales Detail.'!$AM$12,'Sales Detail.'!$AQ$12,'Sales Detail.'!$AS$12,'Sales Detail.'!$AT$12,'Sales Detail.'!$AU$12,'Sales Detail.'!$G$13,'Sales Detail.'!$K$13,'Sales Detail.'!$O$13,'Sales Detail.'!$S$13,'Sales Detail.'!$W$13,'Sales Detail.'!$AA$13,'Sales Detail.'!$AE$13,'Sales Detail.'!$AI$13</definedName>
    <definedName name="QB_FORMULA_60" localSheetId="21" hidden="1">'Sales - Detail'!$CW$67,'Sales - Detail'!$CY$67,'Sales - Detail'!$DA$67,'Sales - Detail'!$I$68,'Sales - Detail'!$Q$68,'Sales - Detail'!$Y$68,'Sales - Detail'!$AG$68,'Sales - Detail'!$AO$68,'Sales - Detail'!$AW$68,'Sales - Detail'!$BE$68,'Sales - Detail'!$BM$68,'Sales - Detail'!$BU$68,'Sales - Detail'!$CC$68,'Sales - Detail'!$CK$68,'Sales - Detail'!$CS$68,'Sales - Detail'!$CW$68</definedName>
    <definedName name="QB_FORMULA_60" localSheetId="19" hidden="1">'Sales Detail'!$BI$71,'Sales Detail'!$BM$71,'Sales Detail'!$BN$71,'Sales Detail'!$BO$71,'Sales Detail'!$BQ$71,'Sales Detail'!$G$72,'Sales Detail'!$M$72,'Sales Detail'!$S$72,'Sales Detail'!$Y$72,'Sales Detail'!$AE$72,'Sales Detail'!$AK$72,'Sales Detail'!$AQ$72,'Sales Detail'!$AW$72,'Sales Detail'!$BC$72,'Sales Detail'!$BI$72,'Sales Detail'!$BM$72</definedName>
    <definedName name="QB_FORMULA_60" localSheetId="20" hidden="1">'Sales Detail.'!$AS$77,'Sales Detail.'!$AT$77,'Sales Detail.'!$AU$77,'Sales Detail.'!$G$78,'Sales Detail.'!$K$78,'Sales Detail.'!$O$78,'Sales Detail.'!$S$78,'Sales Detail.'!$W$78,'Sales Detail.'!$AA$78,'Sales Detail.'!$AE$78,'Sales Detail.'!$AI$78,'Sales Detail.'!$AM$78,'Sales Detail.'!$AQ$78,'Sales Detail.'!$AS$78,'Sales Detail.'!$AT$78,'Sales Detail.'!$AU$78</definedName>
    <definedName name="QB_FORMULA_61" localSheetId="21" hidden="1">'Sales - Detail'!$CY$68,'Sales - Detail'!$DA$68,'Sales - Detail'!$I$69,'Sales - Detail'!$Q$69,'Sales - Detail'!$Y$69,'Sales - Detail'!$AG$69,'Sales - Detail'!$AO$69,'Sales - Detail'!$AW$69,'Sales - Detail'!$BE$69,'Sales - Detail'!$BM$69,'Sales - Detail'!$BU$69,'Sales - Detail'!$CC$69,'Sales - Detail'!$CK$69,'Sales - Detail'!$CS$69,'Sales - Detail'!$CW$69,'Sales - Detail'!$CY$69</definedName>
    <definedName name="QB_FORMULA_61" localSheetId="19" hidden="1">'Sales Detail'!$BN$72,'Sales Detail'!$BO$72,'Sales Detail'!$BQ$72,'Sales Detail'!$E$73,'Sales Detail'!$F$73,'Sales Detail'!$G$73,'Sales Detail'!$K$73,'Sales Detail'!$L$73,'Sales Detail'!$M$73,'Sales Detail'!$Q$73,'Sales Detail'!$R$73,'Sales Detail'!$S$73,'Sales Detail'!$U$73,'Sales Detail'!$V$73,'Sales Detail'!$W$73,'Sales Detail'!$X$73</definedName>
    <definedName name="QB_FORMULA_61" localSheetId="20" hidden="1">'Sales Detail.'!$G$79,'Sales Detail.'!$K$79,'Sales Detail.'!$O$79,'Sales Detail.'!$S$79,'Sales Detail.'!$W$79,'Sales Detail.'!$AA$79,'Sales Detail.'!$AE$79,'Sales Detail.'!$AI$79,'Sales Detail.'!$AM$79,'Sales Detail.'!$AQ$79,'Sales Detail.'!$AS$79,'Sales Detail.'!$AT$79,'Sales Detail.'!$AU$79,'Sales Detail.'!$G$80,'Sales Detail.'!$K$80,'Sales Detail.'!$O$80</definedName>
    <definedName name="QB_FORMULA_62" localSheetId="21" hidden="1">'Sales - Detail'!$DA$69,'Sales - Detail'!$I$70,'Sales - Detail'!$Q$70,'Sales - Detail'!$Y$70,'Sales - Detail'!$AG$70,'Sales - Detail'!$AO$70,'Sales - Detail'!$AW$70,'Sales - Detail'!$BE$70,'Sales - Detail'!$BM$70,'Sales - Detail'!$BU$70,'Sales - Detail'!$CC$70,'Sales - Detail'!$CK$70,'Sales - Detail'!$CS$70,'Sales - Detail'!$CW$70,'Sales - Detail'!$CY$70,'Sales - Detail'!$DA$70</definedName>
    <definedName name="QB_FORMULA_62" localSheetId="19" hidden="1">'Sales Detail'!$Y$73,'Sales Detail'!$AC$73,'Sales Detail'!$AD$73,'Sales Detail'!$AE$73,'Sales Detail'!$AI$73,'Sales Detail'!$AJ$73,'Sales Detail'!$AK$73,'Sales Detail'!$AO$73,'Sales Detail'!$AP$73,'Sales Detail'!$AQ$73,'Sales Detail'!$AU$73,'Sales Detail'!$AV$73,'Sales Detail'!$AW$73,'Sales Detail'!$BA$73,'Sales Detail'!$BB$73,'Sales Detail'!$BC$73</definedName>
    <definedName name="QB_FORMULA_62" localSheetId="20" hidden="1">'Sales Detail.'!$S$80,'Sales Detail.'!$W$80,'Sales Detail.'!$AA$80,'Sales Detail.'!$AE$80,'Sales Detail.'!$AI$80,'Sales Detail.'!$AM$80,'Sales Detail.'!$AQ$80,'Sales Detail.'!$AS$80,'Sales Detail.'!$AT$80,'Sales Detail.'!$AU$80,'Sales Detail.'!$G$81,'Sales Detail.'!$K$81,'Sales Detail.'!$O$81,'Sales Detail.'!$S$81,'Sales Detail.'!$W$81,'Sales Detail.'!$AA$81</definedName>
    <definedName name="QB_FORMULA_63" localSheetId="21" hidden="1">'Sales - Detail'!$I$71,'Sales - Detail'!$Q$71,'Sales - Detail'!$Y$71,'Sales - Detail'!$AG$71,'Sales - Detail'!$AO$71,'Sales - Detail'!$AW$71,'Sales - Detail'!$BE$71,'Sales - Detail'!$BM$71,'Sales - Detail'!$BU$71,'Sales - Detail'!$CC$71,'Sales - Detail'!$CK$71,'Sales - Detail'!$CS$71,'Sales - Detail'!$CW$71,'Sales - Detail'!$CY$71,'Sales - Detail'!$DA$71,'Sales - Detail'!$I$72</definedName>
    <definedName name="QB_FORMULA_63" localSheetId="19" hidden="1">'Sales Detail'!$BG$73,'Sales Detail'!$BH$73,'Sales Detail'!$BI$73,'Sales Detail'!$BM$73,'Sales Detail'!$BN$73,'Sales Detail'!$BO$73,'Sales Detail'!$BQ$73,'Sales Detail'!$BR$73,'Sales Detail'!$G$75,'Sales Detail'!$M$75,'Sales Detail'!$S$75,'Sales Detail'!$Y$75,'Sales Detail'!$AE$75,'Sales Detail'!$AK$75,'Sales Detail'!$AQ$75,'Sales Detail'!$AW$75</definedName>
    <definedName name="QB_FORMULA_63" localSheetId="20" hidden="1">'Sales Detail.'!$AE$81,'Sales Detail.'!$AI$81,'Sales Detail.'!$AM$81,'Sales Detail.'!$AQ$81,'Sales Detail.'!$AS$81,'Sales Detail.'!$AT$81,'Sales Detail.'!$AU$81,'Sales Detail.'!$G$82,'Sales Detail.'!$K$82,'Sales Detail.'!$O$82,'Sales Detail.'!$S$82,'Sales Detail.'!$W$82,'Sales Detail.'!$AA$82,'Sales Detail.'!$AE$82,'Sales Detail.'!$AI$82,'Sales Detail.'!$AM$82</definedName>
    <definedName name="QB_FORMULA_64" localSheetId="21" hidden="1">'Sales - Detail'!$Q$72,'Sales - Detail'!$Y$72,'Sales - Detail'!$AG$72,'Sales - Detail'!$AO$72,'Sales - Detail'!$AW$72,'Sales - Detail'!$BE$72,'Sales - Detail'!$BM$72,'Sales - Detail'!$BU$72,'Sales - Detail'!$CC$72,'Sales - Detail'!$CK$72,'Sales - Detail'!$CS$72,'Sales - Detail'!$CW$72,'Sales - Detail'!$CY$72,'Sales - Detail'!$DA$72,'Sales - Detail'!$I$73,'Sales - Detail'!$Q$73</definedName>
    <definedName name="QB_FORMULA_64" localSheetId="19" hidden="1">'Sales Detail'!$BC$75,'Sales Detail'!$BI$75,'Sales Detail'!$BM$75,'Sales Detail'!$BN$75,'Sales Detail'!$BO$75,'Sales Detail'!$BQ$75,'Sales Detail'!$G$76,'Sales Detail'!$M$76,'Sales Detail'!$S$76,'Sales Detail'!$Y$76,'Sales Detail'!$AE$76,'Sales Detail'!$AK$76,'Sales Detail'!$AQ$76,'Sales Detail'!$AW$76,'Sales Detail'!$BC$76,'Sales Detail'!$BI$76</definedName>
    <definedName name="QB_FORMULA_64" localSheetId="20" hidden="1">'Sales Detail.'!$AQ$82,'Sales Detail.'!$AS$82,'Sales Detail.'!$AT$82,'Sales Detail.'!$AU$82,'Sales Detail.'!$G$83,'Sales Detail.'!$K$83,'Sales Detail.'!$O$83,'Sales Detail.'!$S$83,'Sales Detail.'!$W$83,'Sales Detail.'!$AA$83,'Sales Detail.'!$AE$83,'Sales Detail.'!$AI$83,'Sales Detail.'!$AM$83,'Sales Detail.'!$AQ$83,'Sales Detail.'!$AS$83,'Sales Detail.'!$AT$83</definedName>
    <definedName name="QB_FORMULA_65" localSheetId="21" hidden="1">'Sales - Detail'!$Y$73,'Sales - Detail'!$AG$73,'Sales - Detail'!$AO$73,'Sales - Detail'!$AW$73,'Sales - Detail'!$BE$73,'Sales - Detail'!$BM$73,'Sales - Detail'!$BU$73,'Sales - Detail'!$CC$73,'Sales - Detail'!$CK$73,'Sales - Detail'!$CS$73,'Sales - Detail'!$CW$73,'Sales - Detail'!$CY$73,'Sales - Detail'!$DA$73,'Sales - Detail'!$I$74,'Sales - Detail'!$Q$74,'Sales - Detail'!$Y$74</definedName>
    <definedName name="QB_FORMULA_65" localSheetId="19" hidden="1">'Sales Detail'!$BM$76,'Sales Detail'!$BN$76,'Sales Detail'!$BO$76,'Sales Detail'!$BQ$76,'Sales Detail'!$G$77,'Sales Detail'!$M$77,'Sales Detail'!$S$77,'Sales Detail'!$Y$77,'Sales Detail'!$AE$77,'Sales Detail'!$AK$77,'Sales Detail'!$AQ$77,'Sales Detail'!$AW$77,'Sales Detail'!$BC$77,'Sales Detail'!$BI$77,'Sales Detail'!$BM$77,'Sales Detail'!$BN$77</definedName>
    <definedName name="QB_FORMULA_65" localSheetId="20" hidden="1">'Sales Detail.'!$AU$83,'Sales Detail.'!$G$84,'Sales Detail.'!$K$84,'Sales Detail.'!$O$84,'Sales Detail.'!$S$84,'Sales Detail.'!$W$84,'Sales Detail.'!$AA$84,'Sales Detail.'!$AE$84,'Sales Detail.'!$AI$84,'Sales Detail.'!$AM$84,'Sales Detail.'!$AQ$84,'Sales Detail.'!$AS$84,'Sales Detail.'!$AT$84,'Sales Detail.'!$AU$84,'Sales Detail.'!$G$85,'Sales Detail.'!$K$85</definedName>
    <definedName name="QB_FORMULA_66" localSheetId="21" hidden="1">'Sales - Detail'!$AG$74,'Sales - Detail'!$AO$74,'Sales - Detail'!$AW$74,'Sales - Detail'!$BE$74,'Sales - Detail'!$BM$74,'Sales - Detail'!$BU$74,'Sales - Detail'!$CC$74,'Sales - Detail'!$CK$74,'Sales - Detail'!$CS$74,'Sales - Detail'!$CW$74,'Sales - Detail'!$CY$74,'Sales - Detail'!$DA$74,'Sales - Detail'!$I$75,'Sales - Detail'!$Q$75,'Sales - Detail'!$Y$75,'Sales - Detail'!$AG$75</definedName>
    <definedName name="QB_FORMULA_66" localSheetId="19" hidden="1">'Sales Detail'!$BO$77,'Sales Detail'!$BQ$77,'Sales Detail'!$G$78,'Sales Detail'!$M$78,'Sales Detail'!$S$78,'Sales Detail'!$Y$78,'Sales Detail'!$AE$78,'Sales Detail'!$AK$78,'Sales Detail'!$AQ$78,'Sales Detail'!$AW$78,'Sales Detail'!$BC$78,'Sales Detail'!$BI$78,'Sales Detail'!$BM$78,'Sales Detail'!$BN$78,'Sales Detail'!$BO$78,'Sales Detail'!$BQ$78</definedName>
    <definedName name="QB_FORMULA_66" localSheetId="20" hidden="1">'Sales Detail.'!$O$85,'Sales Detail.'!$S$85,'Sales Detail.'!$W$85,'Sales Detail.'!$AA$85,'Sales Detail.'!$AE$85,'Sales Detail.'!$AI$85,'Sales Detail.'!$AM$85,'Sales Detail.'!$AQ$85,'Sales Detail.'!$AS$85,'Sales Detail.'!$AT$85,'Sales Detail.'!$AU$85,'Sales Detail.'!$G$86,'Sales Detail.'!$K$86,'Sales Detail.'!$O$86,'Sales Detail.'!$S$86,'Sales Detail.'!$W$86</definedName>
    <definedName name="QB_FORMULA_67" localSheetId="21" hidden="1">'Sales - Detail'!$AO$75,'Sales - Detail'!$AW$75,'Sales - Detail'!$BE$75,'Sales - Detail'!$BM$75,'Sales - Detail'!$BU$75,'Sales - Detail'!$CC$75,'Sales - Detail'!$CK$75,'Sales - Detail'!$CS$75,'Sales - Detail'!$CW$75,'Sales - Detail'!$CY$75,'Sales - Detail'!$DA$75,'Sales - Detail'!$I$76,'Sales - Detail'!$Q$76,'Sales - Detail'!$Y$76,'Sales - Detail'!$AG$76,'Sales - Detail'!$AO$76</definedName>
    <definedName name="QB_FORMULA_67" localSheetId="19" hidden="1">'Sales Detail'!$G$79,'Sales Detail'!$M$79,'Sales Detail'!$S$79,'Sales Detail'!$Y$79,'Sales Detail'!$AE$79,'Sales Detail'!$AK$79,'Sales Detail'!$AQ$79,'Sales Detail'!$AW$79,'Sales Detail'!$BC$79,'Sales Detail'!$BI$79,'Sales Detail'!$BM$79,'Sales Detail'!$BN$79,'Sales Detail'!$BO$79,'Sales Detail'!$BQ$79,'Sales Detail'!$G$80,'Sales Detail'!$M$80</definedName>
    <definedName name="QB_FORMULA_67" localSheetId="20" hidden="1">'Sales Detail.'!$AA$86,'Sales Detail.'!$AE$86,'Sales Detail.'!$AI$86,'Sales Detail.'!$AM$86,'Sales Detail.'!$AQ$86,'Sales Detail.'!$AS$86,'Sales Detail.'!$AT$86,'Sales Detail.'!$AU$86,'Sales Detail.'!$G$87,'Sales Detail.'!$K$87,'Sales Detail.'!$O$87,'Sales Detail.'!$S$87,'Sales Detail.'!$W$87,'Sales Detail.'!$AA$87,'Sales Detail.'!$AE$87,'Sales Detail.'!$AI$87</definedName>
    <definedName name="QB_FORMULA_68" localSheetId="21" hidden="1">'Sales - Detail'!$AW$76,'Sales - Detail'!$BE$76,'Sales - Detail'!$BM$76,'Sales - Detail'!$BU$76,'Sales - Detail'!$CC$76,'Sales - Detail'!$CK$76,'Sales - Detail'!$CS$76,'Sales - Detail'!$CW$76,'Sales - Detail'!$CY$76,'Sales - Detail'!$DA$76,'Sales - Detail'!$I$77,'Sales - Detail'!$Q$77,'Sales - Detail'!$Y$77,'Sales - Detail'!$AG$77,'Sales - Detail'!$AO$77,'Sales - Detail'!$AW$77</definedName>
    <definedName name="QB_FORMULA_68" localSheetId="19" hidden="1">'Sales Detail'!$S$80,'Sales Detail'!$Y$80,'Sales Detail'!$AE$80,'Sales Detail'!$AK$80,'Sales Detail'!$AQ$80,'Sales Detail'!$AW$80,'Sales Detail'!$BC$80,'Sales Detail'!$BI$80,'Sales Detail'!$BM$80,'Sales Detail'!$BN$80,'Sales Detail'!$BO$80,'Sales Detail'!$BQ$80,'Sales Detail'!$G$81,'Sales Detail'!$M$81,'Sales Detail'!$S$81,'Sales Detail'!$Y$81</definedName>
    <definedName name="QB_FORMULA_68" localSheetId="20" hidden="1">'Sales Detail.'!$AM$87,'Sales Detail.'!$AQ$87,'Sales Detail.'!$AS$87,'Sales Detail.'!$AT$87,'Sales Detail.'!$AU$87,'Sales Detail.'!$G$88,'Sales Detail.'!$K$88,'Sales Detail.'!$O$88,'Sales Detail.'!$S$88,'Sales Detail.'!$W$88,'Sales Detail.'!$AA$88,'Sales Detail.'!$AE$88,'Sales Detail.'!$AI$88,'Sales Detail.'!$AM$88,'Sales Detail.'!$AQ$88,'Sales Detail.'!$AS$88</definedName>
    <definedName name="QB_FORMULA_69" localSheetId="21" hidden="1">'Sales - Detail'!$BE$77,'Sales - Detail'!$BM$77,'Sales - Detail'!$BU$77,'Sales - Detail'!$CC$77,'Sales - Detail'!$CK$77,'Sales - Detail'!$CS$77,'Sales - Detail'!$CW$77,'Sales - Detail'!$CY$77,'Sales - Detail'!$DA$77,'Sales - Detail'!$I$78,'Sales - Detail'!$Q$78,'Sales - Detail'!$Y$78,'Sales - Detail'!$AG$78,'Sales - Detail'!$AO$78,'Sales - Detail'!$AW$78,'Sales - Detail'!$BE$78</definedName>
    <definedName name="QB_FORMULA_69" localSheetId="19" hidden="1">'Sales Detail'!$AE$81,'Sales Detail'!$AK$81,'Sales Detail'!$AQ$81,'Sales Detail'!$AW$81,'Sales Detail'!$BC$81,'Sales Detail'!$BI$81,'Sales Detail'!$BM$81,'Sales Detail'!$BN$81,'Sales Detail'!$BO$81,'Sales Detail'!$BQ$81,'Sales Detail'!$G$82,'Sales Detail'!$M$82,'Sales Detail'!$S$82,'Sales Detail'!$Y$82,'Sales Detail'!$AE$82,'Sales Detail'!$AK$82</definedName>
    <definedName name="QB_FORMULA_69" localSheetId="20" hidden="1">'Sales Detail.'!$AT$88,'Sales Detail.'!$AU$88,'Sales Detail.'!$G$89,'Sales Detail.'!$K$89,'Sales Detail.'!$O$89,'Sales Detail.'!$S$89,'Sales Detail.'!$W$89,'Sales Detail.'!$AA$89,'Sales Detail.'!$AE$89,'Sales Detail.'!$AI$89,'Sales Detail.'!$AM$89,'Sales Detail.'!$AQ$89,'Sales Detail.'!$AS$89,'Sales Detail.'!$AT$89,'Sales Detail.'!$AU$89,'Sales Detail.'!$G$90</definedName>
    <definedName name="QB_FORMULA_7" localSheetId="21" hidden="1">'Sales - Detail'!$BM$12,'Sales - Detail'!$BU$12,'Sales - Detail'!$CC$12,'Sales - Detail'!$CK$12,'Sales - Detail'!$CS$12,'Sales - Detail'!$CW$12,'Sales - Detail'!$CY$12,'Sales - Detail'!$DA$12,'Sales - Detail'!$I$13,'Sales - Detail'!$Q$13,'Sales - Detail'!$Y$13,'Sales - Detail'!$AG$13,'Sales - Detail'!$AO$13,'Sales - Detail'!$AW$13,'Sales - Detail'!$BE$13,'Sales - Detail'!$BM$13</definedName>
    <definedName name="QB_FORMULA_7" localSheetId="19" hidden="1">'Sales Detail'!$G$13,'Sales Detail'!$M$13,'Sales Detail'!$S$13,'Sales Detail'!$Y$13,'Sales Detail'!$AE$13,'Sales Detail'!$AK$13,'Sales Detail'!$AQ$13,'Sales Detail'!$AW$13,'Sales Detail'!$BC$13,'Sales Detail'!$BI$13,'Sales Detail'!$BM$13,'Sales Detail'!$BN$13,'Sales Detail'!$BO$13,'Sales Detail'!$BQ$13,'Sales Detail'!$G$14,'Sales Detail'!$M$14</definedName>
    <definedName name="QB_FORMULA_7" localSheetId="20" hidden="1">'Sales Detail.'!$AM$13,'Sales Detail.'!$AQ$13,'Sales Detail.'!$AS$13,'Sales Detail.'!$AT$13,'Sales Detail.'!$AU$13,'Sales Detail.'!$G$14,'Sales Detail.'!$K$14,'Sales Detail.'!$O$14,'Sales Detail.'!$S$14,'Sales Detail.'!$W$14,'Sales Detail.'!$AA$14,'Sales Detail.'!$AE$14,'Sales Detail.'!$AI$14,'Sales Detail.'!$AM$14,'Sales Detail.'!$AQ$14,'Sales Detail.'!$AS$14</definedName>
    <definedName name="QB_FORMULA_70" localSheetId="21" hidden="1">'Sales - Detail'!$BM$78,'Sales - Detail'!$BU$78,'Sales - Detail'!$CC$78,'Sales - Detail'!$CK$78,'Sales - Detail'!$CS$78,'Sales - Detail'!$CW$78,'Sales - Detail'!$CY$78,'Sales - Detail'!$DA$78,'Sales - Detail'!$I$79,'Sales - Detail'!$Q$79,'Sales - Detail'!$Y$79,'Sales - Detail'!$AG$79,'Sales - Detail'!$AO$79,'Sales - Detail'!$AW$79,'Sales - Detail'!$BE$79,'Sales - Detail'!$BM$79</definedName>
    <definedName name="QB_FORMULA_70" localSheetId="19" hidden="1">'Sales Detail'!$AQ$82,'Sales Detail'!$AW$82,'Sales Detail'!$BC$82,'Sales Detail'!$BI$82,'Sales Detail'!$BM$82,'Sales Detail'!$BN$82,'Sales Detail'!$BO$82,'Sales Detail'!$BQ$82,'Sales Detail'!$G$83,'Sales Detail'!$M$83,'Sales Detail'!$S$83,'Sales Detail'!$Y$83,'Sales Detail'!$AE$83,'Sales Detail'!$AK$83,'Sales Detail'!$AQ$83,'Sales Detail'!$AW$83</definedName>
    <definedName name="QB_FORMULA_70" localSheetId="20" hidden="1">'Sales Detail.'!$K$90,'Sales Detail.'!$O$90,'Sales Detail.'!$S$90,'Sales Detail.'!$W$90,'Sales Detail.'!$AA$90,'Sales Detail.'!$AE$90,'Sales Detail.'!$AI$90,'Sales Detail.'!$AM$90,'Sales Detail.'!$AQ$90,'Sales Detail.'!$AS$90,'Sales Detail.'!$AT$90,'Sales Detail.'!$AU$90,'Sales Detail.'!$G$91,'Sales Detail.'!$K$91,'Sales Detail.'!$O$91,'Sales Detail.'!$S$91</definedName>
    <definedName name="QB_FORMULA_71" localSheetId="21" hidden="1">'Sales - Detail'!$BU$79,'Sales - Detail'!$CC$79,'Sales - Detail'!$CK$79,'Sales - Detail'!$CS$79,'Sales - Detail'!$CW$79,'Sales - Detail'!$CY$79,'Sales - Detail'!$DA$79,'Sales - Detail'!$I$80,'Sales - Detail'!$Q$80,'Sales - Detail'!$Y$80,'Sales - Detail'!$AG$80,'Sales - Detail'!$AO$80,'Sales - Detail'!$AW$80,'Sales - Detail'!$BE$80,'Sales - Detail'!$BM$80,'Sales - Detail'!$BU$80</definedName>
    <definedName name="QB_FORMULA_71" localSheetId="19" hidden="1">'Sales Detail'!$BC$83,'Sales Detail'!$BI$83,'Sales Detail'!$BM$83,'Sales Detail'!$BN$83,'Sales Detail'!$BO$83,'Sales Detail'!$BQ$83,'Sales Detail'!$G$84,'Sales Detail'!$M$84,'Sales Detail'!$S$84,'Sales Detail'!$Y$84,'Sales Detail'!$AE$84,'Sales Detail'!$AK$84,'Sales Detail'!$AQ$84,'Sales Detail'!$AW$84,'Sales Detail'!$BC$84,'Sales Detail'!$BI$84</definedName>
    <definedName name="QB_FORMULA_71" localSheetId="20" hidden="1">'Sales Detail.'!$W$91,'Sales Detail.'!$AA$91,'Sales Detail.'!$AE$91,'Sales Detail.'!$AI$91,'Sales Detail.'!$AM$91,'Sales Detail.'!$AQ$91,'Sales Detail.'!$AS$91,'Sales Detail.'!$AT$91,'Sales Detail.'!$AU$91,'Sales Detail.'!$G$92,'Sales Detail.'!$K$92,'Sales Detail.'!$O$92,'Sales Detail.'!$S$92,'Sales Detail.'!$W$92,'Sales Detail.'!$AA$92,'Sales Detail.'!$AE$92</definedName>
    <definedName name="QB_FORMULA_72" localSheetId="21" hidden="1">'Sales - Detail'!$CC$80,'Sales - Detail'!$CK$80,'Sales - Detail'!$CS$80,'Sales - Detail'!$CW$80,'Sales - Detail'!$CY$80,'Sales - Detail'!$DA$80,'Sales - Detail'!$I$81,'Sales - Detail'!$Q$81,'Sales - Detail'!$Y$81,'Sales - Detail'!$AG$81,'Sales - Detail'!$AO$81,'Sales - Detail'!$AW$81,'Sales - Detail'!$BE$81,'Sales - Detail'!$BM$81,'Sales - Detail'!$BU$81,'Sales - Detail'!$CC$81</definedName>
    <definedName name="QB_FORMULA_72" localSheetId="19" hidden="1">'Sales Detail'!$BM$84,'Sales Detail'!$BN$84,'Sales Detail'!$BO$84,'Sales Detail'!$BQ$84,'Sales Detail'!$G$85,'Sales Detail'!$M$85,'Sales Detail'!$S$85,'Sales Detail'!$Y$85,'Sales Detail'!$AE$85,'Sales Detail'!$AK$85,'Sales Detail'!$AQ$85,'Sales Detail'!$AW$85,'Sales Detail'!$BC$85,'Sales Detail'!$BI$85,'Sales Detail'!$BM$85,'Sales Detail'!$BN$85</definedName>
    <definedName name="QB_FORMULA_72" localSheetId="20" hidden="1">'Sales Detail.'!$AI$92,'Sales Detail.'!$AM$92,'Sales Detail.'!$AQ$92,'Sales Detail.'!$AS$92,'Sales Detail.'!$AT$92,'Sales Detail.'!$AU$92,'Sales Detail.'!$G$93,'Sales Detail.'!$K$93,'Sales Detail.'!$O$93,'Sales Detail.'!$S$93,'Sales Detail.'!$W$93,'Sales Detail.'!$AA$93,'Sales Detail.'!$AE$93,'Sales Detail.'!$AI$93,'Sales Detail.'!$AM$93,'Sales Detail.'!$AQ$93</definedName>
    <definedName name="QB_FORMULA_73" localSheetId="21" hidden="1">'Sales - Detail'!$CK$81,'Sales - Detail'!$CS$81,'Sales - Detail'!$CW$81,'Sales - Detail'!$CY$81,'Sales - Detail'!$DA$81,'Sales - Detail'!$I$82,'Sales - Detail'!$Q$82,'Sales - Detail'!$Y$82,'Sales - Detail'!$AG$82,'Sales - Detail'!$AO$82,'Sales - Detail'!$AW$82,'Sales - Detail'!$BE$82,'Sales - Detail'!$BM$82,'Sales - Detail'!$BU$82,'Sales - Detail'!$CC$82,'Sales - Detail'!$CK$82</definedName>
    <definedName name="QB_FORMULA_73" localSheetId="19" hidden="1">'Sales Detail'!$BO$85,'Sales Detail'!$BQ$85,'Sales Detail'!$G$86,'Sales Detail'!$M$86,'Sales Detail'!$S$86,'Sales Detail'!$Y$86,'Sales Detail'!$AE$86,'Sales Detail'!$AK$86,'Sales Detail'!$AQ$86,'Sales Detail'!$AW$86,'Sales Detail'!$BC$86,'Sales Detail'!$BI$86,'Sales Detail'!$BM$86,'Sales Detail'!$BN$86,'Sales Detail'!$BO$86,'Sales Detail'!$BQ$86</definedName>
    <definedName name="QB_FORMULA_73" localSheetId="20" hidden="1">'Sales Detail.'!$AS$93,'Sales Detail.'!$AT$93,'Sales Detail.'!$AU$93,'Sales Detail.'!$G$94,'Sales Detail.'!$K$94,'Sales Detail.'!$O$94,'Sales Detail.'!$S$94,'Sales Detail.'!$W$94,'Sales Detail.'!$AA$94,'Sales Detail.'!$AE$94,'Sales Detail.'!$AI$94,'Sales Detail.'!$AM$94,'Sales Detail.'!$AQ$94,'Sales Detail.'!$AS$94,'Sales Detail.'!$AT$94,'Sales Detail.'!$AU$94</definedName>
    <definedName name="QB_FORMULA_74" localSheetId="21" hidden="1">'Sales - Detail'!$CS$82,'Sales - Detail'!$CW$82,'Sales - Detail'!$CY$82,'Sales - Detail'!$DA$82,'Sales - Detail'!$I$83,'Sales - Detail'!$Q$83,'Sales - Detail'!$Y$83,'Sales - Detail'!$AG$83,'Sales - Detail'!$AO$83,'Sales - Detail'!$AW$83,'Sales - Detail'!$BE$83,'Sales - Detail'!$BM$83,'Sales - Detail'!$BU$83,'Sales - Detail'!$CC$83,'Sales - Detail'!$CK$83,'Sales - Detail'!$CS$83</definedName>
    <definedName name="QB_FORMULA_74" localSheetId="19" hidden="1">'Sales Detail'!$G$87,'Sales Detail'!$M$87,'Sales Detail'!$S$87,'Sales Detail'!$Y$87,'Sales Detail'!$AE$87,'Sales Detail'!$AK$87,'Sales Detail'!$AQ$87,'Sales Detail'!$AW$87,'Sales Detail'!$BC$87,'Sales Detail'!$BI$87,'Sales Detail'!$BM$87,'Sales Detail'!$BN$87,'Sales Detail'!$BO$87,'Sales Detail'!$BQ$87,'Sales Detail'!$G$88,'Sales Detail'!$M$88</definedName>
    <definedName name="QB_FORMULA_74" localSheetId="20" hidden="1">'Sales Detail.'!$G$95,'Sales Detail.'!$K$95,'Sales Detail.'!$O$95,'Sales Detail.'!$S$95,'Sales Detail.'!$W$95,'Sales Detail.'!$AA$95,'Sales Detail.'!$AE$95,'Sales Detail.'!$AI$95,'Sales Detail.'!$AM$95,'Sales Detail.'!$AQ$95,'Sales Detail.'!$AS$95,'Sales Detail.'!$AT$95,'Sales Detail.'!$AU$95,'Sales Detail.'!$G$96,'Sales Detail.'!$K$96,'Sales Detail.'!$O$96</definedName>
    <definedName name="QB_FORMULA_75" localSheetId="21" hidden="1">'Sales - Detail'!$CW$83,'Sales - Detail'!$CY$83,'Sales - Detail'!$DA$83,'Sales - Detail'!$I$84,'Sales - Detail'!$Q$84,'Sales - Detail'!$Y$84,'Sales - Detail'!$AG$84,'Sales - Detail'!$AO$84,'Sales - Detail'!$AW$84,'Sales - Detail'!$BE$84,'Sales - Detail'!$BM$84,'Sales - Detail'!$BU$84,'Sales - Detail'!$CC$84,'Sales - Detail'!$CK$84,'Sales - Detail'!$CS$84,'Sales - Detail'!$CW$84</definedName>
    <definedName name="QB_FORMULA_75" localSheetId="19" hidden="1">'Sales Detail'!$S$88,'Sales Detail'!$Y$88,'Sales Detail'!$AE$88,'Sales Detail'!$AK$88,'Sales Detail'!$AQ$88,'Sales Detail'!$AW$88,'Sales Detail'!$BC$88,'Sales Detail'!$BI$88,'Sales Detail'!$BM$88,'Sales Detail'!$BN$88,'Sales Detail'!$BO$88,'Sales Detail'!$BQ$88,'Sales Detail'!$G$89,'Sales Detail'!$M$89,'Sales Detail'!$S$89,'Sales Detail'!$Y$89</definedName>
    <definedName name="QB_FORMULA_75" localSheetId="20" hidden="1">'Sales Detail.'!$S$96,'Sales Detail.'!$W$96,'Sales Detail.'!$AA$96,'Sales Detail.'!$AE$96,'Sales Detail.'!$AI$96,'Sales Detail.'!$AM$96,'Sales Detail.'!$AQ$96,'Sales Detail.'!$AS$96,'Sales Detail.'!$AT$96,'Sales Detail.'!$AU$96,'Sales Detail.'!$G$97,'Sales Detail.'!$K$97,'Sales Detail.'!$O$97,'Sales Detail.'!$S$97,'Sales Detail.'!$W$97,'Sales Detail.'!$AA$97</definedName>
    <definedName name="QB_FORMULA_76" localSheetId="21" hidden="1">'Sales - Detail'!$CY$84,'Sales - Detail'!$DA$84,'Sales - Detail'!$I$85,'Sales - Detail'!$Q$85,'Sales - Detail'!$Y$85,'Sales - Detail'!$AG$85,'Sales - Detail'!$AO$85,'Sales - Detail'!$AW$85,'Sales - Detail'!$BE$85,'Sales - Detail'!$BM$85,'Sales - Detail'!$BU$85,'Sales - Detail'!$CC$85,'Sales - Detail'!$CK$85,'Sales - Detail'!$CS$85,'Sales - Detail'!$CW$85,'Sales - Detail'!$CY$85</definedName>
    <definedName name="QB_FORMULA_76" localSheetId="19" hidden="1">'Sales Detail'!$AE$89,'Sales Detail'!$AK$89,'Sales Detail'!$AQ$89,'Sales Detail'!$AW$89,'Sales Detail'!$BC$89,'Sales Detail'!$BI$89,'Sales Detail'!$BM$89,'Sales Detail'!$BN$89,'Sales Detail'!$BO$89,'Sales Detail'!$BQ$89,'Sales Detail'!$G$90,'Sales Detail'!$M$90,'Sales Detail'!$S$90,'Sales Detail'!$Y$90,'Sales Detail'!$AE$90,'Sales Detail'!$AK$90</definedName>
    <definedName name="QB_FORMULA_76" localSheetId="20" hidden="1">'Sales Detail.'!$AE$97,'Sales Detail.'!$AI$97,'Sales Detail.'!$AM$97,'Sales Detail.'!$AQ$97,'Sales Detail.'!$AS$97,'Sales Detail.'!$AT$97,'Sales Detail.'!$AU$97,'Sales Detail.'!$G$98,'Sales Detail.'!$K$98,'Sales Detail.'!$O$98,'Sales Detail.'!$S$98,'Sales Detail.'!$W$98,'Sales Detail.'!$AA$98,'Sales Detail.'!$AE$98,'Sales Detail.'!$AI$98,'Sales Detail.'!$AM$98</definedName>
    <definedName name="QB_FORMULA_77" localSheetId="21" hidden="1">'Sales - Detail'!$DA$85,'Sales - Detail'!$I$86,'Sales - Detail'!$Q$86,'Sales - Detail'!$Y$86,'Sales - Detail'!$AG$86,'Sales - Detail'!$AO$86,'Sales - Detail'!$AW$86,'Sales - Detail'!$BE$86,'Sales - Detail'!$BM$86,'Sales - Detail'!$BU$86,'Sales - Detail'!$CC$86,'Sales - Detail'!$CK$86,'Sales - Detail'!$CS$86,'Sales - Detail'!$CW$86,'Sales - Detail'!$CY$86,'Sales - Detail'!$DA$86</definedName>
    <definedName name="QB_FORMULA_77" localSheetId="19" hidden="1">'Sales Detail'!$AQ$90,'Sales Detail'!$AW$90,'Sales Detail'!$BC$90,'Sales Detail'!$BI$90,'Sales Detail'!$BM$90,'Sales Detail'!$BN$90,'Sales Detail'!$BO$90,'Sales Detail'!$BQ$90,'Sales Detail'!$G$91,'Sales Detail'!$M$91,'Sales Detail'!$S$91,'Sales Detail'!$Y$91,'Sales Detail'!$AE$91,'Sales Detail'!$AK$91,'Sales Detail'!$AQ$91,'Sales Detail'!$AW$91</definedName>
    <definedName name="QB_FORMULA_77" localSheetId="20" hidden="1">'Sales Detail.'!$AQ$98,'Sales Detail.'!$AS$98,'Sales Detail.'!$AT$98,'Sales Detail.'!$AU$98,'Sales Detail.'!$G$99,'Sales Detail.'!$K$99,'Sales Detail.'!$O$99,'Sales Detail.'!$S$99,'Sales Detail.'!$W$99,'Sales Detail.'!$AA$99,'Sales Detail.'!$AE$99,'Sales Detail.'!$AI$99,'Sales Detail.'!$AM$99,'Sales Detail.'!$AQ$99,'Sales Detail.'!$AS$99,'Sales Detail.'!$AT$99</definedName>
    <definedName name="QB_FORMULA_78" localSheetId="21" hidden="1">'Sales - Detail'!$I$87,'Sales - Detail'!$Q$87,'Sales - Detail'!$Y$87,'Sales - Detail'!$AG$87,'Sales - Detail'!$AO$87,'Sales - Detail'!$AW$87,'Sales - Detail'!$BE$87,'Sales - Detail'!$BM$87,'Sales - Detail'!$BU$87,'Sales - Detail'!$CC$87,'Sales - Detail'!$CK$87,'Sales - Detail'!$CS$87,'Sales - Detail'!$CW$87,'Sales - Detail'!$CY$87,'Sales - Detail'!$DA$87,'Sales - Detail'!$I$88</definedName>
    <definedName name="QB_FORMULA_78" localSheetId="19" hidden="1">'Sales Detail'!$BC$91,'Sales Detail'!$BI$91,'Sales Detail'!$BM$91,'Sales Detail'!$BN$91,'Sales Detail'!$BO$91,'Sales Detail'!$BQ$91,'Sales Detail'!$G$92,'Sales Detail'!$M$92,'Sales Detail'!$S$92,'Sales Detail'!$Y$92,'Sales Detail'!$AE$92,'Sales Detail'!$AK$92,'Sales Detail'!$AQ$92,'Sales Detail'!$AW$92,'Sales Detail'!$BC$92,'Sales Detail'!$BI$92</definedName>
    <definedName name="QB_FORMULA_78" localSheetId="20" hidden="1">'Sales Detail.'!$AU$99,'Sales Detail.'!$G$100,'Sales Detail.'!$K$100,'Sales Detail.'!$O$100,'Sales Detail.'!$S$100,'Sales Detail.'!$W$100,'Sales Detail.'!$AA$100,'Sales Detail.'!$AE$100,'Sales Detail.'!$AI$100,'Sales Detail.'!$AM$100,'Sales Detail.'!$AQ$100,'Sales Detail.'!$AS$100,'Sales Detail.'!$AT$100,'Sales Detail.'!$AU$100,'Sales Detail.'!$G$101,'Sales Detail.'!$K$101</definedName>
    <definedName name="QB_FORMULA_79" localSheetId="21" hidden="1">'Sales - Detail'!$Q$88,'Sales - Detail'!$Y$88,'Sales - Detail'!$AG$88,'Sales - Detail'!$AO$88,'Sales - Detail'!$AW$88,'Sales - Detail'!$BE$88,'Sales - Detail'!$BM$88,'Sales - Detail'!$BU$88,'Sales - Detail'!$CC$88,'Sales - Detail'!$CK$88,'Sales - Detail'!$CS$88,'Sales - Detail'!$CW$88,'Sales - Detail'!$CY$88,'Sales - Detail'!$DA$88,'Sales - Detail'!$I$89,'Sales - Detail'!$Q$89</definedName>
    <definedName name="QB_FORMULA_79" localSheetId="19" hidden="1">'Sales Detail'!$BM$92,'Sales Detail'!$BN$92,'Sales Detail'!$BO$92,'Sales Detail'!$BQ$92,'Sales Detail'!$G$93,'Sales Detail'!$M$93,'Sales Detail'!$S$93,'Sales Detail'!$Y$93,'Sales Detail'!$AE$93,'Sales Detail'!$AK$93,'Sales Detail'!$AQ$93,'Sales Detail'!$AW$93,'Sales Detail'!$BC$93,'Sales Detail'!$BI$93,'Sales Detail'!$BM$93,'Sales Detail'!$BN$93</definedName>
    <definedName name="QB_FORMULA_79" localSheetId="20" hidden="1">'Sales Detail.'!$O$101,'Sales Detail.'!$S$101,'Sales Detail.'!$W$101,'Sales Detail.'!$AA$101,'Sales Detail.'!$AE$101,'Sales Detail.'!$AI$101,'Sales Detail.'!$AM$101,'Sales Detail.'!$AQ$101,'Sales Detail.'!$AS$101,'Sales Detail.'!$AT$101,'Sales Detail.'!$AU$101,'Sales Detail.'!$G$102,'Sales Detail.'!$K$102,'Sales Detail.'!$O$102,'Sales Detail.'!$S$102,'Sales Detail.'!$W$102</definedName>
    <definedName name="QB_FORMULA_8" localSheetId="21" hidden="1">'Sales - Detail'!$BU$13,'Sales - Detail'!$CC$13,'Sales - Detail'!$CK$13,'Sales - Detail'!$CS$13,'Sales - Detail'!$CW$13,'Sales - Detail'!$CY$13,'Sales - Detail'!$DA$13,'Sales - Detail'!$I$14,'Sales - Detail'!$Q$14,'Sales - Detail'!$Y$14,'Sales - Detail'!$AG$14,'Sales - Detail'!$AO$14,'Sales - Detail'!$AW$14,'Sales - Detail'!$BE$14,'Sales - Detail'!$BM$14,'Sales - Detail'!$BU$14</definedName>
    <definedName name="QB_FORMULA_8" localSheetId="19" hidden="1">'Sales Detail'!$S$14,'Sales Detail'!$Y$14,'Sales Detail'!$AE$14,'Sales Detail'!$AK$14,'Sales Detail'!$AQ$14,'Sales Detail'!$AW$14,'Sales Detail'!$BC$14,'Sales Detail'!$BI$14,'Sales Detail'!$BM$14,'Sales Detail'!$BN$14,'Sales Detail'!$BO$14,'Sales Detail'!$BQ$14,'Sales Detail'!$G$15,'Sales Detail'!$M$15,'Sales Detail'!$S$15,'Sales Detail'!$Y$15</definedName>
    <definedName name="QB_FORMULA_8" localSheetId="20" hidden="1">'Sales Detail.'!$AT$14,'Sales Detail.'!$AU$14,'Sales Detail.'!$G$15,'Sales Detail.'!$K$15,'Sales Detail.'!$O$15,'Sales Detail.'!$S$15,'Sales Detail.'!$W$15,'Sales Detail.'!$AA$15,'Sales Detail.'!$AE$15,'Sales Detail.'!$AI$15,'Sales Detail.'!$AM$15,'Sales Detail.'!$AQ$15,'Sales Detail.'!$AS$15,'Sales Detail.'!$AT$15,'Sales Detail.'!$AU$15,'Sales Detail.'!$G$16</definedName>
    <definedName name="QB_FORMULA_80" localSheetId="21" hidden="1">'Sales - Detail'!$Y$89,'Sales - Detail'!$AG$89,'Sales - Detail'!$AO$89,'Sales - Detail'!$AW$89,'Sales - Detail'!$BE$89,'Sales - Detail'!$BM$89,'Sales - Detail'!$BU$89,'Sales - Detail'!$CC$89,'Sales - Detail'!$CK$89,'Sales - Detail'!$CS$89,'Sales - Detail'!$CW$89,'Sales - Detail'!$CY$89,'Sales - Detail'!$DA$89,'Sales - Detail'!$I$90,'Sales - Detail'!$Q$90,'Sales - Detail'!$Y$90</definedName>
    <definedName name="QB_FORMULA_80" localSheetId="19" hidden="1">'Sales Detail'!$BO$93,'Sales Detail'!$BQ$93,'Sales Detail'!$G$94,'Sales Detail'!$M$94,'Sales Detail'!$S$94,'Sales Detail'!$Y$94,'Sales Detail'!$AE$94,'Sales Detail'!$AK$94,'Sales Detail'!$AQ$94,'Sales Detail'!$AW$94,'Sales Detail'!$BC$94,'Sales Detail'!$BI$94,'Sales Detail'!$BM$94,'Sales Detail'!$BN$94,'Sales Detail'!$BO$94,'Sales Detail'!$BQ$94</definedName>
    <definedName name="QB_FORMULA_80" localSheetId="20" hidden="1">'Sales Detail.'!$AA$102,'Sales Detail.'!$AE$102,'Sales Detail.'!$AI$102,'Sales Detail.'!$AM$102,'Sales Detail.'!$AQ$102,'Sales Detail.'!$AS$102,'Sales Detail.'!$AT$102,'Sales Detail.'!$AU$102,'Sales Detail.'!$G$103,'Sales Detail.'!$K$103,'Sales Detail.'!$O$103,'Sales Detail.'!$S$103,'Sales Detail.'!$W$103,'Sales Detail.'!$AA$103,'Sales Detail.'!$AE$103,'Sales Detail.'!$AI$103</definedName>
    <definedName name="QB_FORMULA_81" localSheetId="21" hidden="1">'Sales - Detail'!$AG$90,'Sales - Detail'!$AO$90,'Sales - Detail'!$AW$90,'Sales - Detail'!$BE$90,'Sales - Detail'!$BM$90,'Sales - Detail'!$BU$90,'Sales - Detail'!$CC$90,'Sales - Detail'!$CK$90,'Sales - Detail'!$CS$90,'Sales - Detail'!$CW$90,'Sales - Detail'!$CY$90,'Sales - Detail'!$DA$90,'Sales - Detail'!$I$91,'Sales - Detail'!$Q$91,'Sales - Detail'!$Y$91,'Sales - Detail'!$AG$91</definedName>
    <definedName name="QB_FORMULA_81" localSheetId="19" hidden="1">'Sales Detail'!$G$95,'Sales Detail'!$M$95,'Sales Detail'!$S$95,'Sales Detail'!$Y$95,'Sales Detail'!$AE$95,'Sales Detail'!$AK$95,'Sales Detail'!$AQ$95,'Sales Detail'!$AW$95,'Sales Detail'!$BC$95,'Sales Detail'!$BI$95,'Sales Detail'!$BM$95,'Sales Detail'!$BN$95,'Sales Detail'!$BO$95,'Sales Detail'!$BQ$95,'Sales Detail'!$G$96,'Sales Detail'!$M$96</definedName>
    <definedName name="QB_FORMULA_81" localSheetId="20" hidden="1">'Sales Detail.'!$AM$103,'Sales Detail.'!$AQ$103,'Sales Detail.'!$AS$103,'Sales Detail.'!$AT$103,'Sales Detail.'!$AU$103,'Sales Detail.'!$G$104,'Sales Detail.'!$K$104,'Sales Detail.'!$O$104,'Sales Detail.'!$S$104,'Sales Detail.'!$W$104,'Sales Detail.'!$AA$104,'Sales Detail.'!$AE$104,'Sales Detail.'!$AI$104,'Sales Detail.'!$AM$104,'Sales Detail.'!$AQ$104,'Sales Detail.'!$AS$104</definedName>
    <definedName name="QB_FORMULA_82" localSheetId="21" hidden="1">'Sales - Detail'!$AO$91,'Sales - Detail'!$AW$91,'Sales - Detail'!$BE$91,'Sales - Detail'!$BM$91,'Sales - Detail'!$BU$91,'Sales - Detail'!$CC$91,'Sales - Detail'!$CK$91,'Sales - Detail'!$CS$91,'Sales - Detail'!$CW$91,'Sales - Detail'!$CY$91,'Sales - Detail'!$DA$91,'Sales - Detail'!$I$92,'Sales - Detail'!$Q$92,'Sales - Detail'!$Y$92,'Sales - Detail'!$AG$92,'Sales - Detail'!$AO$92</definedName>
    <definedName name="QB_FORMULA_82" localSheetId="19" hidden="1">'Sales Detail'!$S$96,'Sales Detail'!$Y$96,'Sales Detail'!$AE$96,'Sales Detail'!$AK$96,'Sales Detail'!$AQ$96,'Sales Detail'!$AW$96,'Sales Detail'!$BC$96,'Sales Detail'!$BI$96,'Sales Detail'!$BM$96,'Sales Detail'!$BN$96,'Sales Detail'!$BO$96,'Sales Detail'!$BQ$96,'Sales Detail'!$G$97,'Sales Detail'!$M$97,'Sales Detail'!$S$97,'Sales Detail'!$Y$97</definedName>
    <definedName name="QB_FORMULA_82" localSheetId="20" hidden="1">'Sales Detail.'!$AT$104,'Sales Detail.'!$AU$104,'Sales Detail.'!$G$105,'Sales Detail.'!$K$105,'Sales Detail.'!$O$105,'Sales Detail.'!$S$105,'Sales Detail.'!$W$105,'Sales Detail.'!$AA$105,'Sales Detail.'!$AE$105,'Sales Detail.'!$AI$105,'Sales Detail.'!$AM$105,'Sales Detail.'!$AQ$105,'Sales Detail.'!$AS$105,'Sales Detail.'!$AT$105,'Sales Detail.'!$AU$105,'Sales Detail.'!$G$106</definedName>
    <definedName name="QB_FORMULA_83" localSheetId="21" hidden="1">'Sales - Detail'!$AW$92,'Sales - Detail'!$BE$92,'Sales - Detail'!$BM$92,'Sales - Detail'!$BU$92,'Sales - Detail'!$CC$92,'Sales - Detail'!$CK$92,'Sales - Detail'!$CS$92,'Sales - Detail'!$CW$92,'Sales - Detail'!$CY$92,'Sales - Detail'!$DA$92,'Sales - Detail'!$I$93,'Sales - Detail'!$Q$93,'Sales - Detail'!$Y$93,'Sales - Detail'!$AG$93,'Sales - Detail'!$AO$93,'Sales - Detail'!$AW$93</definedName>
    <definedName name="QB_FORMULA_83" localSheetId="19" hidden="1">'Sales Detail'!$AE$97,'Sales Detail'!$AK$97,'Sales Detail'!$AQ$97,'Sales Detail'!$AW$97,'Sales Detail'!$BC$97,'Sales Detail'!$BI$97,'Sales Detail'!$BM$97,'Sales Detail'!$BN$97,'Sales Detail'!$BO$97,'Sales Detail'!$BQ$97,'Sales Detail'!$G$98,'Sales Detail'!$M$98,'Sales Detail'!$S$98,'Sales Detail'!$Y$98,'Sales Detail'!$AE$98,'Sales Detail'!$AK$98</definedName>
    <definedName name="QB_FORMULA_83" localSheetId="20" hidden="1">'Sales Detail.'!$K$106,'Sales Detail.'!$O$106,'Sales Detail.'!$S$106,'Sales Detail.'!$W$106,'Sales Detail.'!$AA$106,'Sales Detail.'!$AE$106,'Sales Detail.'!$AI$106,'Sales Detail.'!$AM$106,'Sales Detail.'!$AQ$106,'Sales Detail.'!$AS$106,'Sales Detail.'!$AT$106,'Sales Detail.'!$AU$106,'Sales Detail.'!$G$107,'Sales Detail.'!$K$107,'Sales Detail.'!$O$107,'Sales Detail.'!$S$107</definedName>
    <definedName name="QB_FORMULA_84" localSheetId="21" hidden="1">'Sales - Detail'!$BE$93,'Sales - Detail'!$BM$93,'Sales - Detail'!$BU$93,'Sales - Detail'!$CC$93,'Sales - Detail'!$CK$93,'Sales - Detail'!$CS$93,'Sales - Detail'!$CW$93,'Sales - Detail'!$CY$93,'Sales - Detail'!$DA$93,'Sales - Detail'!$I$94,'Sales - Detail'!$Q$94,'Sales - Detail'!$Y$94,'Sales - Detail'!$AG$94,'Sales - Detail'!$AO$94,'Sales - Detail'!$AW$94,'Sales - Detail'!$BE$94</definedName>
    <definedName name="QB_FORMULA_84" localSheetId="19" hidden="1">'Sales Detail'!$AQ$98,'Sales Detail'!$AW$98,'Sales Detail'!$BC$98,'Sales Detail'!$BI$98,'Sales Detail'!$BM$98,'Sales Detail'!$BN$98,'Sales Detail'!$BO$98,'Sales Detail'!$BQ$98,'Sales Detail'!$G$99,'Sales Detail'!$M$99,'Sales Detail'!$S$99,'Sales Detail'!$Y$99,'Sales Detail'!$AE$99,'Sales Detail'!$AK$99,'Sales Detail'!$AQ$99,'Sales Detail'!$AW$99</definedName>
    <definedName name="QB_FORMULA_84" localSheetId="20" hidden="1">'Sales Detail.'!$W$107,'Sales Detail.'!$AA$107,'Sales Detail.'!$AE$107,'Sales Detail.'!$AI$107,'Sales Detail.'!$AM$107,'Sales Detail.'!$AQ$107,'Sales Detail.'!$AS$107,'Sales Detail.'!$AT$107,'Sales Detail.'!$AU$107,'Sales Detail.'!$G$108,'Sales Detail.'!$K$108,'Sales Detail.'!$O$108,'Sales Detail.'!$S$108,'Sales Detail.'!$W$108,'Sales Detail.'!$AA$108,'Sales Detail.'!$AE$108</definedName>
    <definedName name="QB_FORMULA_85" localSheetId="21" hidden="1">'Sales - Detail'!$BM$94,'Sales - Detail'!$BU$94,'Sales - Detail'!$CC$94,'Sales - Detail'!$CK$94,'Sales - Detail'!$CS$94,'Sales - Detail'!$CW$94,'Sales - Detail'!$CY$94,'Sales - Detail'!$DA$94,'Sales - Detail'!$I$95,'Sales - Detail'!$Q$95,'Sales - Detail'!$Y$95,'Sales - Detail'!$AG$95,'Sales - Detail'!$AO$95,'Sales - Detail'!$AW$95,'Sales - Detail'!$BE$95,'Sales - Detail'!$BM$95</definedName>
    <definedName name="QB_FORMULA_85" localSheetId="19" hidden="1">'Sales Detail'!$BC$99,'Sales Detail'!$BI$99,'Sales Detail'!$BM$99,'Sales Detail'!$BN$99,'Sales Detail'!$BO$99,'Sales Detail'!$BQ$99,'Sales Detail'!$G$100,'Sales Detail'!$M$100,'Sales Detail'!$S$100,'Sales Detail'!$Y$100,'Sales Detail'!$AE$100,'Sales Detail'!$AK$100,'Sales Detail'!$AQ$100,'Sales Detail'!$AW$100,'Sales Detail'!$BC$100,'Sales Detail'!$BI$100</definedName>
    <definedName name="QB_FORMULA_85" localSheetId="20" hidden="1">'Sales Detail.'!$AI$108,'Sales Detail.'!$AM$108,'Sales Detail.'!$AQ$108,'Sales Detail.'!$AS$108,'Sales Detail.'!$AT$108,'Sales Detail.'!$AU$108,'Sales Detail.'!$G$109,'Sales Detail.'!$K$109,'Sales Detail.'!$O$109,'Sales Detail.'!$S$109,'Sales Detail.'!$W$109,'Sales Detail.'!$AA$109,'Sales Detail.'!$AE$109,'Sales Detail.'!$AI$109,'Sales Detail.'!$AM$109,'Sales Detail.'!$AQ$109</definedName>
    <definedName name="QB_FORMULA_86" localSheetId="21" hidden="1">'Sales - Detail'!$BU$95,'Sales - Detail'!$CC$95,'Sales - Detail'!$CK$95,'Sales - Detail'!$CS$95,'Sales - Detail'!$CW$95,'Sales - Detail'!$CY$95,'Sales - Detail'!$DA$95,'Sales - Detail'!$I$96,'Sales - Detail'!$Q$96,'Sales - Detail'!$Y$96,'Sales - Detail'!$AG$96,'Sales - Detail'!$AO$96,'Sales - Detail'!$AW$96,'Sales - Detail'!$BE$96,'Sales - Detail'!$BM$96,'Sales - Detail'!$BU$96</definedName>
    <definedName name="QB_FORMULA_86" localSheetId="19" hidden="1">'Sales Detail'!$BM$100,'Sales Detail'!$BN$100,'Sales Detail'!$BO$100,'Sales Detail'!$BQ$100,'Sales Detail'!$G$101,'Sales Detail'!$M$101,'Sales Detail'!$S$101,'Sales Detail'!$Y$101,'Sales Detail'!$AE$101,'Sales Detail'!$AK$101,'Sales Detail'!$AQ$101,'Sales Detail'!$AW$101,'Sales Detail'!$BC$101,'Sales Detail'!$BI$101,'Sales Detail'!$BM$101,'Sales Detail'!$BN$101</definedName>
    <definedName name="QB_FORMULA_86" localSheetId="20" hidden="1">'Sales Detail.'!$AS$109,'Sales Detail.'!$AT$109,'Sales Detail.'!$AU$109,'Sales Detail.'!$G$110,'Sales Detail.'!$K$110,'Sales Detail.'!$O$110,'Sales Detail.'!$S$110,'Sales Detail.'!$W$110,'Sales Detail.'!$AA$110,'Sales Detail.'!$AE$110,'Sales Detail.'!$AI$110,'Sales Detail.'!$AM$110,'Sales Detail.'!$AQ$110,'Sales Detail.'!$AS$110,'Sales Detail.'!$AT$110,'Sales Detail.'!$AU$110</definedName>
    <definedName name="QB_FORMULA_87" localSheetId="21" hidden="1">'Sales - Detail'!$CC$96,'Sales - Detail'!$CK$96,'Sales - Detail'!$CS$96,'Sales - Detail'!$CW$96,'Sales - Detail'!$CY$96,'Sales - Detail'!$DA$96,'Sales - Detail'!$I$97,'Sales - Detail'!$Q$97,'Sales - Detail'!$Y$97,'Sales - Detail'!$AG$97,'Sales - Detail'!$AO$97,'Sales - Detail'!$AW$97,'Sales - Detail'!$BE$97,'Sales - Detail'!$BM$97,'Sales - Detail'!$BU$97,'Sales - Detail'!$CC$97</definedName>
    <definedName name="QB_FORMULA_87" localSheetId="19" hidden="1">'Sales Detail'!$BO$101,'Sales Detail'!$BQ$101,'Sales Detail'!$G$102,'Sales Detail'!$M$102,'Sales Detail'!$S$102,'Sales Detail'!$Y$102,'Sales Detail'!$AE$102,'Sales Detail'!$AK$102,'Sales Detail'!$AQ$102,'Sales Detail'!$AW$102,'Sales Detail'!$BC$102,'Sales Detail'!$BI$102,'Sales Detail'!$BM$102,'Sales Detail'!$BN$102,'Sales Detail'!$BO$102,'Sales Detail'!$BQ$102</definedName>
    <definedName name="QB_FORMULA_87" localSheetId="20" hidden="1">'Sales Detail.'!$G$111,'Sales Detail.'!$K$111,'Sales Detail.'!$O$111,'Sales Detail.'!$S$111,'Sales Detail.'!$W$111,'Sales Detail.'!$AA$111,'Sales Detail.'!$AE$111,'Sales Detail.'!$AI$111,'Sales Detail.'!$AM$111,'Sales Detail.'!$AQ$111,'Sales Detail.'!$AS$111,'Sales Detail.'!$AT$111,'Sales Detail.'!$AU$111,'Sales Detail.'!$G$112,'Sales Detail.'!$K$112,'Sales Detail.'!$O$112</definedName>
    <definedName name="QB_FORMULA_88" localSheetId="21" hidden="1">'Sales - Detail'!$CK$97,'Sales - Detail'!$CS$97,'Sales - Detail'!$CW$97,'Sales - Detail'!$CY$97,'Sales - Detail'!$DA$97,'Sales - Detail'!$I$98,'Sales - Detail'!$Q$98,'Sales - Detail'!$Y$98,'Sales - Detail'!$AG$98,'Sales - Detail'!$AO$98,'Sales - Detail'!$AW$98,'Sales - Detail'!$BE$98,'Sales - Detail'!$BM$98,'Sales - Detail'!$BU$98,'Sales - Detail'!$CC$98,'Sales - Detail'!$CK$98</definedName>
    <definedName name="QB_FORMULA_88" localSheetId="19" hidden="1">'Sales Detail'!$G$103,'Sales Detail'!$M$103,'Sales Detail'!$S$103,'Sales Detail'!$Y$103,'Sales Detail'!$AE$103,'Sales Detail'!$AK$103,'Sales Detail'!$AQ$103,'Sales Detail'!$AW$103,'Sales Detail'!$BC$103,'Sales Detail'!$BI$103,'Sales Detail'!$BM$103,'Sales Detail'!$BN$103,'Sales Detail'!$BO$103,'Sales Detail'!$BQ$103,'Sales Detail'!$G$104,'Sales Detail'!$M$104</definedName>
    <definedName name="QB_FORMULA_88" localSheetId="20" hidden="1">'Sales Detail.'!$S$112,'Sales Detail.'!$W$112,'Sales Detail.'!$AA$112,'Sales Detail.'!$AE$112,'Sales Detail.'!$AI$112,'Sales Detail.'!$AM$112,'Sales Detail.'!$AQ$112,'Sales Detail.'!$AS$112,'Sales Detail.'!$AT$112,'Sales Detail.'!$AU$112,'Sales Detail.'!$G$113,'Sales Detail.'!$K$113,'Sales Detail.'!$O$113,'Sales Detail.'!$S$113,'Sales Detail.'!$W$113,'Sales Detail.'!$AA$113</definedName>
    <definedName name="QB_FORMULA_89" localSheetId="21" hidden="1">'Sales - Detail'!$CS$98,'Sales - Detail'!$CW$98,'Sales - Detail'!$CY$98,'Sales - Detail'!$DA$98,'Sales - Detail'!$I$99,'Sales - Detail'!$Q$99,'Sales - Detail'!$Y$99,'Sales - Detail'!$AG$99,'Sales - Detail'!$AO$99,'Sales - Detail'!$AW$99,'Sales - Detail'!$BE$99,'Sales - Detail'!$BM$99,'Sales - Detail'!$BU$99,'Sales - Detail'!$CC$99,'Sales - Detail'!$CK$99,'Sales - Detail'!$CS$99</definedName>
    <definedName name="QB_FORMULA_89" localSheetId="19" hidden="1">'Sales Detail'!$S$104,'Sales Detail'!$Y$104,'Sales Detail'!$AE$104,'Sales Detail'!$AK$104,'Sales Detail'!$AQ$104,'Sales Detail'!$AW$104,'Sales Detail'!$BC$104,'Sales Detail'!$BI$104,'Sales Detail'!$BM$104,'Sales Detail'!$BN$104,'Sales Detail'!$BO$104,'Sales Detail'!$BQ$104,'Sales Detail'!$G$105,'Sales Detail'!$M$105,'Sales Detail'!$S$105,'Sales Detail'!$Y$105</definedName>
    <definedName name="QB_FORMULA_89" localSheetId="20" hidden="1">'Sales Detail.'!$AE$113,'Sales Detail.'!$AI$113,'Sales Detail.'!$AM$113,'Sales Detail.'!$AQ$113,'Sales Detail.'!$AS$113,'Sales Detail.'!$AT$113,'Sales Detail.'!$AU$113,'Sales Detail.'!$G$114,'Sales Detail.'!$K$114,'Sales Detail.'!$O$114,'Sales Detail.'!$S$114,'Sales Detail.'!$W$114,'Sales Detail.'!$AA$114,'Sales Detail.'!$AE$114,'Sales Detail.'!$AI$114,'Sales Detail.'!$AM$114</definedName>
    <definedName name="QB_FORMULA_9" localSheetId="21" hidden="1">'Sales - Detail'!$CC$14,'Sales - Detail'!$CK$14,'Sales - Detail'!$CS$14,'Sales - Detail'!$CW$14,'Sales - Detail'!$CY$14,'Sales - Detail'!$DA$14,'Sales - Detail'!$I$15,'Sales - Detail'!$Q$15,'Sales - Detail'!$Y$15,'Sales - Detail'!$AG$15,'Sales - Detail'!$AO$15,'Sales - Detail'!$AW$15,'Sales - Detail'!$BE$15,'Sales - Detail'!$BM$15,'Sales - Detail'!$BU$15,'Sales - Detail'!$CC$15</definedName>
    <definedName name="QB_FORMULA_9" localSheetId="19" hidden="1">'Sales Detail'!$AE$15,'Sales Detail'!$AK$15,'Sales Detail'!$AQ$15,'Sales Detail'!$AW$15,'Sales Detail'!$BC$15,'Sales Detail'!$BI$15,'Sales Detail'!$BM$15,'Sales Detail'!$BN$15,'Sales Detail'!$BO$15,'Sales Detail'!$BQ$15,'Sales Detail'!$G$16,'Sales Detail'!$M$16,'Sales Detail'!$S$16,'Sales Detail'!$Y$16,'Sales Detail'!$AE$16,'Sales Detail'!$AK$16</definedName>
    <definedName name="QB_FORMULA_9" localSheetId="20" hidden="1">'Sales Detail.'!$K$16,'Sales Detail.'!$O$16,'Sales Detail.'!$S$16,'Sales Detail.'!$W$16,'Sales Detail.'!$AA$16,'Sales Detail.'!$AE$16,'Sales Detail.'!$AI$16,'Sales Detail.'!$AM$16,'Sales Detail.'!$AQ$16,'Sales Detail.'!$AS$16,'Sales Detail.'!$AT$16,'Sales Detail.'!$AU$16,'Sales Detail.'!$G$17,'Sales Detail.'!$K$17,'Sales Detail.'!$O$17,'Sales Detail.'!$S$17</definedName>
    <definedName name="QB_FORMULA_90" localSheetId="21" hidden="1">'Sales - Detail'!$CW$99,'Sales - Detail'!$CY$99,'Sales - Detail'!$DA$99,'Sales - Detail'!$I$100,'Sales - Detail'!$Q$100,'Sales - Detail'!$Y$100,'Sales - Detail'!$AG$100,'Sales - Detail'!$AO$100,'Sales - Detail'!$AW$100,'Sales - Detail'!$BE$100,'Sales - Detail'!$BM$100,'Sales - Detail'!$BU$100,'Sales - Detail'!$CC$100,'Sales - Detail'!$CK$100,'Sales - Detail'!$CS$100,'Sales - Detail'!$CW$100</definedName>
    <definedName name="QB_FORMULA_90" localSheetId="19" hidden="1">'Sales Detail'!$AE$105,'Sales Detail'!$AK$105,'Sales Detail'!$AQ$105,'Sales Detail'!$AW$105,'Sales Detail'!$BC$105,'Sales Detail'!$BI$105,'Sales Detail'!$BM$105,'Sales Detail'!$BN$105,'Sales Detail'!$BO$105,'Sales Detail'!$BQ$105,'Sales Detail'!$G$106,'Sales Detail'!$M$106,'Sales Detail'!$S$106,'Sales Detail'!$Y$106,'Sales Detail'!$AE$106,'Sales Detail'!$AK$106</definedName>
    <definedName name="QB_FORMULA_90" localSheetId="20" hidden="1">'Sales Detail.'!$AQ$114,'Sales Detail.'!$AS$114,'Sales Detail.'!$AT$114,'Sales Detail.'!$AU$114,'Sales Detail.'!$G$115,'Sales Detail.'!$K$115,'Sales Detail.'!$O$115,'Sales Detail.'!$S$115,'Sales Detail.'!$W$115,'Sales Detail.'!$AA$115,'Sales Detail.'!$AE$115,'Sales Detail.'!$AI$115,'Sales Detail.'!$AM$115,'Sales Detail.'!$AQ$115,'Sales Detail.'!$AS$115,'Sales Detail.'!$AT$115</definedName>
    <definedName name="QB_FORMULA_91" localSheetId="21" hidden="1">'Sales - Detail'!$CY$100,'Sales - Detail'!$DA$100,'Sales - Detail'!$I$101,'Sales - Detail'!$Q$101,'Sales - Detail'!$Y$101,'Sales - Detail'!$AG$101,'Sales - Detail'!$AO$101,'Sales - Detail'!$AW$101,'Sales - Detail'!$BE$101,'Sales - Detail'!$BM$101,'Sales - Detail'!$BU$101,'Sales - Detail'!$CC$101,'Sales - Detail'!$CK$101,'Sales - Detail'!$CS$101,'Sales - Detail'!$CW$101,'Sales - Detail'!$CY$101</definedName>
    <definedName name="QB_FORMULA_91" localSheetId="19" hidden="1">'Sales Detail'!$AQ$106,'Sales Detail'!$AW$106,'Sales Detail'!$BC$106,'Sales Detail'!$BI$106,'Sales Detail'!$BM$106,'Sales Detail'!$BN$106,'Sales Detail'!$BO$106,'Sales Detail'!$BQ$106,'Sales Detail'!$G$107,'Sales Detail'!$M$107,'Sales Detail'!$S$107,'Sales Detail'!$Y$107,'Sales Detail'!$AE$107,'Sales Detail'!$AK$107,'Sales Detail'!$AQ$107,'Sales Detail'!$AW$107</definedName>
    <definedName name="QB_FORMULA_91" localSheetId="20" hidden="1">'Sales Detail.'!$AU$115,'Sales Detail.'!$G$116,'Sales Detail.'!$K$116,'Sales Detail.'!$O$116,'Sales Detail.'!$S$116,'Sales Detail.'!$W$116,'Sales Detail.'!$AA$116,'Sales Detail.'!$AE$116,'Sales Detail.'!$AI$116,'Sales Detail.'!$AM$116,'Sales Detail.'!$AQ$116,'Sales Detail.'!$AS$116,'Sales Detail.'!$AT$116,'Sales Detail.'!$AU$116,'Sales Detail.'!$G$117,'Sales Detail.'!$K$117</definedName>
    <definedName name="QB_FORMULA_92" localSheetId="21" hidden="1">'Sales - Detail'!$DA$101,'Sales - Detail'!$I$102,'Sales - Detail'!$Q$102,'Sales - Detail'!$Y$102,'Sales - Detail'!$AG$102,'Sales - Detail'!$AO$102,'Sales - Detail'!$AW$102,'Sales - Detail'!$BE$102,'Sales - Detail'!$BM$102,'Sales - Detail'!$BU$102,'Sales - Detail'!$CC$102,'Sales - Detail'!$CK$102,'Sales - Detail'!$CS$102,'Sales - Detail'!$CW$102,'Sales - Detail'!$CY$102,'Sales - Detail'!$DA$102</definedName>
    <definedName name="QB_FORMULA_92" localSheetId="19" hidden="1">'Sales Detail'!$BC$107,'Sales Detail'!$BI$107,'Sales Detail'!$BM$107,'Sales Detail'!$BN$107,'Sales Detail'!$BO$107,'Sales Detail'!$BQ$107,'Sales Detail'!$G$108,'Sales Detail'!$M$108,'Sales Detail'!$S$108,'Sales Detail'!$Y$108,'Sales Detail'!$AE$108,'Sales Detail'!$AK$108,'Sales Detail'!$AQ$108,'Sales Detail'!$AW$108,'Sales Detail'!$BC$108,'Sales Detail'!$BI$108</definedName>
    <definedName name="QB_FORMULA_92" localSheetId="20" hidden="1">'Sales Detail.'!$O$117,'Sales Detail.'!$S$117,'Sales Detail.'!$W$117,'Sales Detail.'!$AA$117,'Sales Detail.'!$AE$117,'Sales Detail.'!$AI$117,'Sales Detail.'!$AM$117,'Sales Detail.'!$AQ$117,'Sales Detail.'!$AS$117,'Sales Detail.'!$AT$117,'Sales Detail.'!$AU$117,'Sales Detail.'!$G$118,'Sales Detail.'!$K$118,'Sales Detail.'!$O$118,'Sales Detail.'!$S$118,'Sales Detail.'!$W$118</definedName>
    <definedName name="QB_FORMULA_93" localSheetId="21" hidden="1">'Sales - Detail'!$I$103,'Sales - Detail'!$Q$103,'Sales - Detail'!$Y$103,'Sales - Detail'!$AG$103,'Sales - Detail'!$AO$103,'Sales - Detail'!$AW$103,'Sales - Detail'!$BE$103,'Sales - Detail'!$BM$103,'Sales - Detail'!$BU$103,'Sales - Detail'!$CC$103,'Sales - Detail'!$CK$103,'Sales - Detail'!$CS$103,'Sales - Detail'!$CW$103,'Sales - Detail'!$CY$103,'Sales - Detail'!$DA$103,'Sales - Detail'!$I$104</definedName>
    <definedName name="QB_FORMULA_93" localSheetId="19" hidden="1">'Sales Detail'!$BM$108,'Sales Detail'!$BN$108,'Sales Detail'!$BO$108,'Sales Detail'!$BQ$108,'Sales Detail'!$G$109,'Sales Detail'!$M$109,'Sales Detail'!$S$109,'Sales Detail'!$Y$109,'Sales Detail'!$AE$109,'Sales Detail'!$AK$109,'Sales Detail'!$AQ$109,'Sales Detail'!$AW$109,'Sales Detail'!$BC$109,'Sales Detail'!$BI$109,'Sales Detail'!$BM$109,'Sales Detail'!$BN$109</definedName>
    <definedName name="QB_FORMULA_93" localSheetId="20" hidden="1">'Sales Detail.'!$AA$118,'Sales Detail.'!$AE$118,'Sales Detail.'!$AI$118,'Sales Detail.'!$AM$118,'Sales Detail.'!$AQ$118,'Sales Detail.'!$AS$118,'Sales Detail.'!$AT$118,'Sales Detail.'!$AU$118,'Sales Detail.'!$G$119,'Sales Detail.'!$K$119,'Sales Detail.'!$O$119,'Sales Detail.'!$S$119,'Sales Detail.'!$W$119,'Sales Detail.'!$AA$119,'Sales Detail.'!$AE$119,'Sales Detail.'!$AI$119</definedName>
    <definedName name="QB_FORMULA_94" localSheetId="21" hidden="1">'Sales - Detail'!$Q$104,'Sales - Detail'!$Y$104,'Sales - Detail'!$AG$104,'Sales - Detail'!$AO$104,'Sales - Detail'!$AW$104,'Sales - Detail'!$BE$104,'Sales - Detail'!$BM$104,'Sales - Detail'!$BU$104,'Sales - Detail'!$CC$104,'Sales - Detail'!$CK$104,'Sales - Detail'!$CS$104,'Sales - Detail'!$CW$104,'Sales - Detail'!$CY$104,'Sales - Detail'!$DA$104,'Sales - Detail'!$I$105,'Sales - Detail'!$Q$105</definedName>
    <definedName name="QB_FORMULA_94" localSheetId="19" hidden="1">'Sales Detail'!$BO$109,'Sales Detail'!$BQ$109,'Sales Detail'!$G$110,'Sales Detail'!$M$110,'Sales Detail'!$S$110,'Sales Detail'!$Y$110,'Sales Detail'!$AE$110,'Sales Detail'!$AK$110,'Sales Detail'!$AQ$110,'Sales Detail'!$AW$110,'Sales Detail'!$BC$110,'Sales Detail'!$BI$110,'Sales Detail'!$BM$110,'Sales Detail'!$BN$110,'Sales Detail'!$BO$110,'Sales Detail'!$BQ$110</definedName>
    <definedName name="QB_FORMULA_94" localSheetId="20" hidden="1">'Sales Detail.'!$AM$119,'Sales Detail.'!$AQ$119,'Sales Detail.'!$AS$119,'Sales Detail.'!$AT$119,'Sales Detail.'!$AU$119,'Sales Detail.'!$G$120,'Sales Detail.'!$K$120,'Sales Detail.'!$O$120,'Sales Detail.'!$S$120,'Sales Detail.'!$W$120,'Sales Detail.'!$AA$120,'Sales Detail.'!$AE$120,'Sales Detail.'!$AI$120,'Sales Detail.'!$AM$120,'Sales Detail.'!$AQ$120,'Sales Detail.'!$AS$120</definedName>
    <definedName name="QB_FORMULA_95" localSheetId="21" hidden="1">'Sales - Detail'!$Y$105,'Sales - Detail'!$AG$105,'Sales - Detail'!$AO$105,'Sales - Detail'!$AW$105,'Sales - Detail'!$BE$105,'Sales - Detail'!$BM$105,'Sales - Detail'!$BU$105,'Sales - Detail'!$CC$105,'Sales - Detail'!$CK$105,'Sales - Detail'!$CS$105,'Sales - Detail'!$CW$105,'Sales - Detail'!$CY$105,'Sales - Detail'!$DA$105,'Sales - Detail'!$I$106,'Sales - Detail'!$Q$106,'Sales - Detail'!$Y$106</definedName>
    <definedName name="QB_FORMULA_95" localSheetId="19" hidden="1">'Sales Detail'!$G$111,'Sales Detail'!$M$111,'Sales Detail'!$S$111,'Sales Detail'!$Y$111,'Sales Detail'!$AE$111,'Sales Detail'!$AK$111,'Sales Detail'!$AQ$111,'Sales Detail'!$AW$111,'Sales Detail'!$BC$111,'Sales Detail'!$BI$111,'Sales Detail'!$BM$111,'Sales Detail'!$BN$111,'Sales Detail'!$BO$111,'Sales Detail'!$BQ$111,'Sales Detail'!$G$112,'Sales Detail'!$M$112</definedName>
    <definedName name="QB_FORMULA_95" localSheetId="20" hidden="1">'Sales Detail.'!$AT$120,'Sales Detail.'!$AU$120,'Sales Detail.'!$G$121,'Sales Detail.'!$K$121,'Sales Detail.'!$O$121,'Sales Detail.'!$S$121,'Sales Detail.'!$W$121,'Sales Detail.'!$AA$121,'Sales Detail.'!$AE$121,'Sales Detail.'!$AI$121,'Sales Detail.'!$AM$121,'Sales Detail.'!$AQ$121,'Sales Detail.'!$AS$121,'Sales Detail.'!$AT$121,'Sales Detail.'!$AU$121,'Sales Detail.'!$G$122</definedName>
    <definedName name="QB_FORMULA_96" localSheetId="21" hidden="1">'Sales - Detail'!$AG$106,'Sales - Detail'!$AO$106,'Sales - Detail'!$AW$106,'Sales - Detail'!$BE$106,'Sales - Detail'!$BM$106,'Sales - Detail'!$BU$106,'Sales - Detail'!$CC$106,'Sales - Detail'!$CK$106,'Sales - Detail'!$CS$106,'Sales - Detail'!$CW$106,'Sales - Detail'!$CY$106,'Sales - Detail'!$DA$106,'Sales - Detail'!$I$107,'Sales - Detail'!$Q$107,'Sales - Detail'!$Y$107,'Sales - Detail'!$AG$107</definedName>
    <definedName name="QB_FORMULA_96" localSheetId="19" hidden="1">'Sales Detail'!$S$112,'Sales Detail'!$Y$112,'Sales Detail'!$AE$112,'Sales Detail'!$AK$112,'Sales Detail'!$AQ$112,'Sales Detail'!$AW$112,'Sales Detail'!$BC$112,'Sales Detail'!$BI$112,'Sales Detail'!$BM$112,'Sales Detail'!$BN$112,'Sales Detail'!$BO$112,'Sales Detail'!$BQ$112,'Sales Detail'!$G$113,'Sales Detail'!$M$113,'Sales Detail'!$S$113,'Sales Detail'!$Y$113</definedName>
    <definedName name="QB_FORMULA_96" localSheetId="20" hidden="1">'Sales Detail.'!$K$122,'Sales Detail.'!$O$122,'Sales Detail.'!$S$122,'Sales Detail.'!$W$122,'Sales Detail.'!$AA$122,'Sales Detail.'!$AE$122,'Sales Detail.'!$AI$122,'Sales Detail.'!$AM$122,'Sales Detail.'!$AQ$122,'Sales Detail.'!$AS$122,'Sales Detail.'!$AT$122,'Sales Detail.'!$AU$122,'Sales Detail.'!$G$123,'Sales Detail.'!$K$123,'Sales Detail.'!$O$123,'Sales Detail.'!$S$123</definedName>
    <definedName name="QB_FORMULA_97" localSheetId="21" hidden="1">'Sales - Detail'!$AO$107,'Sales - Detail'!$AW$107,'Sales - Detail'!$BE$107,'Sales - Detail'!$BM$107,'Sales - Detail'!$BU$107,'Sales - Detail'!$CC$107,'Sales - Detail'!$CK$107,'Sales - Detail'!$CS$107,'Sales - Detail'!$CW$107,'Sales - Detail'!$CY$107,'Sales - Detail'!$DA$107,'Sales - Detail'!$I$108,'Sales - Detail'!$Q$108,'Sales - Detail'!$Y$108,'Sales - Detail'!$AG$108,'Sales - Detail'!$AO$108</definedName>
    <definedName name="QB_FORMULA_97" localSheetId="19" hidden="1">'Sales Detail'!$AE$113,'Sales Detail'!$AK$113,'Sales Detail'!$AQ$113,'Sales Detail'!$AW$113,'Sales Detail'!$BC$113,'Sales Detail'!$BI$113,'Sales Detail'!$BM$113,'Sales Detail'!$BN$113,'Sales Detail'!$BO$113,'Sales Detail'!$BQ$113,'Sales Detail'!$G$114,'Sales Detail'!$M$114,'Sales Detail'!$S$114,'Sales Detail'!$Y$114,'Sales Detail'!$AE$114,'Sales Detail'!$AK$114</definedName>
    <definedName name="QB_FORMULA_97" localSheetId="20" hidden="1">'Sales Detail.'!$W$123,'Sales Detail.'!$AA$123,'Sales Detail.'!$AE$123,'Sales Detail.'!$AI$123,'Sales Detail.'!$AM$123,'Sales Detail.'!$AQ$123,'Sales Detail.'!$AS$123,'Sales Detail.'!$AT$123,'Sales Detail.'!$AU$123,'Sales Detail.'!$G$124,'Sales Detail.'!$K$124,'Sales Detail.'!$O$124,'Sales Detail.'!$S$124,'Sales Detail.'!$W$124,'Sales Detail.'!$AA$124,'Sales Detail.'!$AE$124</definedName>
    <definedName name="QB_FORMULA_98" localSheetId="21" hidden="1">'Sales - Detail'!$AW$108,'Sales - Detail'!$BE$108,'Sales - Detail'!$BM$108,'Sales - Detail'!$BU$108,'Sales - Detail'!$CC$108,'Sales - Detail'!$CK$108,'Sales - Detail'!$CS$108,'Sales - Detail'!$CW$108,'Sales - Detail'!$CY$108,'Sales - Detail'!$DA$108,'Sales - Detail'!$I$109,'Sales - Detail'!$Q$109,'Sales - Detail'!$Y$109,'Sales - Detail'!$AG$109,'Sales - Detail'!$AO$109,'Sales - Detail'!$AW$109</definedName>
    <definedName name="QB_FORMULA_98" localSheetId="19" hidden="1">'Sales Detail'!$AQ$114,'Sales Detail'!$AW$114,'Sales Detail'!$BC$114,'Sales Detail'!$BI$114,'Sales Detail'!$BM$114,'Sales Detail'!$BN$114,'Sales Detail'!$BO$114,'Sales Detail'!$BQ$114,'Sales Detail'!$G$115,'Sales Detail'!$M$115,'Sales Detail'!$S$115,'Sales Detail'!$Y$115,'Sales Detail'!$AE$115,'Sales Detail'!$AK$115,'Sales Detail'!$AQ$115,'Sales Detail'!$AW$115</definedName>
    <definedName name="QB_FORMULA_98" localSheetId="20" hidden="1">'Sales Detail.'!$AI$124,'Sales Detail.'!$AM$124,'Sales Detail.'!$AQ$124,'Sales Detail.'!$AS$124,'Sales Detail.'!$AT$124,'Sales Detail.'!$AU$124,'Sales Detail.'!$G$125,'Sales Detail.'!$K$125,'Sales Detail.'!$O$125,'Sales Detail.'!$S$125,'Sales Detail.'!$W$125,'Sales Detail.'!$AA$125,'Sales Detail.'!$AE$125,'Sales Detail.'!$AI$125,'Sales Detail.'!$AM$125,'Sales Detail.'!$AQ$125</definedName>
    <definedName name="QB_FORMULA_99" localSheetId="21" hidden="1">'Sales - Detail'!$BE$109,'Sales - Detail'!$BM$109,'Sales - Detail'!$BU$109,'Sales - Detail'!$CC$109,'Sales - Detail'!$CK$109,'Sales - Detail'!$CS$109,'Sales - Detail'!$CW$109,'Sales - Detail'!$CY$109,'Sales - Detail'!$DA$109,'Sales - Detail'!$I$110,'Sales - Detail'!$Q$110,'Sales - Detail'!$Y$110,'Sales - Detail'!$AG$110,'Sales - Detail'!$AO$110,'Sales - Detail'!$AW$110,'Sales - Detail'!$BE$110</definedName>
    <definedName name="QB_FORMULA_99" localSheetId="19" hidden="1">'Sales Detail'!$BC$115,'Sales Detail'!$BI$115,'Sales Detail'!$BM$115,'Sales Detail'!$BN$115,'Sales Detail'!$BO$115,'Sales Detail'!$BQ$115,'Sales Detail'!$G$116,'Sales Detail'!$M$116,'Sales Detail'!$S$116,'Sales Detail'!$Y$116,'Sales Detail'!$AE$116,'Sales Detail'!$AK$116,'Sales Detail'!$AQ$116,'Sales Detail'!$AW$116,'Sales Detail'!$BC$116,'Sales Detail'!$BI$116</definedName>
    <definedName name="QB_FORMULA_99" localSheetId="20" hidden="1">'Sales Detail.'!$AS$125,'Sales Detail.'!$AT$125,'Sales Detail.'!$AU$125,'Sales Detail.'!$G$126,'Sales Detail.'!$K$126,'Sales Detail.'!$O$126,'Sales Detail.'!$S$126,'Sales Detail.'!$W$126,'Sales Detail.'!$AA$126,'Sales Detail.'!$AE$126,'Sales Detail.'!$AI$126,'Sales Detail.'!$AM$126,'Sales Detail.'!$AQ$126,'Sales Detail.'!$AS$126,'Sales Detail.'!$AT$126,'Sales Detail.'!$AU$126</definedName>
    <definedName name="QB_ROW_1011230" localSheetId="21" hidden="1">'Sales - Detail'!$D$94</definedName>
    <definedName name="QB_ROW_1011230" localSheetId="19" hidden="1">'Sales Detail'!$D$116</definedName>
    <definedName name="QB_ROW_1011230" localSheetId="20" hidden="1">'Sales Detail.'!$D$113</definedName>
    <definedName name="QB_ROW_1013230" localSheetId="21" hidden="1">'Sales - Detail'!$D$254</definedName>
    <definedName name="QB_ROW_1013230" localSheetId="19" hidden="1">'Sales Detail'!$D$317</definedName>
    <definedName name="QB_ROW_1013230" localSheetId="20" hidden="1">'Sales Detail.'!$D$308</definedName>
    <definedName name="QB_ROW_1014230" localSheetId="21" hidden="1">'Sales - Detail'!$D$183</definedName>
    <definedName name="QB_ROW_1014230" localSheetId="19" hidden="1">'Sales Detail'!$D$231</definedName>
    <definedName name="QB_ROW_1014230" localSheetId="20" hidden="1">'Sales Detail.'!$D$224</definedName>
    <definedName name="QB_ROW_1042230" localSheetId="19" hidden="1">'Sales Detail'!$D$185</definedName>
    <definedName name="QB_ROW_1042230" localSheetId="20" hidden="1">'Sales Detail.'!$D$181</definedName>
    <definedName name="QB_ROW_1061230" localSheetId="21" hidden="1">'Sales - Detail'!$D$213</definedName>
    <definedName name="QB_ROW_1061230" localSheetId="19" hidden="1">'Sales Detail'!$D$264</definedName>
    <definedName name="QB_ROW_1061230" localSheetId="20" hidden="1">'Sales Detail.'!$D$256</definedName>
    <definedName name="QB_ROW_1062230" localSheetId="21" hidden="1">'Sales - Detail'!$D$95</definedName>
    <definedName name="QB_ROW_1062230" localSheetId="19" hidden="1">'Sales Detail'!$D$117</definedName>
    <definedName name="QB_ROW_1062230" localSheetId="20" hidden="1">'Sales Detail.'!$D$114</definedName>
    <definedName name="QB_ROW_1063230" localSheetId="21" hidden="1">'Sales - Detail'!$D$61</definedName>
    <definedName name="QB_ROW_1063230" localSheetId="19" hidden="1">'Sales Detail'!$D$78</definedName>
    <definedName name="QB_ROW_1063230" localSheetId="20" hidden="1">'Sales Detail.'!$D$78</definedName>
    <definedName name="QB_ROW_1064230" localSheetId="21" hidden="1">'Sales - Detail'!$D$151</definedName>
    <definedName name="QB_ROW_1064230" localSheetId="19" hidden="1">'Sales Detail'!$D$189</definedName>
    <definedName name="QB_ROW_1064230" localSheetId="20" hidden="1">'Sales Detail.'!$D$185</definedName>
    <definedName name="QB_ROW_1082230" localSheetId="21" hidden="1">'Sales - Detail'!$D$21</definedName>
    <definedName name="QB_ROW_1082230" localSheetId="19" hidden="1">'Sales Detail'!$D$28</definedName>
    <definedName name="QB_ROW_1082230" localSheetId="20" hidden="1">'Sales Detail.'!$D$28</definedName>
    <definedName name="QB_ROW_1083230" localSheetId="21" hidden="1">'Sales - Detail'!$D$106</definedName>
    <definedName name="QB_ROW_1083230" localSheetId="19" hidden="1">'Sales Detail'!$D$134</definedName>
    <definedName name="QB_ROW_1083230" localSheetId="20" hidden="1">'Sales Detail.'!$D$131</definedName>
    <definedName name="QB_ROW_1084230" localSheetId="19" hidden="1">'Sales Detail'!$D$279</definedName>
    <definedName name="QB_ROW_1084230" localSheetId="20" hidden="1">'Sales Detail.'!$D$271</definedName>
    <definedName name="QB_ROW_1087230" localSheetId="21" hidden="1">'Sales - Detail'!$D$146</definedName>
    <definedName name="QB_ROW_1087230" localSheetId="19" hidden="1">'Sales Detail'!$D$182</definedName>
    <definedName name="QB_ROW_1087230" localSheetId="20" hidden="1">'Sales Detail.'!$D$178</definedName>
    <definedName name="QB_ROW_1088230" localSheetId="21" hidden="1">'Sales - Detail'!$D$145</definedName>
    <definedName name="QB_ROW_1088230" localSheetId="19" hidden="1">'Sales Detail'!$D$181</definedName>
    <definedName name="QB_ROW_1088230" localSheetId="20" hidden="1">'Sales Detail.'!$D$177</definedName>
    <definedName name="QB_ROW_1089230" localSheetId="21" hidden="1">'Sales - Detail'!$D$147</definedName>
    <definedName name="QB_ROW_1089230" localSheetId="19" hidden="1">'Sales Detail'!$D$183</definedName>
    <definedName name="QB_ROW_1089230" localSheetId="20" hidden="1">'Sales Detail.'!$D$179</definedName>
    <definedName name="QB_ROW_1101230" localSheetId="21" hidden="1">'Sales - Detail'!$D$28</definedName>
    <definedName name="QB_ROW_1101230" localSheetId="19" hidden="1">'Sales Detail'!$D$36</definedName>
    <definedName name="QB_ROW_1101230" localSheetId="20" hidden="1">'Sales Detail.'!$D$36</definedName>
    <definedName name="QB_ROW_1121230" localSheetId="21" hidden="1">'Sales - Detail'!$D$149</definedName>
    <definedName name="QB_ROW_1121230" localSheetId="19" hidden="1">'Sales Detail'!$D$186</definedName>
    <definedName name="QB_ROW_1121230" localSheetId="20" hidden="1">'Sales Detail.'!$D$182</definedName>
    <definedName name="QB_ROW_1127230" localSheetId="21" hidden="1">'Sales - Detail'!$D$42</definedName>
    <definedName name="QB_ROW_1127230" localSheetId="19" hidden="1">'Sales Detail'!$D$54</definedName>
    <definedName name="QB_ROW_1127230" localSheetId="20" hidden="1">'Sales Detail.'!$D$54</definedName>
    <definedName name="QB_ROW_1133230" localSheetId="21" hidden="1">'Sales - Detail'!$D$22</definedName>
    <definedName name="QB_ROW_1133230" localSheetId="19" hidden="1">'Sales Detail'!$D$30</definedName>
    <definedName name="QB_ROW_1133230" localSheetId="20" hidden="1">'Sales Detail.'!$D$30</definedName>
    <definedName name="QB_ROW_1134230" localSheetId="21" hidden="1">'Sales - Detail'!$D$13</definedName>
    <definedName name="QB_ROW_1134230" localSheetId="19" hidden="1">'Sales Detail'!$D$15</definedName>
    <definedName name="QB_ROW_1134230" localSheetId="20" hidden="1">'Sales Detail.'!$D$15</definedName>
    <definedName name="QB_ROW_1135230" localSheetId="21" hidden="1">'Sales - Detail'!$D$44</definedName>
    <definedName name="QB_ROW_1135230" localSheetId="19" hidden="1">'Sales Detail'!$D$58</definedName>
    <definedName name="QB_ROW_1135230" localSheetId="20" hidden="1">'Sales Detail.'!$D$58</definedName>
    <definedName name="QB_ROW_1136230" localSheetId="21" hidden="1">'Sales - Detail'!$D$43</definedName>
    <definedName name="QB_ROW_1136230" localSheetId="19" hidden="1">'Sales Detail'!$D$57</definedName>
    <definedName name="QB_ROW_1136230" localSheetId="20" hidden="1">'Sales Detail.'!$D$57</definedName>
    <definedName name="QB_ROW_1137230" localSheetId="21" hidden="1">'Sales - Detail'!$D$237</definedName>
    <definedName name="QB_ROW_1137230" localSheetId="19" hidden="1">'Sales Detail'!$D$296</definedName>
    <definedName name="QB_ROW_1137230" localSheetId="20" hidden="1">'Sales Detail.'!$D$287</definedName>
    <definedName name="QB_ROW_1138230" localSheetId="21" hidden="1">'Sales - Detail'!$D$238</definedName>
    <definedName name="QB_ROW_1138230" localSheetId="19" hidden="1">'Sales Detail'!$D$297</definedName>
    <definedName name="QB_ROW_1138230" localSheetId="20" hidden="1">'Sales Detail.'!$D$288</definedName>
    <definedName name="QB_ROW_1139230" localSheetId="21" hidden="1">'Sales - Detail'!$D$239</definedName>
    <definedName name="QB_ROW_1139230" localSheetId="19" hidden="1">'Sales Detail'!$D$298</definedName>
    <definedName name="QB_ROW_1139230" localSheetId="20" hidden="1">'Sales Detail.'!$D$289</definedName>
    <definedName name="QB_ROW_1141230" localSheetId="21" hidden="1">'Sales - Detail'!$D$162</definedName>
    <definedName name="QB_ROW_1141230" localSheetId="19" hidden="1">'Sales Detail'!$D$202</definedName>
    <definedName name="QB_ROW_1141230" localSheetId="20" hidden="1">'Sales Detail.'!$D$196</definedName>
    <definedName name="QB_ROW_1179230" localSheetId="21" hidden="1">'Sales - Detail'!$D$261</definedName>
    <definedName name="QB_ROW_1179230" localSheetId="19" hidden="1">'Sales Detail'!$D$331</definedName>
    <definedName name="QB_ROW_1179230" localSheetId="20" hidden="1">'Sales Detail.'!$D$322</definedName>
    <definedName name="QB_ROW_1181230" localSheetId="19" hidden="1">'Sales Detail'!$D$332</definedName>
    <definedName name="QB_ROW_1181230" localSheetId="20" hidden="1">'Sales Detail.'!$D$323</definedName>
    <definedName name="QB_ROW_1183230" localSheetId="19" hidden="1">'Sales Detail'!$D$333</definedName>
    <definedName name="QB_ROW_1183230" localSheetId="20" hidden="1">'Sales Detail.'!$D$324</definedName>
    <definedName name="QB_ROW_1186230" localSheetId="19" hidden="1">'Sales Detail'!$D$335</definedName>
    <definedName name="QB_ROW_1186230" localSheetId="20" hidden="1">'Sales Detail.'!$D$326</definedName>
    <definedName name="QB_ROW_1190230" localSheetId="21" hidden="1">'Sales - Detail'!$D$201</definedName>
    <definedName name="QB_ROW_1190230" localSheetId="19" hidden="1">'Sales Detail'!$D$273</definedName>
    <definedName name="QB_ROW_1190230" localSheetId="20" hidden="1">'Sales Detail.'!$D$265</definedName>
    <definedName name="QB_ROW_1192230" localSheetId="21" hidden="1">'Sales - Detail'!$D$157</definedName>
    <definedName name="QB_ROW_1192230" localSheetId="19" hidden="1">'Sales Detail'!$D$131</definedName>
    <definedName name="QB_ROW_1192230" localSheetId="20" hidden="1">'Sales Detail.'!$D$128</definedName>
    <definedName name="QB_ROW_1193230" localSheetId="21" hidden="1">'Sales - Detail'!$D$105</definedName>
    <definedName name="QB_ROW_1193230" localSheetId="19" hidden="1">'Sales Detail'!$D$133</definedName>
    <definedName name="QB_ROW_1193230" localSheetId="20" hidden="1">'Sales Detail.'!$D$130</definedName>
    <definedName name="QB_ROW_1194230" localSheetId="21" hidden="1">'Sales - Detail'!$D$124</definedName>
    <definedName name="QB_ROW_1194230" localSheetId="19" hidden="1">'Sales Detail'!$D$156</definedName>
    <definedName name="QB_ROW_1194230" localSheetId="20" hidden="1">'Sales Detail.'!$D$152</definedName>
    <definedName name="QB_ROW_1195230" localSheetId="21" hidden="1">'Sales - Detail'!$D$125</definedName>
    <definedName name="QB_ROW_1195230" localSheetId="19" hidden="1">'Sales Detail'!$D$157</definedName>
    <definedName name="QB_ROW_1195230" localSheetId="20" hidden="1">'Sales Detail.'!$D$153</definedName>
    <definedName name="QB_ROW_1196230" localSheetId="21" hidden="1">'Sales - Detail'!$D$202</definedName>
    <definedName name="QB_ROW_1196230" localSheetId="19" hidden="1">'Sales Detail'!$D$252</definedName>
    <definedName name="QB_ROW_1196230" localSheetId="20" hidden="1">'Sales Detail.'!$D$244</definedName>
    <definedName name="QB_ROW_1197230" localSheetId="21" hidden="1">'Sales - Detail'!$D$171</definedName>
    <definedName name="QB_ROW_1197230" localSheetId="19" hidden="1">'Sales Detail'!$D$215</definedName>
    <definedName name="QB_ROW_1197230" localSheetId="20" hidden="1">'Sales Detail.'!$D$209</definedName>
    <definedName name="QB_ROW_1199230" localSheetId="21" hidden="1">'Sales - Detail'!$D$170</definedName>
    <definedName name="QB_ROW_1199230" localSheetId="19" hidden="1">'Sales Detail'!$D$213</definedName>
    <definedName name="QB_ROW_1199230" localSheetId="20" hidden="1">'Sales Detail.'!$D$207</definedName>
    <definedName name="QB_ROW_1203230" localSheetId="19" hidden="1">'Sales Detail'!$D$225</definedName>
    <definedName name="QB_ROW_1205230" localSheetId="21" hidden="1">'Sales - Detail'!$D$59</definedName>
    <definedName name="QB_ROW_1205230" localSheetId="19" hidden="1">'Sales Detail'!$D$172</definedName>
    <definedName name="QB_ROW_1205230" localSheetId="20" hidden="1">'Sales Detail.'!$D$168</definedName>
    <definedName name="QB_ROW_1207230" localSheetId="21" hidden="1">'Sales - Detail'!$D$260</definedName>
    <definedName name="QB_ROW_1207230" localSheetId="19" hidden="1">'Sales Detail'!$D$330</definedName>
    <definedName name="QB_ROW_1207230" localSheetId="20" hidden="1">'Sales Detail.'!$D$321</definedName>
    <definedName name="QB_ROW_1208230" localSheetId="19" hidden="1">'Sales Detail'!$D$338</definedName>
    <definedName name="QB_ROW_1208230" localSheetId="20" hidden="1">'Sales Detail.'!$D$328</definedName>
    <definedName name="QB_ROW_12220" localSheetId="21" hidden="1">'Sales - Detail'!$C$278</definedName>
    <definedName name="QB_ROW_12220" localSheetId="19" hidden="1">'Sales Detail'!$C$352</definedName>
    <definedName name="QB_ROW_12220" localSheetId="20" hidden="1">'Sales Detail.'!$C$342</definedName>
    <definedName name="QB_ROW_1249230" localSheetId="21" hidden="1">'Sales - Detail'!$D$14</definedName>
    <definedName name="QB_ROW_1249230" localSheetId="19" hidden="1">'Sales Detail'!$D$16</definedName>
    <definedName name="QB_ROW_1249230" localSheetId="20" hidden="1">'Sales Detail.'!$D$16</definedName>
    <definedName name="QB_ROW_1266230" localSheetId="21" hidden="1">'Sales - Detail'!$D$216</definedName>
    <definedName name="QB_ROW_1266230" localSheetId="19" hidden="1">'Sales Detail'!$D$268</definedName>
    <definedName name="QB_ROW_1266230" localSheetId="20" hidden="1">'Sales Detail.'!$D$260</definedName>
    <definedName name="QB_ROW_1267230" localSheetId="21" hidden="1">'Sales - Detail'!$D$204</definedName>
    <definedName name="QB_ROW_1267230" localSheetId="19" hidden="1">'Sales Detail'!$D$254</definedName>
    <definedName name="QB_ROW_1267230" localSheetId="20" hidden="1">'Sales Detail.'!$D$246</definedName>
    <definedName name="QB_ROW_1268230" localSheetId="21" hidden="1">'Sales - Detail'!$D$205</definedName>
    <definedName name="QB_ROW_1268230" localSheetId="19" hidden="1">'Sales Detail'!$D$255</definedName>
    <definedName name="QB_ROW_1268230" localSheetId="20" hidden="1">'Sales Detail.'!$D$247</definedName>
    <definedName name="QB_ROW_1272230" localSheetId="21" hidden="1">'Sales - Detail'!$D$242</definedName>
    <definedName name="QB_ROW_1272230" localSheetId="19" hidden="1">'Sales Detail'!$D$305</definedName>
    <definedName name="QB_ROW_1272230" localSheetId="20" hidden="1">'Sales Detail.'!$D$296</definedName>
    <definedName name="QB_ROW_1273230" localSheetId="21" hidden="1">'Sales - Detail'!$D$243</definedName>
    <definedName name="QB_ROW_1273230" localSheetId="19" hidden="1">'Sales Detail'!$D$306</definedName>
    <definedName name="QB_ROW_1273230" localSheetId="20" hidden="1">'Sales Detail.'!$D$297</definedName>
    <definedName name="QB_ROW_1274230" localSheetId="21" hidden="1">'Sales - Detail'!$D$207</definedName>
    <definedName name="QB_ROW_1274230" localSheetId="19" hidden="1">'Sales Detail'!$D$258</definedName>
    <definedName name="QB_ROW_1274230" localSheetId="20" hidden="1">'Sales Detail.'!$D$250</definedName>
    <definedName name="QB_ROW_1311230" localSheetId="21" hidden="1">'Sales - Detail'!$D$111</definedName>
    <definedName name="QB_ROW_1311230" localSheetId="19" hidden="1">'Sales Detail'!$D$141</definedName>
    <definedName name="QB_ROW_1311230" localSheetId="20" hidden="1">'Sales Detail.'!$D$138</definedName>
    <definedName name="QB_ROW_1313230" localSheetId="21" hidden="1">'Sales - Detail'!$D$112</definedName>
    <definedName name="QB_ROW_1313230" localSheetId="19" hidden="1">'Sales Detail'!$D$142</definedName>
    <definedName name="QB_ROW_1313230" localSheetId="20" hidden="1">'Sales Detail.'!$D$139</definedName>
    <definedName name="QB_ROW_1314230" localSheetId="21" hidden="1">'Sales - Detail'!$D$108</definedName>
    <definedName name="QB_ROW_1314230" localSheetId="19" hidden="1">'Sales Detail'!$D$137</definedName>
    <definedName name="QB_ROW_1314230" localSheetId="20" hidden="1">'Sales Detail.'!$D$134</definedName>
    <definedName name="QB_ROW_1317230" localSheetId="21" hidden="1">'Sales - Detail'!$D$229</definedName>
    <definedName name="QB_ROW_1317230" localSheetId="19" hidden="1">'Sales Detail'!$D$289</definedName>
    <definedName name="QB_ROW_1317230" localSheetId="20" hidden="1">'Sales Detail.'!$D$280</definedName>
    <definedName name="QB_ROW_1318230" localSheetId="21" hidden="1">'Sales - Detail'!$D$230</definedName>
    <definedName name="QB_ROW_1318230" localSheetId="19" hidden="1">'Sales Detail'!$D$320</definedName>
    <definedName name="QB_ROW_1318230" localSheetId="20" hidden="1">'Sales Detail.'!$D$311</definedName>
    <definedName name="QB_ROW_13220" localSheetId="21" hidden="1">'Sales - Detail'!$C$279</definedName>
    <definedName name="QB_ROW_13220" localSheetId="19" hidden="1">'Sales Detail'!$C$353</definedName>
    <definedName name="QB_ROW_13220" localSheetId="20" hidden="1">'Sales Detail.'!$C$343</definedName>
    <definedName name="QB_ROW_1332230" localSheetId="21" hidden="1">'Sales - Detail'!$D$167</definedName>
    <definedName name="QB_ROW_1332230" localSheetId="19" hidden="1">'Sales Detail'!$D$208</definedName>
    <definedName name="QB_ROW_1332230" localSheetId="20" hidden="1">'Sales Detail.'!$D$202</definedName>
    <definedName name="QB_ROW_1333230" localSheetId="21" hidden="1">'Sales - Detail'!$D$56</definedName>
    <definedName name="QB_ROW_1333230" localSheetId="19" hidden="1">'Sales Detail'!$D$75</definedName>
    <definedName name="QB_ROW_1333230" localSheetId="20" hidden="1">'Sales Detail.'!$D$75</definedName>
    <definedName name="QB_ROW_1334230" localSheetId="21" hidden="1">'Sales - Detail'!$D$114</definedName>
    <definedName name="QB_ROW_1334230" localSheetId="19" hidden="1">'Sales Detail'!$D$144</definedName>
    <definedName name="QB_ROW_1334230" localSheetId="20" hidden="1">'Sales Detail.'!$D$141</definedName>
    <definedName name="QB_ROW_1335230" localSheetId="21" hidden="1">'Sales - Detail'!$D$130</definedName>
    <definedName name="QB_ROW_1335230" localSheetId="19" hidden="1">'Sales Detail'!$D$164</definedName>
    <definedName name="QB_ROW_1335230" localSheetId="20" hidden="1">'Sales Detail.'!$D$160</definedName>
    <definedName name="QB_ROW_1336230" localSheetId="21" hidden="1">'Sales - Detail'!$D$133</definedName>
    <definedName name="QB_ROW_1336230" localSheetId="19" hidden="1">'Sales Detail'!$D$167</definedName>
    <definedName name="QB_ROW_1336230" localSheetId="20" hidden="1">'Sales Detail.'!$D$163</definedName>
    <definedName name="QB_ROW_1338230" localSheetId="21" hidden="1">'Sales - Detail'!$D$118</definedName>
    <definedName name="QB_ROW_1338230" localSheetId="19" hidden="1">'Sales Detail'!$D$149</definedName>
    <definedName name="QB_ROW_1338230" localSheetId="20" hidden="1">'Sales Detail.'!$D$145</definedName>
    <definedName name="QB_ROW_1340230" localSheetId="21" hidden="1">'Sales - Detail'!$D$74</definedName>
    <definedName name="QB_ROW_1340230" localSheetId="19" hidden="1">'Sales Detail'!$D$93</definedName>
    <definedName name="QB_ROW_1340230" localSheetId="20" hidden="1">'Sales Detail.'!$D$91</definedName>
    <definedName name="QB_ROW_1341230" localSheetId="21" hidden="1">'Sales - Detail'!$D$75</definedName>
    <definedName name="QB_ROW_1341230" localSheetId="19" hidden="1">'Sales Detail'!$D$94</definedName>
    <definedName name="QB_ROW_1341230" localSheetId="20" hidden="1">'Sales Detail.'!$D$92</definedName>
    <definedName name="QB_ROW_1342230" localSheetId="21" hidden="1">'Sales - Detail'!$D$76</definedName>
    <definedName name="QB_ROW_1342230" localSheetId="19" hidden="1">'Sales Detail'!$D$95</definedName>
    <definedName name="QB_ROW_1342230" localSheetId="20" hidden="1">'Sales Detail.'!$D$93</definedName>
    <definedName name="QB_ROW_1343230" localSheetId="21" hidden="1">'Sales - Detail'!$D$72</definedName>
    <definedName name="QB_ROW_1343230" localSheetId="19" hidden="1">'Sales Detail'!$D$91</definedName>
    <definedName name="QB_ROW_1343230" localSheetId="20" hidden="1">'Sales Detail.'!$D$89</definedName>
    <definedName name="QB_ROW_1346230" localSheetId="21" hidden="1">'Sales - Detail'!$D$185</definedName>
    <definedName name="QB_ROW_1346230" localSheetId="19" hidden="1">'Sales Detail'!$D$233</definedName>
    <definedName name="QB_ROW_1346230" localSheetId="20" hidden="1">'Sales Detail.'!$D$226</definedName>
    <definedName name="QB_ROW_1350230" localSheetId="21" hidden="1">'Sales - Detail'!$D$220</definedName>
    <definedName name="QB_ROW_1350230" localSheetId="19" hidden="1">'Sales Detail'!$D$274</definedName>
    <definedName name="QB_ROW_1350230" localSheetId="20" hidden="1">'Sales Detail.'!$D$266</definedName>
    <definedName name="QB_ROW_1351230" localSheetId="21" hidden="1">'Sales - Detail'!$D$221</definedName>
    <definedName name="QB_ROW_1351230" localSheetId="19" hidden="1">'Sales Detail'!$D$275</definedName>
    <definedName name="QB_ROW_1351230" localSheetId="20" hidden="1">'Sales Detail.'!$D$267</definedName>
    <definedName name="QB_ROW_1352230" localSheetId="21" hidden="1">'Sales - Detail'!$D$222</definedName>
    <definedName name="QB_ROW_1352230" localSheetId="19" hidden="1">'Sales Detail'!$D$277</definedName>
    <definedName name="QB_ROW_1352230" localSheetId="20" hidden="1">'Sales Detail.'!$D$269</definedName>
    <definedName name="QB_ROW_1357230" localSheetId="21" hidden="1">'Sales - Detail'!$D$15</definedName>
    <definedName name="QB_ROW_1357230" localSheetId="19" hidden="1">'Sales Detail'!$D$17</definedName>
    <definedName name="QB_ROW_1357230" localSheetId="20" hidden="1">'Sales Detail.'!$D$17</definedName>
    <definedName name="QB_ROW_1361230" localSheetId="21" hidden="1">'Sales - Detail'!$D$198</definedName>
    <definedName name="QB_ROW_1361230" localSheetId="19" hidden="1">'Sales Detail'!$D$248</definedName>
    <definedName name="QB_ROW_1361230" localSheetId="20" hidden="1">'Sales Detail.'!$D$241</definedName>
    <definedName name="QB_ROW_1362230" localSheetId="21" hidden="1">'Sales - Detail'!$D$200</definedName>
    <definedName name="QB_ROW_1362230" localSheetId="19" hidden="1">'Sales Detail'!$D$250</definedName>
    <definedName name="QB_ROW_1362230" localSheetId="20" hidden="1">'Sales Detail.'!$D$243</definedName>
    <definedName name="QB_ROW_1363230" localSheetId="21" hidden="1">'Sales - Detail'!$D$92</definedName>
    <definedName name="QB_ROW_1363230" localSheetId="19" hidden="1">'Sales Detail'!$D$113</definedName>
    <definedName name="QB_ROW_1363230" localSheetId="20" hidden="1">'Sales Detail.'!$D$110</definedName>
    <definedName name="QB_ROW_1364230" localSheetId="21" hidden="1">'Sales - Detail'!$D$93</definedName>
    <definedName name="QB_ROW_1364230" localSheetId="19" hidden="1">'Sales Detail'!$D$115</definedName>
    <definedName name="QB_ROW_1364230" localSheetId="20" hidden="1">'Sales Detail.'!$D$112</definedName>
    <definedName name="QB_ROW_1369230" localSheetId="21" hidden="1">'Sales - Detail'!$D$143</definedName>
    <definedName name="QB_ROW_1369230" localSheetId="19" hidden="1">'Sales Detail'!$D$179</definedName>
    <definedName name="QB_ROW_1369230" localSheetId="20" hidden="1">'Sales Detail.'!$D$175</definedName>
    <definedName name="QB_ROW_1373230" localSheetId="21" hidden="1">'Sales - Detail'!$D$193</definedName>
    <definedName name="QB_ROW_1373230" localSheetId="19" hidden="1">'Sales Detail'!$D$242</definedName>
    <definedName name="QB_ROW_1373230" localSheetId="20" hidden="1">'Sales Detail.'!$D$235</definedName>
    <definedName name="QB_ROW_1374230" localSheetId="21" hidden="1">'Sales - Detail'!$D$160</definedName>
    <definedName name="QB_ROW_1374230" localSheetId="19" hidden="1">'Sales Detail'!$D$199</definedName>
    <definedName name="QB_ROW_1374230" localSheetId="20" hidden="1">'Sales Detail.'!$D$193</definedName>
    <definedName name="QB_ROW_1377230" localSheetId="21" hidden="1">'Sales - Detail'!$D$153</definedName>
    <definedName name="QB_ROW_1377230" localSheetId="19" hidden="1">'Sales Detail'!$D$191</definedName>
    <definedName name="QB_ROW_1377230" localSheetId="20" hidden="1">'Sales Detail.'!$D$187</definedName>
    <definedName name="QB_ROW_1383230" localSheetId="19" hidden="1">'Sales Detail'!$D$324</definedName>
    <definedName name="QB_ROW_1383230" localSheetId="20" hidden="1">'Sales Detail.'!$D$315</definedName>
    <definedName name="QB_ROW_1384230" localSheetId="21" hidden="1">'Sales - Detail'!$D$257</definedName>
    <definedName name="QB_ROW_1384230" localSheetId="19" hidden="1">'Sales Detail'!$D$325</definedName>
    <definedName name="QB_ROW_1384230" localSheetId="20" hidden="1">'Sales Detail.'!$D$316</definedName>
    <definedName name="QB_ROW_1385230" localSheetId="21" hidden="1">'Sales - Detail'!$D$258</definedName>
    <definedName name="QB_ROW_1385230" localSheetId="19" hidden="1">'Sales Detail'!$D$326</definedName>
    <definedName name="QB_ROW_1385230" localSheetId="20" hidden="1">'Sales Detail.'!$D$317</definedName>
    <definedName name="QB_ROW_1390230" localSheetId="21" hidden="1">'Sales - Detail'!$D$47</definedName>
    <definedName name="QB_ROW_1390230" localSheetId="19" hidden="1">'Sales Detail'!$D$65</definedName>
    <definedName name="QB_ROW_1390230" localSheetId="20" hidden="1">'Sales Detail.'!$D$65</definedName>
    <definedName name="QB_ROW_1391230" localSheetId="21" hidden="1">'Sales - Detail'!$D$48</definedName>
    <definedName name="QB_ROW_1391230" localSheetId="19" hidden="1">'Sales Detail'!$D$66</definedName>
    <definedName name="QB_ROW_1391230" localSheetId="20" hidden="1">'Sales Detail.'!$D$66</definedName>
    <definedName name="QB_ROW_1394230" localSheetId="21" hidden="1">'Sales - Detail'!$D$178</definedName>
    <definedName name="QB_ROW_1394230" localSheetId="19" hidden="1">'Sales Detail'!$D$222</definedName>
    <definedName name="QB_ROW_1394230" localSheetId="20" hidden="1">'Sales Detail.'!$D$216</definedName>
    <definedName name="QB_ROW_1395230" localSheetId="19" hidden="1">'Sales Detail'!$D$122</definedName>
    <definedName name="QB_ROW_1395230" localSheetId="20" hidden="1">'Sales Detail.'!$D$119</definedName>
    <definedName name="QB_ROW_1398230" localSheetId="21" hidden="1">'Sales - Detail'!$D$39</definedName>
    <definedName name="QB_ROW_1398230" localSheetId="19" hidden="1">'Sales Detail'!$D$51</definedName>
    <definedName name="QB_ROW_1398230" localSheetId="20" hidden="1">'Sales Detail.'!$D$51</definedName>
    <definedName name="QB_ROW_1400230" localSheetId="21" hidden="1">'Sales - Detail'!$D$45</definedName>
    <definedName name="QB_ROW_1400230" localSheetId="19" hidden="1">'Sales Detail'!$D$59</definedName>
    <definedName name="QB_ROW_1400230" localSheetId="20" hidden="1">'Sales Detail.'!$D$59</definedName>
    <definedName name="QB_ROW_1401230" localSheetId="21" hidden="1">'Sales - Detail'!$D$101</definedName>
    <definedName name="QB_ROW_1401230" localSheetId="19" hidden="1">'Sales Detail'!$D$127</definedName>
    <definedName name="QB_ROW_1401230" localSheetId="20" hidden="1">'Sales Detail.'!$D$124</definedName>
    <definedName name="QB_ROW_1409230" localSheetId="21" hidden="1">'Sales - Detail'!$D$226</definedName>
    <definedName name="QB_ROW_1409230" localSheetId="19" hidden="1">'Sales Detail'!$D$286</definedName>
    <definedName name="QB_ROW_1409230" localSheetId="20" hidden="1">'Sales Detail.'!$D$277</definedName>
    <definedName name="QB_ROW_1410230" localSheetId="21" hidden="1">'Sales - Detail'!$D$179</definedName>
    <definedName name="QB_ROW_1410230" localSheetId="19" hidden="1">'Sales Detail'!$D$224</definedName>
    <definedName name="QB_ROW_1410230" localSheetId="20" hidden="1">'Sales Detail.'!$D$218</definedName>
    <definedName name="QB_ROW_1423230" localSheetId="21" hidden="1">'Sales - Detail'!$D$176</definedName>
    <definedName name="QB_ROW_1423230" localSheetId="19" hidden="1">'Sales Detail'!$D$220</definedName>
    <definedName name="QB_ROW_1423230" localSheetId="20" hidden="1">'Sales Detail.'!$D$214</definedName>
    <definedName name="QB_ROW_1425230" localSheetId="21" hidden="1">'Sales - Detail'!$D$152</definedName>
    <definedName name="QB_ROW_1425230" localSheetId="19" hidden="1">'Sales Detail'!$D$190</definedName>
    <definedName name="QB_ROW_1425230" localSheetId="20" hidden="1">'Sales Detail.'!$D$186</definedName>
    <definedName name="QB_ROW_1426230" localSheetId="21" hidden="1">'Sales - Detail'!$D$154</definedName>
    <definedName name="QB_ROW_1426230" localSheetId="19" hidden="1">'Sales Detail'!$D$192</definedName>
    <definedName name="QB_ROW_1426230" localSheetId="20" hidden="1">'Sales Detail.'!$D$188</definedName>
    <definedName name="QB_ROW_1429230" localSheetId="19" hidden="1">'Sales Detail'!$D$303</definedName>
    <definedName name="QB_ROW_1429230" localSheetId="20" hidden="1">'Sales Detail.'!$D$294</definedName>
    <definedName name="QB_ROW_1431230" localSheetId="21" hidden="1">'Sales - Detail'!$D$246</definedName>
    <definedName name="QB_ROW_1431230" localSheetId="19" hidden="1">'Sales Detail'!$D$309</definedName>
    <definedName name="QB_ROW_1431230" localSheetId="20" hidden="1">'Sales Detail.'!$D$300</definedName>
    <definedName name="QB_ROW_1432230" localSheetId="21" hidden="1">'Sales - Detail'!$D$234</definedName>
    <definedName name="QB_ROW_1432230" localSheetId="19" hidden="1">'Sales Detail'!$D$293</definedName>
    <definedName name="QB_ROW_1432230" localSheetId="20" hidden="1">'Sales Detail.'!$D$284</definedName>
    <definedName name="QB_ROW_1443230" localSheetId="21" hidden="1">'Sales - Detail'!$D$169</definedName>
    <definedName name="QB_ROW_1443230" localSheetId="19" hidden="1">'Sales Detail'!$D$212</definedName>
    <definedName name="QB_ROW_1443230" localSheetId="20" hidden="1">'Sales Detail.'!$D$206</definedName>
    <definedName name="QB_ROW_1444230" localSheetId="21" hidden="1">'Sales - Detail'!$D$203</definedName>
    <definedName name="QB_ROW_1444230" localSheetId="19" hidden="1">'Sales Detail'!$D$253</definedName>
    <definedName name="QB_ROW_1444230" localSheetId="20" hidden="1">'Sales Detail.'!$D$245</definedName>
    <definedName name="QB_ROW_1451230" localSheetId="21" hidden="1">'Sales - Detail'!$D$29</definedName>
    <definedName name="QB_ROW_1451230" localSheetId="19" hidden="1">'Sales Detail'!$D$37</definedName>
    <definedName name="QB_ROW_1451230" localSheetId="20" hidden="1">'Sales Detail.'!$D$37</definedName>
    <definedName name="QB_ROW_1455230" localSheetId="21" hidden="1">'Sales - Detail'!$D$91</definedName>
    <definedName name="QB_ROW_1455230" localSheetId="19" hidden="1">'Sales Detail'!$D$112</definedName>
    <definedName name="QB_ROW_1455230" localSheetId="20" hidden="1">'Sales Detail.'!$D$109</definedName>
    <definedName name="QB_ROW_1456230" localSheetId="21" hidden="1">'Sales - Detail'!$D$90</definedName>
    <definedName name="QB_ROW_1456230" localSheetId="19" hidden="1">'Sales Detail'!$D$111</definedName>
    <definedName name="QB_ROW_1456230" localSheetId="20" hidden="1">'Sales Detail.'!$D$108</definedName>
    <definedName name="QB_ROW_1457230" localSheetId="21" hidden="1">'Sales - Detail'!$D$86</definedName>
    <definedName name="QB_ROW_1457230" localSheetId="19" hidden="1">'Sales Detail'!$D$107</definedName>
    <definedName name="QB_ROW_1457230" localSheetId="20" hidden="1">'Sales Detail.'!$D$104</definedName>
    <definedName name="QB_ROW_1461230" localSheetId="19" hidden="1">'Sales Detail'!$D$124</definedName>
    <definedName name="QB_ROW_1461230" localSheetId="20" hidden="1">'Sales Detail.'!$D$121</definedName>
    <definedName name="QB_ROW_1487230" localSheetId="21" hidden="1">'Sales - Detail'!$D$172</definedName>
    <definedName name="QB_ROW_1487230" localSheetId="19" hidden="1">'Sales Detail'!$D$216</definedName>
    <definedName name="QB_ROW_1487230" localSheetId="20" hidden="1">'Sales Detail.'!$D$210</definedName>
    <definedName name="QB_ROW_1492230" localSheetId="21" hidden="1">'Sales - Detail'!$D$262</definedName>
    <definedName name="QB_ROW_1492230" localSheetId="19" hidden="1">'Sales Detail'!$D$334</definedName>
    <definedName name="QB_ROW_1492230" localSheetId="20" hidden="1">'Sales Detail.'!$D$325</definedName>
    <definedName name="QB_ROW_1501230" localSheetId="21" hidden="1">'Sales - Detail'!$D$212</definedName>
    <definedName name="QB_ROW_1501230" localSheetId="19" hidden="1">'Sales Detail'!$D$263</definedName>
    <definedName name="QB_ROW_1501230" localSheetId="20" hidden="1">'Sales Detail.'!$D$255</definedName>
    <definedName name="QB_ROW_1502230" localSheetId="21" hidden="1">'Sales - Detail'!$D$182</definedName>
    <definedName name="QB_ROW_1502230" localSheetId="19" hidden="1">'Sales Detail'!$D$230</definedName>
    <definedName name="QB_ROW_1502230" localSheetId="20" hidden="1">'Sales Detail.'!$D$223</definedName>
    <definedName name="QB_ROW_1504230" localSheetId="21" hidden="1">'Sales - Detail'!$D$252</definedName>
    <definedName name="QB_ROW_1504230" localSheetId="19" hidden="1">'Sales Detail'!$D$314</definedName>
    <definedName name="QB_ROW_1504230" localSheetId="20" hidden="1">'Sales Detail.'!$D$305</definedName>
    <definedName name="QB_ROW_1506230" localSheetId="21" hidden="1">'Sales - Detail'!$D$65</definedName>
    <definedName name="QB_ROW_1506230" localSheetId="19" hidden="1">'Sales Detail'!$D$84</definedName>
    <definedName name="QB_ROW_1506230" localSheetId="20" hidden="1">'Sales Detail.'!$D$82</definedName>
    <definedName name="QB_ROW_1509230" localSheetId="21" hidden="1">'Sales - Detail'!$D$245</definedName>
    <definedName name="QB_ROW_1509230" localSheetId="19" hidden="1">'Sales Detail'!$D$308</definedName>
    <definedName name="QB_ROW_1509230" localSheetId="20" hidden="1">'Sales Detail.'!$D$299</definedName>
    <definedName name="QB_ROW_1510230" localSheetId="21" hidden="1">'Sales - Detail'!$D$241</definedName>
    <definedName name="QB_ROW_1510230" localSheetId="19" hidden="1">'Sales Detail'!$D$304</definedName>
    <definedName name="QB_ROW_1510230" localSheetId="20" hidden="1">'Sales Detail.'!$D$295</definedName>
    <definedName name="QB_ROW_1511230" localSheetId="21" hidden="1">'Sales - Detail'!$D$136</definedName>
    <definedName name="QB_ROW_1511230" localSheetId="19" hidden="1">'Sales Detail'!$D$170</definedName>
    <definedName name="QB_ROW_1511230" localSheetId="20" hidden="1">'Sales Detail.'!$D$166</definedName>
    <definedName name="QB_ROW_1512230" localSheetId="21" hidden="1">'Sales - Detail'!$D$66</definedName>
    <definedName name="QB_ROW_1512230" localSheetId="19" hidden="1">'Sales Detail'!$D$85</definedName>
    <definedName name="QB_ROW_1512230" localSheetId="20" hidden="1">'Sales Detail.'!$D$83</definedName>
    <definedName name="QB_ROW_1515230" localSheetId="21" hidden="1">'Sales - Detail'!$D$64</definedName>
    <definedName name="QB_ROW_1515230" localSheetId="19" hidden="1">'Sales Detail'!$D$81</definedName>
    <definedName name="QB_ROW_1515230" localSheetId="20" hidden="1">'Sales Detail.'!$D$81</definedName>
    <definedName name="QB_ROW_1516230" localSheetId="21" hidden="1">'Sales - Detail'!$D$131</definedName>
    <definedName name="QB_ROW_1516230" localSheetId="19" hidden="1">'Sales Detail'!$D$165</definedName>
    <definedName name="QB_ROW_1516230" localSheetId="20" hidden="1">'Sales Detail.'!$D$161</definedName>
    <definedName name="QB_ROW_1523230" localSheetId="21" hidden="1">'Sales - Detail'!$D$233</definedName>
    <definedName name="QB_ROW_1523230" localSheetId="19" hidden="1">'Sales Detail'!$D$292</definedName>
    <definedName name="QB_ROW_1523230" localSheetId="20" hidden="1">'Sales Detail.'!$D$283</definedName>
    <definedName name="QB_ROW_1524230" localSheetId="19" hidden="1">'Sales Detail'!$D$302</definedName>
    <definedName name="QB_ROW_1524230" localSheetId="20" hidden="1">'Sales Detail.'!$D$293</definedName>
    <definedName name="QB_ROW_1525230" localSheetId="21" hidden="1">'Sales - Detail'!$D$248</definedName>
    <definedName name="QB_ROW_1525230" localSheetId="19" hidden="1">'Sales Detail'!$D$321</definedName>
    <definedName name="QB_ROW_1525230" localSheetId="20" hidden="1">'Sales Detail.'!$D$312</definedName>
    <definedName name="QB_ROW_1530230" localSheetId="21" hidden="1">'Sales - Detail'!$D$99</definedName>
    <definedName name="QB_ROW_1530230" localSheetId="19" hidden="1">'Sales Detail'!$D$125</definedName>
    <definedName name="QB_ROW_1530230" localSheetId="20" hidden="1">'Sales Detail.'!$D$122</definedName>
    <definedName name="QB_ROW_1537230" localSheetId="21" hidden="1">'Sales - Detail'!$D$186</definedName>
    <definedName name="QB_ROW_1537230" localSheetId="19" hidden="1">'Sales Detail'!$D$235</definedName>
    <definedName name="QB_ROW_1537230" localSheetId="20" hidden="1">'Sales Detail.'!$D$228</definedName>
    <definedName name="QB_ROW_1538230" localSheetId="21" hidden="1">'Sales - Detail'!$D$23</definedName>
    <definedName name="QB_ROW_1538230" localSheetId="19" hidden="1">'Sales Detail'!$D$31</definedName>
    <definedName name="QB_ROW_1538230" localSheetId="20" hidden="1">'Sales Detail.'!$D$31</definedName>
    <definedName name="QB_ROW_1542230" localSheetId="21" hidden="1">'Sales - Detail'!$D$184</definedName>
    <definedName name="QB_ROW_1542230" localSheetId="19" hidden="1">'Sales Detail'!$D$232</definedName>
    <definedName name="QB_ROW_1542230" localSheetId="20" hidden="1">'Sales Detail.'!$D$225</definedName>
    <definedName name="QB_ROW_1543230" localSheetId="21" hidden="1">'Sales - Detail'!$D$82</definedName>
    <definedName name="QB_ROW_1543230" localSheetId="19" hidden="1">'Sales Detail'!$D$102</definedName>
    <definedName name="QB_ROW_1543230" localSheetId="20" hidden="1">'Sales Detail.'!$D$99</definedName>
    <definedName name="QB_ROW_1545230" localSheetId="21" hidden="1">'Sales - Detail'!$D$181</definedName>
    <definedName name="QB_ROW_1545230" localSheetId="19" hidden="1">'Sales Detail'!$D$228</definedName>
    <definedName name="QB_ROW_1545230" localSheetId="20" hidden="1">'Sales Detail.'!$D$221</definedName>
    <definedName name="QB_ROW_1553230" localSheetId="19" hidden="1">'Sales Detail'!$D$82</definedName>
    <definedName name="QB_ROW_1555230" localSheetId="21" hidden="1">'Sales - Detail'!$D$166</definedName>
    <definedName name="QB_ROW_1555230" localSheetId="19" hidden="1">'Sales Detail'!$D$207</definedName>
    <definedName name="QB_ROW_1555230" localSheetId="20" hidden="1">'Sales Detail.'!$D$201</definedName>
    <definedName name="QB_ROW_1568220" localSheetId="21" hidden="1">'Sales - Detail'!$C$272</definedName>
    <definedName name="QB_ROW_1568220" localSheetId="19" hidden="1">'Sales Detail'!$C$346</definedName>
    <definedName name="QB_ROW_1568220" localSheetId="20" hidden="1">'Sales Detail.'!$C$336</definedName>
    <definedName name="QB_ROW_1576230" localSheetId="19" hidden="1">'Sales Detail'!$D$168</definedName>
    <definedName name="QB_ROW_1576230" localSheetId="20" hidden="1">'Sales Detail.'!$D$164</definedName>
    <definedName name="QB_ROW_1577230" localSheetId="21" hidden="1">'Sales - Detail'!$D$134</definedName>
    <definedName name="QB_ROW_1577230" localSheetId="19" hidden="1">'Sales Detail'!$D$169</definedName>
    <definedName name="QB_ROW_1577230" localSheetId="20" hidden="1">'Sales Detail.'!$D$165</definedName>
    <definedName name="QB_ROW_1587230" localSheetId="21" hidden="1">'Sales - Detail'!$D$168</definedName>
    <definedName name="QB_ROW_1587230" localSheetId="19" hidden="1">'Sales Detail'!$D$210</definedName>
    <definedName name="QB_ROW_1587230" localSheetId="20" hidden="1">'Sales Detail.'!$D$204</definedName>
    <definedName name="QB_ROW_1588230" localSheetId="21" hidden="1">'Sales - Detail'!$D$231</definedName>
    <definedName name="QB_ROW_1588230" localSheetId="19" hidden="1">'Sales Detail'!$D$290</definedName>
    <definedName name="QB_ROW_1588230" localSheetId="20" hidden="1">'Sales Detail.'!$D$281</definedName>
    <definedName name="QB_ROW_1589230" localSheetId="21" hidden="1">'Sales - Detail'!$D$132</definedName>
    <definedName name="QB_ROW_1589230" localSheetId="19" hidden="1">'Sales Detail'!$D$166</definedName>
    <definedName name="QB_ROW_1589230" localSheetId="20" hidden="1">'Sales Detail.'!$D$162</definedName>
    <definedName name="QB_ROW_1590230" localSheetId="21" hidden="1">'Sales - Detail'!$D$138</definedName>
    <definedName name="QB_ROW_1590230" localSheetId="19" hidden="1">'Sales Detail'!$D$173</definedName>
    <definedName name="QB_ROW_1590230" localSheetId="20" hidden="1">'Sales Detail.'!$D$169</definedName>
    <definedName name="QB_ROW_1592230" localSheetId="21" hidden="1">'Sales - Detail'!$D$240</definedName>
    <definedName name="QB_ROW_1592230" localSheetId="19" hidden="1">'Sales Detail'!$D$299</definedName>
    <definedName name="QB_ROW_1592230" localSheetId="20" hidden="1">'Sales Detail.'!$D$290</definedName>
    <definedName name="QB_ROW_1593230" localSheetId="21" hidden="1">'Sales - Detail'!$D$190</definedName>
    <definedName name="QB_ROW_1593230" localSheetId="19" hidden="1">'Sales Detail'!$D$239</definedName>
    <definedName name="QB_ROW_1593230" localSheetId="20" hidden="1">'Sales Detail.'!$D$232</definedName>
    <definedName name="QB_ROW_1601230" localSheetId="21" hidden="1">'Sales - Detail'!$D$80</definedName>
    <definedName name="QB_ROW_1601230" localSheetId="19" hidden="1">'Sales Detail'!$D$100</definedName>
    <definedName name="QB_ROW_1601230" localSheetId="20" hidden="1">'Sales Detail.'!$D$97</definedName>
    <definedName name="QB_ROW_1608230" localSheetId="21" hidden="1">'Sales - Detail'!$D$63</definedName>
    <definedName name="QB_ROW_1608230" localSheetId="19" hidden="1">'Sales Detail'!$D$80</definedName>
    <definedName name="QB_ROW_1608230" localSheetId="20" hidden="1">'Sales Detail.'!$D$80</definedName>
    <definedName name="QB_ROW_1609230" localSheetId="19" hidden="1">'Sales Detail'!$D$83</definedName>
    <definedName name="QB_ROW_1610230" localSheetId="21" hidden="1">'Sales - Detail'!$D$159</definedName>
    <definedName name="QB_ROW_1610230" localSheetId="19" hidden="1">'Sales Detail'!$D$198</definedName>
    <definedName name="QB_ROW_1610230" localSheetId="20" hidden="1">'Sales Detail.'!$D$192</definedName>
    <definedName name="QB_ROW_1618230" localSheetId="21" hidden="1">'Sales - Detail'!$D$67</definedName>
    <definedName name="QB_ROW_1618230" localSheetId="19" hidden="1">'Sales Detail'!$D$86</definedName>
    <definedName name="QB_ROW_1618230" localSheetId="20" hidden="1">'Sales Detail.'!$D$84</definedName>
    <definedName name="QB_ROW_1621230" localSheetId="21" hidden="1">'Sales - Detail'!$D$102</definedName>
    <definedName name="QB_ROW_1621230" localSheetId="19" hidden="1">'Sales Detail'!$D$128</definedName>
    <definedName name="QB_ROW_1621230" localSheetId="20" hidden="1">'Sales Detail.'!$D$125</definedName>
    <definedName name="QB_ROW_1622230" localSheetId="21" hidden="1">'Sales - Detail'!$D$225</definedName>
    <definedName name="QB_ROW_1622230" localSheetId="19" hidden="1">'Sales Detail'!$D$285</definedName>
    <definedName name="QB_ROW_1622230" localSheetId="20" hidden="1">'Sales Detail.'!$D$276</definedName>
    <definedName name="QB_ROW_1623230" localSheetId="21" hidden="1">'Sales - Detail'!$D$206</definedName>
    <definedName name="QB_ROW_1623230" localSheetId="19" hidden="1">'Sales Detail'!$D$257</definedName>
    <definedName name="QB_ROW_1623230" localSheetId="20" hidden="1">'Sales Detail.'!$D$249</definedName>
    <definedName name="QB_ROW_1624230" localSheetId="21" hidden="1">'Sales - Detail'!$D$256</definedName>
    <definedName name="QB_ROW_1624230" localSheetId="19" hidden="1">'Sales Detail'!$D$322</definedName>
    <definedName name="QB_ROW_1624230" localSheetId="20" hidden="1">'Sales Detail.'!$D$313</definedName>
    <definedName name="QB_ROW_1625230" localSheetId="21" hidden="1">'Sales - Detail'!$D$224</definedName>
    <definedName name="QB_ROW_1625230" localSheetId="19" hidden="1">'Sales Detail'!$D$284</definedName>
    <definedName name="QB_ROW_1625230" localSheetId="20" hidden="1">'Sales Detail.'!$D$275</definedName>
    <definedName name="QB_ROW_1626230" localSheetId="21" hidden="1">'Sales - Detail'!$D$127</definedName>
    <definedName name="QB_ROW_1626230" localSheetId="19" hidden="1">'Sales Detail'!$D$162</definedName>
    <definedName name="QB_ROW_1626230" localSheetId="20" hidden="1">'Sales Detail.'!$D$158</definedName>
    <definedName name="QB_ROW_1627230" localSheetId="21" hidden="1">'Sales - Detail'!$D$79</definedName>
    <definedName name="QB_ROW_1627230" localSheetId="19" hidden="1">'Sales Detail'!$D$99</definedName>
    <definedName name="QB_ROW_1627230" localSheetId="20" hidden="1">'Sales Detail.'!$D$96</definedName>
    <definedName name="QB_ROW_1628230" localSheetId="21" hidden="1">'Sales - Detail'!$D$84</definedName>
    <definedName name="QB_ROW_1628230" localSheetId="19" hidden="1">'Sales Detail'!$D$104</definedName>
    <definedName name="QB_ROW_1628230" localSheetId="20" hidden="1">'Sales Detail.'!$D$101</definedName>
    <definedName name="QB_ROW_1631230" localSheetId="21" hidden="1">'Sales - Detail'!$D$211</definedName>
    <definedName name="QB_ROW_1631230" localSheetId="19" hidden="1">'Sales Detail'!$D$262</definedName>
    <definedName name="QB_ROW_1631230" localSheetId="20" hidden="1">'Sales Detail.'!$D$254</definedName>
    <definedName name="QB_ROW_1632230" localSheetId="21" hidden="1">'Sales - Detail'!$D$253</definedName>
    <definedName name="QB_ROW_1632230" localSheetId="19" hidden="1">'Sales Detail'!$D$315</definedName>
    <definedName name="QB_ROW_1632230" localSheetId="20" hidden="1">'Sales Detail.'!$D$306</definedName>
    <definedName name="QB_ROW_1633230" localSheetId="19" hidden="1">'Sales Detail'!$D$204</definedName>
    <definedName name="QB_ROW_1633230" localSheetId="20" hidden="1">'Sales Detail.'!$D$198</definedName>
    <definedName name="QB_ROW_1635230" localSheetId="21" hidden="1">'Sales - Detail'!$D$244</definedName>
    <definedName name="QB_ROW_1635230" localSheetId="19" hidden="1">'Sales Detail'!$D$307</definedName>
    <definedName name="QB_ROW_1635230" localSheetId="20" hidden="1">'Sales Detail.'!$D$298</definedName>
    <definedName name="QB_ROW_1637230" localSheetId="21" hidden="1">'Sales - Detail'!$D$142</definedName>
    <definedName name="QB_ROW_1637230" localSheetId="19" hidden="1">'Sales Detail'!$D$178</definedName>
    <definedName name="QB_ROW_1637230" localSheetId="20" hidden="1">'Sales Detail.'!$D$174</definedName>
    <definedName name="QB_ROW_1638230" localSheetId="21" hidden="1">'Sales - Detail'!$D$217</definedName>
    <definedName name="QB_ROW_1638230" localSheetId="19" hidden="1">'Sales Detail'!$D$269</definedName>
    <definedName name="QB_ROW_1638230" localSheetId="20" hidden="1">'Sales Detail.'!$D$261</definedName>
    <definedName name="QB_ROW_1639230" localSheetId="21" hidden="1">'Sales - Detail'!$D$251</definedName>
    <definedName name="QB_ROW_1639230" localSheetId="19" hidden="1">'Sales Detail'!$D$313</definedName>
    <definedName name="QB_ROW_1639230" localSheetId="20" hidden="1">'Sales Detail.'!$D$304</definedName>
    <definedName name="QB_ROW_1640230" localSheetId="21" hidden="1">'Sales - Detail'!$D$215</definedName>
    <definedName name="QB_ROW_1640230" localSheetId="19" hidden="1">'Sales Detail'!$D$267</definedName>
    <definedName name="QB_ROW_1640230" localSheetId="20" hidden="1">'Sales Detail.'!$D$259</definedName>
    <definedName name="QB_ROW_1647230" localSheetId="21" hidden="1">'Sales - Detail'!$D$110</definedName>
    <definedName name="QB_ROW_1647230" localSheetId="19" hidden="1">'Sales Detail'!$D$139</definedName>
    <definedName name="QB_ROW_1647230" localSheetId="20" hidden="1">'Sales Detail.'!$D$136</definedName>
    <definedName name="QB_ROW_1653230" localSheetId="21" hidden="1">'Sales - Detail'!$D$69</definedName>
    <definedName name="QB_ROW_1653230" localSheetId="19" hidden="1">'Sales Detail'!$D$88</definedName>
    <definedName name="QB_ROW_1653230" localSheetId="20" hidden="1">'Sales Detail.'!$D$86</definedName>
    <definedName name="QB_ROW_1655230" localSheetId="21" hidden="1">'Sales - Detail'!$D$81</definedName>
    <definedName name="QB_ROW_1655230" localSheetId="19" hidden="1">'Sales Detail'!$D$101</definedName>
    <definedName name="QB_ROW_1655230" localSheetId="20" hidden="1">'Sales Detail.'!$D$98</definedName>
    <definedName name="QB_ROW_1656230" localSheetId="21" hidden="1">'Sales - Detail'!$D$126</definedName>
    <definedName name="QB_ROW_1656230" localSheetId="19" hidden="1">'Sales Detail'!$D$159</definedName>
    <definedName name="QB_ROW_1656230" localSheetId="20" hidden="1">'Sales Detail.'!$D$155</definedName>
    <definedName name="QB_ROW_1657230" localSheetId="21" hidden="1">'Sales - Detail'!$D$115</definedName>
    <definedName name="QB_ROW_1657230" localSheetId="19" hidden="1">'Sales Detail'!$D$145</definedName>
    <definedName name="QB_ROW_1657230" localSheetId="20" hidden="1">'Sales Detail.'!$D$142</definedName>
    <definedName name="QB_ROW_1660230" localSheetId="19" hidden="1">'Sales Detail'!$D$301</definedName>
    <definedName name="QB_ROW_1660230" localSheetId="20" hidden="1">'Sales Detail.'!$D$292</definedName>
    <definedName name="QB_ROW_1661230" localSheetId="21" hidden="1">'Sales - Detail'!$D$255</definedName>
    <definedName name="QB_ROW_1661230" localSheetId="19" hidden="1">'Sales Detail'!$D$318</definedName>
    <definedName name="QB_ROW_1661230" localSheetId="20" hidden="1">'Sales Detail.'!$D$309</definedName>
    <definedName name="QB_ROW_1662230" localSheetId="21" hidden="1">'Sales - Detail'!$D$219</definedName>
    <definedName name="QB_ROW_1662230" localSheetId="19" hidden="1">'Sales Detail'!$D$272</definedName>
    <definedName name="QB_ROW_1662230" localSheetId="20" hidden="1">'Sales Detail.'!$D$264</definedName>
    <definedName name="QB_ROW_1663230" localSheetId="21" hidden="1">'Sales - Detail'!$D$197</definedName>
    <definedName name="QB_ROW_1663230" localSheetId="19" hidden="1">'Sales Detail'!$D$247</definedName>
    <definedName name="QB_ROW_1663230" localSheetId="20" hidden="1">'Sales Detail.'!$D$240</definedName>
    <definedName name="QB_ROW_1664230" localSheetId="21" hidden="1">'Sales - Detail'!$D$218</definedName>
    <definedName name="QB_ROW_1664230" localSheetId="19" hidden="1">'Sales Detail'!$D$270</definedName>
    <definedName name="QB_ROW_1664230" localSheetId="20" hidden="1">'Sales Detail.'!$D$262</definedName>
    <definedName name="QB_ROW_1673230" localSheetId="21" hidden="1">'Sales - Detail'!$D$175</definedName>
    <definedName name="QB_ROW_1673230" localSheetId="19" hidden="1">'Sales Detail'!$D$219</definedName>
    <definedName name="QB_ROW_1673230" localSheetId="20" hidden="1">'Sales Detail.'!$D$213</definedName>
    <definedName name="QB_ROW_1680230" localSheetId="21" hidden="1">'Sales - Detail'!$D$191</definedName>
    <definedName name="QB_ROW_1680230" localSheetId="19" hidden="1">'Sales Detail'!$D$240</definedName>
    <definedName name="QB_ROW_1680230" localSheetId="20" hidden="1">'Sales Detail.'!$D$233</definedName>
    <definedName name="QB_ROW_1682230" localSheetId="21" hidden="1">'Sales - Detail'!$D$264</definedName>
    <definedName name="QB_ROW_1682230" localSheetId="19" hidden="1">'Sales Detail'!$D$337</definedName>
    <definedName name="QB_ROW_1682230" localSheetId="20" hidden="1">'Sales Detail.'!$D$327</definedName>
    <definedName name="QB_ROW_1685230" localSheetId="19" hidden="1">'Sales Detail'!$D$96</definedName>
    <definedName name="QB_ROW_1685230" localSheetId="20" hidden="1">'Sales Detail.'!$D$94</definedName>
    <definedName name="QB_ROW_1686230" localSheetId="21" hidden="1">'Sales - Detail'!$D$119</definedName>
    <definedName name="QB_ROW_1686230" localSheetId="19" hidden="1">'Sales Detail'!$D$150</definedName>
    <definedName name="QB_ROW_1686230" localSheetId="20" hidden="1">'Sales Detail.'!$D$146</definedName>
    <definedName name="QB_ROW_1692230" localSheetId="21" hidden="1">'Sales - Detail'!$D$141</definedName>
    <definedName name="QB_ROW_1692230" localSheetId="19" hidden="1">'Sales Detail'!$D$177</definedName>
    <definedName name="QB_ROW_1692230" localSheetId="20" hidden="1">'Sales Detail.'!$D$173</definedName>
    <definedName name="QB_ROW_1697230" localSheetId="21" hidden="1">'Sales - Detail'!$D$123</definedName>
    <definedName name="QB_ROW_1697230" localSheetId="19" hidden="1">'Sales Detail'!$D$155</definedName>
    <definedName name="QB_ROW_1697230" localSheetId="20" hidden="1">'Sales Detail.'!$D$151</definedName>
    <definedName name="QB_ROW_1698230" localSheetId="21" hidden="1">'Sales - Detail'!$D$120</definedName>
    <definedName name="QB_ROW_1698230" localSheetId="19" hidden="1">'Sales Detail'!$D$151</definedName>
    <definedName name="QB_ROW_1698230" localSheetId="20" hidden="1">'Sales Detail.'!$D$147</definedName>
    <definedName name="QB_ROW_1700230" localSheetId="21" hidden="1">'Sales - Detail'!$D$139</definedName>
    <definedName name="QB_ROW_1700230" localSheetId="19" hidden="1">'Sales Detail'!$D$175</definedName>
    <definedName name="QB_ROW_1700230" localSheetId="20" hidden="1">'Sales Detail.'!$D$171</definedName>
    <definedName name="QB_ROW_1702230" localSheetId="21" hidden="1">'Sales - Detail'!$D$150</definedName>
    <definedName name="QB_ROW_1702230" localSheetId="19" hidden="1">'Sales Detail'!$D$188</definedName>
    <definedName name="QB_ROW_1702230" localSheetId="20" hidden="1">'Sales Detail.'!$D$184</definedName>
    <definedName name="QB_ROW_171011" localSheetId="21" hidden="1">'Sales - Detail'!$B$268</definedName>
    <definedName name="QB_ROW_171011" localSheetId="19" hidden="1">'Sales Detail'!$B$342</definedName>
    <definedName name="QB_ROW_171011" localSheetId="20" hidden="1">'Sales Detail.'!$B$332</definedName>
    <definedName name="QB_ROW_171311" localSheetId="21" hidden="1">'Sales - Detail'!$B$273</definedName>
    <definedName name="QB_ROW_171311" localSheetId="19" hidden="1">'Sales Detail'!$B$347</definedName>
    <definedName name="QB_ROW_171311" localSheetId="20" hidden="1">'Sales Detail.'!$B$337</definedName>
    <definedName name="QB_ROW_1721230" localSheetId="21" hidden="1">'Sales - Detail'!$D$196</definedName>
    <definedName name="QB_ROW_1721230" localSheetId="19" hidden="1">'Sales Detail'!$D$246</definedName>
    <definedName name="QB_ROW_1721230" localSheetId="20" hidden="1">'Sales Detail.'!$D$239</definedName>
    <definedName name="QB_ROW_1724230" localSheetId="19" hidden="1">'Sales Detail'!$D$214</definedName>
    <definedName name="QB_ROW_1724230" localSheetId="20" hidden="1">'Sales Detail.'!$D$208</definedName>
    <definedName name="QB_ROW_1729230" localSheetId="21" hidden="1">'Sales - Detail'!$D$89</definedName>
    <definedName name="QB_ROW_1729230" localSheetId="19" hidden="1">'Sales Detail'!$D$110</definedName>
    <definedName name="QB_ROW_1729230" localSheetId="20" hidden="1">'Sales Detail.'!$D$107</definedName>
    <definedName name="QB_ROW_1730230" localSheetId="21" hidden="1">'Sales - Detail'!$D$46</definedName>
    <definedName name="QB_ROW_1730230" localSheetId="19" hidden="1">'Sales Detail'!$D$62</definedName>
    <definedName name="QB_ROW_1730230" localSheetId="20" hidden="1">'Sales Detail.'!$D$62</definedName>
    <definedName name="QB_ROW_1731230" localSheetId="21" hidden="1">'Sales - Detail'!$D$9</definedName>
    <definedName name="QB_ROW_1731230" localSheetId="19" hidden="1">'Sales Detail'!$D$10</definedName>
    <definedName name="QB_ROW_1731230" localSheetId="20" hidden="1">'Sales Detail.'!$D$10</definedName>
    <definedName name="QB_ROW_1732230" localSheetId="21" hidden="1">'Sales - Detail'!$D$8</definedName>
    <definedName name="QB_ROW_1732230" localSheetId="19" hidden="1">'Sales Detail'!$D$9</definedName>
    <definedName name="QB_ROW_1732230" localSheetId="20" hidden="1">'Sales Detail.'!$D$9</definedName>
    <definedName name="QB_ROW_1733230" localSheetId="21" hidden="1">'Sales - Detail'!$D$18</definedName>
    <definedName name="QB_ROW_1733230" localSheetId="19" hidden="1">'Sales Detail'!$D$20</definedName>
    <definedName name="QB_ROW_1733230" localSheetId="20" hidden="1">'Sales Detail.'!$D$20</definedName>
    <definedName name="QB_ROW_1734220" localSheetId="21" hidden="1">'Sales - Detail'!$C$5</definedName>
    <definedName name="QB_ROW_1734220" localSheetId="19" hidden="1">'Sales Detail'!$C$5</definedName>
    <definedName name="QB_ROW_1734220" localSheetId="20" hidden="1">'Sales Detail.'!$C$5</definedName>
    <definedName name="QB_ROW_1738230" localSheetId="21" hidden="1">'Sales - Detail'!$D$148</definedName>
    <definedName name="QB_ROW_1738230" localSheetId="19" hidden="1">'Sales Detail'!$D$184</definedName>
    <definedName name="QB_ROW_1738230" localSheetId="20" hidden="1">'Sales Detail.'!$D$180</definedName>
    <definedName name="QB_ROW_1739230" localSheetId="21" hidden="1">'Sales - Detail'!$D$73</definedName>
    <definedName name="QB_ROW_1739230" localSheetId="19" hidden="1">'Sales Detail'!$D$92</definedName>
    <definedName name="QB_ROW_1739230" localSheetId="20" hidden="1">'Sales Detail.'!$D$90</definedName>
    <definedName name="QB_ROW_1740230" localSheetId="21" hidden="1">'Sales - Detail'!$D$263</definedName>
    <definedName name="QB_ROW_1740230" localSheetId="19" hidden="1">'Sales Detail'!$D$158</definedName>
    <definedName name="QB_ROW_1740230" localSheetId="20" hidden="1">'Sales Detail.'!$D$154</definedName>
    <definedName name="QB_ROW_1741230" localSheetId="21" hidden="1">'Sales - Detail'!$D$16</definedName>
    <definedName name="QB_ROW_1741230" localSheetId="19" hidden="1">'Sales Detail'!$D$18</definedName>
    <definedName name="QB_ROW_1741230" localSheetId="20" hidden="1">'Sales Detail.'!$D$18</definedName>
    <definedName name="QB_ROW_1742230" localSheetId="21" hidden="1">'Sales - Detail'!$D$113</definedName>
    <definedName name="QB_ROW_1742230" localSheetId="19" hidden="1">'Sales Detail'!$D$143</definedName>
    <definedName name="QB_ROW_1742230" localSheetId="20" hidden="1">'Sales Detail.'!$D$140</definedName>
    <definedName name="QB_ROW_1743230" localSheetId="19" hidden="1">'Sales Detail'!$D$300</definedName>
    <definedName name="QB_ROW_1743230" localSheetId="20" hidden="1">'Sales Detail.'!$D$291</definedName>
    <definedName name="QB_ROW_1747230" localSheetId="21" hidden="1">'Sales - Detail'!$D$12</definedName>
    <definedName name="QB_ROW_1747230" localSheetId="19" hidden="1">'Sales Detail'!$D$14</definedName>
    <definedName name="QB_ROW_1747230" localSheetId="20" hidden="1">'Sales Detail.'!$D$14</definedName>
    <definedName name="QB_ROW_1748230" localSheetId="21" hidden="1">'Sales - Detail'!$D$10</definedName>
    <definedName name="QB_ROW_1748230" localSheetId="19" hidden="1">'Sales Detail'!$D$11</definedName>
    <definedName name="QB_ROW_1748230" localSheetId="20" hidden="1">'Sales Detail.'!$D$11</definedName>
    <definedName name="QB_ROW_1749230" localSheetId="21" hidden="1">'Sales - Detail'!$D$36</definedName>
    <definedName name="QB_ROW_1749230" localSheetId="19" hidden="1">'Sales Detail'!$D$48</definedName>
    <definedName name="QB_ROW_1749230" localSheetId="20" hidden="1">'Sales Detail.'!$D$48</definedName>
    <definedName name="QB_ROW_1750230" localSheetId="21" hidden="1">'Sales - Detail'!$D$34</definedName>
    <definedName name="QB_ROW_1750230" localSheetId="19" hidden="1">'Sales Detail'!$D$45</definedName>
    <definedName name="QB_ROW_1750230" localSheetId="20" hidden="1">'Sales Detail.'!$D$45</definedName>
    <definedName name="QB_ROW_1751230" localSheetId="19" hidden="1">'Sales Detail'!$D$23</definedName>
    <definedName name="QB_ROW_1751230" localSheetId="20" hidden="1">'Sales Detail.'!$D$23</definedName>
    <definedName name="QB_ROW_1752230" localSheetId="19" hidden="1">'Sales Detail'!$D$43</definedName>
    <definedName name="QB_ROW_1752230" localSheetId="20" hidden="1">'Sales Detail.'!$D$43</definedName>
    <definedName name="QB_ROW_1753230" localSheetId="21" hidden="1">'Sales - Detail'!$D$70</definedName>
    <definedName name="QB_ROW_1753230" localSheetId="19" hidden="1">'Sales Detail'!$D$89</definedName>
    <definedName name="QB_ROW_1753230" localSheetId="20" hidden="1">'Sales Detail.'!$D$87</definedName>
    <definedName name="QB_ROW_1754230" localSheetId="21" hidden="1">'Sales - Detail'!$D$199</definedName>
    <definedName name="QB_ROW_1754230" localSheetId="19" hidden="1">'Sales Detail'!$D$249</definedName>
    <definedName name="QB_ROW_1754230" localSheetId="20" hidden="1">'Sales Detail.'!$D$242</definedName>
    <definedName name="QB_ROW_1755230" localSheetId="21" hidden="1">'Sales - Detail'!$D$103</definedName>
    <definedName name="QB_ROW_1755230" localSheetId="19" hidden="1">'Sales Detail'!$D$129</definedName>
    <definedName name="QB_ROW_1755230" localSheetId="20" hidden="1">'Sales Detail.'!$D$126</definedName>
    <definedName name="QB_ROW_1756230" localSheetId="19" hidden="1">'Sales Detail'!$D$336</definedName>
    <definedName name="QB_ROW_1759230" localSheetId="21" hidden="1">'Sales - Detail'!$D$137</definedName>
    <definedName name="QB_ROW_1759230" localSheetId="19" hidden="1">'Sales Detail'!$D$171</definedName>
    <definedName name="QB_ROW_1759230" localSheetId="20" hidden="1">'Sales Detail.'!$D$167</definedName>
    <definedName name="QB_ROW_1760230" localSheetId="21" hidden="1">'Sales - Detail'!$D$265</definedName>
    <definedName name="QB_ROW_1760230" localSheetId="19" hidden="1">'Sales Detail'!$D$339</definedName>
    <definedName name="QB_ROW_1760230" localSheetId="20" hidden="1">'Sales Detail.'!$D$329</definedName>
    <definedName name="QB_ROW_1761230" localSheetId="21" hidden="1">'Sales - Detail'!$D$62</definedName>
    <definedName name="QB_ROW_1761230" localSheetId="19" hidden="1">'Sales Detail'!$D$79</definedName>
    <definedName name="QB_ROW_1761230" localSheetId="20" hidden="1">'Sales Detail.'!$D$79</definedName>
    <definedName name="QB_ROW_1764230" localSheetId="21" hidden="1">'Sales - Detail'!$D$232</definedName>
    <definedName name="QB_ROW_1764230" localSheetId="19" hidden="1">'Sales Detail'!$D$291</definedName>
    <definedName name="QB_ROW_1764230" localSheetId="20" hidden="1">'Sales Detail.'!$D$282</definedName>
    <definedName name="QB_ROW_1765230" localSheetId="21" hidden="1">'Sales - Detail'!$D$27</definedName>
    <definedName name="QB_ROW_1765230" localSheetId="19" hidden="1">'Sales Detail'!$D$35</definedName>
    <definedName name="QB_ROW_1765230" localSheetId="20" hidden="1">'Sales Detail.'!$D$35</definedName>
    <definedName name="QB_ROW_1766230" localSheetId="21" hidden="1">'Sales - Detail'!$D$35</definedName>
    <definedName name="QB_ROW_1766230" localSheetId="19" hidden="1">'Sales Detail'!$D$47</definedName>
    <definedName name="QB_ROW_1766230" localSheetId="20" hidden="1">'Sales Detail.'!$D$47</definedName>
    <definedName name="QB_ROW_1769230" localSheetId="19" hidden="1">'Sales Detail'!$D$8</definedName>
    <definedName name="QB_ROW_1769230" localSheetId="20" hidden="1">'Sales Detail.'!$D$8</definedName>
    <definedName name="QB_ROW_1770230" localSheetId="19" hidden="1">'Sales Detail'!$D$46</definedName>
    <definedName name="QB_ROW_1770230" localSheetId="20" hidden="1">'Sales Detail.'!$D$46</definedName>
    <definedName name="QB_ROW_1771230" localSheetId="19" hidden="1">'Sales Detail'!$D$44</definedName>
    <definedName name="QB_ROW_1771230" localSheetId="20" hidden="1">'Sales Detail.'!$D$44</definedName>
    <definedName name="QB_ROW_1773230" localSheetId="19" hidden="1">'Sales Detail'!$D$13</definedName>
    <definedName name="QB_ROW_1773230" localSheetId="20" hidden="1">'Sales Detail.'!$D$13</definedName>
    <definedName name="QB_ROW_1777230" localSheetId="19" hidden="1">'Sales Detail'!$D$26</definedName>
    <definedName name="QB_ROW_1777230" localSheetId="20" hidden="1">'Sales Detail.'!$D$26</definedName>
    <definedName name="QB_ROW_1778230" localSheetId="19" hidden="1">'Sales Detail'!$D$55</definedName>
    <definedName name="QB_ROW_1778230" localSheetId="20" hidden="1">'Sales Detail.'!$D$55</definedName>
    <definedName name="QB_ROW_1784230" localSheetId="19" hidden="1">'Sales Detail'!$D$323</definedName>
    <definedName name="QB_ROW_1784230" localSheetId="20" hidden="1">'Sales Detail.'!$D$314</definedName>
    <definedName name="QB_ROW_1787230" localSheetId="19" hidden="1">'Sales Detail'!$D$282</definedName>
    <definedName name="QB_ROW_1787230" localSheetId="20" hidden="1">'Sales Detail.'!$D$273</definedName>
    <definedName name="QB_ROW_1794230" localSheetId="19" hidden="1">'Sales Detail'!$D$319</definedName>
    <definedName name="QB_ROW_1794230" localSheetId="20" hidden="1">'Sales Detail.'!$D$310</definedName>
    <definedName name="QB_ROW_1801230" localSheetId="19" hidden="1">'Sales Detail'!$D$251</definedName>
    <definedName name="QB_ROW_1804230" localSheetId="19" hidden="1">'Sales Detail'!$D$221</definedName>
    <definedName name="QB_ROW_1804230" localSheetId="20" hidden="1">'Sales Detail.'!$D$215</definedName>
    <definedName name="QB_ROW_1806230" localSheetId="19" hidden="1">'Sales Detail'!$D$106</definedName>
    <definedName name="QB_ROW_1806230" localSheetId="20" hidden="1">'Sales Detail.'!$D$103</definedName>
    <definedName name="QB_ROW_1807230" localSheetId="19" hidden="1">'Sales Detail'!$D$260</definedName>
    <definedName name="QB_ROW_1807230" localSheetId="20" hidden="1">'Sales Detail.'!$D$252</definedName>
    <definedName name="QB_ROW_1811230" localSheetId="19" hidden="1">'Sales Detail'!$D$148</definedName>
    <definedName name="QB_ROW_1812230" localSheetId="19" hidden="1">'Sales Detail'!$D$329</definedName>
    <definedName name="QB_ROW_1812230" localSheetId="20" hidden="1">'Sales Detail.'!$D$320</definedName>
    <definedName name="QB_ROW_1814230" localSheetId="19" hidden="1">'Sales Detail'!$D$209</definedName>
    <definedName name="QB_ROW_1814230" localSheetId="20" hidden="1">'Sales Detail.'!$D$203</definedName>
    <definedName name="QB_ROW_1822230" localSheetId="19" hidden="1">'Sales Detail'!$D$61</definedName>
    <definedName name="QB_ROW_1822230" localSheetId="20" hidden="1">'Sales Detail.'!$D$61</definedName>
    <definedName name="QB_ROW_1823230" localSheetId="19" hidden="1">'Sales Detail'!$D$64</definedName>
    <definedName name="QB_ROW_1823230" localSheetId="20" hidden="1">'Sales Detail.'!$D$64</definedName>
    <definedName name="QB_ROW_1824230" localSheetId="19" hidden="1">'Sales Detail'!$D$63</definedName>
    <definedName name="QB_ROW_1824230" localSheetId="20" hidden="1">'Sales Detail.'!$D$63</definedName>
    <definedName name="QB_ROW_1825230" localSheetId="19" hidden="1">'Sales Detail'!$D$120</definedName>
    <definedName name="QB_ROW_1825230" localSheetId="20" hidden="1">'Sales Detail.'!$D$117</definedName>
    <definedName name="QB_ROW_1826230" localSheetId="19" hidden="1">'Sales Detail'!$D$121</definedName>
    <definedName name="QB_ROW_1826230" localSheetId="20" hidden="1">'Sales Detail.'!$D$118</definedName>
    <definedName name="QB_ROW_1828230" localSheetId="19" hidden="1">'Sales Detail'!$D$154</definedName>
    <definedName name="QB_ROW_1828230" localSheetId="20" hidden="1">'Sales Detail.'!$D$150</definedName>
    <definedName name="QB_ROW_1829230" localSheetId="19" hidden="1">'Sales Detail'!$D$97</definedName>
    <definedName name="QB_ROW_1830230" localSheetId="19" hidden="1">'Sales Detail'!$D$187</definedName>
    <definedName name="QB_ROW_1830230" localSheetId="20" hidden="1">'Sales Detail.'!$D$183</definedName>
    <definedName name="QB_ROW_1855230" localSheetId="19" hidden="1">'Sales Detail'!$D$161</definedName>
    <definedName name="QB_ROW_1855230" localSheetId="20" hidden="1">'Sales Detail.'!$D$157</definedName>
    <definedName name="QB_ROW_1856230" localSheetId="19" hidden="1">'Sales Detail'!$D$276</definedName>
    <definedName name="QB_ROW_1856230" localSheetId="20" hidden="1">'Sales Detail.'!$D$268</definedName>
    <definedName name="QB_ROW_1857230" localSheetId="19" hidden="1">'Sales Detail'!$D$256</definedName>
    <definedName name="QB_ROW_1857230" localSheetId="20" hidden="1">'Sales Detail.'!$D$248</definedName>
    <definedName name="QB_ROW_1858230" localSheetId="19" hidden="1">'Sales Detail'!$D$140</definedName>
    <definedName name="QB_ROW_1858230" localSheetId="20" hidden="1">'Sales Detail.'!$D$137</definedName>
    <definedName name="QB_ROW_1859230" localSheetId="19" hidden="1">'Sales Detail'!$D$316</definedName>
    <definedName name="QB_ROW_1859230" localSheetId="20" hidden="1">'Sales Detail.'!$D$307</definedName>
    <definedName name="QB_ROW_1860230" localSheetId="19" hidden="1">'Sales Detail'!$D$130</definedName>
    <definedName name="QB_ROW_1860230" localSheetId="20" hidden="1">'Sales Detail.'!$D$127</definedName>
    <definedName name="QB_ROW_1861230" localSheetId="19" hidden="1">'Sales Detail'!$D$200</definedName>
    <definedName name="QB_ROW_1861230" localSheetId="20" hidden="1">'Sales Detail.'!$D$194</definedName>
    <definedName name="QB_ROW_1862230" localSheetId="19" hidden="1">'Sales Detail'!$D$266</definedName>
    <definedName name="QB_ROW_1862230" localSheetId="20" hidden="1">'Sales Detail.'!$D$258</definedName>
    <definedName name="QB_ROW_1864230" localSheetId="19" hidden="1">'Sales Detail'!$D$234</definedName>
    <definedName name="QB_ROW_1864230" localSheetId="20" hidden="1">'Sales Detail.'!$D$227</definedName>
    <definedName name="QB_ROW_1865230" localSheetId="19" hidden="1">'Sales Detail'!$D$56</definedName>
    <definedName name="QB_ROW_1865230" localSheetId="20" hidden="1">'Sales Detail.'!$D$56</definedName>
    <definedName name="QB_ROW_197220" localSheetId="21" hidden="1">'Sales - Detail'!$C$271</definedName>
    <definedName name="QB_ROW_197220" localSheetId="19" hidden="1">'Sales Detail'!$C$345</definedName>
    <definedName name="QB_ROW_197220" localSheetId="20" hidden="1">'Sales Detail.'!$C$335</definedName>
    <definedName name="QB_ROW_360230" localSheetId="21" hidden="1">'Sales - Detail'!$D$25</definedName>
    <definedName name="QB_ROW_360230" localSheetId="19" hidden="1">'Sales Detail'!$D$33</definedName>
    <definedName name="QB_ROW_360230" localSheetId="20" hidden="1">'Sales Detail.'!$D$33</definedName>
    <definedName name="QB_ROW_361230" localSheetId="21" hidden="1">'Sales - Detail'!$D$26</definedName>
    <definedName name="QB_ROW_361230" localSheetId="19" hidden="1">'Sales Detail'!$D$34</definedName>
    <definedName name="QB_ROW_361230" localSheetId="20" hidden="1">'Sales Detail.'!$D$34</definedName>
    <definedName name="QB_ROW_362230" localSheetId="21" hidden="1">'Sales - Detail'!$D$24</definedName>
    <definedName name="QB_ROW_362230" localSheetId="19" hidden="1">'Sales Detail'!$D$32</definedName>
    <definedName name="QB_ROW_362230" localSheetId="20" hidden="1">'Sales Detail.'!$D$32</definedName>
    <definedName name="QB_ROW_364230" localSheetId="21" hidden="1">'Sales - Detail'!$D$38</definedName>
    <definedName name="QB_ROW_364230" localSheetId="19" hidden="1">'Sales Detail'!$D$50</definedName>
    <definedName name="QB_ROW_364230" localSheetId="20" hidden="1">'Sales Detail.'!$D$50</definedName>
    <definedName name="QB_ROW_365230" localSheetId="21" hidden="1">'Sales - Detail'!$D$40</definedName>
    <definedName name="QB_ROW_365230" localSheetId="19" hidden="1">'Sales Detail'!$D$52</definedName>
    <definedName name="QB_ROW_365230" localSheetId="20" hidden="1">'Sales Detail.'!$D$52</definedName>
    <definedName name="QB_ROW_367020" localSheetId="21" hidden="1">'Sales - Detail'!$C$7</definedName>
    <definedName name="QB_ROW_367020" localSheetId="19" hidden="1">'Sales Detail'!$C$7</definedName>
    <definedName name="QB_ROW_367020" localSheetId="20" hidden="1">'Sales Detail.'!$C$7</definedName>
    <definedName name="QB_ROW_367230" localSheetId="19" hidden="1">'Sales Detail'!$D$67</definedName>
    <definedName name="QB_ROW_367230" localSheetId="20" hidden="1">'Sales Detail.'!$D$67</definedName>
    <definedName name="QB_ROW_367320" localSheetId="21" hidden="1">'Sales - Detail'!$C$49</definedName>
    <definedName name="QB_ROW_367320" localSheetId="19" hidden="1">'Sales Detail'!$C$68</definedName>
    <definedName name="QB_ROW_367320" localSheetId="20" hidden="1">'Sales Detail.'!$C$68</definedName>
    <definedName name="QB_ROW_376020" localSheetId="21" hidden="1">'Sales - Detail'!$C$55</definedName>
    <definedName name="QB_ROW_376020" localSheetId="19" hidden="1">'Sales Detail'!$C$74</definedName>
    <definedName name="QB_ROW_376020" localSheetId="20" hidden="1">'Sales Detail.'!$C$74</definedName>
    <definedName name="QB_ROW_376320" localSheetId="21" hidden="1">'Sales - Detail'!$C$266</definedName>
    <definedName name="QB_ROW_376320" localSheetId="19" hidden="1">'Sales Detail'!$C$340</definedName>
    <definedName name="QB_ROW_376320" localSheetId="20" hidden="1">'Sales Detail.'!$C$330</definedName>
    <definedName name="QB_ROW_377230" localSheetId="21" hidden="1">'Sales - Detail'!$D$155</definedName>
    <definedName name="QB_ROW_377230" localSheetId="19" hidden="1">'Sales Detail'!$D$193</definedName>
    <definedName name="QB_ROW_377230" localSheetId="20" hidden="1">'Sales Detail.'!$D$189</definedName>
    <definedName name="QB_ROW_378230" localSheetId="21" hidden="1">'Sales - Detail'!$D$88</definedName>
    <definedName name="QB_ROW_378230" localSheetId="19" hidden="1">'Sales Detail'!$D$109</definedName>
    <definedName name="QB_ROW_378230" localSheetId="20" hidden="1">'Sales Detail.'!$D$106</definedName>
    <definedName name="QB_ROW_379230" localSheetId="21" hidden="1">'Sales - Detail'!$D$188</definedName>
    <definedName name="QB_ROW_379230" localSheetId="19" hidden="1">'Sales Detail'!$D$237</definedName>
    <definedName name="QB_ROW_379230" localSheetId="20" hidden="1">'Sales Detail.'!$D$230</definedName>
    <definedName name="QB_ROW_380230" localSheetId="19" hidden="1">'Sales Detail'!$D$135</definedName>
    <definedName name="QB_ROW_380230" localSheetId="20" hidden="1">'Sales Detail.'!$D$132</definedName>
    <definedName name="QB_ROW_381230" localSheetId="19" hidden="1">'Sales Detail'!$D$60</definedName>
    <definedName name="QB_ROW_381230" localSheetId="20" hidden="1">'Sales Detail.'!$D$60</definedName>
    <definedName name="QB_ROW_383230" localSheetId="19" hidden="1">'Sales Detail'!$D$21</definedName>
    <definedName name="QB_ROW_383230" localSheetId="20" hidden="1">'Sales Detail.'!$D$21</definedName>
    <definedName name="QB_ROW_385230" localSheetId="19" hidden="1">'Sales Detail'!$D$22</definedName>
    <definedName name="QB_ROW_385230" localSheetId="20" hidden="1">'Sales Detail.'!$D$22</definedName>
    <definedName name="QB_ROW_387230" localSheetId="21" hidden="1">'Sales - Detail'!$D$236</definedName>
    <definedName name="QB_ROW_387230" localSheetId="19" hidden="1">'Sales Detail'!$D$295</definedName>
    <definedName name="QB_ROW_387230" localSheetId="20" hidden="1">'Sales Detail.'!$D$286</definedName>
    <definedName name="QB_ROW_393230" localSheetId="21" hidden="1">'Sales - Detail'!$D$194</definedName>
    <definedName name="QB_ROW_393230" localSheetId="19" hidden="1">'Sales Detail'!$D$243</definedName>
    <definedName name="QB_ROW_393230" localSheetId="20" hidden="1">'Sales Detail.'!$D$236</definedName>
    <definedName name="QB_ROW_394230" localSheetId="21" hidden="1">'Sales - Detail'!$D$135</definedName>
    <definedName name="QB_ROW_394230" localSheetId="19" hidden="1">'Sales Detail'!$D$211</definedName>
    <definedName name="QB_ROW_394230" localSheetId="20" hidden="1">'Sales Detail.'!$D$205</definedName>
    <definedName name="QB_ROW_396230" localSheetId="21" hidden="1">'Sales - Detail'!$D$144</definedName>
    <definedName name="QB_ROW_396230" localSheetId="19" hidden="1">'Sales Detail'!$D$180</definedName>
    <definedName name="QB_ROW_396230" localSheetId="20" hidden="1">'Sales Detail.'!$D$176</definedName>
    <definedName name="QB_ROW_397230" localSheetId="21" hidden="1">'Sales - Detail'!$D$192</definedName>
    <definedName name="QB_ROW_397230" localSheetId="19" hidden="1">'Sales Detail'!$D$241</definedName>
    <definedName name="QB_ROW_397230" localSheetId="20" hidden="1">'Sales Detail.'!$D$234</definedName>
    <definedName name="QB_ROW_400230" localSheetId="21" hidden="1">'Sales - Detail'!$D$163</definedName>
    <definedName name="QB_ROW_400230" localSheetId="19" hidden="1">'Sales Detail'!$D$203</definedName>
    <definedName name="QB_ROW_400230" localSheetId="20" hidden="1">'Sales Detail.'!$D$197</definedName>
    <definedName name="QB_ROW_418230" localSheetId="21" hidden="1">'Sales - Detail'!$D$51</definedName>
    <definedName name="QB_ROW_418230" localSheetId="19" hidden="1">'Sales Detail'!$D$70</definedName>
    <definedName name="QB_ROW_418230" localSheetId="20" hidden="1">'Sales Detail.'!$D$70</definedName>
    <definedName name="QB_ROW_419230" localSheetId="21" hidden="1">'Sales - Detail'!$D$52</definedName>
    <definedName name="QB_ROW_419230" localSheetId="19" hidden="1">'Sales Detail'!$D$71</definedName>
    <definedName name="QB_ROW_419230" localSheetId="20" hidden="1">'Sales Detail.'!$D$71</definedName>
    <definedName name="QB_ROW_420230" localSheetId="21" hidden="1">'Sales - Detail'!$D$53</definedName>
    <definedName name="QB_ROW_420230" localSheetId="19" hidden="1">'Sales Detail'!$D$72</definedName>
    <definedName name="QB_ROW_420230" localSheetId="20" hidden="1">'Sales Detail.'!$D$72</definedName>
    <definedName name="QB_ROW_421230" localSheetId="21" hidden="1">'Sales - Detail'!$D$187</definedName>
    <definedName name="QB_ROW_421230" localSheetId="19" hidden="1">'Sales Detail'!$D$236</definedName>
    <definedName name="QB_ROW_421230" localSheetId="20" hidden="1">'Sales Detail.'!$D$229</definedName>
    <definedName name="QB_ROW_422230" localSheetId="21" hidden="1">'Sales - Detail'!$D$247</definedName>
    <definedName name="QB_ROW_422230" localSheetId="19" hidden="1">'Sales Detail'!$D$310</definedName>
    <definedName name="QB_ROW_422230" localSheetId="20" hidden="1">'Sales Detail.'!$D$301</definedName>
    <definedName name="QB_ROW_425230" localSheetId="21" hidden="1">'Sales - Detail'!$D$83</definedName>
    <definedName name="QB_ROW_425230" localSheetId="19" hidden="1">'Sales Detail'!$D$103</definedName>
    <definedName name="QB_ROW_425230" localSheetId="20" hidden="1">'Sales Detail.'!$D$100</definedName>
    <definedName name="QB_ROW_429230" localSheetId="21" hidden="1">'Sales - Detail'!$D$165</definedName>
    <definedName name="QB_ROW_429230" localSheetId="19" hidden="1">'Sales Detail'!$D$206</definedName>
    <definedName name="QB_ROW_429230" localSheetId="20" hidden="1">'Sales Detail.'!$D$200</definedName>
    <definedName name="QB_ROW_430230" localSheetId="21" hidden="1">'Sales - Detail'!$D$189</definedName>
    <definedName name="QB_ROW_430230" localSheetId="19" hidden="1">'Sales Detail'!$D$238</definedName>
    <definedName name="QB_ROW_430230" localSheetId="20" hidden="1">'Sales Detail.'!$D$231</definedName>
    <definedName name="QB_ROW_432230" localSheetId="21" hidden="1">'Sales - Detail'!$D$164</definedName>
    <definedName name="QB_ROW_432230" localSheetId="19" hidden="1">'Sales Detail'!$D$205</definedName>
    <definedName name="QB_ROW_432230" localSheetId="20" hidden="1">'Sales Detail.'!$D$199</definedName>
    <definedName name="QB_ROW_433230" localSheetId="21" hidden="1">'Sales - Detail'!$D$87</definedName>
    <definedName name="QB_ROW_433230" localSheetId="19" hidden="1">'Sales Detail'!$D$108</definedName>
    <definedName name="QB_ROW_433230" localSheetId="20" hidden="1">'Sales Detail.'!$D$105</definedName>
    <definedName name="QB_ROW_438230" localSheetId="21" hidden="1">'Sales - Detail'!$D$249</definedName>
    <definedName name="QB_ROW_438230" localSheetId="19" hidden="1">'Sales Detail'!$D$311</definedName>
    <definedName name="QB_ROW_438230" localSheetId="20" hidden="1">'Sales Detail.'!$D$302</definedName>
    <definedName name="QB_ROW_439230" localSheetId="21" hidden="1">'Sales - Detail'!$D$228</definedName>
    <definedName name="QB_ROW_439230" localSheetId="19" hidden="1">'Sales Detail'!$D$288</definedName>
    <definedName name="QB_ROW_439230" localSheetId="20" hidden="1">'Sales Detail.'!$D$279</definedName>
    <definedName name="QB_ROW_447230" localSheetId="19" hidden="1">'Sales Detail'!$D$328</definedName>
    <definedName name="QB_ROW_447230" localSheetId="20" hidden="1">'Sales Detail.'!$D$319</definedName>
    <definedName name="QB_ROW_449230" localSheetId="21" hidden="1">'Sales - Detail'!$D$97</definedName>
    <definedName name="QB_ROW_449230" localSheetId="19" hidden="1">'Sales Detail'!$D$119</definedName>
    <definedName name="QB_ROW_449230" localSheetId="20" hidden="1">'Sales Detail.'!$D$116</definedName>
    <definedName name="QB_ROW_450230" localSheetId="21" hidden="1">'Sales - Detail'!$D$96</definedName>
    <definedName name="QB_ROW_450230" localSheetId="19" hidden="1">'Sales Detail'!$D$118</definedName>
    <definedName name="QB_ROW_450230" localSheetId="20" hidden="1">'Sales Detail.'!$D$115</definedName>
    <definedName name="QB_ROW_451230" localSheetId="21" hidden="1">'Sales - Detail'!$D$85</definedName>
    <definedName name="QB_ROW_451230" localSheetId="19" hidden="1">'Sales Detail'!$D$105</definedName>
    <definedName name="QB_ROW_451230" localSheetId="20" hidden="1">'Sales Detail.'!$D$102</definedName>
    <definedName name="QB_ROW_453230" localSheetId="21" hidden="1">'Sales - Detail'!$D$158</definedName>
    <definedName name="QB_ROW_453230" localSheetId="19" hidden="1">'Sales Detail'!$D$244</definedName>
    <definedName name="QB_ROW_453230" localSheetId="20" hidden="1">'Sales Detail.'!$D$237</definedName>
    <definedName name="QB_ROW_454230" localSheetId="21" hidden="1">'Sales - Detail'!$D$259</definedName>
    <definedName name="QB_ROW_454230" localSheetId="19" hidden="1">'Sales Detail'!$D$327</definedName>
    <definedName name="QB_ROW_454230" localSheetId="20" hidden="1">'Sales Detail.'!$D$318</definedName>
    <definedName name="QB_ROW_46301" localSheetId="21" hidden="1">'Sales - Detail'!$A$282</definedName>
    <definedName name="QB_ROW_46301" localSheetId="19" hidden="1">'Sales Detail'!$A$356</definedName>
    <definedName name="QB_ROW_46301" localSheetId="20" hidden="1">'Sales Detail.'!$A$346</definedName>
    <definedName name="QB_ROW_466230" localSheetId="19" hidden="1">'Sales Detail'!$D$25</definedName>
    <definedName name="QB_ROW_466230" localSheetId="20" hidden="1">'Sales Detail.'!$D$25</definedName>
    <definedName name="QB_ROW_468230" localSheetId="21" hidden="1">'Sales - Detail'!$D$77</definedName>
    <definedName name="QB_ROW_468230" localSheetId="19" hidden="1">'Sales Detail'!$D$114</definedName>
    <definedName name="QB_ROW_468230" localSheetId="20" hidden="1">'Sales Detail.'!$D$111</definedName>
    <definedName name="QB_ROW_469230" localSheetId="19" hidden="1">'Sales Detail'!$D$281</definedName>
    <definedName name="QB_ROW_469230" localSheetId="20" hidden="1">'Sales Detail.'!$D$272</definedName>
    <definedName name="QB_ROW_471230" localSheetId="21" hidden="1">'Sales - Detail'!$D$156</definedName>
    <definedName name="QB_ROW_471230" localSheetId="19" hidden="1">'Sales Detail'!$D$194</definedName>
    <definedName name="QB_ROW_471230" localSheetId="20" hidden="1">'Sales Detail.'!$D$190</definedName>
    <definedName name="QB_ROW_472230" localSheetId="21" hidden="1">'Sales - Detail'!$D$195</definedName>
    <definedName name="QB_ROW_472230" localSheetId="19" hidden="1">'Sales Detail'!$D$245</definedName>
    <definedName name="QB_ROW_472230" localSheetId="20" hidden="1">'Sales Detail.'!$D$238</definedName>
    <definedName name="QB_ROW_48011" localSheetId="21" hidden="1">'Sales - Detail'!$B$3</definedName>
    <definedName name="QB_ROW_48011" localSheetId="19" hidden="1">'Sales Detail'!$B$3</definedName>
    <definedName name="QB_ROW_48011" localSheetId="20" hidden="1">'Sales Detail.'!$B$3</definedName>
    <definedName name="QB_ROW_48311" localSheetId="21" hidden="1">'Sales - Detail'!$B$267</definedName>
    <definedName name="QB_ROW_48311" localSheetId="19" hidden="1">'Sales Detail'!$B$341</definedName>
    <definedName name="QB_ROW_48311" localSheetId="20" hidden="1">'Sales Detail.'!$B$331</definedName>
    <definedName name="QB_ROW_49011" localSheetId="21" hidden="1">'Sales - Detail'!$B$274</definedName>
    <definedName name="QB_ROW_49011" localSheetId="19" hidden="1">'Sales Detail'!$B$348</definedName>
    <definedName name="QB_ROW_49011" localSheetId="20" hidden="1">'Sales Detail.'!$B$338</definedName>
    <definedName name="QB_ROW_49311" localSheetId="21" hidden="1">'Sales - Detail'!$B$276</definedName>
    <definedName name="QB_ROW_49311" localSheetId="19" hidden="1">'Sales Detail'!$B$350</definedName>
    <definedName name="QB_ROW_49311" localSheetId="20" hidden="1">'Sales Detail.'!$B$340</definedName>
    <definedName name="QB_ROW_50011" localSheetId="21" hidden="1">'Sales - Detail'!$B$277</definedName>
    <definedName name="QB_ROW_50011" localSheetId="19" hidden="1">'Sales Detail'!$B$351</definedName>
    <definedName name="QB_ROW_50011" localSheetId="20" hidden="1">'Sales Detail.'!$B$341</definedName>
    <definedName name="QB_ROW_50220" localSheetId="21" hidden="1">'Sales - Detail'!$C$4</definedName>
    <definedName name="QB_ROW_50220" localSheetId="19" hidden="1">'Sales Detail'!$C$4</definedName>
    <definedName name="QB_ROW_50220" localSheetId="20" hidden="1">'Sales Detail.'!$C$4</definedName>
    <definedName name="QB_ROW_50311" localSheetId="21" hidden="1">'Sales - Detail'!$B$281</definedName>
    <definedName name="QB_ROW_50311" localSheetId="19" hidden="1">'Sales Detail'!$B$355</definedName>
    <definedName name="QB_ROW_50311" localSheetId="20" hidden="1">'Sales Detail.'!$B$345</definedName>
    <definedName name="QB_ROW_51220" localSheetId="21" hidden="1">'Sales - Detail'!$C$6</definedName>
    <definedName name="QB_ROW_51220" localSheetId="19" hidden="1">'Sales Detail'!$C$6</definedName>
    <definedName name="QB_ROW_51220" localSheetId="20" hidden="1">'Sales Detail.'!$C$6</definedName>
    <definedName name="QB_ROW_514230" localSheetId="21" hidden="1">'Sales - Detail'!$D$32</definedName>
    <definedName name="QB_ROW_514230" localSheetId="19" hidden="1">'Sales Detail'!$D$41</definedName>
    <definedName name="QB_ROW_514230" localSheetId="20" hidden="1">'Sales Detail.'!$D$41</definedName>
    <definedName name="QB_ROW_515230" localSheetId="21" hidden="1">'Sales - Detail'!$D$214</definedName>
    <definedName name="QB_ROW_515230" localSheetId="19" hidden="1">'Sales Detail'!$D$265</definedName>
    <definedName name="QB_ROW_515230" localSheetId="20" hidden="1">'Sales Detail.'!$D$257</definedName>
    <definedName name="QB_ROW_516230" localSheetId="21" hidden="1">'Sales - Detail'!$D$227</definedName>
    <definedName name="QB_ROW_516230" localSheetId="19" hidden="1">'Sales Detail'!$D$287</definedName>
    <definedName name="QB_ROW_516230" localSheetId="20" hidden="1">'Sales Detail.'!$D$278</definedName>
    <definedName name="QB_ROW_517230" localSheetId="19" hidden="1">'Sales Detail'!$D$280</definedName>
    <definedName name="QB_ROW_518230" localSheetId="21" hidden="1">'Sales - Detail'!$D$177</definedName>
    <definedName name="QB_ROW_518230" localSheetId="19" hidden="1">'Sales Detail'!$D$223</definedName>
    <definedName name="QB_ROW_518230" localSheetId="20" hidden="1">'Sales Detail.'!$D$217</definedName>
    <definedName name="QB_ROW_527230" localSheetId="19" hidden="1">'Sales Detail'!$D$229</definedName>
    <definedName name="QB_ROW_527230" localSheetId="20" hidden="1">'Sales Detail.'!$D$222</definedName>
    <definedName name="QB_ROW_551230" localSheetId="21" hidden="1">'Sales - Detail'!$D$104</definedName>
    <definedName name="QB_ROW_551230" localSheetId="19" hidden="1">'Sales Detail'!$D$132</definedName>
    <definedName name="QB_ROW_551230" localSheetId="20" hidden="1">'Sales Detail.'!$D$129</definedName>
    <definedName name="QB_ROW_552230" localSheetId="21" hidden="1">'Sales - Detail'!$D$128</definedName>
    <definedName name="QB_ROW_552230" localSheetId="19" hidden="1">'Sales Detail'!$D$160</definedName>
    <definedName name="QB_ROW_552230" localSheetId="20" hidden="1">'Sales Detail.'!$D$156</definedName>
    <definedName name="QB_ROW_556230" localSheetId="21" hidden="1">'Sales - Detail'!$D$250</definedName>
    <definedName name="QB_ROW_556230" localSheetId="19" hidden="1">'Sales Detail'!$D$312</definedName>
    <definedName name="QB_ROW_556230" localSheetId="20" hidden="1">'Sales Detail.'!$D$303</definedName>
    <definedName name="QB_ROW_557230" localSheetId="21" hidden="1">'Sales - Detail'!$D$58</definedName>
    <definedName name="QB_ROW_557230" localSheetId="19" hidden="1">'Sales Detail'!$D$77</definedName>
    <definedName name="QB_ROW_557230" localSheetId="20" hidden="1">'Sales Detail.'!$D$77</definedName>
    <definedName name="QB_ROW_559230" localSheetId="21" hidden="1">'Sales - Detail'!$D$109</definedName>
    <definedName name="QB_ROW_559230" localSheetId="19" hidden="1">'Sales Detail'!$D$138</definedName>
    <definedName name="QB_ROW_559230" localSheetId="20" hidden="1">'Sales Detail.'!$D$135</definedName>
    <definedName name="QB_ROW_560230" localSheetId="21" hidden="1">'Sales - Detail'!$D$235</definedName>
    <definedName name="QB_ROW_560230" localSheetId="19" hidden="1">'Sales Detail'!$D$294</definedName>
    <definedName name="QB_ROW_560230" localSheetId="20" hidden="1">'Sales Detail.'!$D$285</definedName>
    <definedName name="QB_ROW_562230" localSheetId="21" hidden="1">'Sales - Detail'!$D$208</definedName>
    <definedName name="QB_ROW_562230" localSheetId="19" hidden="1">'Sales Detail'!$D$259</definedName>
    <definedName name="QB_ROW_562230" localSheetId="20" hidden="1">'Sales Detail.'!$D$251</definedName>
    <definedName name="QB_ROW_563230" localSheetId="21" hidden="1">'Sales - Detail'!$D$117</definedName>
    <definedName name="QB_ROW_563230" localSheetId="19" hidden="1">'Sales Detail'!$D$147</definedName>
    <definedName name="QB_ROW_563230" localSheetId="20" hidden="1">'Sales Detail.'!$D$144</definedName>
    <definedName name="QB_ROW_564230" localSheetId="21" hidden="1">'Sales - Detail'!$D$71</definedName>
    <definedName name="QB_ROW_564230" localSheetId="19" hidden="1">'Sales Detail'!$D$90</definedName>
    <definedName name="QB_ROW_564230" localSheetId="20" hidden="1">'Sales Detail.'!$D$88</definedName>
    <definedName name="QB_ROW_592230" localSheetId="21" hidden="1">'Sales - Detail'!$D$122</definedName>
    <definedName name="QB_ROW_592230" localSheetId="19" hidden="1">'Sales Detail'!$D$153</definedName>
    <definedName name="QB_ROW_592230" localSheetId="20" hidden="1">'Sales Detail.'!$D$149</definedName>
    <definedName name="QB_ROW_597230" localSheetId="21" hidden="1">'Sales - Detail'!$D$60</definedName>
    <definedName name="QB_ROW_597230" localSheetId="19" hidden="1">'Sales Detail'!$D$174</definedName>
    <definedName name="QB_ROW_597230" localSheetId="20" hidden="1">'Sales Detail.'!$D$170</definedName>
    <definedName name="QB_ROW_617230" localSheetId="19" hidden="1">'Sales Detail'!$D$29</definedName>
    <definedName name="QB_ROW_617230" localSheetId="20" hidden="1">'Sales Detail.'!$D$29</definedName>
    <definedName name="QB_ROW_618230" localSheetId="21" hidden="1">'Sales - Detail'!$D$41</definedName>
    <definedName name="QB_ROW_618230" localSheetId="19" hidden="1">'Sales Detail'!$D$53</definedName>
    <definedName name="QB_ROW_618230" localSheetId="20" hidden="1">'Sales Detail.'!$D$53</definedName>
    <definedName name="QB_ROW_622230" localSheetId="21" hidden="1">'Sales - Detail'!$D$30</definedName>
    <definedName name="QB_ROW_622230" localSheetId="19" hidden="1">'Sales Detail'!$D$38</definedName>
    <definedName name="QB_ROW_622230" localSheetId="20" hidden="1">'Sales Detail.'!$D$38</definedName>
    <definedName name="QB_ROW_626230" localSheetId="21" hidden="1">'Sales - Detail'!$D$223</definedName>
    <definedName name="QB_ROW_626230" localSheetId="19" hidden="1">'Sales Detail'!$D$278</definedName>
    <definedName name="QB_ROW_626230" localSheetId="20" hidden="1">'Sales Detail.'!$D$270</definedName>
    <definedName name="QB_ROW_631230" localSheetId="21" hidden="1">'Sales - Detail'!$D$209</definedName>
    <definedName name="QB_ROW_631230" localSheetId="19" hidden="1">'Sales Detail'!$D$271</definedName>
    <definedName name="QB_ROW_631230" localSheetId="20" hidden="1">'Sales Detail.'!$D$263</definedName>
    <definedName name="QB_ROW_634230" localSheetId="21" hidden="1">'Sales - Detail'!$D$121</definedName>
    <definedName name="QB_ROW_634230" localSheetId="19" hidden="1">'Sales Detail'!$D$152</definedName>
    <definedName name="QB_ROW_634230" localSheetId="20" hidden="1">'Sales Detail.'!$D$148</definedName>
    <definedName name="QB_ROW_640230" localSheetId="21" hidden="1">'Sales - Detail'!$D$37</definedName>
    <definedName name="QB_ROW_640230" localSheetId="19" hidden="1">'Sales Detail'!$D$49</definedName>
    <definedName name="QB_ROW_640230" localSheetId="20" hidden="1">'Sales Detail.'!$D$49</definedName>
    <definedName name="QB_ROW_642230" localSheetId="21" hidden="1">'Sales - Detail'!$D$210</definedName>
    <definedName name="QB_ROW_642230" localSheetId="19" hidden="1">'Sales Detail'!$D$261</definedName>
    <definedName name="QB_ROW_642230" localSheetId="20" hidden="1">'Sales Detail.'!$D$253</definedName>
    <definedName name="QB_ROW_643230" localSheetId="21" hidden="1">'Sales - Detail'!$D$140</definedName>
    <definedName name="QB_ROW_643230" localSheetId="19" hidden="1">'Sales Detail'!$D$176</definedName>
    <definedName name="QB_ROW_643230" localSheetId="20" hidden="1">'Sales Detail.'!$D$172</definedName>
    <definedName name="QB_ROW_644230" localSheetId="21" hidden="1">'Sales - Detail'!$D$31</definedName>
    <definedName name="QB_ROW_644230" localSheetId="19" hidden="1">'Sales Detail'!$D$40</definedName>
    <definedName name="QB_ROW_644230" localSheetId="20" hidden="1">'Sales Detail.'!$D$40</definedName>
    <definedName name="QB_ROW_645230" localSheetId="21" hidden="1">'Sales - Detail'!$D$20</definedName>
    <definedName name="QB_ROW_645230" localSheetId="19" hidden="1">'Sales Detail'!$D$27</definedName>
    <definedName name="QB_ROW_645230" localSheetId="20" hidden="1">'Sales Detail.'!$D$27</definedName>
    <definedName name="QB_ROW_648230" localSheetId="21" hidden="1">'Sales - Detail'!$D$11</definedName>
    <definedName name="QB_ROW_648230" localSheetId="19" hidden="1">'Sales Detail'!$D$12</definedName>
    <definedName name="QB_ROW_648230" localSheetId="20" hidden="1">'Sales Detail.'!$D$12</definedName>
    <definedName name="QB_ROW_662230" localSheetId="19" hidden="1">'Sales Detail'!$D$226</definedName>
    <definedName name="QB_ROW_662230" localSheetId="20" hidden="1">'Sales Detail.'!$D$219</definedName>
    <definedName name="QB_ROW_666230" localSheetId="19" hidden="1">'Sales Detail'!$D$196</definedName>
    <definedName name="QB_ROW_667230" localSheetId="21" hidden="1">'Sales - Detail'!$D$174</definedName>
    <definedName name="QB_ROW_667230" localSheetId="19" hidden="1">'Sales Detail'!$D$218</definedName>
    <definedName name="QB_ROW_667230" localSheetId="20" hidden="1">'Sales Detail.'!$D$212</definedName>
    <definedName name="QB_ROW_700230" localSheetId="21" hidden="1">'Sales - Detail'!$D$107</definedName>
    <definedName name="QB_ROW_700230" localSheetId="19" hidden="1">'Sales Detail'!$D$136</definedName>
    <definedName name="QB_ROW_700230" localSheetId="20" hidden="1">'Sales Detail.'!$D$133</definedName>
    <definedName name="QB_ROW_703230" localSheetId="21" hidden="1">'Sales - Detail'!$D$100</definedName>
    <definedName name="QB_ROW_703230" localSheetId="19" hidden="1">'Sales Detail'!$D$126</definedName>
    <definedName name="QB_ROW_703230" localSheetId="20" hidden="1">'Sales Detail.'!$D$123</definedName>
    <definedName name="QB_ROW_709230" localSheetId="21" hidden="1">'Sales - Detail'!$D$57</definedName>
    <definedName name="QB_ROW_709230" localSheetId="19" hidden="1">'Sales Detail'!$D$76</definedName>
    <definedName name="QB_ROW_709230" localSheetId="20" hidden="1">'Sales Detail.'!$D$76</definedName>
    <definedName name="QB_ROW_710230" localSheetId="21" hidden="1">'Sales - Detail'!$D$173</definedName>
    <definedName name="QB_ROW_710230" localSheetId="19" hidden="1">'Sales Detail'!$D$217</definedName>
    <definedName name="QB_ROW_710230" localSheetId="20" hidden="1">'Sales Detail.'!$D$211</definedName>
    <definedName name="QB_ROW_712230" localSheetId="21" hidden="1">'Sales - Detail'!$D$98</definedName>
    <definedName name="QB_ROW_712230" localSheetId="19" hidden="1">'Sales Detail'!$D$123</definedName>
    <definedName name="QB_ROW_712230" localSheetId="20" hidden="1">'Sales Detail.'!$D$120</definedName>
    <definedName name="QB_ROW_716230" localSheetId="19" hidden="1">'Sales Detail'!$D$195</definedName>
    <definedName name="QB_ROW_717230" localSheetId="21" hidden="1">'Sales - Detail'!$D$180</definedName>
    <definedName name="QB_ROW_717230" localSheetId="19" hidden="1">'Sales Detail'!$D$227</definedName>
    <definedName name="QB_ROW_717230" localSheetId="20" hidden="1">'Sales Detail.'!$D$220</definedName>
    <definedName name="QB_ROW_724230" localSheetId="21" hidden="1">'Sales - Detail'!$D$129</definedName>
    <definedName name="QB_ROW_724230" localSheetId="19" hidden="1">'Sales Detail'!$D$163</definedName>
    <definedName name="QB_ROW_724230" localSheetId="20" hidden="1">'Sales Detail.'!$D$159</definedName>
    <definedName name="QB_ROW_725230" localSheetId="21" hidden="1">'Sales - Detail'!$D$68</definedName>
    <definedName name="QB_ROW_725230" localSheetId="19" hidden="1">'Sales Detail'!$D$87</definedName>
    <definedName name="QB_ROW_725230" localSheetId="20" hidden="1">'Sales Detail.'!$D$85</definedName>
    <definedName name="QB_ROW_737230" localSheetId="19" hidden="1">'Sales Detail'!$D$197</definedName>
    <definedName name="QB_ROW_737230" localSheetId="20" hidden="1">'Sales Detail.'!$D$191</definedName>
    <definedName name="QB_ROW_789230" localSheetId="21" hidden="1">'Sales - Detail'!$D$33</definedName>
    <definedName name="QB_ROW_789230" localSheetId="19" hidden="1">'Sales Detail'!$D$42</definedName>
    <definedName name="QB_ROW_789230" localSheetId="20" hidden="1">'Sales Detail.'!$D$42</definedName>
    <definedName name="QB_ROW_800230" localSheetId="21" hidden="1">'Sales - Detail'!$D$78</definedName>
    <definedName name="QB_ROW_800230" localSheetId="19" hidden="1">'Sales Detail'!$D$98</definedName>
    <definedName name="QB_ROW_800230" localSheetId="20" hidden="1">'Sales Detail.'!$D$95</definedName>
    <definedName name="QB_ROW_81220" localSheetId="21" hidden="1">'Sales - Detail'!$C$275</definedName>
    <definedName name="QB_ROW_81220" localSheetId="19" hidden="1">'Sales Detail'!$C$349</definedName>
    <definedName name="QB_ROW_81220" localSheetId="20" hidden="1">'Sales Detail.'!$C$339</definedName>
    <definedName name="QB_ROW_82020" localSheetId="21" hidden="1">'Sales - Detail'!$C$50</definedName>
    <definedName name="QB_ROW_82020" localSheetId="19" hidden="1">'Sales Detail'!$C$69</definedName>
    <definedName name="QB_ROW_82020" localSheetId="20" hidden="1">'Sales Detail.'!$C$69</definedName>
    <definedName name="QB_ROW_82320" localSheetId="21" hidden="1">'Sales - Detail'!$C$54</definedName>
    <definedName name="QB_ROW_82320" localSheetId="19" hidden="1">'Sales Detail'!$C$73</definedName>
    <definedName name="QB_ROW_82320" localSheetId="20" hidden="1">'Sales Detail.'!$C$73</definedName>
    <definedName name="QB_ROW_859230" localSheetId="21" hidden="1">'Sales - Detail'!$D$19</definedName>
    <definedName name="QB_ROW_859230" localSheetId="19" hidden="1">'Sales Detail'!$D$24</definedName>
    <definedName name="QB_ROW_859230" localSheetId="20" hidden="1">'Sales Detail.'!$D$24</definedName>
    <definedName name="QB_ROW_872230" localSheetId="19" hidden="1">'Sales Detail'!$D$39</definedName>
    <definedName name="QB_ROW_872230" localSheetId="20" hidden="1">'Sales Detail.'!$D$39</definedName>
    <definedName name="QB_ROW_887230" localSheetId="19" hidden="1">'Sales Detail'!$D$283</definedName>
    <definedName name="QB_ROW_887230" localSheetId="20" hidden="1">'Sales Detail.'!$D$274</definedName>
    <definedName name="QB_ROW_892230" localSheetId="21" hidden="1">'Sales - Detail'!$D$116</definedName>
    <definedName name="QB_ROW_892230" localSheetId="19" hidden="1">'Sales Detail'!$D$146</definedName>
    <definedName name="QB_ROW_892230" localSheetId="20" hidden="1">'Sales Detail.'!$D$143</definedName>
    <definedName name="QB_ROW_905230" localSheetId="21" hidden="1">'Sales - Detail'!$D$161</definedName>
    <definedName name="QB_ROW_905230" localSheetId="19" hidden="1">'Sales Detail'!$D$201</definedName>
    <definedName name="QB_ROW_905230" localSheetId="20" hidden="1">'Sales Detail.'!$D$195</definedName>
    <definedName name="QB_ROW_9220" localSheetId="21" hidden="1">'Sales - Detail'!$C$280</definedName>
    <definedName name="QB_ROW_9220" localSheetId="19" hidden="1">'Sales Detail'!$C$354</definedName>
    <definedName name="QB_ROW_9220" localSheetId="20" hidden="1">'Sales Detail.'!$C$344</definedName>
    <definedName name="QB_ROW_930230" localSheetId="21" hidden="1">'Sales - Detail'!$D$17</definedName>
    <definedName name="QB_ROW_930230" localSheetId="19" hidden="1">'Sales Detail'!$D$19</definedName>
    <definedName name="QB_ROW_930230" localSheetId="20" hidden="1">'Sales Detail.'!$D$19</definedName>
    <definedName name="QB_ROW_943220" localSheetId="21" hidden="1">'Sales - Detail'!$C$270</definedName>
    <definedName name="QB_ROW_943220" localSheetId="19" hidden="1">'Sales Detail'!$C$344</definedName>
    <definedName name="QB_ROW_943220" localSheetId="20" hidden="1">'Sales Detail.'!$C$334</definedName>
    <definedName name="QB_ROW_944220" localSheetId="21" hidden="1">'Sales - Detail'!$C$269</definedName>
    <definedName name="QB_ROW_944220" localSheetId="19" hidden="1">'Sales Detail'!$C$343</definedName>
    <definedName name="QB_ROW_944220" localSheetId="20" hidden="1">'Sales Detail.'!$C$333</definedName>
    <definedName name="QBCANSUPPORTUPDATE" localSheetId="21">TRUE</definedName>
    <definedName name="QBCANSUPPORTUPDATE" localSheetId="19">TRUE</definedName>
    <definedName name="QBCANSUPPORTUPDATE" localSheetId="20">TRUE</definedName>
    <definedName name="QBCOMPANYFILENAME" localSheetId="21">"\\10.0.0.41\QuickBooks\QB-TFI-SL\TFI-SL.QBW"</definedName>
    <definedName name="QBCOMPANYFILENAME" localSheetId="19">"\\10.0.0.41\QuickBooks\QB-TFI-SL\TFI-SL.QBW"</definedName>
    <definedName name="QBCOMPANYFILENAME" localSheetId="20">"\\10.0.0.41\QuickBooks\QB-TFI-SL\TFI-SL.QBW"</definedName>
    <definedName name="QBENDDATE" localSheetId="21">20161231</definedName>
    <definedName name="QBENDDATE" localSheetId="19">20161031</definedName>
    <definedName name="QBENDDATE" localSheetId="20">20161031</definedName>
    <definedName name="QBHEADERSONSCREEN" localSheetId="21">FALSE</definedName>
    <definedName name="QBHEADERSONSCREEN" localSheetId="19">FALSE</definedName>
    <definedName name="QBHEADERSONSCREEN" localSheetId="20">FALSE</definedName>
    <definedName name="QBMETADATASIZE" localSheetId="21">5795</definedName>
    <definedName name="QBMETADATASIZE" localSheetId="19">5795</definedName>
    <definedName name="QBMETADATASIZE" localSheetId="20">5795</definedName>
    <definedName name="QBPRESERVECOLOR" localSheetId="21">TRUE</definedName>
    <definedName name="QBPRESERVECOLOR" localSheetId="19">TRUE</definedName>
    <definedName name="QBPRESERVECOLOR" localSheetId="20">TRUE</definedName>
    <definedName name="QBPRESERVEFONT" localSheetId="21">TRUE</definedName>
    <definedName name="QBPRESERVEFONT" localSheetId="19">TRUE</definedName>
    <definedName name="QBPRESERVEFONT" localSheetId="20">TRUE</definedName>
    <definedName name="QBPRESERVEROWHEIGHT" localSheetId="21">TRUE</definedName>
    <definedName name="QBPRESERVEROWHEIGHT" localSheetId="19">FALSE</definedName>
    <definedName name="QBPRESERVEROWHEIGHT" localSheetId="20">FALSE</definedName>
    <definedName name="QBPRESERVESPACE" localSheetId="21">TRUE</definedName>
    <definedName name="QBPRESERVESPACE" localSheetId="19">FALSE</definedName>
    <definedName name="QBPRESERVESPACE" localSheetId="20">FALSE</definedName>
    <definedName name="QBREPORTCOLAXIS" localSheetId="21">6</definedName>
    <definedName name="QBREPORTCOLAXIS" localSheetId="19">6</definedName>
    <definedName name="QBREPORTCOLAXIS" localSheetId="20">6</definedName>
    <definedName name="QBREPORTCOMPANYID" localSheetId="21">"e9b894c4907c4b609f78f1fc62702593"</definedName>
    <definedName name="QBREPORTCOMPANYID" localSheetId="19">"e9b894c4907c4b609f78f1fc62702593"</definedName>
    <definedName name="QBREPORTCOMPANYID" localSheetId="20">"e9b894c4907c4b609f78f1fc62702593"</definedName>
    <definedName name="QBREPORTCOMPARECOL_ANNUALBUDGET" localSheetId="21">FALSE</definedName>
    <definedName name="QBREPORTCOMPARECOL_ANNUALBUDGET" localSheetId="19">FALSE</definedName>
    <definedName name="QBREPORTCOMPARECOL_ANNUALBUDGET" localSheetId="20">FALSE</definedName>
    <definedName name="QBREPORTCOMPARECOL_AVGCOGS" localSheetId="21">FALSE</definedName>
    <definedName name="QBREPORTCOMPARECOL_AVGCOGS" localSheetId="19">FALSE</definedName>
    <definedName name="QBREPORTCOMPARECOL_AVGCOGS" localSheetId="20">FALSE</definedName>
    <definedName name="QBREPORTCOMPARECOL_AVGPRICE" localSheetId="21">TRUE</definedName>
    <definedName name="QBREPORTCOMPARECOL_AVGPRICE" localSheetId="19">TRUE</definedName>
    <definedName name="QBREPORTCOMPARECOL_AVGPRICE" localSheetId="20">TRUE</definedName>
    <definedName name="QBREPORTCOMPARECOL_BUDDIFF" localSheetId="21">FALSE</definedName>
    <definedName name="QBREPORTCOMPARECOL_BUDDIFF" localSheetId="19">FALSE</definedName>
    <definedName name="QBREPORTCOMPARECOL_BUDDIFF" localSheetId="20">FALSE</definedName>
    <definedName name="QBREPORTCOMPARECOL_BUDGET" localSheetId="21">FALSE</definedName>
    <definedName name="QBREPORTCOMPARECOL_BUDGET" localSheetId="19">FALSE</definedName>
    <definedName name="QBREPORTCOMPARECOL_BUDGET" localSheetId="20">FALSE</definedName>
    <definedName name="QBREPORTCOMPARECOL_BUDPCT" localSheetId="21">FALSE</definedName>
    <definedName name="QBREPORTCOMPARECOL_BUDPCT" localSheetId="19">FALSE</definedName>
    <definedName name="QBREPORTCOMPARECOL_BUDPCT" localSheetId="20">FALSE</definedName>
    <definedName name="QBREPORTCOMPARECOL_COGS" localSheetId="21">FALSE</definedName>
    <definedName name="QBREPORTCOMPARECOL_COGS" localSheetId="19">TRUE</definedName>
    <definedName name="QBREPORTCOMPARECOL_COGS" localSheetId="20">FALSE</definedName>
    <definedName name="QBREPORTCOMPARECOL_EXCLUDEAMOUNT" localSheetId="21">FALSE</definedName>
    <definedName name="QBREPORTCOMPARECOL_EXCLUDEAMOUNT" localSheetId="19">FALSE</definedName>
    <definedName name="QBREPORTCOMPARECOL_EXCLUDEAMOUNT" localSheetId="20">FALSE</definedName>
    <definedName name="QBREPORTCOMPARECOL_EXCLUDECURPERIOD" localSheetId="21">FALSE</definedName>
    <definedName name="QBREPORTCOMPARECOL_EXCLUDECURPERIOD" localSheetId="19">FALSE</definedName>
    <definedName name="QBREPORTCOMPARECOL_EXCLUDECURPERIOD" localSheetId="20">FALSE</definedName>
    <definedName name="QBREPORTCOMPARECOL_FORECAST" localSheetId="21">FALSE</definedName>
    <definedName name="QBREPORTCOMPARECOL_FORECAST" localSheetId="19">FALSE</definedName>
    <definedName name="QBREPORTCOMPARECOL_FORECAST" localSheetId="20">FALSE</definedName>
    <definedName name="QBREPORTCOMPARECOL_GROSSMARGIN" localSheetId="21">FALSE</definedName>
    <definedName name="QBREPORTCOMPARECOL_GROSSMARGIN" localSheetId="19">TRUE</definedName>
    <definedName name="QBREPORTCOMPARECOL_GROSSMARGIN" localSheetId="20">FALSE</definedName>
    <definedName name="QBREPORTCOMPARECOL_GROSSMARGINPCT" localSheetId="21">FALSE</definedName>
    <definedName name="QBREPORTCOMPARECOL_GROSSMARGINPCT" localSheetId="19">FALSE</definedName>
    <definedName name="QBREPORTCOMPARECOL_GROSSMARGINPCT" localSheetId="20">FALSE</definedName>
    <definedName name="QBREPORTCOMPARECOL_HOURS" localSheetId="21">FALSE</definedName>
    <definedName name="QBREPORTCOMPARECOL_HOURS" localSheetId="19">FALSE</definedName>
    <definedName name="QBREPORTCOMPARECOL_HOURS" localSheetId="20">FALSE</definedName>
    <definedName name="QBREPORTCOMPARECOL_PCTCOL" localSheetId="21">FALSE</definedName>
    <definedName name="QBREPORTCOMPARECOL_PCTCOL" localSheetId="19">FALSE</definedName>
    <definedName name="QBREPORTCOMPARECOL_PCTCOL" localSheetId="20">FALSE</definedName>
    <definedName name="QBREPORTCOMPARECOL_PCTEXPENSE" localSheetId="21">FALSE</definedName>
    <definedName name="QBREPORTCOMPARECOL_PCTEXPENSE" localSheetId="19">FALSE</definedName>
    <definedName name="QBREPORTCOMPARECOL_PCTEXPENSE" localSheetId="20">FALSE</definedName>
    <definedName name="QBREPORTCOMPARECOL_PCTINCOME" localSheetId="21">FALSE</definedName>
    <definedName name="QBREPORTCOMPARECOL_PCTINCOME" localSheetId="19">FALSE</definedName>
    <definedName name="QBREPORTCOMPARECOL_PCTINCOME" localSheetId="20">FALSE</definedName>
    <definedName name="QBREPORTCOMPARECOL_PCTOFSALES" localSheetId="21">TRUE</definedName>
    <definedName name="QBREPORTCOMPARECOL_PCTOFSALES" localSheetId="19">TRUE</definedName>
    <definedName name="QBREPORTCOMPARECOL_PCTOFSALES" localSheetId="20">TRUE</definedName>
    <definedName name="QBREPORTCOMPARECOL_PCTROW" localSheetId="21">FALSE</definedName>
    <definedName name="QBREPORTCOMPARECOL_PCTROW" localSheetId="19">FALSE</definedName>
    <definedName name="QBREPORTCOMPARECOL_PCTROW" localSheetId="20">FALSE</definedName>
    <definedName name="QBREPORTCOMPARECOL_PPDIFF" localSheetId="21">FALSE</definedName>
    <definedName name="QBREPORTCOMPARECOL_PPDIFF" localSheetId="19">FALSE</definedName>
    <definedName name="QBREPORTCOMPARECOL_PPDIFF" localSheetId="20">FALSE</definedName>
    <definedName name="QBREPORTCOMPARECOL_PPPCT" localSheetId="21">FALSE</definedName>
    <definedName name="QBREPORTCOMPARECOL_PPPCT" localSheetId="19">FALSE</definedName>
    <definedName name="QBREPORTCOMPARECOL_PPPCT" localSheetId="20">FALSE</definedName>
    <definedName name="QBREPORTCOMPARECOL_PREVPERIOD" localSheetId="21">FALSE</definedName>
    <definedName name="QBREPORTCOMPARECOL_PREVPERIOD" localSheetId="19">FALSE</definedName>
    <definedName name="QBREPORTCOMPARECOL_PREVPERIOD" localSheetId="20">FALSE</definedName>
    <definedName name="QBREPORTCOMPARECOL_PREVYEAR" localSheetId="21">FALSE</definedName>
    <definedName name="QBREPORTCOMPARECOL_PREVYEAR" localSheetId="19">FALSE</definedName>
    <definedName name="QBREPORTCOMPARECOL_PREVYEAR" localSheetId="20">FALSE</definedName>
    <definedName name="QBREPORTCOMPARECOL_PYDIFF" localSheetId="21">FALSE</definedName>
    <definedName name="QBREPORTCOMPARECOL_PYDIFF" localSheetId="19">FALSE</definedName>
    <definedName name="QBREPORTCOMPARECOL_PYDIFF" localSheetId="20">FALSE</definedName>
    <definedName name="QBREPORTCOMPARECOL_PYPCT" localSheetId="21">FALSE</definedName>
    <definedName name="QBREPORTCOMPARECOL_PYPCT" localSheetId="19">FALSE</definedName>
    <definedName name="QBREPORTCOMPARECOL_PYPCT" localSheetId="20">FALSE</definedName>
    <definedName name="QBREPORTCOMPARECOL_QTY" localSheetId="21">TRUE</definedName>
    <definedName name="QBREPORTCOMPARECOL_QTY" localSheetId="19">TRUE</definedName>
    <definedName name="QBREPORTCOMPARECOL_QTY" localSheetId="20">TRUE</definedName>
    <definedName name="QBREPORTCOMPARECOL_RATE" localSheetId="21">FALSE</definedName>
    <definedName name="QBREPORTCOMPARECOL_RATE" localSheetId="19">FALSE</definedName>
    <definedName name="QBREPORTCOMPARECOL_RATE" localSheetId="20">FALSE</definedName>
    <definedName name="QBREPORTCOMPARECOL_TRIPBILLEDMILES" localSheetId="21">FALSE</definedName>
    <definedName name="QBREPORTCOMPARECOL_TRIPBILLEDMILES" localSheetId="19">FALSE</definedName>
    <definedName name="QBREPORTCOMPARECOL_TRIPBILLEDMILES" localSheetId="20">FALSE</definedName>
    <definedName name="QBREPORTCOMPARECOL_TRIPBILLINGAMOUNT" localSheetId="21">FALSE</definedName>
    <definedName name="QBREPORTCOMPARECOL_TRIPBILLINGAMOUNT" localSheetId="19">FALSE</definedName>
    <definedName name="QBREPORTCOMPARECOL_TRIPBILLINGAMOUNT" localSheetId="20">FALSE</definedName>
    <definedName name="QBREPORTCOMPARECOL_TRIPMILES" localSheetId="21">FALSE</definedName>
    <definedName name="QBREPORTCOMPARECOL_TRIPMILES" localSheetId="19">FALSE</definedName>
    <definedName name="QBREPORTCOMPARECOL_TRIPMILES" localSheetId="20">FALSE</definedName>
    <definedName name="QBREPORTCOMPARECOL_TRIPNOTBILLABLEMILES" localSheetId="21">FALSE</definedName>
    <definedName name="QBREPORTCOMPARECOL_TRIPNOTBILLABLEMILES" localSheetId="19">FALSE</definedName>
    <definedName name="QBREPORTCOMPARECOL_TRIPNOTBILLABLEMILES" localSheetId="20">FALSE</definedName>
    <definedName name="QBREPORTCOMPARECOL_TRIPTAXDEDUCTIBLEAMOUNT" localSheetId="21">FALSE</definedName>
    <definedName name="QBREPORTCOMPARECOL_TRIPTAXDEDUCTIBLEAMOUNT" localSheetId="19">FALSE</definedName>
    <definedName name="QBREPORTCOMPARECOL_TRIPTAXDEDUCTIBLEAMOUNT" localSheetId="20">FALSE</definedName>
    <definedName name="QBREPORTCOMPARECOL_TRIPUNBILLEDMILES" localSheetId="21">FALSE</definedName>
    <definedName name="QBREPORTCOMPARECOL_TRIPUNBILLEDMILES" localSheetId="19">FALSE</definedName>
    <definedName name="QBREPORTCOMPARECOL_TRIPUNBILLEDMILES" localSheetId="20">FALSE</definedName>
    <definedName name="QBREPORTCOMPARECOL_YTD" localSheetId="21">FALSE</definedName>
    <definedName name="QBREPORTCOMPARECOL_YTD" localSheetId="19">FALSE</definedName>
    <definedName name="QBREPORTCOMPARECOL_YTD" localSheetId="20">FALSE</definedName>
    <definedName name="QBREPORTCOMPARECOL_YTDBUDGET" localSheetId="21">FALSE</definedName>
    <definedName name="QBREPORTCOMPARECOL_YTDBUDGET" localSheetId="19">FALSE</definedName>
    <definedName name="QBREPORTCOMPARECOL_YTDBUDGET" localSheetId="20">FALSE</definedName>
    <definedName name="QBREPORTCOMPARECOL_YTDPCT" localSheetId="21">FALSE</definedName>
    <definedName name="QBREPORTCOMPARECOL_YTDPCT" localSheetId="19">FALSE</definedName>
    <definedName name="QBREPORTCOMPARECOL_YTDPCT" localSheetId="20">FALSE</definedName>
    <definedName name="QBREPORTROWAXIS" localSheetId="21">21</definedName>
    <definedName name="QBREPORTROWAXIS" localSheetId="19">21</definedName>
    <definedName name="QBREPORTROWAXIS" localSheetId="20">21</definedName>
    <definedName name="QBREPORTSUBCOLAXIS" localSheetId="21">24</definedName>
    <definedName name="QBREPORTSUBCOLAXIS" localSheetId="19">24</definedName>
    <definedName name="QBREPORTSUBCOLAXIS" localSheetId="20">24</definedName>
    <definedName name="QBREPORTTYPE" localSheetId="21">10</definedName>
    <definedName name="QBREPORTTYPE" localSheetId="19">10</definedName>
    <definedName name="QBREPORTTYPE" localSheetId="20">10</definedName>
    <definedName name="QBROWHEADERS" localSheetId="21">4</definedName>
    <definedName name="QBROWHEADERS" localSheetId="19">4</definedName>
    <definedName name="QBROWHEADERS" localSheetId="20">4</definedName>
    <definedName name="QBSTARTDATE" localSheetId="21">20160101</definedName>
    <definedName name="QBSTARTDATE" localSheetId="19">20160101</definedName>
    <definedName name="QBSTARTDATE" localSheetId="20">20160101</definedName>
  </definedNames>
  <calcPr calcId="152511"/>
</workbook>
</file>

<file path=xl/calcChain.xml><?xml version="1.0" encoding="utf-8"?>
<calcChain xmlns="http://schemas.openxmlformats.org/spreadsheetml/2006/main">
  <c r="E8" i="28" l="1"/>
  <c r="E7" i="28"/>
  <c r="J14" i="27"/>
  <c r="E9" i="28"/>
  <c r="E6" i="28"/>
  <c r="G14" i="27"/>
  <c r="F14" i="27"/>
  <c r="M14" i="27"/>
  <c r="K10" i="27"/>
  <c r="G10" i="27"/>
  <c r="J10" i="27" s="1"/>
  <c r="L10" i="27" s="1"/>
  <c r="M10" i="27" s="1"/>
  <c r="F10" i="27"/>
  <c r="K9" i="27"/>
  <c r="G9" i="27"/>
  <c r="J9" i="27" s="1"/>
  <c r="L9" i="27" s="1"/>
  <c r="M9" i="27" s="1"/>
  <c r="B9" i="27"/>
  <c r="B10" i="27" s="1"/>
  <c r="K8" i="27"/>
  <c r="J8" i="27"/>
  <c r="L8" i="27" s="1"/>
  <c r="M8" i="27" s="1"/>
  <c r="F8" i="27"/>
  <c r="B8" i="27"/>
  <c r="E11" i="28" l="1"/>
  <c r="L14" i="3" l="1"/>
  <c r="L15" i="3"/>
  <c r="I15" i="3"/>
  <c r="F36" i="29"/>
  <c r="D9" i="28"/>
  <c r="D8" i="28"/>
  <c r="F8" i="28" s="1"/>
  <c r="D7" i="28"/>
  <c r="F7" i="28" s="1"/>
  <c r="F28" i="29"/>
  <c r="F11" i="29"/>
  <c r="D11" i="28" l="1"/>
  <c r="K7" i="27"/>
  <c r="G7" i="27"/>
  <c r="F7" i="27"/>
  <c r="J7" i="27" s="1"/>
  <c r="K6" i="27"/>
  <c r="G6" i="27"/>
  <c r="J6" i="27" s="1"/>
  <c r="F6" i="27"/>
  <c r="L7" i="27" l="1"/>
  <c r="M7" i="27" s="1"/>
  <c r="L6" i="27"/>
  <c r="M6" i="27" s="1"/>
  <c r="H14" i="27"/>
  <c r="B11" i="27"/>
  <c r="B7" i="27"/>
  <c r="K14" i="27"/>
  <c r="I16" i="3" s="1"/>
  <c r="I19" i="3" s="1"/>
  <c r="E16" i="3"/>
  <c r="E12" i="28" l="1"/>
  <c r="G16" i="27"/>
  <c r="I14" i="27"/>
  <c r="K13" i="21"/>
  <c r="I16" i="27" l="1"/>
  <c r="F16" i="27"/>
  <c r="D16" i="3"/>
  <c r="H16" i="27"/>
  <c r="L14" i="27"/>
  <c r="D11" i="23"/>
  <c r="I14" i="21"/>
  <c r="G15" i="3" s="1"/>
  <c r="H14" i="21"/>
  <c r="I13" i="21"/>
  <c r="J13" i="21" s="1"/>
  <c r="L13" i="21" s="1"/>
  <c r="M13" i="21" s="1"/>
  <c r="K12" i="21"/>
  <c r="G12" i="21"/>
  <c r="F12" i="21"/>
  <c r="K11" i="21"/>
  <c r="G11" i="21"/>
  <c r="F11" i="21"/>
  <c r="J11" i="21" s="1"/>
  <c r="B11" i="21"/>
  <c r="J16" i="27" l="1"/>
  <c r="J12" i="21"/>
  <c r="E9" i="23" s="1"/>
  <c r="F9" i="23" s="1"/>
  <c r="L12" i="21"/>
  <c r="M12" i="21" s="1"/>
  <c r="L11" i="21"/>
  <c r="M11" i="21" s="1"/>
  <c r="AP345" i="26" l="1"/>
  <c r="AO345" i="26"/>
  <c r="AL345" i="26"/>
  <c r="AK345" i="26"/>
  <c r="AH345" i="26"/>
  <c r="AG345" i="26"/>
  <c r="AD345" i="26"/>
  <c r="AC345" i="26"/>
  <c r="Z345" i="26"/>
  <c r="Y345" i="26"/>
  <c r="V345" i="26"/>
  <c r="U345" i="26"/>
  <c r="R345" i="26"/>
  <c r="Q345" i="26"/>
  <c r="N345" i="26"/>
  <c r="M345" i="26"/>
  <c r="J345" i="26"/>
  <c r="I345" i="26"/>
  <c r="AS345" i="26" s="1"/>
  <c r="F345" i="26"/>
  <c r="E345" i="26"/>
  <c r="AT344" i="26"/>
  <c r="AS344" i="26"/>
  <c r="AT343" i="26"/>
  <c r="AS343" i="26"/>
  <c r="AT342" i="26"/>
  <c r="AS342" i="26"/>
  <c r="AP340" i="26"/>
  <c r="AO340" i="26"/>
  <c r="AL340" i="26"/>
  <c r="AK340" i="26"/>
  <c r="AH340" i="26"/>
  <c r="AG340" i="26"/>
  <c r="AD340" i="26"/>
  <c r="AC340" i="26"/>
  <c r="Z340" i="26"/>
  <c r="Y340" i="26"/>
  <c r="V340" i="26"/>
  <c r="U340" i="26"/>
  <c r="R340" i="26"/>
  <c r="Q340" i="26"/>
  <c r="N340" i="26"/>
  <c r="M340" i="26"/>
  <c r="J340" i="26"/>
  <c r="I340" i="26"/>
  <c r="F340" i="26"/>
  <c r="E340" i="26"/>
  <c r="AT339" i="26"/>
  <c r="AS339" i="26"/>
  <c r="AP337" i="26"/>
  <c r="AO337" i="26"/>
  <c r="AL337" i="26"/>
  <c r="AK337" i="26"/>
  <c r="AH337" i="26"/>
  <c r="AG337" i="26"/>
  <c r="AD337" i="26"/>
  <c r="AC337" i="26"/>
  <c r="Z337" i="26"/>
  <c r="Y337" i="26"/>
  <c r="V337" i="26"/>
  <c r="U337" i="26"/>
  <c r="R337" i="26"/>
  <c r="Q337" i="26"/>
  <c r="N337" i="26"/>
  <c r="M337" i="26"/>
  <c r="J337" i="26"/>
  <c r="I337" i="26"/>
  <c r="F337" i="26"/>
  <c r="AT337" i="26" s="1"/>
  <c r="E337" i="26"/>
  <c r="AT336" i="26"/>
  <c r="AS336" i="26"/>
  <c r="AT335" i="26"/>
  <c r="AS335" i="26"/>
  <c r="AT334" i="26"/>
  <c r="AS334" i="26"/>
  <c r="AT333" i="26"/>
  <c r="AS333" i="26"/>
  <c r="AP330" i="26"/>
  <c r="AO330" i="26"/>
  <c r="AL330" i="26"/>
  <c r="AK330" i="26"/>
  <c r="AH330" i="26"/>
  <c r="AT330" i="26" s="1"/>
  <c r="AG330" i="26"/>
  <c r="AD330" i="26"/>
  <c r="AC330" i="26"/>
  <c r="Z330" i="26"/>
  <c r="Y330" i="26"/>
  <c r="V330" i="26"/>
  <c r="U330" i="26"/>
  <c r="R330" i="26"/>
  <c r="Q330" i="26"/>
  <c r="N330" i="26"/>
  <c r="M330" i="26"/>
  <c r="AS330" i="26" s="1"/>
  <c r="J330" i="26"/>
  <c r="I330" i="26"/>
  <c r="F330" i="26"/>
  <c r="E330" i="26"/>
  <c r="AT329" i="26"/>
  <c r="AS329" i="26"/>
  <c r="AT328" i="26"/>
  <c r="AS328" i="26"/>
  <c r="AT327" i="26"/>
  <c r="AS327" i="26"/>
  <c r="AT326" i="26"/>
  <c r="AS326" i="26"/>
  <c r="AT325" i="26"/>
  <c r="AS325" i="26"/>
  <c r="AT324" i="26"/>
  <c r="AS324" i="26"/>
  <c r="AT323" i="26"/>
  <c r="AS323" i="26"/>
  <c r="AT322" i="26"/>
  <c r="AS322" i="26"/>
  <c r="AT321" i="26"/>
  <c r="AS321" i="26"/>
  <c r="AT320" i="26"/>
  <c r="AS320" i="26"/>
  <c r="AT319" i="26"/>
  <c r="AS319" i="26"/>
  <c r="AT318" i="26"/>
  <c r="AS318" i="26"/>
  <c r="AT317" i="26"/>
  <c r="AS317" i="26"/>
  <c r="AT316" i="26"/>
  <c r="AS316" i="26"/>
  <c r="AT315" i="26"/>
  <c r="AS315" i="26"/>
  <c r="AT314" i="26"/>
  <c r="AS314" i="26"/>
  <c r="AT313" i="26"/>
  <c r="AS313" i="26"/>
  <c r="AT312" i="26"/>
  <c r="AS312" i="26"/>
  <c r="AT311" i="26"/>
  <c r="AS311" i="26"/>
  <c r="AT310" i="26"/>
  <c r="AS310" i="26"/>
  <c r="AT309" i="26"/>
  <c r="AS309" i="26"/>
  <c r="W309" i="26"/>
  <c r="AT308" i="26"/>
  <c r="AS308" i="26"/>
  <c r="AT307" i="26"/>
  <c r="AS307" i="26"/>
  <c r="AT306" i="26"/>
  <c r="AS306" i="26"/>
  <c r="AT305" i="26"/>
  <c r="AS305" i="26"/>
  <c r="AT304" i="26"/>
  <c r="AS304" i="26"/>
  <c r="AT303" i="26"/>
  <c r="AS303" i="26"/>
  <c r="AT302" i="26"/>
  <c r="AS302" i="26"/>
  <c r="AT301" i="26"/>
  <c r="AS301" i="26"/>
  <c r="AT300" i="26"/>
  <c r="AS300" i="26"/>
  <c r="AT299" i="26"/>
  <c r="AS299" i="26"/>
  <c r="AT298" i="26"/>
  <c r="AS298" i="26"/>
  <c r="AT297" i="26"/>
  <c r="AS297" i="26"/>
  <c r="AT296" i="26"/>
  <c r="AS296" i="26"/>
  <c r="AT295" i="26"/>
  <c r="AS295" i="26"/>
  <c r="AT294" i="26"/>
  <c r="AS294" i="26"/>
  <c r="AT293" i="26"/>
  <c r="AS293" i="26"/>
  <c r="AT292" i="26"/>
  <c r="AS292" i="26"/>
  <c r="AT291" i="26"/>
  <c r="AS291" i="26"/>
  <c r="AT290" i="26"/>
  <c r="AS290" i="26"/>
  <c r="AT289" i="26"/>
  <c r="AS289" i="26"/>
  <c r="AT288" i="26"/>
  <c r="AS288" i="26"/>
  <c r="AT287" i="26"/>
  <c r="AS287" i="26"/>
  <c r="AT286" i="26"/>
  <c r="AS286" i="26"/>
  <c r="AT285" i="26"/>
  <c r="AS285" i="26"/>
  <c r="AT284" i="26"/>
  <c r="AS284" i="26"/>
  <c r="AT283" i="26"/>
  <c r="AS283" i="26"/>
  <c r="AT282" i="26"/>
  <c r="AS282" i="26"/>
  <c r="AT281" i="26"/>
  <c r="AS281" i="26"/>
  <c r="AT280" i="26"/>
  <c r="AS280" i="26"/>
  <c r="AT279" i="26"/>
  <c r="AS279" i="26"/>
  <c r="AT278" i="26"/>
  <c r="AS278" i="26"/>
  <c r="AT277" i="26"/>
  <c r="AS277" i="26"/>
  <c r="AT276" i="26"/>
  <c r="AS276" i="26"/>
  <c r="AT275" i="26"/>
  <c r="AS275" i="26"/>
  <c r="AT274" i="26"/>
  <c r="AS274" i="26"/>
  <c r="AT273" i="26"/>
  <c r="AS273" i="26"/>
  <c r="AT272" i="26"/>
  <c r="AS272" i="26"/>
  <c r="AE272" i="26"/>
  <c r="AT271" i="26"/>
  <c r="AS271" i="26"/>
  <c r="AT270" i="26"/>
  <c r="AS270" i="26"/>
  <c r="AT269" i="26"/>
  <c r="AS269" i="26"/>
  <c r="AT268" i="26"/>
  <c r="AS268" i="26"/>
  <c r="AA268" i="26"/>
  <c r="AT267" i="26"/>
  <c r="AS267" i="26"/>
  <c r="AT266" i="26"/>
  <c r="AS266" i="26"/>
  <c r="AT265" i="26"/>
  <c r="AS265" i="26"/>
  <c r="AT264" i="26"/>
  <c r="AS264" i="26"/>
  <c r="AQ264" i="26"/>
  <c r="AT263" i="26"/>
  <c r="AS263" i="26"/>
  <c r="AT262" i="26"/>
  <c r="AS262" i="26"/>
  <c r="AT261" i="26"/>
  <c r="AS261" i="26"/>
  <c r="AT260" i="26"/>
  <c r="AS260" i="26"/>
  <c r="AT259" i="26"/>
  <c r="AS259" i="26"/>
  <c r="AT258" i="26"/>
  <c r="AS258" i="26"/>
  <c r="AT257" i="26"/>
  <c r="AS257" i="26"/>
  <c r="AT256" i="26"/>
  <c r="AS256" i="26"/>
  <c r="AT255" i="26"/>
  <c r="AS255" i="26"/>
  <c r="AT254" i="26"/>
  <c r="AS254" i="26"/>
  <c r="AT253" i="26"/>
  <c r="AS253" i="26"/>
  <c r="AT252" i="26"/>
  <c r="AS252" i="26"/>
  <c r="AT251" i="26"/>
  <c r="AS251" i="26"/>
  <c r="AT250" i="26"/>
  <c r="AS250" i="26"/>
  <c r="AT249" i="26"/>
  <c r="AS249" i="26"/>
  <c r="AT248" i="26"/>
  <c r="AS248" i="26"/>
  <c r="AT247" i="26"/>
  <c r="AS247" i="26"/>
  <c r="AT246" i="26"/>
  <c r="AS246" i="26"/>
  <c r="AT245" i="26"/>
  <c r="AS245" i="26"/>
  <c r="AT244" i="26"/>
  <c r="AS244" i="26"/>
  <c r="AT243" i="26"/>
  <c r="AS243" i="26"/>
  <c r="AT242" i="26"/>
  <c r="AS242" i="26"/>
  <c r="AT241" i="26"/>
  <c r="AS241" i="26"/>
  <c r="AT240" i="26"/>
  <c r="AS240" i="26"/>
  <c r="AT239" i="26"/>
  <c r="AS239" i="26"/>
  <c r="AT238" i="26"/>
  <c r="AS238" i="26"/>
  <c r="W238" i="26"/>
  <c r="AT237" i="26"/>
  <c r="AS237" i="26"/>
  <c r="AT236" i="26"/>
  <c r="AS236" i="26"/>
  <c r="AT235" i="26"/>
  <c r="AS235" i="26"/>
  <c r="AT234" i="26"/>
  <c r="AS234" i="26"/>
  <c r="AT233" i="26"/>
  <c r="AS233" i="26"/>
  <c r="K233" i="26"/>
  <c r="AT232" i="26"/>
  <c r="AS232" i="26"/>
  <c r="AT231" i="26"/>
  <c r="AS231" i="26"/>
  <c r="AT230" i="26"/>
  <c r="AS230" i="26"/>
  <c r="AT229" i="26"/>
  <c r="AS229" i="26"/>
  <c r="AT228" i="26"/>
  <c r="AS228" i="26"/>
  <c r="AT227" i="26"/>
  <c r="AS227" i="26"/>
  <c r="AT226" i="26"/>
  <c r="AS226" i="26"/>
  <c r="AT225" i="26"/>
  <c r="AS225" i="26"/>
  <c r="AT224" i="26"/>
  <c r="AS224" i="26"/>
  <c r="AT223" i="26"/>
  <c r="AS223" i="26"/>
  <c r="AT222" i="26"/>
  <c r="AS222" i="26"/>
  <c r="AT221" i="26"/>
  <c r="AS221" i="26"/>
  <c r="AT220" i="26"/>
  <c r="AS220" i="26"/>
  <c r="AT219" i="26"/>
  <c r="AS219" i="26"/>
  <c r="AT218" i="26"/>
  <c r="AS218" i="26"/>
  <c r="AT217" i="26"/>
  <c r="AS217" i="26"/>
  <c r="AT216" i="26"/>
  <c r="AS216" i="26"/>
  <c r="AT215" i="26"/>
  <c r="AS215" i="26"/>
  <c r="AT214" i="26"/>
  <c r="AS214" i="26"/>
  <c r="AT213" i="26"/>
  <c r="AS213" i="26"/>
  <c r="AT212" i="26"/>
  <c r="AS212" i="26"/>
  <c r="AT211" i="26"/>
  <c r="AS211" i="26"/>
  <c r="AT210" i="26"/>
  <c r="AS210" i="26"/>
  <c r="AT209" i="26"/>
  <c r="AS209" i="26"/>
  <c r="AT208" i="26"/>
  <c r="AS208" i="26"/>
  <c r="AT207" i="26"/>
  <c r="AS207" i="26"/>
  <c r="AQ207" i="26"/>
  <c r="AT206" i="26"/>
  <c r="AS206" i="26"/>
  <c r="AT205" i="26"/>
  <c r="AS205" i="26"/>
  <c r="AT204" i="26"/>
  <c r="AS204" i="26"/>
  <c r="AT203" i="26"/>
  <c r="AS203" i="26"/>
  <c r="AT202" i="26"/>
  <c r="AS202" i="26"/>
  <c r="AE202" i="26"/>
  <c r="AT201" i="26"/>
  <c r="AS201" i="26"/>
  <c r="AT200" i="26"/>
  <c r="AS200" i="26"/>
  <c r="AT199" i="26"/>
  <c r="AS199" i="26"/>
  <c r="AT198" i="26"/>
  <c r="AS198" i="26"/>
  <c r="AM198" i="26"/>
  <c r="AT197" i="26"/>
  <c r="AS197" i="26"/>
  <c r="AT196" i="26"/>
  <c r="AS196" i="26"/>
  <c r="AT195" i="26"/>
  <c r="AS195" i="26"/>
  <c r="AT194" i="26"/>
  <c r="AS194" i="26"/>
  <c r="AM194" i="26"/>
  <c r="AT193" i="26"/>
  <c r="AS193" i="26"/>
  <c r="AT192" i="26"/>
  <c r="AS192" i="26"/>
  <c r="AT191" i="26"/>
  <c r="AS191" i="26"/>
  <c r="AT190" i="26"/>
  <c r="AS190" i="26"/>
  <c r="W190" i="26"/>
  <c r="AT189" i="26"/>
  <c r="AS189" i="26"/>
  <c r="AT188" i="26"/>
  <c r="AS188" i="26"/>
  <c r="AT187" i="26"/>
  <c r="AS187" i="26"/>
  <c r="AT186" i="26"/>
  <c r="AS186" i="26"/>
  <c r="AT185" i="26"/>
  <c r="AS185" i="26"/>
  <c r="AT184" i="26"/>
  <c r="AS184" i="26"/>
  <c r="O184" i="26"/>
  <c r="AT183" i="26"/>
  <c r="AS183" i="26"/>
  <c r="K183" i="26"/>
  <c r="AT182" i="26"/>
  <c r="AS182" i="26"/>
  <c r="O182" i="26"/>
  <c r="AT181" i="26"/>
  <c r="AS181" i="26"/>
  <c r="K181" i="26"/>
  <c r="AT180" i="26"/>
  <c r="AS180" i="26"/>
  <c r="AT179" i="26"/>
  <c r="AS179" i="26"/>
  <c r="AT178" i="26"/>
  <c r="AS178" i="26"/>
  <c r="AT177" i="26"/>
  <c r="AS177" i="26"/>
  <c r="AT176" i="26"/>
  <c r="AS176" i="26"/>
  <c r="AT175" i="26"/>
  <c r="AS175" i="26"/>
  <c r="AT174" i="26"/>
  <c r="AS174" i="26"/>
  <c r="AT173" i="26"/>
  <c r="AS173" i="26"/>
  <c r="AT172" i="26"/>
  <c r="AS172" i="26"/>
  <c r="AT171" i="26"/>
  <c r="AS171" i="26"/>
  <c r="AT170" i="26"/>
  <c r="AS170" i="26"/>
  <c r="AT169" i="26"/>
  <c r="AS169" i="26"/>
  <c r="AT168" i="26"/>
  <c r="AS168" i="26"/>
  <c r="AT167" i="26"/>
  <c r="AS167" i="26"/>
  <c r="AT166" i="26"/>
  <c r="AS166" i="26"/>
  <c r="AT165" i="26"/>
  <c r="AS165" i="26"/>
  <c r="AT164" i="26"/>
  <c r="AS164" i="26"/>
  <c r="AT163" i="26"/>
  <c r="AS163" i="26"/>
  <c r="W163" i="26"/>
  <c r="AT162" i="26"/>
  <c r="AS162" i="26"/>
  <c r="O162" i="26"/>
  <c r="AT161" i="26"/>
  <c r="AS161" i="26"/>
  <c r="AT160" i="26"/>
  <c r="AS160" i="26"/>
  <c r="AT159" i="26"/>
  <c r="AS159" i="26"/>
  <c r="AM159" i="26"/>
  <c r="AT158" i="26"/>
  <c r="AS158" i="26"/>
  <c r="AE158" i="26"/>
  <c r="AT157" i="26"/>
  <c r="AS157" i="26"/>
  <c r="AT156" i="26"/>
  <c r="AS156" i="26"/>
  <c r="AT155" i="26"/>
  <c r="AS155" i="26"/>
  <c r="W155" i="26"/>
  <c r="AT154" i="26"/>
  <c r="AS154" i="26"/>
  <c r="O154" i="26"/>
  <c r="AT153" i="26"/>
  <c r="AS153" i="26"/>
  <c r="AT152" i="26"/>
  <c r="AS152" i="26"/>
  <c r="AT151" i="26"/>
  <c r="AS151" i="26"/>
  <c r="AM151" i="26"/>
  <c r="AT150" i="26"/>
  <c r="AS150" i="26"/>
  <c r="AE150" i="26"/>
  <c r="AT149" i="26"/>
  <c r="AS149" i="26"/>
  <c r="AT148" i="26"/>
  <c r="AS148" i="26"/>
  <c r="AT147" i="26"/>
  <c r="AS147" i="26"/>
  <c r="W147" i="26"/>
  <c r="AT146" i="26"/>
  <c r="AS146" i="26"/>
  <c r="O146" i="26"/>
  <c r="AT145" i="26"/>
  <c r="AS145" i="26"/>
  <c r="AT144" i="26"/>
  <c r="AS144" i="26"/>
  <c r="AT143" i="26"/>
  <c r="AS143" i="26"/>
  <c r="AM143" i="26"/>
  <c r="AT142" i="26"/>
  <c r="AS142" i="26"/>
  <c r="AE142" i="26"/>
  <c r="AT141" i="26"/>
  <c r="AS141" i="26"/>
  <c r="AT140" i="26"/>
  <c r="AS140" i="26"/>
  <c r="AT139" i="26"/>
  <c r="AS139" i="26"/>
  <c r="W139" i="26"/>
  <c r="AT138" i="26"/>
  <c r="AS138" i="26"/>
  <c r="O138" i="26"/>
  <c r="AT137" i="26"/>
  <c r="AS137" i="26"/>
  <c r="AT136" i="26"/>
  <c r="AS136" i="26"/>
  <c r="AT135" i="26"/>
  <c r="AS135" i="26"/>
  <c r="AM135" i="26"/>
  <c r="AT134" i="26"/>
  <c r="AS134" i="26"/>
  <c r="AE134" i="26"/>
  <c r="AT133" i="26"/>
  <c r="AS133" i="26"/>
  <c r="AT132" i="26"/>
  <c r="AS132" i="26"/>
  <c r="AT131" i="26"/>
  <c r="AS131" i="26"/>
  <c r="W131" i="26"/>
  <c r="AT130" i="26"/>
  <c r="AS130" i="26"/>
  <c r="O130" i="26"/>
  <c r="AT129" i="26"/>
  <c r="AS129" i="26"/>
  <c r="AT128" i="26"/>
  <c r="AS128" i="26"/>
  <c r="AT127" i="26"/>
  <c r="AS127" i="26"/>
  <c r="AM127" i="26"/>
  <c r="AT126" i="26"/>
  <c r="AS126" i="26"/>
  <c r="AE126" i="26"/>
  <c r="AT125" i="26"/>
  <c r="AS125" i="26"/>
  <c r="AT124" i="26"/>
  <c r="AS124" i="26"/>
  <c r="AT123" i="26"/>
  <c r="AS123" i="26"/>
  <c r="W123" i="26"/>
  <c r="AT122" i="26"/>
  <c r="AS122" i="26"/>
  <c r="O122" i="26"/>
  <c r="AT121" i="26"/>
  <c r="AS121" i="26"/>
  <c r="AI121" i="26"/>
  <c r="AT120" i="26"/>
  <c r="AS120" i="26"/>
  <c r="AI120" i="26"/>
  <c r="AT119" i="26"/>
  <c r="AS119" i="26"/>
  <c r="AQ119" i="26"/>
  <c r="AM119" i="26"/>
  <c r="K119" i="26"/>
  <c r="AT118" i="26"/>
  <c r="AS118" i="26"/>
  <c r="AQ118" i="26"/>
  <c r="AE118" i="26"/>
  <c r="K118" i="26"/>
  <c r="AT117" i="26"/>
  <c r="AS117" i="26"/>
  <c r="AT116" i="26"/>
  <c r="AS116" i="26"/>
  <c r="W116" i="26"/>
  <c r="AT115" i="26"/>
  <c r="AS115" i="26"/>
  <c r="AA115" i="26"/>
  <c r="W115" i="26"/>
  <c r="AT114" i="26"/>
  <c r="AS114" i="26"/>
  <c r="AA114" i="26"/>
  <c r="O114" i="26"/>
  <c r="AT113" i="26"/>
  <c r="AS113" i="26"/>
  <c r="AT112" i="26"/>
  <c r="AS112" i="26"/>
  <c r="AM112" i="26"/>
  <c r="AI112" i="26"/>
  <c r="AT111" i="26"/>
  <c r="AS111" i="26"/>
  <c r="AQ111" i="26"/>
  <c r="AM111" i="26"/>
  <c r="K111" i="26"/>
  <c r="AT110" i="26"/>
  <c r="AS110" i="26"/>
  <c r="AQ110" i="26"/>
  <c r="AE110" i="26"/>
  <c r="K110" i="26"/>
  <c r="AT109" i="26"/>
  <c r="AS109" i="26"/>
  <c r="AT108" i="26"/>
  <c r="AS108" i="26"/>
  <c r="W108" i="26"/>
  <c r="AT107" i="26"/>
  <c r="AS107" i="26"/>
  <c r="AA107" i="26"/>
  <c r="W107" i="26"/>
  <c r="AT106" i="26"/>
  <c r="AS106" i="26"/>
  <c r="AA106" i="26"/>
  <c r="O106" i="26"/>
  <c r="AT105" i="26"/>
  <c r="AS105" i="26"/>
  <c r="AT104" i="26"/>
  <c r="AS104" i="26"/>
  <c r="AM104" i="26"/>
  <c r="AT103" i="26"/>
  <c r="AS103" i="26"/>
  <c r="AQ103" i="26"/>
  <c r="AM103" i="26"/>
  <c r="K103" i="26"/>
  <c r="AT102" i="26"/>
  <c r="AS102" i="26"/>
  <c r="AQ102" i="26"/>
  <c r="AE102" i="26"/>
  <c r="K102" i="26"/>
  <c r="AT101" i="26"/>
  <c r="AS101" i="26"/>
  <c r="AT100" i="26"/>
  <c r="AS100" i="26"/>
  <c r="W100" i="26"/>
  <c r="AT99" i="26"/>
  <c r="AS99" i="26"/>
  <c r="AA99" i="26"/>
  <c r="W99" i="26"/>
  <c r="AT98" i="26"/>
  <c r="AS98" i="26"/>
  <c r="AA98" i="26"/>
  <c r="O98" i="26"/>
  <c r="AT97" i="26"/>
  <c r="AS97" i="26"/>
  <c r="AI97" i="26"/>
  <c r="AT96" i="26"/>
  <c r="AS96" i="26"/>
  <c r="AM96" i="26"/>
  <c r="AT95" i="26"/>
  <c r="AS95" i="26"/>
  <c r="AQ95" i="26"/>
  <c r="AM95" i="26"/>
  <c r="K95" i="26"/>
  <c r="AT94" i="26"/>
  <c r="AS94" i="26"/>
  <c r="AQ94" i="26"/>
  <c r="AE94" i="26"/>
  <c r="K94" i="26"/>
  <c r="AT93" i="26"/>
  <c r="AS93" i="26"/>
  <c r="AA93" i="26"/>
  <c r="K93" i="26"/>
  <c r="AT92" i="26"/>
  <c r="AS92" i="26"/>
  <c r="AM92" i="26"/>
  <c r="O92" i="26"/>
  <c r="AT91" i="26"/>
  <c r="AS91" i="26"/>
  <c r="AA91" i="26"/>
  <c r="K91" i="26"/>
  <c r="AT90" i="26"/>
  <c r="AS90" i="26"/>
  <c r="AQ90" i="26"/>
  <c r="AA90" i="26"/>
  <c r="W90" i="26"/>
  <c r="AT89" i="26"/>
  <c r="AS89" i="26"/>
  <c r="AE89" i="26"/>
  <c r="K89" i="26"/>
  <c r="AT88" i="26"/>
  <c r="AS88" i="26"/>
  <c r="AM88" i="26"/>
  <c r="W88" i="26"/>
  <c r="AT87" i="26"/>
  <c r="AS87" i="26"/>
  <c r="AM87" i="26"/>
  <c r="K87" i="26"/>
  <c r="AT86" i="26"/>
  <c r="AS86" i="26"/>
  <c r="AA86" i="26"/>
  <c r="K86" i="26"/>
  <c r="AT85" i="26"/>
  <c r="AS85" i="26"/>
  <c r="AQ85" i="26"/>
  <c r="AI85" i="26"/>
  <c r="O85" i="26"/>
  <c r="AT84" i="26"/>
  <c r="AS84" i="26"/>
  <c r="W84" i="26"/>
  <c r="AT83" i="26"/>
  <c r="AS83" i="26"/>
  <c r="AQ83" i="26"/>
  <c r="AM83" i="26"/>
  <c r="W83" i="26"/>
  <c r="AT82" i="26"/>
  <c r="AS82" i="26"/>
  <c r="AM82" i="26"/>
  <c r="AE82" i="26"/>
  <c r="K82" i="26"/>
  <c r="AT81" i="26"/>
  <c r="AS81" i="26"/>
  <c r="AQ81" i="26"/>
  <c r="AA81" i="26"/>
  <c r="AT80" i="26"/>
  <c r="AS80" i="26"/>
  <c r="AQ80" i="26"/>
  <c r="AM80" i="26"/>
  <c r="AA80" i="26"/>
  <c r="W80" i="26"/>
  <c r="K80" i="26"/>
  <c r="AT79" i="26"/>
  <c r="AS79" i="26"/>
  <c r="AQ79" i="26"/>
  <c r="AA79" i="26"/>
  <c r="K79" i="26"/>
  <c r="AT78" i="26"/>
  <c r="AS78" i="26"/>
  <c r="AE78" i="26"/>
  <c r="O78" i="26"/>
  <c r="AT77" i="26"/>
  <c r="AS77" i="26"/>
  <c r="AM77" i="26"/>
  <c r="AI77" i="26"/>
  <c r="W77" i="26"/>
  <c r="AT76" i="26"/>
  <c r="AS76" i="26"/>
  <c r="AQ76" i="26"/>
  <c r="AM76" i="26"/>
  <c r="AA76" i="26"/>
  <c r="W76" i="26"/>
  <c r="K76" i="26"/>
  <c r="AT75" i="26"/>
  <c r="AS75" i="26"/>
  <c r="AQ75" i="26"/>
  <c r="AA75" i="26"/>
  <c r="K75" i="26"/>
  <c r="AS73" i="26"/>
  <c r="AP73" i="26"/>
  <c r="AO73" i="26"/>
  <c r="AM73" i="26"/>
  <c r="AL73" i="26"/>
  <c r="AK73" i="26"/>
  <c r="AH73" i="26"/>
  <c r="AG73" i="26"/>
  <c r="AD73" i="26"/>
  <c r="AC73" i="26"/>
  <c r="Z73" i="26"/>
  <c r="Y73" i="26"/>
  <c r="W73" i="26"/>
  <c r="V73" i="26"/>
  <c r="U73" i="26"/>
  <c r="R73" i="26"/>
  <c r="Q73" i="26"/>
  <c r="N73" i="26"/>
  <c r="M73" i="26"/>
  <c r="J73" i="26"/>
  <c r="I73" i="26"/>
  <c r="F73" i="26"/>
  <c r="E73" i="26"/>
  <c r="AT72" i="26"/>
  <c r="AS72" i="26"/>
  <c r="AM72" i="26"/>
  <c r="AI72" i="26"/>
  <c r="W72" i="26"/>
  <c r="AT71" i="26"/>
  <c r="AS71" i="26"/>
  <c r="AQ71" i="26"/>
  <c r="AM71" i="26"/>
  <c r="AA71" i="26"/>
  <c r="W71" i="26"/>
  <c r="K71" i="26"/>
  <c r="AT70" i="26"/>
  <c r="AS70" i="26"/>
  <c r="AQ70" i="26"/>
  <c r="AA70" i="26"/>
  <c r="K70" i="26"/>
  <c r="AS68" i="26"/>
  <c r="AP68" i="26"/>
  <c r="AP331" i="26" s="1"/>
  <c r="AP346" i="26" s="1"/>
  <c r="AQ225" i="26" s="1"/>
  <c r="AO68" i="26"/>
  <c r="AO331" i="26" s="1"/>
  <c r="AO346" i="26" s="1"/>
  <c r="AM68" i="26"/>
  <c r="AL68" i="26"/>
  <c r="AL331" i="26" s="1"/>
  <c r="AL346" i="26" s="1"/>
  <c r="AM266" i="26" s="1"/>
  <c r="AK68" i="26"/>
  <c r="AK331" i="26" s="1"/>
  <c r="AK346" i="26" s="1"/>
  <c r="AH68" i="26"/>
  <c r="AH331" i="26" s="1"/>
  <c r="AH346" i="26" s="1"/>
  <c r="AG68" i="26"/>
  <c r="AG331" i="26" s="1"/>
  <c r="AG346" i="26" s="1"/>
  <c r="AD68" i="26"/>
  <c r="AD331" i="26" s="1"/>
  <c r="AD346" i="26" s="1"/>
  <c r="AC68" i="26"/>
  <c r="AC331" i="26" s="1"/>
  <c r="AC346" i="26" s="1"/>
  <c r="Z68" i="26"/>
  <c r="Z331" i="26" s="1"/>
  <c r="Z346" i="26" s="1"/>
  <c r="AA167" i="26" s="1"/>
  <c r="Y68" i="26"/>
  <c r="Y331" i="26" s="1"/>
  <c r="Y346" i="26" s="1"/>
  <c r="W68" i="26"/>
  <c r="V68" i="26"/>
  <c r="V331" i="26" s="1"/>
  <c r="V346" i="26" s="1"/>
  <c r="W270" i="26" s="1"/>
  <c r="U68" i="26"/>
  <c r="U331" i="26" s="1"/>
  <c r="U346" i="26" s="1"/>
  <c r="R68" i="26"/>
  <c r="R331" i="26" s="1"/>
  <c r="R346" i="26" s="1"/>
  <c r="S116" i="26" s="1"/>
  <c r="Q68" i="26"/>
  <c r="Q331" i="26" s="1"/>
  <c r="Q346" i="26" s="1"/>
  <c r="N68" i="26"/>
  <c r="N331" i="26" s="1"/>
  <c r="N346" i="26" s="1"/>
  <c r="O240" i="26" s="1"/>
  <c r="M68" i="26"/>
  <c r="M331" i="26" s="1"/>
  <c r="M346" i="26" s="1"/>
  <c r="J68" i="26"/>
  <c r="J331" i="26" s="1"/>
  <c r="J346" i="26" s="1"/>
  <c r="K217" i="26" s="1"/>
  <c r="I68" i="26"/>
  <c r="I331" i="26" s="1"/>
  <c r="I346" i="26" s="1"/>
  <c r="F68" i="26"/>
  <c r="F331" i="26" s="1"/>
  <c r="E68" i="26"/>
  <c r="E331" i="26" s="1"/>
  <c r="AT67" i="26"/>
  <c r="AS67" i="26"/>
  <c r="AQ67" i="26"/>
  <c r="AM67" i="26"/>
  <c r="AI67" i="26"/>
  <c r="AA67" i="26"/>
  <c r="W67" i="26"/>
  <c r="K67" i="26"/>
  <c r="AT66" i="26"/>
  <c r="AS66" i="26"/>
  <c r="AQ66" i="26"/>
  <c r="AM66" i="26"/>
  <c r="AA66" i="26"/>
  <c r="W66" i="26"/>
  <c r="K66" i="26"/>
  <c r="AT65" i="26"/>
  <c r="AS65" i="26"/>
  <c r="AQ65" i="26"/>
  <c r="AM65" i="26"/>
  <c r="AE65" i="26"/>
  <c r="AA65" i="26"/>
  <c r="W65" i="26"/>
  <c r="O65" i="26"/>
  <c r="K65" i="26"/>
  <c r="AT64" i="26"/>
  <c r="AS64" i="26"/>
  <c r="AQ64" i="26"/>
  <c r="AM64" i="26"/>
  <c r="AE64" i="26"/>
  <c r="AA64" i="26"/>
  <c r="W64" i="26"/>
  <c r="O64" i="26"/>
  <c r="AT63" i="26"/>
  <c r="AS63" i="26"/>
  <c r="AQ63" i="26"/>
  <c r="AM63" i="26"/>
  <c r="AI63" i="26"/>
  <c r="AA63" i="26"/>
  <c r="W63" i="26"/>
  <c r="K63" i="26"/>
  <c r="AT62" i="26"/>
  <c r="AS62" i="26"/>
  <c r="AQ62" i="26"/>
  <c r="AM62" i="26"/>
  <c r="AA62" i="26"/>
  <c r="W62" i="26"/>
  <c r="K62" i="26"/>
  <c r="AT61" i="26"/>
  <c r="AS61" i="26"/>
  <c r="AQ61" i="26"/>
  <c r="AM61" i="26"/>
  <c r="AE61" i="26"/>
  <c r="AA61" i="26"/>
  <c r="W61" i="26"/>
  <c r="O61" i="26"/>
  <c r="K61" i="26"/>
  <c r="AT60" i="26"/>
  <c r="AS60" i="26"/>
  <c r="AQ60" i="26"/>
  <c r="AM60" i="26"/>
  <c r="AE60" i="26"/>
  <c r="AA60" i="26"/>
  <c r="W60" i="26"/>
  <c r="O60" i="26"/>
  <c r="K60" i="26"/>
  <c r="AT59" i="26"/>
  <c r="AS59" i="26"/>
  <c r="AQ59" i="26"/>
  <c r="AM59" i="26"/>
  <c r="AI59" i="26"/>
  <c r="AA59" i="26"/>
  <c r="W59" i="26"/>
  <c r="K59" i="26"/>
  <c r="AT58" i="26"/>
  <c r="AS58" i="26"/>
  <c r="AQ58" i="26"/>
  <c r="AM58" i="26"/>
  <c r="AA58" i="26"/>
  <c r="W58" i="26"/>
  <c r="K58" i="26"/>
  <c r="AT57" i="26"/>
  <c r="AS57" i="26"/>
  <c r="AQ57" i="26"/>
  <c r="AM57" i="26"/>
  <c r="AE57" i="26"/>
  <c r="AA57" i="26"/>
  <c r="W57" i="26"/>
  <c r="O57" i="26"/>
  <c r="K57" i="26"/>
  <c r="AT56" i="26"/>
  <c r="AS56" i="26"/>
  <c r="AQ56" i="26"/>
  <c r="AM56" i="26"/>
  <c r="AE56" i="26"/>
  <c r="AA56" i="26"/>
  <c r="W56" i="26"/>
  <c r="O56" i="26"/>
  <c r="K56" i="26"/>
  <c r="AT55" i="26"/>
  <c r="AS55" i="26"/>
  <c r="AQ55" i="26"/>
  <c r="AM55" i="26"/>
  <c r="AI55" i="26"/>
  <c r="AA55" i="26"/>
  <c r="W55" i="26"/>
  <c r="K55" i="26"/>
  <c r="AT54" i="26"/>
  <c r="AS54" i="26"/>
  <c r="AQ54" i="26"/>
  <c r="AM54" i="26"/>
  <c r="AA54" i="26"/>
  <c r="W54" i="26"/>
  <c r="K54" i="26"/>
  <c r="AT53" i="26"/>
  <c r="AS53" i="26"/>
  <c r="AQ53" i="26"/>
  <c r="AM53" i="26"/>
  <c r="AE53" i="26"/>
  <c r="AA53" i="26"/>
  <c r="W53" i="26"/>
  <c r="O53" i="26"/>
  <c r="K53" i="26"/>
  <c r="AT52" i="26"/>
  <c r="AS52" i="26"/>
  <c r="AQ52" i="26"/>
  <c r="AM52" i="26"/>
  <c r="AE52" i="26"/>
  <c r="AA52" i="26"/>
  <c r="W52" i="26"/>
  <c r="O52" i="26"/>
  <c r="K52" i="26"/>
  <c r="AT51" i="26"/>
  <c r="AS51" i="26"/>
  <c r="AQ51" i="26"/>
  <c r="AM51" i="26"/>
  <c r="AI51" i="26"/>
  <c r="AA51" i="26"/>
  <c r="W51" i="26"/>
  <c r="K51" i="26"/>
  <c r="AT50" i="26"/>
  <c r="AS50" i="26"/>
  <c r="AQ50" i="26"/>
  <c r="AM50" i="26"/>
  <c r="AA50" i="26"/>
  <c r="W50" i="26"/>
  <c r="K50" i="26"/>
  <c r="AT49" i="26"/>
  <c r="AS49" i="26"/>
  <c r="AQ49" i="26"/>
  <c r="AM49" i="26"/>
  <c r="AE49" i="26"/>
  <c r="AA49" i="26"/>
  <c r="W49" i="26"/>
  <c r="O49" i="26"/>
  <c r="K49" i="26"/>
  <c r="AT48" i="26"/>
  <c r="AS48" i="26"/>
  <c r="AQ48" i="26"/>
  <c r="AM48" i="26"/>
  <c r="AE48" i="26"/>
  <c r="AA48" i="26"/>
  <c r="W48" i="26"/>
  <c r="O48" i="26"/>
  <c r="K48" i="26"/>
  <c r="AT47" i="26"/>
  <c r="AS47" i="26"/>
  <c r="AQ47" i="26"/>
  <c r="AM47" i="26"/>
  <c r="AI47" i="26"/>
  <c r="AA47" i="26"/>
  <c r="W47" i="26"/>
  <c r="K47" i="26"/>
  <c r="AT46" i="26"/>
  <c r="AS46" i="26"/>
  <c r="AQ46" i="26"/>
  <c r="AM46" i="26"/>
  <c r="AA46" i="26"/>
  <c r="W46" i="26"/>
  <c r="K46" i="26"/>
  <c r="AT45" i="26"/>
  <c r="AS45" i="26"/>
  <c r="AQ45" i="26"/>
  <c r="AM45" i="26"/>
  <c r="AE45" i="26"/>
  <c r="AA45" i="26"/>
  <c r="W45" i="26"/>
  <c r="O45" i="26"/>
  <c r="K45" i="26"/>
  <c r="AT44" i="26"/>
  <c r="AS44" i="26"/>
  <c r="AQ44" i="26"/>
  <c r="AM44" i="26"/>
  <c r="AE44" i="26"/>
  <c r="AA44" i="26"/>
  <c r="W44" i="26"/>
  <c r="O44" i="26"/>
  <c r="K44" i="26"/>
  <c r="AT43" i="26"/>
  <c r="AS43" i="26"/>
  <c r="AQ43" i="26"/>
  <c r="AM43" i="26"/>
  <c r="AI43" i="26"/>
  <c r="AA43" i="26"/>
  <c r="W43" i="26"/>
  <c r="K43" i="26"/>
  <c r="AT42" i="26"/>
  <c r="AS42" i="26"/>
  <c r="AQ42" i="26"/>
  <c r="AM42" i="26"/>
  <c r="AA42" i="26"/>
  <c r="W42" i="26"/>
  <c r="K42" i="26"/>
  <c r="AT41" i="26"/>
  <c r="AS41" i="26"/>
  <c r="AQ41" i="26"/>
  <c r="AM41" i="26"/>
  <c r="AE41" i="26"/>
  <c r="AA41" i="26"/>
  <c r="W41" i="26"/>
  <c r="O41" i="26"/>
  <c r="K41" i="26"/>
  <c r="AT40" i="26"/>
  <c r="AS40" i="26"/>
  <c r="AQ40" i="26"/>
  <c r="AM40" i="26"/>
  <c r="AE40" i="26"/>
  <c r="AA40" i="26"/>
  <c r="W40" i="26"/>
  <c r="O40" i="26"/>
  <c r="K40" i="26"/>
  <c r="AT39" i="26"/>
  <c r="AS39" i="26"/>
  <c r="AQ39" i="26"/>
  <c r="AM39" i="26"/>
  <c r="AI39" i="26"/>
  <c r="AA39" i="26"/>
  <c r="W39" i="26"/>
  <c r="K39" i="26"/>
  <c r="AT38" i="26"/>
  <c r="AS38" i="26"/>
  <c r="AQ38" i="26"/>
  <c r="AM38" i="26"/>
  <c r="AA38" i="26"/>
  <c r="W38" i="26"/>
  <c r="K38" i="26"/>
  <c r="AT37" i="26"/>
  <c r="AS37" i="26"/>
  <c r="AQ37" i="26"/>
  <c r="AM37" i="26"/>
  <c r="AE37" i="26"/>
  <c r="AA37" i="26"/>
  <c r="W37" i="26"/>
  <c r="O37" i="26"/>
  <c r="K37" i="26"/>
  <c r="AT36" i="26"/>
  <c r="AS36" i="26"/>
  <c r="AQ36" i="26"/>
  <c r="AM36" i="26"/>
  <c r="AE36" i="26"/>
  <c r="AA36" i="26"/>
  <c r="W36" i="26"/>
  <c r="O36" i="26"/>
  <c r="K36" i="26"/>
  <c r="AT35" i="26"/>
  <c r="AS35" i="26"/>
  <c r="AQ35" i="26"/>
  <c r="AM35" i="26"/>
  <c r="AI35" i="26"/>
  <c r="AA35" i="26"/>
  <c r="W35" i="26"/>
  <c r="K35" i="26"/>
  <c r="AT34" i="26"/>
  <c r="AS34" i="26"/>
  <c r="AQ34" i="26"/>
  <c r="AM34" i="26"/>
  <c r="AA34" i="26"/>
  <c r="W34" i="26"/>
  <c r="K34" i="26"/>
  <c r="AT33" i="26"/>
  <c r="AS33" i="26"/>
  <c r="AQ33" i="26"/>
  <c r="AM33" i="26"/>
  <c r="AE33" i="26"/>
  <c r="AA33" i="26"/>
  <c r="W33" i="26"/>
  <c r="O33" i="26"/>
  <c r="K33" i="26"/>
  <c r="AT32" i="26"/>
  <c r="AS32" i="26"/>
  <c r="AQ32" i="26"/>
  <c r="AM32" i="26"/>
  <c r="AE32" i="26"/>
  <c r="AA32" i="26"/>
  <c r="W32" i="26"/>
  <c r="O32" i="26"/>
  <c r="K32" i="26"/>
  <c r="AT31" i="26"/>
  <c r="AS31" i="26"/>
  <c r="AQ31" i="26"/>
  <c r="AM31" i="26"/>
  <c r="AI31" i="26"/>
  <c r="AA31" i="26"/>
  <c r="W31" i="26"/>
  <c r="K31" i="26"/>
  <c r="AT30" i="26"/>
  <c r="AS30" i="26"/>
  <c r="AQ30" i="26"/>
  <c r="AM30" i="26"/>
  <c r="AA30" i="26"/>
  <c r="W30" i="26"/>
  <c r="K30" i="26"/>
  <c r="AT29" i="26"/>
  <c r="AS29" i="26"/>
  <c r="AQ29" i="26"/>
  <c r="AM29" i="26"/>
  <c r="AE29" i="26"/>
  <c r="AA29" i="26"/>
  <c r="W29" i="26"/>
  <c r="O29" i="26"/>
  <c r="K29" i="26"/>
  <c r="AT28" i="26"/>
  <c r="AS28" i="26"/>
  <c r="AQ28" i="26"/>
  <c r="AM28" i="26"/>
  <c r="AE28" i="26"/>
  <c r="AA28" i="26"/>
  <c r="W28" i="26"/>
  <c r="O28" i="26"/>
  <c r="K28" i="26"/>
  <c r="AT27" i="26"/>
  <c r="AS27" i="26"/>
  <c r="AQ27" i="26"/>
  <c r="AM27" i="26"/>
  <c r="AI27" i="26"/>
  <c r="AA27" i="26"/>
  <c r="W27" i="26"/>
  <c r="K27" i="26"/>
  <c r="AT26" i="26"/>
  <c r="AS26" i="26"/>
  <c r="AQ26" i="26"/>
  <c r="AM26" i="26"/>
  <c r="AA26" i="26"/>
  <c r="W26" i="26"/>
  <c r="K26" i="26"/>
  <c r="AT25" i="26"/>
  <c r="AS25" i="26"/>
  <c r="AQ25" i="26"/>
  <c r="AM25" i="26"/>
  <c r="AE25" i="26"/>
  <c r="AA25" i="26"/>
  <c r="W25" i="26"/>
  <c r="O25" i="26"/>
  <c r="K25" i="26"/>
  <c r="AT24" i="26"/>
  <c r="AS24" i="26"/>
  <c r="AQ24" i="26"/>
  <c r="AM24" i="26"/>
  <c r="AE24" i="26"/>
  <c r="AA24" i="26"/>
  <c r="W24" i="26"/>
  <c r="O24" i="26"/>
  <c r="K24" i="26"/>
  <c r="AT23" i="26"/>
  <c r="AS23" i="26"/>
  <c r="AQ23" i="26"/>
  <c r="AM23" i="26"/>
  <c r="AI23" i="26"/>
  <c r="AA23" i="26"/>
  <c r="W23" i="26"/>
  <c r="K23" i="26"/>
  <c r="AT22" i="26"/>
  <c r="AS22" i="26"/>
  <c r="AQ22" i="26"/>
  <c r="AM22" i="26"/>
  <c r="AA22" i="26"/>
  <c r="W22" i="26"/>
  <c r="K22" i="26"/>
  <c r="AT21" i="26"/>
  <c r="AS21" i="26"/>
  <c r="AQ21" i="26"/>
  <c r="AM21" i="26"/>
  <c r="AE21" i="26"/>
  <c r="AA21" i="26"/>
  <c r="W21" i="26"/>
  <c r="O21" i="26"/>
  <c r="K21" i="26"/>
  <c r="AT20" i="26"/>
  <c r="AS20" i="26"/>
  <c r="AQ20" i="26"/>
  <c r="AM20" i="26"/>
  <c r="AE20" i="26"/>
  <c r="AA20" i="26"/>
  <c r="W20" i="26"/>
  <c r="O20" i="26"/>
  <c r="K20" i="26"/>
  <c r="AT19" i="26"/>
  <c r="AS19" i="26"/>
  <c r="AQ19" i="26"/>
  <c r="AM19" i="26"/>
  <c r="AI19" i="26"/>
  <c r="AA19" i="26"/>
  <c r="W19" i="26"/>
  <c r="K19" i="26"/>
  <c r="AT18" i="26"/>
  <c r="AS18" i="26"/>
  <c r="AQ18" i="26"/>
  <c r="AM18" i="26"/>
  <c r="AA18" i="26"/>
  <c r="W18" i="26"/>
  <c r="K18" i="26"/>
  <c r="AT17" i="26"/>
  <c r="AS17" i="26"/>
  <c r="AQ17" i="26"/>
  <c r="AM17" i="26"/>
  <c r="AE17" i="26"/>
  <c r="AA17" i="26"/>
  <c r="W17" i="26"/>
  <c r="O17" i="26"/>
  <c r="K17" i="26"/>
  <c r="AT16" i="26"/>
  <c r="AS16" i="26"/>
  <c r="AQ16" i="26"/>
  <c r="AM16" i="26"/>
  <c r="AE16" i="26"/>
  <c r="AA16" i="26"/>
  <c r="W16" i="26"/>
  <c r="O16" i="26"/>
  <c r="K16" i="26"/>
  <c r="AT15" i="26"/>
  <c r="AS15" i="26"/>
  <c r="AQ15" i="26"/>
  <c r="AM15" i="26"/>
  <c r="AI15" i="26"/>
  <c r="AA15" i="26"/>
  <c r="W15" i="26"/>
  <c r="K15" i="26"/>
  <c r="AT14" i="26"/>
  <c r="AS14" i="26"/>
  <c r="AQ14" i="26"/>
  <c r="AM14" i="26"/>
  <c r="AA14" i="26"/>
  <c r="W14" i="26"/>
  <c r="K14" i="26"/>
  <c r="AT13" i="26"/>
  <c r="AS13" i="26"/>
  <c r="AQ13" i="26"/>
  <c r="AM13" i="26"/>
  <c r="AE13" i="26"/>
  <c r="AA13" i="26"/>
  <c r="W13" i="26"/>
  <c r="O13" i="26"/>
  <c r="K13" i="26"/>
  <c r="AT12" i="26"/>
  <c r="AS12" i="26"/>
  <c r="AQ12" i="26"/>
  <c r="AM12" i="26"/>
  <c r="AE12" i="26"/>
  <c r="AA12" i="26"/>
  <c r="W12" i="26"/>
  <c r="O12" i="26"/>
  <c r="K12" i="26"/>
  <c r="AT11" i="26"/>
  <c r="AS11" i="26"/>
  <c r="AQ11" i="26"/>
  <c r="AM11" i="26"/>
  <c r="AI11" i="26"/>
  <c r="AA11" i="26"/>
  <c r="W11" i="26"/>
  <c r="K11" i="26"/>
  <c r="AT10" i="26"/>
  <c r="AS10" i="26"/>
  <c r="AQ10" i="26"/>
  <c r="AM10" i="26"/>
  <c r="AA10" i="26"/>
  <c r="W10" i="26"/>
  <c r="K10" i="26"/>
  <c r="AT9" i="26"/>
  <c r="AS9" i="26"/>
  <c r="AQ9" i="26"/>
  <c r="AM9" i="26"/>
  <c r="AE9" i="26"/>
  <c r="AA9" i="26"/>
  <c r="W9" i="26"/>
  <c r="O9" i="26"/>
  <c r="K9" i="26"/>
  <c r="AT8" i="26"/>
  <c r="AS8" i="26"/>
  <c r="AQ8" i="26"/>
  <c r="AM8" i="26"/>
  <c r="AE8" i="26"/>
  <c r="AA8" i="26"/>
  <c r="W8" i="26"/>
  <c r="O8" i="26"/>
  <c r="K8" i="26"/>
  <c r="AT6" i="26"/>
  <c r="AS6" i="26"/>
  <c r="AQ6" i="26"/>
  <c r="AM6" i="26"/>
  <c r="AI6" i="26"/>
  <c r="AA6" i="26"/>
  <c r="W6" i="26"/>
  <c r="K6" i="26"/>
  <c r="AT5" i="26"/>
  <c r="AS5" i="26"/>
  <c r="AQ5" i="26"/>
  <c r="AM5" i="26"/>
  <c r="AA5" i="26"/>
  <c r="W5" i="26"/>
  <c r="K5" i="26"/>
  <c r="AT4" i="26"/>
  <c r="AS4" i="26"/>
  <c r="AQ4" i="26"/>
  <c r="AM4" i="26"/>
  <c r="AE4" i="26"/>
  <c r="AA4" i="26"/>
  <c r="W4" i="26"/>
  <c r="O4" i="26"/>
  <c r="K4" i="26"/>
  <c r="S343" i="26" l="1"/>
  <c r="S337" i="26"/>
  <c r="S333" i="26"/>
  <c r="S328" i="26"/>
  <c r="S324" i="26"/>
  <c r="S320" i="26"/>
  <c r="S346" i="26"/>
  <c r="S342" i="26"/>
  <c r="S336" i="26"/>
  <c r="S331" i="26"/>
  <c r="S327" i="26"/>
  <c r="S323" i="26"/>
  <c r="S340" i="26"/>
  <c r="S339" i="26"/>
  <c r="S318" i="26"/>
  <c r="S316" i="26"/>
  <c r="S312" i="26"/>
  <c r="S345" i="26"/>
  <c r="S344" i="26"/>
  <c r="S326" i="26"/>
  <c r="S325" i="26"/>
  <c r="S315" i="26"/>
  <c r="S311" i="26"/>
  <c r="S307" i="26"/>
  <c r="S303" i="26"/>
  <c r="S322" i="26"/>
  <c r="S321" i="26"/>
  <c r="S317" i="26"/>
  <c r="S310" i="26"/>
  <c r="S309" i="26"/>
  <c r="S302" i="26"/>
  <c r="S298" i="26"/>
  <c r="S294" i="26"/>
  <c r="S290" i="26"/>
  <c r="S286" i="26"/>
  <c r="S282" i="26"/>
  <c r="S278" i="26"/>
  <c r="S329" i="26"/>
  <c r="S314" i="26"/>
  <c r="S313" i="26"/>
  <c r="S304" i="26"/>
  <c r="S300" i="26"/>
  <c r="S296" i="26"/>
  <c r="S292" i="26"/>
  <c r="S319" i="26"/>
  <c r="S308" i="26"/>
  <c r="S306" i="26"/>
  <c r="S299" i="26"/>
  <c r="S291" i="26"/>
  <c r="S288" i="26"/>
  <c r="S283" i="26"/>
  <c r="S281" i="26"/>
  <c r="S273" i="26"/>
  <c r="S269" i="26"/>
  <c r="S265" i="26"/>
  <c r="S261" i="26"/>
  <c r="S257" i="26"/>
  <c r="S253" i="26"/>
  <c r="S334" i="26"/>
  <c r="S301" i="26"/>
  <c r="S293" i="26"/>
  <c r="S284" i="26"/>
  <c r="S279" i="26"/>
  <c r="S277" i="26"/>
  <c r="S276" i="26"/>
  <c r="S272" i="26"/>
  <c r="S268" i="26"/>
  <c r="S264" i="26"/>
  <c r="S260" i="26"/>
  <c r="S256" i="26"/>
  <c r="S252" i="26"/>
  <c r="S248" i="26"/>
  <c r="S244" i="26"/>
  <c r="S240" i="26"/>
  <c r="S251" i="26"/>
  <c r="S242" i="26"/>
  <c r="S237" i="26"/>
  <c r="S233" i="26"/>
  <c r="S229" i="26"/>
  <c r="S225" i="26"/>
  <c r="S221" i="26"/>
  <c r="S217" i="26"/>
  <c r="S213" i="26"/>
  <c r="S330" i="26"/>
  <c r="S297" i="26"/>
  <c r="S295" i="26"/>
  <c r="S275" i="26"/>
  <c r="S274" i="26"/>
  <c r="S267" i="26"/>
  <c r="S266" i="26"/>
  <c r="S259" i="26"/>
  <c r="S258" i="26"/>
  <c r="S249" i="26"/>
  <c r="S247" i="26"/>
  <c r="S236" i="26"/>
  <c r="S232" i="26"/>
  <c r="S228" i="26"/>
  <c r="S224" i="26"/>
  <c r="S220" i="26"/>
  <c r="S216" i="26"/>
  <c r="S212" i="26"/>
  <c r="S208" i="26"/>
  <c r="S204" i="26"/>
  <c r="S200" i="26"/>
  <c r="S196" i="26"/>
  <c r="S192" i="26"/>
  <c r="S188" i="26"/>
  <c r="S184" i="26"/>
  <c r="S180" i="26"/>
  <c r="S176" i="26"/>
  <c r="S172" i="26"/>
  <c r="S168" i="26"/>
  <c r="S335" i="26"/>
  <c r="S280" i="26"/>
  <c r="S245" i="26"/>
  <c r="S243" i="26"/>
  <c r="S238" i="26"/>
  <c r="S231" i="26"/>
  <c r="S230" i="26"/>
  <c r="S223" i="26"/>
  <c r="S222" i="26"/>
  <c r="S215" i="26"/>
  <c r="S214" i="26"/>
  <c r="S206" i="26"/>
  <c r="S201" i="26"/>
  <c r="S199" i="26"/>
  <c r="S289" i="26"/>
  <c r="S287" i="26"/>
  <c r="S285" i="26"/>
  <c r="S263" i="26"/>
  <c r="S262" i="26"/>
  <c r="S241" i="26"/>
  <c r="S239" i="26"/>
  <c r="S211" i="26"/>
  <c r="S202" i="26"/>
  <c r="S197" i="26"/>
  <c r="S195" i="26"/>
  <c r="S186" i="26"/>
  <c r="S181" i="26"/>
  <c r="S179" i="26"/>
  <c r="S271" i="26"/>
  <c r="S270" i="26"/>
  <c r="S235" i="26"/>
  <c r="S219" i="26"/>
  <c r="S191" i="26"/>
  <c r="S190" i="26"/>
  <c r="S170" i="26"/>
  <c r="S163" i="26"/>
  <c r="S159" i="26"/>
  <c r="S155" i="26"/>
  <c r="S151" i="26"/>
  <c r="S147" i="26"/>
  <c r="S143" i="26"/>
  <c r="S139" i="26"/>
  <c r="S135" i="26"/>
  <c r="S131" i="26"/>
  <c r="S127" i="26"/>
  <c r="S123" i="26"/>
  <c r="S119" i="26"/>
  <c r="S115" i="26"/>
  <c r="S111" i="26"/>
  <c r="S107" i="26"/>
  <c r="S103" i="26"/>
  <c r="S99" i="26"/>
  <c r="S95" i="26"/>
  <c r="S250" i="26"/>
  <c r="S246" i="26"/>
  <c r="S234" i="26"/>
  <c r="S218" i="26"/>
  <c r="S209" i="26"/>
  <c r="S207" i="26"/>
  <c r="S198" i="26"/>
  <c r="S194" i="26"/>
  <c r="S189" i="26"/>
  <c r="S187" i="26"/>
  <c r="S175" i="26"/>
  <c r="S166" i="26"/>
  <c r="S162" i="26"/>
  <c r="S158" i="26"/>
  <c r="S154" i="26"/>
  <c r="S150" i="26"/>
  <c r="S146" i="26"/>
  <c r="S142" i="26"/>
  <c r="S138" i="26"/>
  <c r="S134" i="26"/>
  <c r="S130" i="26"/>
  <c r="S126" i="26"/>
  <c r="S122" i="26"/>
  <c r="S118" i="26"/>
  <c r="S114" i="26"/>
  <c r="S110" i="26"/>
  <c r="S106" i="26"/>
  <c r="S102" i="26"/>
  <c r="S98" i="26"/>
  <c r="S94" i="26"/>
  <c r="S90" i="26"/>
  <c r="S86" i="26"/>
  <c r="S82" i="26"/>
  <c r="S255" i="26"/>
  <c r="S254" i="26"/>
  <c r="S227" i="26"/>
  <c r="S205" i="26"/>
  <c r="S203" i="26"/>
  <c r="S185" i="26"/>
  <c r="S183" i="26"/>
  <c r="S182" i="26"/>
  <c r="S173" i="26"/>
  <c r="S171" i="26"/>
  <c r="S305" i="26"/>
  <c r="S178" i="26"/>
  <c r="S93" i="26"/>
  <c r="S84" i="26"/>
  <c r="S80" i="26"/>
  <c r="S76" i="26"/>
  <c r="S71" i="26"/>
  <c r="S66" i="26"/>
  <c r="S62" i="26"/>
  <c r="S58" i="26"/>
  <c r="S54" i="26"/>
  <c r="S50" i="26"/>
  <c r="S46" i="26"/>
  <c r="S42" i="26"/>
  <c r="S38" i="26"/>
  <c r="S34" i="26"/>
  <c r="S30" i="26"/>
  <c r="S26" i="26"/>
  <c r="S22" i="26"/>
  <c r="S18" i="26"/>
  <c r="S14" i="26"/>
  <c r="S10" i="26"/>
  <c r="S5" i="26"/>
  <c r="S17" i="26"/>
  <c r="S13" i="26"/>
  <c r="S9" i="26"/>
  <c r="S73" i="26"/>
  <c r="S68" i="26"/>
  <c r="S64" i="26"/>
  <c r="S60" i="26"/>
  <c r="S52" i="26"/>
  <c r="S28" i="26"/>
  <c r="S20" i="26"/>
  <c r="S226" i="26"/>
  <c r="S177" i="26"/>
  <c r="S165" i="26"/>
  <c r="S164" i="26"/>
  <c r="S157" i="26"/>
  <c r="S156" i="26"/>
  <c r="S149" i="26"/>
  <c r="S148" i="26"/>
  <c r="S133" i="26"/>
  <c r="S132" i="26"/>
  <c r="S125" i="26"/>
  <c r="S124" i="26"/>
  <c r="S161" i="26"/>
  <c r="S160" i="26"/>
  <c r="S153" i="26"/>
  <c r="S152" i="26"/>
  <c r="S145" i="26"/>
  <c r="S144" i="26"/>
  <c r="S137" i="26"/>
  <c r="S136" i="26"/>
  <c r="S129" i="26"/>
  <c r="S128" i="26"/>
  <c r="S121" i="26"/>
  <c r="S120" i="26"/>
  <c r="S113" i="26"/>
  <c r="S112" i="26"/>
  <c r="S105" i="26"/>
  <c r="S104" i="26"/>
  <c r="S97" i="26"/>
  <c r="S96" i="26"/>
  <c r="S91" i="26"/>
  <c r="S89" i="26"/>
  <c r="S79" i="26"/>
  <c r="S75" i="26"/>
  <c r="S70" i="26"/>
  <c r="S65" i="26"/>
  <c r="S61" i="26"/>
  <c r="S57" i="26"/>
  <c r="S53" i="26"/>
  <c r="S49" i="26"/>
  <c r="S45" i="26"/>
  <c r="S41" i="26"/>
  <c r="S37" i="26"/>
  <c r="S33" i="26"/>
  <c r="S29" i="26"/>
  <c r="S25" i="26"/>
  <c r="S21" i="26"/>
  <c r="S4" i="26"/>
  <c r="S87" i="26"/>
  <c r="S48" i="26"/>
  <c r="S40" i="26"/>
  <c r="S36" i="26"/>
  <c r="S32" i="26"/>
  <c r="S8" i="26"/>
  <c r="S167" i="26"/>
  <c r="S141" i="26"/>
  <c r="S140" i="26"/>
  <c r="S210" i="26"/>
  <c r="S193" i="26"/>
  <c r="S174" i="26"/>
  <c r="S169" i="26"/>
  <c r="S92" i="26"/>
  <c r="S85" i="26"/>
  <c r="S78" i="26"/>
  <c r="S56" i="26"/>
  <c r="S44" i="26"/>
  <c r="S24" i="26"/>
  <c r="S16" i="26"/>
  <c r="S12" i="26"/>
  <c r="S83" i="26"/>
  <c r="S117" i="26"/>
  <c r="S6" i="26"/>
  <c r="S11" i="26"/>
  <c r="S15" i="26"/>
  <c r="S19" i="26"/>
  <c r="S23" i="26"/>
  <c r="S27" i="26"/>
  <c r="S31" i="26"/>
  <c r="S35" i="26"/>
  <c r="S39" i="26"/>
  <c r="S43" i="26"/>
  <c r="S47" i="26"/>
  <c r="S51" i="26"/>
  <c r="S55" i="26"/>
  <c r="S59" i="26"/>
  <c r="S63" i="26"/>
  <c r="AI343" i="26"/>
  <c r="AI337" i="26"/>
  <c r="AI333" i="26"/>
  <c r="AI328" i="26"/>
  <c r="AI324" i="26"/>
  <c r="AI320" i="26"/>
  <c r="AI346" i="26"/>
  <c r="AI342" i="26"/>
  <c r="AI336" i="26"/>
  <c r="AI331" i="26"/>
  <c r="AI327" i="26"/>
  <c r="AI323" i="26"/>
  <c r="AI317" i="26"/>
  <c r="AI316" i="26"/>
  <c r="AI312" i="26"/>
  <c r="AI308" i="26"/>
  <c r="AI335" i="26"/>
  <c r="AI334" i="26"/>
  <c r="AI330" i="26"/>
  <c r="AI329" i="26"/>
  <c r="AI322" i="26"/>
  <c r="AI321" i="26"/>
  <c r="AI318" i="26"/>
  <c r="AI315" i="26"/>
  <c r="AI311" i="26"/>
  <c r="AI307" i="26"/>
  <c r="AI303" i="26"/>
  <c r="AI345" i="26"/>
  <c r="AI314" i="26"/>
  <c r="AI313" i="26"/>
  <c r="AI305" i="26"/>
  <c r="AI302" i="26"/>
  <c r="AI298" i="26"/>
  <c r="AI294" i="26"/>
  <c r="AI290" i="26"/>
  <c r="AI286" i="26"/>
  <c r="AI282" i="26"/>
  <c r="AI278" i="26"/>
  <c r="AI344" i="26"/>
  <c r="AI340" i="26"/>
  <c r="AI319" i="26"/>
  <c r="AI310" i="26"/>
  <c r="AI309" i="26"/>
  <c r="AI306" i="26"/>
  <c r="AI300" i="26"/>
  <c r="AI296" i="26"/>
  <c r="AI292" i="26"/>
  <c r="AI295" i="26"/>
  <c r="AI287" i="26"/>
  <c r="AI285" i="26"/>
  <c r="AI273" i="26"/>
  <c r="AI269" i="26"/>
  <c r="AI265" i="26"/>
  <c r="AI261" i="26"/>
  <c r="AI257" i="26"/>
  <c r="AI253" i="26"/>
  <c r="AI339" i="26"/>
  <c r="AI297" i="26"/>
  <c r="AI289" i="26"/>
  <c r="AI288" i="26"/>
  <c r="AI283" i="26"/>
  <c r="AI281" i="26"/>
  <c r="AI276" i="26"/>
  <c r="AI272" i="26"/>
  <c r="AI268" i="26"/>
  <c r="AI264" i="26"/>
  <c r="AI260" i="26"/>
  <c r="AI256" i="26"/>
  <c r="AI252" i="26"/>
  <c r="AI248" i="26"/>
  <c r="AI244" i="26"/>
  <c r="AI240" i="26"/>
  <c r="AI246" i="26"/>
  <c r="AI241" i="26"/>
  <c r="AI239" i="26"/>
  <c r="AI237" i="26"/>
  <c r="AI233" i="26"/>
  <c r="AI229" i="26"/>
  <c r="AI225" i="26"/>
  <c r="AI221" i="26"/>
  <c r="AI217" i="26"/>
  <c r="AI213" i="26"/>
  <c r="AI301" i="26"/>
  <c r="AI291" i="26"/>
  <c r="AI280" i="26"/>
  <c r="AI271" i="26"/>
  <c r="AI270" i="26"/>
  <c r="AI263" i="26"/>
  <c r="AI262" i="26"/>
  <c r="AI255" i="26"/>
  <c r="AI254" i="26"/>
  <c r="AI251" i="26"/>
  <c r="AI242" i="26"/>
  <c r="AI236" i="26"/>
  <c r="AI232" i="26"/>
  <c r="AI228" i="26"/>
  <c r="AI224" i="26"/>
  <c r="AI220" i="26"/>
  <c r="AI216" i="26"/>
  <c r="AI212" i="26"/>
  <c r="AI208" i="26"/>
  <c r="AI204" i="26"/>
  <c r="AI200" i="26"/>
  <c r="AI196" i="26"/>
  <c r="AI192" i="26"/>
  <c r="AI188" i="26"/>
  <c r="AI184" i="26"/>
  <c r="AI180" i="26"/>
  <c r="AI176" i="26"/>
  <c r="AI172" i="26"/>
  <c r="AI168" i="26"/>
  <c r="AI304" i="26"/>
  <c r="AI284" i="26"/>
  <c r="AI279" i="26"/>
  <c r="AI277" i="26"/>
  <c r="AI275" i="26"/>
  <c r="AI266" i="26"/>
  <c r="AI259" i="26"/>
  <c r="AI235" i="26"/>
  <c r="AI234" i="26"/>
  <c r="AI227" i="26"/>
  <c r="AI226" i="26"/>
  <c r="AI219" i="26"/>
  <c r="AI218" i="26"/>
  <c r="AI210" i="26"/>
  <c r="AI205" i="26"/>
  <c r="AI203" i="26"/>
  <c r="AI194" i="26"/>
  <c r="AI325" i="26"/>
  <c r="AI299" i="26"/>
  <c r="AI250" i="26"/>
  <c r="AI206" i="26"/>
  <c r="AI201" i="26"/>
  <c r="AI199" i="26"/>
  <c r="AI190" i="26"/>
  <c r="AI185" i="26"/>
  <c r="AI183" i="26"/>
  <c r="AI326" i="26"/>
  <c r="AI230" i="26"/>
  <c r="AI214" i="26"/>
  <c r="AI209" i="26"/>
  <c r="AI207" i="26"/>
  <c r="AI198" i="26"/>
  <c r="AI182" i="26"/>
  <c r="AI181" i="26"/>
  <c r="AI179" i="26"/>
  <c r="AI174" i="26"/>
  <c r="AI169" i="26"/>
  <c r="AI167" i="26"/>
  <c r="AI163" i="26"/>
  <c r="AI159" i="26"/>
  <c r="AI155" i="26"/>
  <c r="AI151" i="26"/>
  <c r="AI147" i="26"/>
  <c r="AI143" i="26"/>
  <c r="AI139" i="26"/>
  <c r="AI135" i="26"/>
  <c r="AI131" i="26"/>
  <c r="AI127" i="26"/>
  <c r="AI123" i="26"/>
  <c r="AI119" i="26"/>
  <c r="AI115" i="26"/>
  <c r="AI111" i="26"/>
  <c r="AI107" i="26"/>
  <c r="AI103" i="26"/>
  <c r="AI99" i="26"/>
  <c r="AI95" i="26"/>
  <c r="AI258" i="26"/>
  <c r="AI249" i="26"/>
  <c r="AI247" i="26"/>
  <c r="AI223" i="26"/>
  <c r="AI197" i="26"/>
  <c r="AI195" i="26"/>
  <c r="AI178" i="26"/>
  <c r="AI177" i="26"/>
  <c r="AI170" i="26"/>
  <c r="AI162" i="26"/>
  <c r="AI158" i="26"/>
  <c r="AI154" i="26"/>
  <c r="AI150" i="26"/>
  <c r="AI146" i="26"/>
  <c r="AI142" i="26"/>
  <c r="AI138" i="26"/>
  <c r="AI134" i="26"/>
  <c r="AI130" i="26"/>
  <c r="AI126" i="26"/>
  <c r="AI122" i="26"/>
  <c r="AI118" i="26"/>
  <c r="AI114" i="26"/>
  <c r="AI110" i="26"/>
  <c r="AI106" i="26"/>
  <c r="AI102" i="26"/>
  <c r="AI98" i="26"/>
  <c r="AI94" i="26"/>
  <c r="AI90" i="26"/>
  <c r="AI86" i="26"/>
  <c r="AI82" i="26"/>
  <c r="AI245" i="26"/>
  <c r="AI243" i="26"/>
  <c r="AI238" i="26"/>
  <c r="AI222" i="26"/>
  <c r="AI202" i="26"/>
  <c r="AI193" i="26"/>
  <c r="AI191" i="26"/>
  <c r="AI186" i="26"/>
  <c r="AI175" i="26"/>
  <c r="AI215" i="26"/>
  <c r="AI88" i="26"/>
  <c r="AI83" i="26"/>
  <c r="AI81" i="26"/>
  <c r="AI80" i="26"/>
  <c r="AI76" i="26"/>
  <c r="AI71" i="26"/>
  <c r="AI66" i="26"/>
  <c r="AI62" i="26"/>
  <c r="AI58" i="26"/>
  <c r="AI54" i="26"/>
  <c r="AI50" i="26"/>
  <c r="AI46" i="26"/>
  <c r="AI42" i="26"/>
  <c r="AI38" i="26"/>
  <c r="AI34" i="26"/>
  <c r="AI30" i="26"/>
  <c r="AI26" i="26"/>
  <c r="AI22" i="26"/>
  <c r="AI18" i="26"/>
  <c r="AI14" i="26"/>
  <c r="AI10" i="26"/>
  <c r="AI5" i="26"/>
  <c r="AI17" i="26"/>
  <c r="AI13" i="26"/>
  <c r="AI9" i="26"/>
  <c r="AI89" i="26"/>
  <c r="AI64" i="26"/>
  <c r="AI36" i="26"/>
  <c r="AI16" i="26"/>
  <c r="AI8" i="26"/>
  <c r="AI211" i="26"/>
  <c r="AI161" i="26"/>
  <c r="AI160" i="26"/>
  <c r="AI153" i="26"/>
  <c r="AI152" i="26"/>
  <c r="AI145" i="26"/>
  <c r="AI136" i="26"/>
  <c r="AI129" i="26"/>
  <c r="AI128" i="26"/>
  <c r="AI274" i="26"/>
  <c r="AI231" i="26"/>
  <c r="AI173" i="26"/>
  <c r="AI171" i="26"/>
  <c r="AI165" i="26"/>
  <c r="AI164" i="26"/>
  <c r="AI157" i="26"/>
  <c r="AI156" i="26"/>
  <c r="AI149" i="26"/>
  <c r="AI148" i="26"/>
  <c r="AI141" i="26"/>
  <c r="AI140" i="26"/>
  <c r="AI133" i="26"/>
  <c r="AI132" i="26"/>
  <c r="AI125" i="26"/>
  <c r="AI124" i="26"/>
  <c r="AI117" i="26"/>
  <c r="AI116" i="26"/>
  <c r="AI109" i="26"/>
  <c r="AI108" i="26"/>
  <c r="AI101" i="26"/>
  <c r="AI100" i="26"/>
  <c r="AI93" i="26"/>
  <c r="AI84" i="26"/>
  <c r="AI79" i="26"/>
  <c r="AI75" i="26"/>
  <c r="AI70" i="26"/>
  <c r="AI65" i="26"/>
  <c r="AI61" i="26"/>
  <c r="AI57" i="26"/>
  <c r="AI53" i="26"/>
  <c r="AI49" i="26"/>
  <c r="AI45" i="26"/>
  <c r="AI41" i="26"/>
  <c r="AI37" i="26"/>
  <c r="AI33" i="26"/>
  <c r="AI29" i="26"/>
  <c r="AI25" i="26"/>
  <c r="AI21" i="26"/>
  <c r="AI4" i="26"/>
  <c r="AI56" i="26"/>
  <c r="AI44" i="26"/>
  <c r="AI40" i="26"/>
  <c r="AI28" i="26"/>
  <c r="AI12" i="26"/>
  <c r="AI166" i="26"/>
  <c r="AI144" i="26"/>
  <c r="AI137" i="26"/>
  <c r="AI293" i="26"/>
  <c r="AI267" i="26"/>
  <c r="AI189" i="26"/>
  <c r="AI187" i="26"/>
  <c r="AI91" i="26"/>
  <c r="AI78" i="26"/>
  <c r="AI73" i="26"/>
  <c r="AI68" i="26"/>
  <c r="AI60" i="26"/>
  <c r="AI52" i="26"/>
  <c r="AI48" i="26"/>
  <c r="AI32" i="26"/>
  <c r="AI24" i="26"/>
  <c r="AI20" i="26"/>
  <c r="AI87" i="26"/>
  <c r="S88" i="26"/>
  <c r="AI92" i="26"/>
  <c r="AI104" i="26"/>
  <c r="S108" i="26"/>
  <c r="S109" i="26"/>
  <c r="AI113" i="26"/>
  <c r="S67" i="26"/>
  <c r="S72" i="26"/>
  <c r="AT73" i="26"/>
  <c r="S77" i="26"/>
  <c r="S81" i="26"/>
  <c r="AI96" i="26"/>
  <c r="S100" i="26"/>
  <c r="S101" i="26"/>
  <c r="AI105" i="26"/>
  <c r="AE346" i="26"/>
  <c r="AE344" i="26"/>
  <c r="AE339" i="26"/>
  <c r="AE334" i="26"/>
  <c r="AE331" i="26"/>
  <c r="AE329" i="26"/>
  <c r="AE325" i="26"/>
  <c r="AE321" i="26"/>
  <c r="AE317" i="26"/>
  <c r="AE345" i="26"/>
  <c r="AE343" i="26"/>
  <c r="AE340" i="26"/>
  <c r="AE333" i="26"/>
  <c r="AE330" i="26"/>
  <c r="AE328" i="26"/>
  <c r="AE324" i="26"/>
  <c r="AE326" i="26"/>
  <c r="AE319" i="26"/>
  <c r="AE313" i="26"/>
  <c r="AE309" i="26"/>
  <c r="AE327" i="26"/>
  <c r="AE316" i="26"/>
  <c r="AE312" i="26"/>
  <c r="AE308" i="26"/>
  <c r="AE304" i="26"/>
  <c r="AE336" i="26"/>
  <c r="AE335" i="26"/>
  <c r="AE311" i="26"/>
  <c r="AE299" i="26"/>
  <c r="AE295" i="26"/>
  <c r="AE291" i="26"/>
  <c r="AE287" i="26"/>
  <c r="AE283" i="26"/>
  <c r="AE279" i="26"/>
  <c r="AE342" i="26"/>
  <c r="AE315" i="26"/>
  <c r="AE303" i="26"/>
  <c r="AE301" i="26"/>
  <c r="AE297" i="26"/>
  <c r="AE293" i="26"/>
  <c r="AE289" i="26"/>
  <c r="AE302" i="26"/>
  <c r="AE294" i="26"/>
  <c r="AE282" i="26"/>
  <c r="AE280" i="26"/>
  <c r="AE274" i="26"/>
  <c r="AE270" i="26"/>
  <c r="AE266" i="26"/>
  <c r="AE262" i="26"/>
  <c r="AE258" i="26"/>
  <c r="AE254" i="26"/>
  <c r="AE337" i="26"/>
  <c r="AE322" i="26"/>
  <c r="AE310" i="26"/>
  <c r="AE307" i="26"/>
  <c r="AE305" i="26"/>
  <c r="AE296" i="26"/>
  <c r="AE285" i="26"/>
  <c r="AE278" i="26"/>
  <c r="AE273" i="26"/>
  <c r="AE269" i="26"/>
  <c r="AE265" i="26"/>
  <c r="AE261" i="26"/>
  <c r="AE257" i="26"/>
  <c r="AE253" i="26"/>
  <c r="AE249" i="26"/>
  <c r="AE245" i="26"/>
  <c r="AE241" i="26"/>
  <c r="AE318" i="26"/>
  <c r="AE298" i="26"/>
  <c r="AE286" i="26"/>
  <c r="AE284" i="26"/>
  <c r="AE275" i="26"/>
  <c r="AE267" i="26"/>
  <c r="AE259" i="26"/>
  <c r="AE250" i="26"/>
  <c r="AE243" i="26"/>
  <c r="AE238" i="26"/>
  <c r="AE234" i="26"/>
  <c r="AE230" i="26"/>
  <c r="AE226" i="26"/>
  <c r="AE222" i="26"/>
  <c r="AE218" i="26"/>
  <c r="AE214" i="26"/>
  <c r="AE314" i="26"/>
  <c r="AE292" i="26"/>
  <c r="AE276" i="26"/>
  <c r="AE268" i="26"/>
  <c r="AE260" i="26"/>
  <c r="AE252" i="26"/>
  <c r="AE248" i="26"/>
  <c r="AE246" i="26"/>
  <c r="AE239" i="26"/>
  <c r="AE237" i="26"/>
  <c r="AE233" i="26"/>
  <c r="AE229" i="26"/>
  <c r="AE225" i="26"/>
  <c r="AE221" i="26"/>
  <c r="AE217" i="26"/>
  <c r="AE213" i="26"/>
  <c r="AE209" i="26"/>
  <c r="AE205" i="26"/>
  <c r="AE201" i="26"/>
  <c r="AE197" i="26"/>
  <c r="AE193" i="26"/>
  <c r="AE189" i="26"/>
  <c r="AE185" i="26"/>
  <c r="AE181" i="26"/>
  <c r="AE177" i="26"/>
  <c r="AE173" i="26"/>
  <c r="AE169" i="26"/>
  <c r="AE306" i="26"/>
  <c r="AE290" i="26"/>
  <c r="AE288" i="26"/>
  <c r="AE281" i="26"/>
  <c r="AE264" i="26"/>
  <c r="AE263" i="26"/>
  <c r="AE244" i="26"/>
  <c r="AE242" i="26"/>
  <c r="AE232" i="26"/>
  <c r="AE224" i="26"/>
  <c r="AE216" i="26"/>
  <c r="AE207" i="26"/>
  <c r="AE200" i="26"/>
  <c r="AE198" i="26"/>
  <c r="AE277" i="26"/>
  <c r="AE235" i="26"/>
  <c r="AE227" i="26"/>
  <c r="AE219" i="26"/>
  <c r="AE210" i="26"/>
  <c r="AE203" i="26"/>
  <c r="AE196" i="26"/>
  <c r="AE194" i="26"/>
  <c r="AE187" i="26"/>
  <c r="AE180" i="26"/>
  <c r="AE178" i="26"/>
  <c r="AE236" i="26"/>
  <c r="AE231" i="26"/>
  <c r="AE220" i="26"/>
  <c r="AE215" i="26"/>
  <c r="AE211" i="26"/>
  <c r="AE183" i="26"/>
  <c r="AE171" i="26"/>
  <c r="AE164" i="26"/>
  <c r="AE160" i="26"/>
  <c r="AE156" i="26"/>
  <c r="AE152" i="26"/>
  <c r="AE148" i="26"/>
  <c r="AE144" i="26"/>
  <c r="AE140" i="26"/>
  <c r="AE136" i="26"/>
  <c r="AE132" i="26"/>
  <c r="AE128" i="26"/>
  <c r="AE124" i="26"/>
  <c r="AE120" i="26"/>
  <c r="AE116" i="26"/>
  <c r="AE112" i="26"/>
  <c r="AE108" i="26"/>
  <c r="AE104" i="26"/>
  <c r="AE100" i="26"/>
  <c r="AE96" i="26"/>
  <c r="AE256" i="26"/>
  <c r="AE255" i="26"/>
  <c r="AE251" i="26"/>
  <c r="AE208" i="26"/>
  <c r="AE206" i="26"/>
  <c r="AE199" i="26"/>
  <c r="AE184" i="26"/>
  <c r="AE182" i="26"/>
  <c r="AE179" i="26"/>
  <c r="AE176" i="26"/>
  <c r="AE174" i="26"/>
  <c r="AE167" i="26"/>
  <c r="AE163" i="26"/>
  <c r="AE159" i="26"/>
  <c r="AE155" i="26"/>
  <c r="AE151" i="26"/>
  <c r="AE147" i="26"/>
  <c r="AE143" i="26"/>
  <c r="AE139" i="26"/>
  <c r="AE135" i="26"/>
  <c r="AE131" i="26"/>
  <c r="AE127" i="26"/>
  <c r="AE123" i="26"/>
  <c r="AE119" i="26"/>
  <c r="AE115" i="26"/>
  <c r="AE111" i="26"/>
  <c r="AE107" i="26"/>
  <c r="AE103" i="26"/>
  <c r="AE99" i="26"/>
  <c r="AE95" i="26"/>
  <c r="AE91" i="26"/>
  <c r="AE87" i="26"/>
  <c r="AE83" i="26"/>
  <c r="AE320" i="26"/>
  <c r="AE300" i="26"/>
  <c r="AE247" i="26"/>
  <c r="AE240" i="26"/>
  <c r="AE228" i="26"/>
  <c r="AE223" i="26"/>
  <c r="AE212" i="26"/>
  <c r="AE195" i="26"/>
  <c r="AE190" i="26"/>
  <c r="AE172" i="26"/>
  <c r="AE170" i="26"/>
  <c r="AT68" i="26"/>
  <c r="O70" i="26"/>
  <c r="AE75" i="26"/>
  <c r="O82" i="26"/>
  <c r="AE84" i="26"/>
  <c r="AE86" i="26"/>
  <c r="O89" i="26"/>
  <c r="AE93" i="26"/>
  <c r="O97" i="26"/>
  <c r="AE101" i="26"/>
  <c r="O105" i="26"/>
  <c r="AE109" i="26"/>
  <c r="O113" i="26"/>
  <c r="AE117" i="26"/>
  <c r="AM120" i="26"/>
  <c r="O121" i="26"/>
  <c r="AA122" i="26"/>
  <c r="AA123" i="26"/>
  <c r="W124" i="26"/>
  <c r="AE125" i="26"/>
  <c r="K126" i="26"/>
  <c r="AQ126" i="26"/>
  <c r="K127" i="26"/>
  <c r="AQ127" i="26"/>
  <c r="AM128" i="26"/>
  <c r="O129" i="26"/>
  <c r="AA130" i="26"/>
  <c r="AA131" i="26"/>
  <c r="W132" i="26"/>
  <c r="AE133" i="26"/>
  <c r="K134" i="26"/>
  <c r="AQ134" i="26"/>
  <c r="K135" i="26"/>
  <c r="AQ135" i="26"/>
  <c r="AM136" i="26"/>
  <c r="O137" i="26"/>
  <c r="AA138" i="26"/>
  <c r="AA139" i="26"/>
  <c r="W140" i="26"/>
  <c r="AE141" i="26"/>
  <c r="K142" i="26"/>
  <c r="AQ142" i="26"/>
  <c r="K143" i="26"/>
  <c r="AQ143" i="26"/>
  <c r="AM144" i="26"/>
  <c r="O145" i="26"/>
  <c r="AA146" i="26"/>
  <c r="AA147" i="26"/>
  <c r="W148" i="26"/>
  <c r="AE149" i="26"/>
  <c r="K150" i="26"/>
  <c r="AQ150" i="26"/>
  <c r="K151" i="26"/>
  <c r="AQ151" i="26"/>
  <c r="AM152" i="26"/>
  <c r="O153" i="26"/>
  <c r="AA154" i="26"/>
  <c r="AA155" i="26"/>
  <c r="W156" i="26"/>
  <c r="AE157" i="26"/>
  <c r="K158" i="26"/>
  <c r="AQ158" i="26"/>
  <c r="K159" i="26"/>
  <c r="AQ159" i="26"/>
  <c r="AM160" i="26"/>
  <c r="O161" i="26"/>
  <c r="AA162" i="26"/>
  <c r="AA163" i="26"/>
  <c r="W164" i="26"/>
  <c r="AE165" i="26"/>
  <c r="K166" i="26"/>
  <c r="K168" i="26"/>
  <c r="O171" i="26"/>
  <c r="K173" i="26"/>
  <c r="K175" i="26"/>
  <c r="W176" i="26"/>
  <c r="W180" i="26"/>
  <c r="AQ181" i="26"/>
  <c r="AM182" i="26"/>
  <c r="AQ183" i="26"/>
  <c r="AQ184" i="26"/>
  <c r="AM185" i="26"/>
  <c r="AE186" i="26"/>
  <c r="AE188" i="26"/>
  <c r="K197" i="26"/>
  <c r="W222" i="26"/>
  <c r="O232" i="26"/>
  <c r="AM237" i="26"/>
  <c r="AE271" i="26"/>
  <c r="AE323" i="26"/>
  <c r="O5" i="26"/>
  <c r="AE5" i="26"/>
  <c r="O10" i="26"/>
  <c r="AE10" i="26"/>
  <c r="O18" i="26"/>
  <c r="AE18" i="26"/>
  <c r="O22" i="26"/>
  <c r="AE22" i="26"/>
  <c r="O26" i="26"/>
  <c r="AE26" i="26"/>
  <c r="O30" i="26"/>
  <c r="AE30" i="26"/>
  <c r="O34" i="26"/>
  <c r="AE34" i="26"/>
  <c r="O38" i="26"/>
  <c r="AE38" i="26"/>
  <c r="O42" i="26"/>
  <c r="AE42" i="26"/>
  <c r="O46" i="26"/>
  <c r="AE46" i="26"/>
  <c r="O50" i="26"/>
  <c r="AE50" i="26"/>
  <c r="O54" i="26"/>
  <c r="AE54" i="26"/>
  <c r="O58" i="26"/>
  <c r="AE58" i="26"/>
  <c r="O62" i="26"/>
  <c r="AE62" i="26"/>
  <c r="O66" i="26"/>
  <c r="AE66" i="26"/>
  <c r="E346" i="26"/>
  <c r="AS346" i="26" s="1"/>
  <c r="AS331" i="26"/>
  <c r="K345" i="26"/>
  <c r="K340" i="26"/>
  <c r="K335" i="26"/>
  <c r="K330" i="26"/>
  <c r="K326" i="26"/>
  <c r="K322" i="26"/>
  <c r="K318" i="26"/>
  <c r="K344" i="26"/>
  <c r="K339" i="26"/>
  <c r="K334" i="26"/>
  <c r="K329" i="26"/>
  <c r="K325" i="26"/>
  <c r="K321" i="26"/>
  <c r="K333" i="26"/>
  <c r="K328" i="26"/>
  <c r="K327" i="26"/>
  <c r="K319" i="26"/>
  <c r="K314" i="26"/>
  <c r="K310" i="26"/>
  <c r="K346" i="26"/>
  <c r="K317" i="26"/>
  <c r="K313" i="26"/>
  <c r="K309" i="26"/>
  <c r="K305" i="26"/>
  <c r="K337" i="26"/>
  <c r="K323" i="26"/>
  <c r="K300" i="26"/>
  <c r="K296" i="26"/>
  <c r="K292" i="26"/>
  <c r="K288" i="26"/>
  <c r="K284" i="26"/>
  <c r="K280" i="26"/>
  <c r="K324" i="26"/>
  <c r="K308" i="26"/>
  <c r="K303" i="26"/>
  <c r="K302" i="26"/>
  <c r="K298" i="26"/>
  <c r="K294" i="26"/>
  <c r="K290" i="26"/>
  <c r="K343" i="26"/>
  <c r="K342" i="26"/>
  <c r="K331" i="26"/>
  <c r="K320" i="26"/>
  <c r="K297" i="26"/>
  <c r="K289" i="26"/>
  <c r="K287" i="26"/>
  <c r="K282" i="26"/>
  <c r="K275" i="26"/>
  <c r="K271" i="26"/>
  <c r="K267" i="26"/>
  <c r="K263" i="26"/>
  <c r="K259" i="26"/>
  <c r="K255" i="26"/>
  <c r="K312" i="26"/>
  <c r="K306" i="26"/>
  <c r="K304" i="26"/>
  <c r="K299" i="26"/>
  <c r="K291" i="26"/>
  <c r="K285" i="26"/>
  <c r="K283" i="26"/>
  <c r="K278" i="26"/>
  <c r="K274" i="26"/>
  <c r="K270" i="26"/>
  <c r="K266" i="26"/>
  <c r="K262" i="26"/>
  <c r="K258" i="26"/>
  <c r="K254" i="26"/>
  <c r="K250" i="26"/>
  <c r="K246" i="26"/>
  <c r="K242" i="26"/>
  <c r="K311" i="26"/>
  <c r="K293" i="26"/>
  <c r="K281" i="26"/>
  <c r="K279" i="26"/>
  <c r="K276" i="26"/>
  <c r="K269" i="26"/>
  <c r="K268" i="26"/>
  <c r="K261" i="26"/>
  <c r="K260" i="26"/>
  <c r="K253" i="26"/>
  <c r="K252" i="26"/>
  <c r="K243" i="26"/>
  <c r="K241" i="26"/>
  <c r="K235" i="26"/>
  <c r="K231" i="26"/>
  <c r="K227" i="26"/>
  <c r="K223" i="26"/>
  <c r="K219" i="26"/>
  <c r="K215" i="26"/>
  <c r="K277" i="26"/>
  <c r="K248" i="26"/>
  <c r="K239" i="26"/>
  <c r="K238" i="26"/>
  <c r="K234" i="26"/>
  <c r="K230" i="26"/>
  <c r="K226" i="26"/>
  <c r="K222" i="26"/>
  <c r="K218" i="26"/>
  <c r="K214" i="26"/>
  <c r="K210" i="26"/>
  <c r="K206" i="26"/>
  <c r="K202" i="26"/>
  <c r="K198" i="26"/>
  <c r="K194" i="26"/>
  <c r="K190" i="26"/>
  <c r="K186" i="26"/>
  <c r="K182" i="26"/>
  <c r="K178" i="26"/>
  <c r="K174" i="26"/>
  <c r="K170" i="26"/>
  <c r="K316" i="26"/>
  <c r="K307" i="26"/>
  <c r="K251" i="26"/>
  <c r="K249" i="26"/>
  <c r="K240" i="26"/>
  <c r="K207" i="26"/>
  <c r="K205" i="26"/>
  <c r="K200" i="26"/>
  <c r="K336" i="26"/>
  <c r="K301" i="26"/>
  <c r="K286" i="26"/>
  <c r="K273" i="26"/>
  <c r="K264" i="26"/>
  <c r="K257" i="26"/>
  <c r="K247" i="26"/>
  <c r="K245" i="26"/>
  <c r="K237" i="26"/>
  <c r="K236" i="26"/>
  <c r="K229" i="26"/>
  <c r="K228" i="26"/>
  <c r="K221" i="26"/>
  <c r="K220" i="26"/>
  <c r="K213" i="26"/>
  <c r="K212" i="26"/>
  <c r="K203" i="26"/>
  <c r="K201" i="26"/>
  <c r="K196" i="26"/>
  <c r="K187" i="26"/>
  <c r="K185" i="26"/>
  <c r="K180" i="26"/>
  <c r="K272" i="26"/>
  <c r="K265" i="26"/>
  <c r="K232" i="26"/>
  <c r="K216" i="26"/>
  <c r="K195" i="26"/>
  <c r="K193" i="26"/>
  <c r="K184" i="26"/>
  <c r="K179" i="26"/>
  <c r="K177" i="26"/>
  <c r="K171" i="26"/>
  <c r="K169" i="26"/>
  <c r="K165" i="26"/>
  <c r="K161" i="26"/>
  <c r="K157" i="26"/>
  <c r="K153" i="26"/>
  <c r="K149" i="26"/>
  <c r="K145" i="26"/>
  <c r="K141" i="26"/>
  <c r="K137" i="26"/>
  <c r="K133" i="26"/>
  <c r="K129" i="26"/>
  <c r="K125" i="26"/>
  <c r="K121" i="26"/>
  <c r="K117" i="26"/>
  <c r="K113" i="26"/>
  <c r="K109" i="26"/>
  <c r="K105" i="26"/>
  <c r="K101" i="26"/>
  <c r="K97" i="26"/>
  <c r="K315" i="26"/>
  <c r="K295" i="26"/>
  <c r="K244" i="26"/>
  <c r="K225" i="26"/>
  <c r="K204" i="26"/>
  <c r="K192" i="26"/>
  <c r="K176" i="26"/>
  <c r="K167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8" i="26"/>
  <c r="K84" i="26"/>
  <c r="K256" i="26"/>
  <c r="K224" i="26"/>
  <c r="K211" i="26"/>
  <c r="K209" i="26"/>
  <c r="K191" i="26"/>
  <c r="K189" i="26"/>
  <c r="K188" i="26"/>
  <c r="K172" i="26"/>
  <c r="O68" i="26"/>
  <c r="AA345" i="26"/>
  <c r="AA340" i="26"/>
  <c r="AA335" i="26"/>
  <c r="AA330" i="26"/>
  <c r="AA326" i="26"/>
  <c r="AA322" i="26"/>
  <c r="AA318" i="26"/>
  <c r="AA344" i="26"/>
  <c r="AA339" i="26"/>
  <c r="AA334" i="26"/>
  <c r="AA329" i="26"/>
  <c r="AA325" i="26"/>
  <c r="AA321" i="26"/>
  <c r="AA343" i="26"/>
  <c r="AA342" i="26"/>
  <c r="AA336" i="26"/>
  <c r="AA324" i="26"/>
  <c r="AA323" i="26"/>
  <c r="AA314" i="26"/>
  <c r="AA310" i="26"/>
  <c r="AA337" i="26"/>
  <c r="AA331" i="26"/>
  <c r="AA319" i="26"/>
  <c r="AA317" i="26"/>
  <c r="AA313" i="26"/>
  <c r="AA309" i="26"/>
  <c r="AA305" i="26"/>
  <c r="AA333" i="26"/>
  <c r="AA320" i="26"/>
  <c r="AA306" i="26"/>
  <c r="AA304" i="26"/>
  <c r="AA300" i="26"/>
  <c r="AA296" i="26"/>
  <c r="AA292" i="26"/>
  <c r="AA288" i="26"/>
  <c r="AA284" i="26"/>
  <c r="AA280" i="26"/>
  <c r="AA307" i="26"/>
  <c r="AA302" i="26"/>
  <c r="AA298" i="26"/>
  <c r="AA294" i="26"/>
  <c r="AA290" i="26"/>
  <c r="AA328" i="26"/>
  <c r="AA312" i="26"/>
  <c r="AA301" i="26"/>
  <c r="AA293" i="26"/>
  <c r="AA286" i="26"/>
  <c r="AA277" i="26"/>
  <c r="AA275" i="26"/>
  <c r="AA271" i="26"/>
  <c r="AA267" i="26"/>
  <c r="AA263" i="26"/>
  <c r="AA259" i="26"/>
  <c r="AA255" i="26"/>
  <c r="AA346" i="26"/>
  <c r="AA316" i="26"/>
  <c r="AA311" i="26"/>
  <c r="AA295" i="26"/>
  <c r="AA287" i="26"/>
  <c r="AA282" i="26"/>
  <c r="AA274" i="26"/>
  <c r="AA270" i="26"/>
  <c r="AA266" i="26"/>
  <c r="AA262" i="26"/>
  <c r="AA258" i="26"/>
  <c r="AA254" i="26"/>
  <c r="AA250" i="26"/>
  <c r="AA246" i="26"/>
  <c r="AA242" i="26"/>
  <c r="AA327" i="26"/>
  <c r="AA299" i="26"/>
  <c r="AA297" i="26"/>
  <c r="AA273" i="26"/>
  <c r="AA272" i="26"/>
  <c r="AA265" i="26"/>
  <c r="AA264" i="26"/>
  <c r="AA257" i="26"/>
  <c r="AA256" i="26"/>
  <c r="AA247" i="26"/>
  <c r="AA245" i="26"/>
  <c r="AA240" i="26"/>
  <c r="AA235" i="26"/>
  <c r="AA231" i="26"/>
  <c r="AA227" i="26"/>
  <c r="AA223" i="26"/>
  <c r="AA219" i="26"/>
  <c r="AA215" i="26"/>
  <c r="AA315" i="26"/>
  <c r="AA278" i="26"/>
  <c r="AA243" i="26"/>
  <c r="AA241" i="26"/>
  <c r="AA238" i="26"/>
  <c r="AA234" i="26"/>
  <c r="AA230" i="26"/>
  <c r="AA226" i="26"/>
  <c r="AA222" i="26"/>
  <c r="AA218" i="26"/>
  <c r="AA214" i="26"/>
  <c r="AA210" i="26"/>
  <c r="AA206" i="26"/>
  <c r="AA202" i="26"/>
  <c r="AA198" i="26"/>
  <c r="AA194" i="26"/>
  <c r="AA190" i="26"/>
  <c r="AA186" i="26"/>
  <c r="AA182" i="26"/>
  <c r="AA178" i="26"/>
  <c r="AA174" i="26"/>
  <c r="AA170" i="26"/>
  <c r="AA166" i="26"/>
  <c r="AA308" i="26"/>
  <c r="AA291" i="26"/>
  <c r="AA289" i="26"/>
  <c r="AA285" i="26"/>
  <c r="AA283" i="26"/>
  <c r="AA276" i="26"/>
  <c r="AA261" i="26"/>
  <c r="AA260" i="26"/>
  <c r="AA239" i="26"/>
  <c r="AA211" i="26"/>
  <c r="AA209" i="26"/>
  <c r="AA204" i="26"/>
  <c r="AA195" i="26"/>
  <c r="AA193" i="26"/>
  <c r="AA281" i="26"/>
  <c r="AA279" i="26"/>
  <c r="AA248" i="26"/>
  <c r="AA244" i="26"/>
  <c r="AA233" i="26"/>
  <c r="AA232" i="26"/>
  <c r="AA225" i="26"/>
  <c r="AA224" i="26"/>
  <c r="AA217" i="26"/>
  <c r="AA216" i="26"/>
  <c r="AA207" i="26"/>
  <c r="AA205" i="26"/>
  <c r="AA200" i="26"/>
  <c r="AA191" i="26"/>
  <c r="AA189" i="26"/>
  <c r="AA184" i="26"/>
  <c r="AA237" i="26"/>
  <c r="AA221" i="26"/>
  <c r="AA196" i="26"/>
  <c r="AA192" i="26"/>
  <c r="AA188" i="26"/>
  <c r="AA187" i="26"/>
  <c r="AA185" i="26"/>
  <c r="AA175" i="26"/>
  <c r="AA173" i="26"/>
  <c r="AA168" i="26"/>
  <c r="AA165" i="26"/>
  <c r="AA161" i="26"/>
  <c r="AA157" i="26"/>
  <c r="AA153" i="26"/>
  <c r="AA149" i="26"/>
  <c r="AA145" i="26"/>
  <c r="AA141" i="26"/>
  <c r="AA137" i="26"/>
  <c r="AA133" i="26"/>
  <c r="AA129" i="26"/>
  <c r="AA125" i="26"/>
  <c r="AA121" i="26"/>
  <c r="AA117" i="26"/>
  <c r="AA113" i="26"/>
  <c r="AA109" i="26"/>
  <c r="AA105" i="26"/>
  <c r="AA101" i="26"/>
  <c r="AA97" i="26"/>
  <c r="AA303" i="26"/>
  <c r="AA253" i="26"/>
  <c r="AA252" i="26"/>
  <c r="AA236" i="26"/>
  <c r="AA220" i="26"/>
  <c r="AA203" i="26"/>
  <c r="AA201" i="26"/>
  <c r="AA183" i="26"/>
  <c r="AA181" i="26"/>
  <c r="AA171" i="26"/>
  <c r="AA169" i="26"/>
  <c r="AA164" i="26"/>
  <c r="AA160" i="26"/>
  <c r="AA156" i="26"/>
  <c r="AA152" i="26"/>
  <c r="AA148" i="26"/>
  <c r="AA144" i="26"/>
  <c r="AA140" i="26"/>
  <c r="AA136" i="26"/>
  <c r="AA132" i="26"/>
  <c r="AA128" i="26"/>
  <c r="AA124" i="26"/>
  <c r="AA120" i="26"/>
  <c r="AA116" i="26"/>
  <c r="AA112" i="26"/>
  <c r="AA108" i="26"/>
  <c r="AA104" i="26"/>
  <c r="AA100" i="26"/>
  <c r="AA96" i="26"/>
  <c r="AA92" i="26"/>
  <c r="AA88" i="26"/>
  <c r="AA84" i="26"/>
  <c r="AA251" i="26"/>
  <c r="AA249" i="26"/>
  <c r="AA229" i="26"/>
  <c r="AA213" i="26"/>
  <c r="AA208" i="26"/>
  <c r="AA199" i="26"/>
  <c r="AA197" i="26"/>
  <c r="AA180" i="26"/>
  <c r="AA179" i="26"/>
  <c r="AA177" i="26"/>
  <c r="AA176" i="26"/>
  <c r="AE68" i="26"/>
  <c r="AQ345" i="26"/>
  <c r="AQ340" i="26"/>
  <c r="AQ335" i="26"/>
  <c r="AQ330" i="26"/>
  <c r="AQ326" i="26"/>
  <c r="AQ322" i="26"/>
  <c r="AQ318" i="26"/>
  <c r="AQ344" i="26"/>
  <c r="AQ339" i="26"/>
  <c r="AQ334" i="26"/>
  <c r="AQ329" i="26"/>
  <c r="AQ325" i="26"/>
  <c r="AQ321" i="26"/>
  <c r="AQ333" i="26"/>
  <c r="AQ328" i="26"/>
  <c r="AQ327" i="26"/>
  <c r="AQ320" i="26"/>
  <c r="AQ314" i="26"/>
  <c r="AQ310" i="26"/>
  <c r="AQ346" i="26"/>
  <c r="AQ313" i="26"/>
  <c r="AQ309" i="26"/>
  <c r="AQ305" i="26"/>
  <c r="AQ324" i="26"/>
  <c r="AQ303" i="26"/>
  <c r="AQ300" i="26"/>
  <c r="AQ296" i="26"/>
  <c r="AQ292" i="26"/>
  <c r="AQ288" i="26"/>
  <c r="AQ284" i="26"/>
  <c r="AQ280" i="26"/>
  <c r="AQ337" i="26"/>
  <c r="AQ323" i="26"/>
  <c r="AQ302" i="26"/>
  <c r="AQ298" i="26"/>
  <c r="AQ294" i="26"/>
  <c r="AQ290" i="26"/>
  <c r="AQ316" i="26"/>
  <c r="AQ311" i="26"/>
  <c r="AQ307" i="26"/>
  <c r="AQ297" i="26"/>
  <c r="AQ289" i="26"/>
  <c r="AQ281" i="26"/>
  <c r="AQ279" i="26"/>
  <c r="AQ275" i="26"/>
  <c r="AQ271" i="26"/>
  <c r="AQ267" i="26"/>
  <c r="AQ263" i="26"/>
  <c r="AQ259" i="26"/>
  <c r="AQ255" i="26"/>
  <c r="AQ331" i="26"/>
  <c r="AQ315" i="26"/>
  <c r="AQ299" i="26"/>
  <c r="AQ291" i="26"/>
  <c r="AQ286" i="26"/>
  <c r="AQ277" i="26"/>
  <c r="AQ274" i="26"/>
  <c r="AQ270" i="26"/>
  <c r="AQ266" i="26"/>
  <c r="AQ262" i="26"/>
  <c r="AQ258" i="26"/>
  <c r="AQ254" i="26"/>
  <c r="AQ250" i="26"/>
  <c r="AQ246" i="26"/>
  <c r="AQ242" i="26"/>
  <c r="AQ343" i="26"/>
  <c r="AQ301" i="26"/>
  <c r="AQ295" i="26"/>
  <c r="AQ287" i="26"/>
  <c r="AQ282" i="26"/>
  <c r="AQ278" i="26"/>
  <c r="AQ276" i="26"/>
  <c r="AQ269" i="26"/>
  <c r="AQ268" i="26"/>
  <c r="AQ261" i="26"/>
  <c r="AQ260" i="26"/>
  <c r="AQ253" i="26"/>
  <c r="AQ252" i="26"/>
  <c r="AQ251" i="26"/>
  <c r="AQ249" i="26"/>
  <c r="AQ244" i="26"/>
  <c r="AQ235" i="26"/>
  <c r="AQ231" i="26"/>
  <c r="AQ227" i="26"/>
  <c r="AQ223" i="26"/>
  <c r="AQ219" i="26"/>
  <c r="AQ215" i="26"/>
  <c r="AQ319" i="26"/>
  <c r="AQ312" i="26"/>
  <c r="AQ285" i="26"/>
  <c r="AQ283" i="26"/>
  <c r="AQ247" i="26"/>
  <c r="AQ245" i="26"/>
  <c r="AQ240" i="26"/>
  <c r="AQ238" i="26"/>
  <c r="AQ234" i="26"/>
  <c r="AQ230" i="26"/>
  <c r="AQ226" i="26"/>
  <c r="AQ222" i="26"/>
  <c r="AQ218" i="26"/>
  <c r="AQ214" i="26"/>
  <c r="AQ210" i="26"/>
  <c r="AQ206" i="26"/>
  <c r="AQ202" i="26"/>
  <c r="AQ198" i="26"/>
  <c r="AQ194" i="26"/>
  <c r="AQ190" i="26"/>
  <c r="AQ186" i="26"/>
  <c r="AQ182" i="26"/>
  <c r="AQ178" i="26"/>
  <c r="AQ174" i="26"/>
  <c r="AQ170" i="26"/>
  <c r="AQ166" i="26"/>
  <c r="AQ336" i="26"/>
  <c r="AQ248" i="26"/>
  <c r="AQ208" i="26"/>
  <c r="AQ199" i="26"/>
  <c r="AQ197" i="26"/>
  <c r="AQ192" i="26"/>
  <c r="AQ342" i="26"/>
  <c r="AQ317" i="26"/>
  <c r="AQ293" i="26"/>
  <c r="AQ272" i="26"/>
  <c r="AQ265" i="26"/>
  <c r="AQ256" i="26"/>
  <c r="AQ237" i="26"/>
  <c r="AQ236" i="26"/>
  <c r="AQ229" i="26"/>
  <c r="AQ228" i="26"/>
  <c r="AQ221" i="26"/>
  <c r="AQ220" i="26"/>
  <c r="AQ213" i="26"/>
  <c r="AQ212" i="26"/>
  <c r="AQ211" i="26"/>
  <c r="AQ209" i="26"/>
  <c r="AQ204" i="26"/>
  <c r="AQ195" i="26"/>
  <c r="AQ193" i="26"/>
  <c r="AQ188" i="26"/>
  <c r="AQ179" i="26"/>
  <c r="AQ177" i="26"/>
  <c r="AQ306" i="26"/>
  <c r="AQ224" i="26"/>
  <c r="AQ203" i="26"/>
  <c r="AQ201" i="26"/>
  <c r="AQ180" i="26"/>
  <c r="AQ176" i="26"/>
  <c r="AQ172" i="26"/>
  <c r="AQ165" i="26"/>
  <c r="AQ161" i="26"/>
  <c r="AQ157" i="26"/>
  <c r="AQ153" i="26"/>
  <c r="AQ149" i="26"/>
  <c r="AQ145" i="26"/>
  <c r="AQ141" i="26"/>
  <c r="AQ137" i="26"/>
  <c r="AQ133" i="26"/>
  <c r="AQ129" i="26"/>
  <c r="AQ125" i="26"/>
  <c r="AQ121" i="26"/>
  <c r="AQ117" i="26"/>
  <c r="AQ113" i="26"/>
  <c r="AQ109" i="26"/>
  <c r="AQ105" i="26"/>
  <c r="AQ101" i="26"/>
  <c r="AQ97" i="26"/>
  <c r="AQ93" i="26"/>
  <c r="AQ257" i="26"/>
  <c r="AQ243" i="26"/>
  <c r="AQ241" i="26"/>
  <c r="AQ233" i="26"/>
  <c r="AQ217" i="26"/>
  <c r="AQ191" i="26"/>
  <c r="AQ189" i="26"/>
  <c r="AQ175" i="26"/>
  <c r="AQ173" i="26"/>
  <c r="AQ168" i="26"/>
  <c r="AQ164" i="26"/>
  <c r="AQ160" i="26"/>
  <c r="AQ156" i="26"/>
  <c r="AQ152" i="26"/>
  <c r="AQ148" i="26"/>
  <c r="AQ144" i="26"/>
  <c r="AQ140" i="26"/>
  <c r="AQ136" i="26"/>
  <c r="AQ132" i="26"/>
  <c r="AQ128" i="26"/>
  <c r="AQ124" i="26"/>
  <c r="AQ120" i="26"/>
  <c r="AQ116" i="26"/>
  <c r="AQ112" i="26"/>
  <c r="AQ108" i="26"/>
  <c r="AQ104" i="26"/>
  <c r="AQ100" i="26"/>
  <c r="AQ96" i="26"/>
  <c r="AQ92" i="26"/>
  <c r="AQ88" i="26"/>
  <c r="AQ84" i="26"/>
  <c r="AQ308" i="26"/>
  <c r="AQ304" i="26"/>
  <c r="AQ239" i="26"/>
  <c r="AQ232" i="26"/>
  <c r="AQ216" i="26"/>
  <c r="AQ187" i="26"/>
  <c r="AQ185" i="26"/>
  <c r="AQ171" i="26"/>
  <c r="AQ169" i="26"/>
  <c r="O71" i="26"/>
  <c r="AE71" i="26"/>
  <c r="K72" i="26"/>
  <c r="AA72" i="26"/>
  <c r="AQ72" i="26"/>
  <c r="O73" i="26"/>
  <c r="AE73" i="26"/>
  <c r="O76" i="26"/>
  <c r="AE76" i="26"/>
  <c r="K77" i="26"/>
  <c r="AA77" i="26"/>
  <c r="AQ77" i="26"/>
  <c r="W78" i="26"/>
  <c r="AM78" i="26"/>
  <c r="O80" i="26"/>
  <c r="AE80" i="26"/>
  <c r="K81" i="26"/>
  <c r="AE81" i="26"/>
  <c r="W82" i="26"/>
  <c r="AQ82" i="26"/>
  <c r="AA83" i="26"/>
  <c r="O84" i="26"/>
  <c r="AA85" i="26"/>
  <c r="O86" i="26"/>
  <c r="AM86" i="26"/>
  <c r="W87" i="26"/>
  <c r="AQ87" i="26"/>
  <c r="AE88" i="26"/>
  <c r="AQ89" i="26"/>
  <c r="K90" i="26"/>
  <c r="AE90" i="26"/>
  <c r="AM91" i="26"/>
  <c r="W92" i="26"/>
  <c r="O93" i="26"/>
  <c r="O94" i="26"/>
  <c r="W95" i="26"/>
  <c r="AE98" i="26"/>
  <c r="AM99" i="26"/>
  <c r="O102" i="26"/>
  <c r="W103" i="26"/>
  <c r="AE106" i="26"/>
  <c r="AM107" i="26"/>
  <c r="O110" i="26"/>
  <c r="W111" i="26"/>
  <c r="AE114" i="26"/>
  <c r="AM115" i="26"/>
  <c r="O118" i="26"/>
  <c r="W119" i="26"/>
  <c r="AE122" i="26"/>
  <c r="AM123" i="26"/>
  <c r="O126" i="26"/>
  <c r="W127" i="26"/>
  <c r="AE130" i="26"/>
  <c r="AM131" i="26"/>
  <c r="O134" i="26"/>
  <c r="W135" i="26"/>
  <c r="AE138" i="26"/>
  <c r="AM139" i="26"/>
  <c r="O142" i="26"/>
  <c r="W143" i="26"/>
  <c r="AE146" i="26"/>
  <c r="AM147" i="26"/>
  <c r="O150" i="26"/>
  <c r="W151" i="26"/>
  <c r="AE154" i="26"/>
  <c r="AM155" i="26"/>
  <c r="O158" i="26"/>
  <c r="W159" i="26"/>
  <c r="AE162" i="26"/>
  <c r="AM163" i="26"/>
  <c r="O166" i="26"/>
  <c r="AQ167" i="26"/>
  <c r="AE168" i="26"/>
  <c r="AM169" i="26"/>
  <c r="W170" i="26"/>
  <c r="AA172" i="26"/>
  <c r="AM174" i="26"/>
  <c r="AE175" i="26"/>
  <c r="O179" i="26"/>
  <c r="AE192" i="26"/>
  <c r="AQ196" i="26"/>
  <c r="AQ200" i="26"/>
  <c r="AE204" i="26"/>
  <c r="AQ205" i="26"/>
  <c r="AM209" i="26"/>
  <c r="O216" i="26"/>
  <c r="AM221" i="26"/>
  <c r="AA228" i="26"/>
  <c r="O346" i="26"/>
  <c r="O344" i="26"/>
  <c r="O339" i="26"/>
  <c r="O334" i="26"/>
  <c r="O331" i="26"/>
  <c r="O329" i="26"/>
  <c r="O325" i="26"/>
  <c r="O321" i="26"/>
  <c r="O345" i="26"/>
  <c r="O343" i="26"/>
  <c r="O340" i="26"/>
  <c r="O333" i="26"/>
  <c r="O330" i="26"/>
  <c r="O328" i="26"/>
  <c r="O324" i="26"/>
  <c r="O337" i="26"/>
  <c r="O335" i="26"/>
  <c r="O322" i="26"/>
  <c r="O317" i="26"/>
  <c r="O313" i="26"/>
  <c r="O309" i="26"/>
  <c r="O342" i="26"/>
  <c r="O336" i="26"/>
  <c r="O323" i="26"/>
  <c r="O320" i="26"/>
  <c r="O318" i="26"/>
  <c r="O316" i="26"/>
  <c r="O312" i="26"/>
  <c r="O308" i="26"/>
  <c r="O304" i="26"/>
  <c r="O319" i="26"/>
  <c r="O315" i="26"/>
  <c r="O307" i="26"/>
  <c r="O305" i="26"/>
  <c r="O299" i="26"/>
  <c r="O295" i="26"/>
  <c r="O291" i="26"/>
  <c r="O287" i="26"/>
  <c r="O283" i="26"/>
  <c r="O279" i="26"/>
  <c r="O327" i="26"/>
  <c r="O326" i="26"/>
  <c r="O311" i="26"/>
  <c r="O306" i="26"/>
  <c r="O301" i="26"/>
  <c r="O297" i="26"/>
  <c r="O293" i="26"/>
  <c r="O289" i="26"/>
  <c r="O298" i="26"/>
  <c r="O290" i="26"/>
  <c r="O285" i="26"/>
  <c r="O278" i="26"/>
  <c r="O274" i="26"/>
  <c r="O270" i="26"/>
  <c r="O266" i="26"/>
  <c r="O262" i="26"/>
  <c r="O258" i="26"/>
  <c r="O254" i="26"/>
  <c r="O300" i="26"/>
  <c r="O292" i="26"/>
  <c r="O288" i="26"/>
  <c r="O281" i="26"/>
  <c r="O273" i="26"/>
  <c r="O269" i="26"/>
  <c r="O265" i="26"/>
  <c r="O261" i="26"/>
  <c r="O257" i="26"/>
  <c r="O253" i="26"/>
  <c r="O249" i="26"/>
  <c r="O245" i="26"/>
  <c r="O241" i="26"/>
  <c r="O303" i="26"/>
  <c r="O302" i="26"/>
  <c r="O277" i="26"/>
  <c r="O271" i="26"/>
  <c r="O263" i="26"/>
  <c r="O255" i="26"/>
  <c r="O248" i="26"/>
  <c r="O246" i="26"/>
  <c r="O239" i="26"/>
  <c r="O238" i="26"/>
  <c r="O234" i="26"/>
  <c r="O230" i="26"/>
  <c r="O226" i="26"/>
  <c r="O222" i="26"/>
  <c r="O218" i="26"/>
  <c r="O214" i="26"/>
  <c r="O296" i="26"/>
  <c r="O286" i="26"/>
  <c r="O284" i="26"/>
  <c r="O272" i="26"/>
  <c r="O264" i="26"/>
  <c r="O256" i="26"/>
  <c r="O251" i="26"/>
  <c r="O244" i="26"/>
  <c r="O242" i="26"/>
  <c r="O237" i="26"/>
  <c r="O233" i="26"/>
  <c r="O229" i="26"/>
  <c r="O225" i="26"/>
  <c r="O221" i="26"/>
  <c r="O217" i="26"/>
  <c r="O213" i="26"/>
  <c r="O209" i="26"/>
  <c r="O205" i="26"/>
  <c r="O201" i="26"/>
  <c r="O197" i="26"/>
  <c r="O193" i="26"/>
  <c r="O189" i="26"/>
  <c r="O185" i="26"/>
  <c r="O181" i="26"/>
  <c r="O177" i="26"/>
  <c r="O173" i="26"/>
  <c r="O169" i="26"/>
  <c r="O310" i="26"/>
  <c r="O247" i="26"/>
  <c r="O236" i="26"/>
  <c r="O228" i="26"/>
  <c r="O220" i="26"/>
  <c r="O212" i="26"/>
  <c r="O210" i="26"/>
  <c r="O203" i="26"/>
  <c r="O196" i="26"/>
  <c r="O194" i="26"/>
  <c r="O294" i="26"/>
  <c r="O282" i="26"/>
  <c r="O280" i="26"/>
  <c r="O276" i="26"/>
  <c r="O275" i="26"/>
  <c r="O260" i="26"/>
  <c r="O259" i="26"/>
  <c r="O243" i="26"/>
  <c r="O231" i="26"/>
  <c r="O223" i="26"/>
  <c r="O215" i="26"/>
  <c r="O208" i="26"/>
  <c r="O206" i="26"/>
  <c r="O199" i="26"/>
  <c r="O192" i="26"/>
  <c r="O190" i="26"/>
  <c r="O183" i="26"/>
  <c r="O314" i="26"/>
  <c r="O268" i="26"/>
  <c r="O267" i="26"/>
  <c r="O204" i="26"/>
  <c r="O202" i="26"/>
  <c r="O180" i="26"/>
  <c r="O178" i="26"/>
  <c r="O176" i="26"/>
  <c r="O174" i="26"/>
  <c r="O167" i="26"/>
  <c r="O164" i="26"/>
  <c r="O160" i="26"/>
  <c r="O156" i="26"/>
  <c r="O152" i="26"/>
  <c r="O148" i="26"/>
  <c r="O144" i="26"/>
  <c r="O140" i="26"/>
  <c r="O136" i="26"/>
  <c r="O132" i="26"/>
  <c r="O128" i="26"/>
  <c r="O124" i="26"/>
  <c r="O120" i="26"/>
  <c r="O116" i="26"/>
  <c r="O112" i="26"/>
  <c r="O108" i="26"/>
  <c r="O104" i="26"/>
  <c r="O100" i="26"/>
  <c r="O96" i="26"/>
  <c r="O235" i="26"/>
  <c r="O224" i="26"/>
  <c r="O219" i="26"/>
  <c r="O211" i="26"/>
  <c r="O191" i="26"/>
  <c r="O188" i="26"/>
  <c r="O186" i="26"/>
  <c r="O172" i="26"/>
  <c r="O170" i="26"/>
  <c r="O163" i="26"/>
  <c r="O159" i="26"/>
  <c r="O155" i="26"/>
  <c r="O151" i="26"/>
  <c r="O147" i="26"/>
  <c r="O143" i="26"/>
  <c r="O139" i="26"/>
  <c r="O135" i="26"/>
  <c r="O131" i="26"/>
  <c r="O127" i="26"/>
  <c r="O123" i="26"/>
  <c r="O119" i="26"/>
  <c r="O115" i="26"/>
  <c r="O111" i="26"/>
  <c r="O107" i="26"/>
  <c r="O103" i="26"/>
  <c r="O99" i="26"/>
  <c r="O95" i="26"/>
  <c r="O91" i="26"/>
  <c r="O87" i="26"/>
  <c r="O83" i="26"/>
  <c r="O252" i="26"/>
  <c r="O250" i="26"/>
  <c r="O207" i="26"/>
  <c r="O200" i="26"/>
  <c r="O198" i="26"/>
  <c r="O187" i="26"/>
  <c r="O175" i="26"/>
  <c r="O168" i="26"/>
  <c r="AE70" i="26"/>
  <c r="O75" i="26"/>
  <c r="O79" i="26"/>
  <c r="AE79" i="26"/>
  <c r="O14" i="26"/>
  <c r="AE14" i="26"/>
  <c r="O6" i="26"/>
  <c r="AE6" i="26"/>
  <c r="O11" i="26"/>
  <c r="AE11" i="26"/>
  <c r="O15" i="26"/>
  <c r="AE15" i="26"/>
  <c r="O19" i="26"/>
  <c r="AE19" i="26"/>
  <c r="O23" i="26"/>
  <c r="AE23" i="26"/>
  <c r="O27" i="26"/>
  <c r="AE27" i="26"/>
  <c r="O31" i="26"/>
  <c r="AE31" i="26"/>
  <c r="O35" i="26"/>
  <c r="AE35" i="26"/>
  <c r="O39" i="26"/>
  <c r="AE39" i="26"/>
  <c r="O43" i="26"/>
  <c r="AE43" i="26"/>
  <c r="O47" i="26"/>
  <c r="AE47" i="26"/>
  <c r="O51" i="26"/>
  <c r="AE51" i="26"/>
  <c r="O55" i="26"/>
  <c r="AE55" i="26"/>
  <c r="O59" i="26"/>
  <c r="AE59" i="26"/>
  <c r="O63" i="26"/>
  <c r="AE63" i="26"/>
  <c r="K64" i="26"/>
  <c r="O67" i="26"/>
  <c r="AE67" i="26"/>
  <c r="AT331" i="26"/>
  <c r="F346" i="26"/>
  <c r="K68" i="26"/>
  <c r="W342" i="26"/>
  <c r="W336" i="26"/>
  <c r="W327" i="26"/>
  <c r="W323" i="26"/>
  <c r="W319" i="26"/>
  <c r="W337" i="26"/>
  <c r="W335" i="26"/>
  <c r="W326" i="26"/>
  <c r="W322" i="26"/>
  <c r="W346" i="26"/>
  <c r="W344" i="26"/>
  <c r="W330" i="26"/>
  <c r="W325" i="26"/>
  <c r="W320" i="26"/>
  <c r="W315" i="26"/>
  <c r="W311" i="26"/>
  <c r="W343" i="26"/>
  <c r="W340" i="26"/>
  <c r="W324" i="26"/>
  <c r="W314" i="26"/>
  <c r="W310" i="26"/>
  <c r="W306" i="26"/>
  <c r="W339" i="26"/>
  <c r="W334" i="26"/>
  <c r="W318" i="26"/>
  <c r="W316" i="26"/>
  <c r="W308" i="26"/>
  <c r="W303" i="26"/>
  <c r="W301" i="26"/>
  <c r="W297" i="26"/>
  <c r="W293" i="26"/>
  <c r="W289" i="26"/>
  <c r="W285" i="26"/>
  <c r="W281" i="26"/>
  <c r="W277" i="26"/>
  <c r="W331" i="26"/>
  <c r="W328" i="26"/>
  <c r="W312" i="26"/>
  <c r="W305" i="26"/>
  <c r="W299" i="26"/>
  <c r="W295" i="26"/>
  <c r="W291" i="26"/>
  <c r="W333" i="26"/>
  <c r="W321" i="26"/>
  <c r="W317" i="26"/>
  <c r="W304" i="26"/>
  <c r="W300" i="26"/>
  <c r="W292" i="26"/>
  <c r="W284" i="26"/>
  <c r="W279" i="26"/>
  <c r="W276" i="26"/>
  <c r="W272" i="26"/>
  <c r="W268" i="26"/>
  <c r="W264" i="26"/>
  <c r="W260" i="26"/>
  <c r="W256" i="26"/>
  <c r="W252" i="26"/>
  <c r="W329" i="26"/>
  <c r="W302" i="26"/>
  <c r="W294" i="26"/>
  <c r="W286" i="26"/>
  <c r="W280" i="26"/>
  <c r="W275" i="26"/>
  <c r="W271" i="26"/>
  <c r="W267" i="26"/>
  <c r="W263" i="26"/>
  <c r="W259" i="26"/>
  <c r="W255" i="26"/>
  <c r="W251" i="26"/>
  <c r="W247" i="26"/>
  <c r="W243" i="26"/>
  <c r="W239" i="26"/>
  <c r="W345" i="26"/>
  <c r="W296" i="26"/>
  <c r="W274" i="26"/>
  <c r="W266" i="26"/>
  <c r="W258" i="26"/>
  <c r="W249" i="26"/>
  <c r="W244" i="26"/>
  <c r="W236" i="26"/>
  <c r="W232" i="26"/>
  <c r="W228" i="26"/>
  <c r="W224" i="26"/>
  <c r="W220" i="26"/>
  <c r="W216" i="26"/>
  <c r="W212" i="26"/>
  <c r="W298" i="26"/>
  <c r="W273" i="26"/>
  <c r="W265" i="26"/>
  <c r="W257" i="26"/>
  <c r="W250" i="26"/>
  <c r="W245" i="26"/>
  <c r="W240" i="26"/>
  <c r="W235" i="26"/>
  <c r="W231" i="26"/>
  <c r="W227" i="26"/>
  <c r="W223" i="26"/>
  <c r="W219" i="26"/>
  <c r="W215" i="26"/>
  <c r="W211" i="26"/>
  <c r="W207" i="26"/>
  <c r="W203" i="26"/>
  <c r="W199" i="26"/>
  <c r="W195" i="26"/>
  <c r="W191" i="26"/>
  <c r="W187" i="26"/>
  <c r="W183" i="26"/>
  <c r="W179" i="26"/>
  <c r="W175" i="26"/>
  <c r="W171" i="26"/>
  <c r="W167" i="26"/>
  <c r="W287" i="26"/>
  <c r="W282" i="26"/>
  <c r="W278" i="26"/>
  <c r="W262" i="26"/>
  <c r="W241" i="26"/>
  <c r="W237" i="26"/>
  <c r="W229" i="26"/>
  <c r="W221" i="26"/>
  <c r="W213" i="26"/>
  <c r="W208" i="26"/>
  <c r="W202" i="26"/>
  <c r="W197" i="26"/>
  <c r="W192" i="26"/>
  <c r="W313" i="26"/>
  <c r="W290" i="26"/>
  <c r="W288" i="26"/>
  <c r="W283" i="26"/>
  <c r="W261" i="26"/>
  <c r="W246" i="26"/>
  <c r="W242" i="26"/>
  <c r="W234" i="26"/>
  <c r="W226" i="26"/>
  <c r="W218" i="26"/>
  <c r="W209" i="26"/>
  <c r="W204" i="26"/>
  <c r="W198" i="26"/>
  <c r="W193" i="26"/>
  <c r="W188" i="26"/>
  <c r="W182" i="26"/>
  <c r="W177" i="26"/>
  <c r="W269" i="26"/>
  <c r="W225" i="26"/>
  <c r="W194" i="26"/>
  <c r="W189" i="26"/>
  <c r="W186" i="26"/>
  <c r="W172" i="26"/>
  <c r="W166" i="26"/>
  <c r="W162" i="26"/>
  <c r="W158" i="26"/>
  <c r="W154" i="26"/>
  <c r="W150" i="26"/>
  <c r="W146" i="26"/>
  <c r="W142" i="26"/>
  <c r="W138" i="26"/>
  <c r="W134" i="26"/>
  <c r="W130" i="26"/>
  <c r="W126" i="26"/>
  <c r="W122" i="26"/>
  <c r="W118" i="26"/>
  <c r="W114" i="26"/>
  <c r="W110" i="26"/>
  <c r="W106" i="26"/>
  <c r="W102" i="26"/>
  <c r="W98" i="26"/>
  <c r="W94" i="26"/>
  <c r="W307" i="26"/>
  <c r="W254" i="26"/>
  <c r="W248" i="26"/>
  <c r="W230" i="26"/>
  <c r="W214" i="26"/>
  <c r="W205" i="26"/>
  <c r="W200" i="26"/>
  <c r="W196" i="26"/>
  <c r="W185" i="26"/>
  <c r="W173" i="26"/>
  <c r="W168" i="26"/>
  <c r="W165" i="26"/>
  <c r="W161" i="26"/>
  <c r="W157" i="26"/>
  <c r="W153" i="26"/>
  <c r="W149" i="26"/>
  <c r="W145" i="26"/>
  <c r="W141" i="26"/>
  <c r="W137" i="26"/>
  <c r="W133" i="26"/>
  <c r="W129" i="26"/>
  <c r="W125" i="26"/>
  <c r="W121" i="26"/>
  <c r="W117" i="26"/>
  <c r="W113" i="26"/>
  <c r="W109" i="26"/>
  <c r="W105" i="26"/>
  <c r="W101" i="26"/>
  <c r="W97" i="26"/>
  <c r="W93" i="26"/>
  <c r="W89" i="26"/>
  <c r="W85" i="26"/>
  <c r="W81" i="26"/>
  <c r="W253" i="26"/>
  <c r="W233" i="26"/>
  <c r="W217" i="26"/>
  <c r="W210" i="26"/>
  <c r="W206" i="26"/>
  <c r="W201" i="26"/>
  <c r="W184" i="26"/>
  <c r="W181" i="26"/>
  <c r="W178" i="26"/>
  <c r="W174" i="26"/>
  <c r="W169" i="26"/>
  <c r="AA68" i="26"/>
  <c r="AM342" i="26"/>
  <c r="AM336" i="26"/>
  <c r="AM327" i="26"/>
  <c r="AM323" i="26"/>
  <c r="AM319" i="26"/>
  <c r="AM337" i="26"/>
  <c r="AM335" i="26"/>
  <c r="AM326" i="26"/>
  <c r="AM322" i="26"/>
  <c r="AM345" i="26"/>
  <c r="AM334" i="26"/>
  <c r="AM331" i="26"/>
  <c r="AM329" i="26"/>
  <c r="AM321" i="26"/>
  <c r="AM318" i="26"/>
  <c r="AM315" i="26"/>
  <c r="AM311" i="26"/>
  <c r="AM339" i="26"/>
  <c r="AM333" i="26"/>
  <c r="AM328" i="26"/>
  <c r="AM320" i="26"/>
  <c r="AM314" i="26"/>
  <c r="AM310" i="26"/>
  <c r="AM306" i="26"/>
  <c r="AM346" i="26"/>
  <c r="AM343" i="26"/>
  <c r="AM312" i="26"/>
  <c r="AM307" i="26"/>
  <c r="AM301" i="26"/>
  <c r="AM297" i="26"/>
  <c r="AM293" i="26"/>
  <c r="AM289" i="26"/>
  <c r="AM285" i="26"/>
  <c r="AM281" i="26"/>
  <c r="AM277" i="26"/>
  <c r="AM330" i="26"/>
  <c r="AM325" i="26"/>
  <c r="AM317" i="26"/>
  <c r="AM316" i="26"/>
  <c r="AM308" i="26"/>
  <c r="AM304" i="26"/>
  <c r="AM299" i="26"/>
  <c r="AM295" i="26"/>
  <c r="AM291" i="26"/>
  <c r="AM305" i="26"/>
  <c r="AM296" i="26"/>
  <c r="AM288" i="26"/>
  <c r="AM283" i="26"/>
  <c r="AM278" i="26"/>
  <c r="AM276" i="26"/>
  <c r="AM272" i="26"/>
  <c r="AM268" i="26"/>
  <c r="AM264" i="26"/>
  <c r="AM260" i="26"/>
  <c r="AM256" i="26"/>
  <c r="AM252" i="26"/>
  <c r="AM309" i="26"/>
  <c r="AM303" i="26"/>
  <c r="AM298" i="26"/>
  <c r="AM290" i="26"/>
  <c r="AM284" i="26"/>
  <c r="AM279" i="26"/>
  <c r="AM275" i="26"/>
  <c r="AM271" i="26"/>
  <c r="AM267" i="26"/>
  <c r="AM263" i="26"/>
  <c r="AM259" i="26"/>
  <c r="AM255" i="26"/>
  <c r="AM251" i="26"/>
  <c r="AM247" i="26"/>
  <c r="AM243" i="26"/>
  <c r="AM239" i="26"/>
  <c r="AM292" i="26"/>
  <c r="AM280" i="26"/>
  <c r="AM270" i="26"/>
  <c r="AM262" i="26"/>
  <c r="AM254" i="26"/>
  <c r="AM248" i="26"/>
  <c r="AM242" i="26"/>
  <c r="AM236" i="26"/>
  <c r="AM232" i="26"/>
  <c r="AM228" i="26"/>
  <c r="AM224" i="26"/>
  <c r="AM220" i="26"/>
  <c r="AM216" i="26"/>
  <c r="AM212" i="26"/>
  <c r="AM344" i="26"/>
  <c r="AM313" i="26"/>
  <c r="AM294" i="26"/>
  <c r="AM287" i="26"/>
  <c r="AM282" i="26"/>
  <c r="AM269" i="26"/>
  <c r="AM261" i="26"/>
  <c r="AM253" i="26"/>
  <c r="AM249" i="26"/>
  <c r="AM244" i="26"/>
  <c r="AM235" i="26"/>
  <c r="AM231" i="26"/>
  <c r="AM227" i="26"/>
  <c r="AM223" i="26"/>
  <c r="AM219" i="26"/>
  <c r="AM215" i="26"/>
  <c r="AM211" i="26"/>
  <c r="AM207" i="26"/>
  <c r="AM203" i="26"/>
  <c r="AM199" i="26"/>
  <c r="AM195" i="26"/>
  <c r="AM191" i="26"/>
  <c r="AM187" i="26"/>
  <c r="AM183" i="26"/>
  <c r="AM179" i="26"/>
  <c r="AM175" i="26"/>
  <c r="AM171" i="26"/>
  <c r="AM167" i="26"/>
  <c r="AM340" i="26"/>
  <c r="AM324" i="26"/>
  <c r="AM286" i="26"/>
  <c r="AM273" i="26"/>
  <c r="AM257" i="26"/>
  <c r="AM250" i="26"/>
  <c r="AM246" i="26"/>
  <c r="AM233" i="26"/>
  <c r="AM225" i="26"/>
  <c r="AM217" i="26"/>
  <c r="AM206" i="26"/>
  <c r="AM201" i="26"/>
  <c r="AM196" i="26"/>
  <c r="AM300" i="26"/>
  <c r="AM274" i="26"/>
  <c r="AM258" i="26"/>
  <c r="AM240" i="26"/>
  <c r="AM238" i="26"/>
  <c r="AM230" i="26"/>
  <c r="AM222" i="26"/>
  <c r="AM214" i="26"/>
  <c r="AM208" i="26"/>
  <c r="AM202" i="26"/>
  <c r="AM197" i="26"/>
  <c r="AM192" i="26"/>
  <c r="AM186" i="26"/>
  <c r="AM181" i="26"/>
  <c r="AM176" i="26"/>
  <c r="AM302" i="26"/>
  <c r="AM234" i="26"/>
  <c r="AM218" i="26"/>
  <c r="AM205" i="26"/>
  <c r="AM200" i="26"/>
  <c r="AM184" i="26"/>
  <c r="AM178" i="26"/>
  <c r="AM177" i="26"/>
  <c r="AM170" i="26"/>
  <c r="AM162" i="26"/>
  <c r="AM158" i="26"/>
  <c r="AM154" i="26"/>
  <c r="AM150" i="26"/>
  <c r="AM146" i="26"/>
  <c r="AM142" i="26"/>
  <c r="AM138" i="26"/>
  <c r="AM134" i="26"/>
  <c r="AM130" i="26"/>
  <c r="AM126" i="26"/>
  <c r="AM122" i="26"/>
  <c r="AM118" i="26"/>
  <c r="AM114" i="26"/>
  <c r="AM110" i="26"/>
  <c r="AM106" i="26"/>
  <c r="AM102" i="26"/>
  <c r="AM98" i="26"/>
  <c r="AM94" i="26"/>
  <c r="AM245" i="26"/>
  <c r="AM229" i="26"/>
  <c r="AM213" i="26"/>
  <c r="AM210" i="26"/>
  <c r="AM193" i="26"/>
  <c r="AM190" i="26"/>
  <c r="AM180" i="26"/>
  <c r="AM172" i="26"/>
  <c r="AM166" i="26"/>
  <c r="AM165" i="26"/>
  <c r="AM161" i="26"/>
  <c r="AM157" i="26"/>
  <c r="AM153" i="26"/>
  <c r="AM149" i="26"/>
  <c r="AM145" i="26"/>
  <c r="AM141" i="26"/>
  <c r="AM137" i="26"/>
  <c r="AM133" i="26"/>
  <c r="AM129" i="26"/>
  <c r="AM125" i="26"/>
  <c r="AM121" i="26"/>
  <c r="AM117" i="26"/>
  <c r="AM113" i="26"/>
  <c r="AM109" i="26"/>
  <c r="AM105" i="26"/>
  <c r="AM101" i="26"/>
  <c r="AM97" i="26"/>
  <c r="AM93" i="26"/>
  <c r="AM89" i="26"/>
  <c r="AM85" i="26"/>
  <c r="AM81" i="26"/>
  <c r="AM241" i="26"/>
  <c r="AM226" i="26"/>
  <c r="AM204" i="26"/>
  <c r="AM189" i="26"/>
  <c r="AM188" i="26"/>
  <c r="AM173" i="26"/>
  <c r="AM168" i="26"/>
  <c r="AQ68" i="26"/>
  <c r="W70" i="26"/>
  <c r="AM70" i="26"/>
  <c r="O72" i="26"/>
  <c r="AE72" i="26"/>
  <c r="K73" i="26"/>
  <c r="AA73" i="26"/>
  <c r="AQ73" i="26"/>
  <c r="W75" i="26"/>
  <c r="AM75" i="26"/>
  <c r="O77" i="26"/>
  <c r="AE77" i="26"/>
  <c r="K78" i="26"/>
  <c r="AA78" i="26"/>
  <c r="AQ78" i="26"/>
  <c r="W79" i="26"/>
  <c r="AM79" i="26"/>
  <c r="O81" i="26"/>
  <c r="AA82" i="26"/>
  <c r="K83" i="26"/>
  <c r="AM84" i="26"/>
  <c r="K85" i="26"/>
  <c r="AE85" i="26"/>
  <c r="W86" i="26"/>
  <c r="AQ86" i="26"/>
  <c r="AA87" i="26"/>
  <c r="O88" i="26"/>
  <c r="AA89" i="26"/>
  <c r="O90" i="26"/>
  <c r="AM90" i="26"/>
  <c r="W91" i="26"/>
  <c r="AQ91" i="26"/>
  <c r="AE92" i="26"/>
  <c r="AA94" i="26"/>
  <c r="AA95" i="26"/>
  <c r="W96" i="26"/>
  <c r="AE97" i="26"/>
  <c r="K98" i="26"/>
  <c r="AQ98" i="26"/>
  <c r="K99" i="26"/>
  <c r="AQ99" i="26"/>
  <c r="AM100" i="26"/>
  <c r="O101" i="26"/>
  <c r="AA102" i="26"/>
  <c r="AA103" i="26"/>
  <c r="W104" i="26"/>
  <c r="AE105" i="26"/>
  <c r="K106" i="26"/>
  <c r="AQ106" i="26"/>
  <c r="K107" i="26"/>
  <c r="AQ107" i="26"/>
  <c r="AM108" i="26"/>
  <c r="O109" i="26"/>
  <c r="AA110" i="26"/>
  <c r="AA111" i="26"/>
  <c r="W112" i="26"/>
  <c r="AE113" i="26"/>
  <c r="K114" i="26"/>
  <c r="AQ114" i="26"/>
  <c r="K115" i="26"/>
  <c r="AQ115" i="26"/>
  <c r="AM116" i="26"/>
  <c r="O117" i="26"/>
  <c r="AA118" i="26"/>
  <c r="AA119" i="26"/>
  <c r="W120" i="26"/>
  <c r="AE121" i="26"/>
  <c r="K122" i="26"/>
  <c r="AQ122" i="26"/>
  <c r="K123" i="26"/>
  <c r="AQ123" i="26"/>
  <c r="AM124" i="26"/>
  <c r="O125" i="26"/>
  <c r="AA126" i="26"/>
  <c r="AA127" i="26"/>
  <c r="W128" i="26"/>
  <c r="AE129" i="26"/>
  <c r="K130" i="26"/>
  <c r="AQ130" i="26"/>
  <c r="K131" i="26"/>
  <c r="AQ131" i="26"/>
  <c r="AM132" i="26"/>
  <c r="O133" i="26"/>
  <c r="AA134" i="26"/>
  <c r="AA135" i="26"/>
  <c r="W136" i="26"/>
  <c r="AE137" i="26"/>
  <c r="K138" i="26"/>
  <c r="AQ138" i="26"/>
  <c r="K139" i="26"/>
  <c r="AQ139" i="26"/>
  <c r="AM140" i="26"/>
  <c r="O141" i="26"/>
  <c r="AA142" i="26"/>
  <c r="AA143" i="26"/>
  <c r="W144" i="26"/>
  <c r="AE145" i="26"/>
  <c r="K146" i="26"/>
  <c r="AQ146" i="26"/>
  <c r="K147" i="26"/>
  <c r="AQ147" i="26"/>
  <c r="AM148" i="26"/>
  <c r="O149" i="26"/>
  <c r="AA150" i="26"/>
  <c r="AA151" i="26"/>
  <c r="W152" i="26"/>
  <c r="AE153" i="26"/>
  <c r="K154" i="26"/>
  <c r="AQ154" i="26"/>
  <c r="K155" i="26"/>
  <c r="AQ155" i="26"/>
  <c r="AM156" i="26"/>
  <c r="O157" i="26"/>
  <c r="AA158" i="26"/>
  <c r="AA159" i="26"/>
  <c r="W160" i="26"/>
  <c r="AE161" i="26"/>
  <c r="K162" i="26"/>
  <c r="AQ162" i="26"/>
  <c r="K163" i="26"/>
  <c r="AQ163" i="26"/>
  <c r="AM164" i="26"/>
  <c r="O165" i="26"/>
  <c r="AE166" i="26"/>
  <c r="AE191" i="26"/>
  <c r="O195" i="26"/>
  <c r="K199" i="26"/>
  <c r="K208" i="26"/>
  <c r="AA212" i="26"/>
  <c r="O227" i="26"/>
  <c r="AM265" i="26"/>
  <c r="AA269" i="26"/>
  <c r="AQ273" i="26"/>
  <c r="AT340" i="26"/>
  <c r="AS337" i="26"/>
  <c r="AS340" i="26"/>
  <c r="AT345" i="26"/>
  <c r="BH355" i="25"/>
  <c r="BG355" i="25"/>
  <c r="BB355" i="25"/>
  <c r="BA355" i="25"/>
  <c r="AV355" i="25"/>
  <c r="AU355" i="25"/>
  <c r="AP355" i="25"/>
  <c r="AO355" i="25"/>
  <c r="AJ355" i="25"/>
  <c r="AI355" i="25"/>
  <c r="AD355" i="25"/>
  <c r="AC355" i="25"/>
  <c r="X355" i="25"/>
  <c r="W355" i="25"/>
  <c r="R355" i="25"/>
  <c r="Q355" i="25"/>
  <c r="L355" i="25"/>
  <c r="K355" i="25"/>
  <c r="F355" i="25"/>
  <c r="BN355" i="25" s="1"/>
  <c r="E355" i="25"/>
  <c r="BN354" i="25"/>
  <c r="BM354" i="25"/>
  <c r="BN353" i="25"/>
  <c r="BM353" i="25"/>
  <c r="BQ352" i="25"/>
  <c r="BN352" i="25"/>
  <c r="BM352" i="25"/>
  <c r="BM350" i="25"/>
  <c r="BH350" i="25"/>
  <c r="BG350" i="25"/>
  <c r="BB350" i="25"/>
  <c r="BA350" i="25"/>
  <c r="AV350" i="25"/>
  <c r="AU350" i="25"/>
  <c r="AP350" i="25"/>
  <c r="AO350" i="25"/>
  <c r="AJ350" i="25"/>
  <c r="AI350" i="25"/>
  <c r="AD350" i="25"/>
  <c r="AC350" i="25"/>
  <c r="X350" i="25"/>
  <c r="W350" i="25"/>
  <c r="R350" i="25"/>
  <c r="Q350" i="25"/>
  <c r="L350" i="25"/>
  <c r="K350" i="25"/>
  <c r="F350" i="25"/>
  <c r="BN350" i="25" s="1"/>
  <c r="E350" i="25"/>
  <c r="BN349" i="25"/>
  <c r="BM349" i="25"/>
  <c r="BR347" i="25"/>
  <c r="BH347" i="25"/>
  <c r="BG347" i="25"/>
  <c r="BB347" i="25"/>
  <c r="BA347" i="25"/>
  <c r="AV347" i="25"/>
  <c r="AU347" i="25"/>
  <c r="AP347" i="25"/>
  <c r="AO347" i="25"/>
  <c r="AJ347" i="25"/>
  <c r="AI347" i="25"/>
  <c r="AH347" i="25"/>
  <c r="AG347" i="25"/>
  <c r="AD347" i="25"/>
  <c r="AC347" i="25"/>
  <c r="X347" i="25"/>
  <c r="W347" i="25"/>
  <c r="V347" i="25"/>
  <c r="U347" i="25"/>
  <c r="R347" i="25"/>
  <c r="Q347" i="25"/>
  <c r="L347" i="25"/>
  <c r="K347" i="25"/>
  <c r="J347" i="25"/>
  <c r="I347" i="25"/>
  <c r="BQ347" i="25" s="1"/>
  <c r="F347" i="25"/>
  <c r="BN347" i="25" s="1"/>
  <c r="E347" i="25"/>
  <c r="BM347" i="25" s="1"/>
  <c r="BQ346" i="25"/>
  <c r="BN346" i="25"/>
  <c r="BM346" i="25"/>
  <c r="BQ345" i="25"/>
  <c r="BN345" i="25"/>
  <c r="BM345" i="25"/>
  <c r="BQ344" i="25"/>
  <c r="BN344" i="25"/>
  <c r="BM344" i="25"/>
  <c r="BQ343" i="25"/>
  <c r="BN343" i="25"/>
  <c r="BM343" i="25"/>
  <c r="BR340" i="25"/>
  <c r="BL340" i="25"/>
  <c r="BK340" i="25"/>
  <c r="BH340" i="25"/>
  <c r="BG340" i="25"/>
  <c r="BF340" i="25"/>
  <c r="BE340" i="25"/>
  <c r="BB340" i="25"/>
  <c r="BA340" i="25"/>
  <c r="AZ340" i="25"/>
  <c r="AY340" i="25"/>
  <c r="AV340" i="25"/>
  <c r="AU340" i="25"/>
  <c r="AT340" i="25"/>
  <c r="AS340" i="25"/>
  <c r="AP340" i="25"/>
  <c r="AO340" i="25"/>
  <c r="AN340" i="25"/>
  <c r="AM340" i="25"/>
  <c r="AJ340" i="25"/>
  <c r="AI340" i="25"/>
  <c r="AH340" i="25"/>
  <c r="AG340" i="25"/>
  <c r="AD340" i="25"/>
  <c r="AC340" i="25"/>
  <c r="AB340" i="25"/>
  <c r="AA340" i="25"/>
  <c r="X340" i="25"/>
  <c r="W340" i="25"/>
  <c r="V340" i="25"/>
  <c r="U340" i="25"/>
  <c r="R340" i="25"/>
  <c r="Q340" i="25"/>
  <c r="BM340" i="25" s="1"/>
  <c r="P340" i="25"/>
  <c r="O340" i="25"/>
  <c r="L340" i="25"/>
  <c r="K340" i="25"/>
  <c r="J340" i="25"/>
  <c r="I340" i="25"/>
  <c r="F340" i="25"/>
  <c r="E340" i="25"/>
  <c r="BQ339" i="25"/>
  <c r="BN339" i="25"/>
  <c r="BM339" i="25"/>
  <c r="BQ338" i="25"/>
  <c r="BN338" i="25"/>
  <c r="BM338" i="25"/>
  <c r="BQ337" i="25"/>
  <c r="BN337" i="25"/>
  <c r="BM337" i="25"/>
  <c r="BQ336" i="25"/>
  <c r="BN336" i="25"/>
  <c r="BM336" i="25"/>
  <c r="BQ335" i="25"/>
  <c r="BN335" i="25"/>
  <c r="BM335" i="25"/>
  <c r="BQ334" i="25"/>
  <c r="BN334" i="25"/>
  <c r="BM334" i="25"/>
  <c r="BQ333" i="25"/>
  <c r="BN333" i="25"/>
  <c r="BM333" i="25"/>
  <c r="BQ332" i="25"/>
  <c r="BN332" i="25"/>
  <c r="BM332" i="25"/>
  <c r="BQ331" i="25"/>
  <c r="BN331" i="25"/>
  <c r="BM331" i="25"/>
  <c r="BQ330" i="25"/>
  <c r="BN330" i="25"/>
  <c r="BM330" i="25"/>
  <c r="BQ329" i="25"/>
  <c r="BN329" i="25"/>
  <c r="BM329" i="25"/>
  <c r="BQ328" i="25"/>
  <c r="BN328" i="25"/>
  <c r="BM328" i="25"/>
  <c r="BQ327" i="25"/>
  <c r="BN327" i="25"/>
  <c r="BM327" i="25"/>
  <c r="BQ326" i="25"/>
  <c r="BN326" i="25"/>
  <c r="BM326" i="25"/>
  <c r="BQ325" i="25"/>
  <c r="BN325" i="25"/>
  <c r="BM325" i="25"/>
  <c r="BQ324" i="25"/>
  <c r="BN324" i="25"/>
  <c r="BM324" i="25"/>
  <c r="BQ323" i="25"/>
  <c r="BN323" i="25"/>
  <c r="BM323" i="25"/>
  <c r="BQ322" i="25"/>
  <c r="BN322" i="25"/>
  <c r="BM322" i="25"/>
  <c r="BQ321" i="25"/>
  <c r="BN321" i="25"/>
  <c r="BM321" i="25"/>
  <c r="BQ320" i="25"/>
  <c r="BN320" i="25"/>
  <c r="BM320" i="25"/>
  <c r="BQ319" i="25"/>
  <c r="BN319" i="25"/>
  <c r="BM319" i="25"/>
  <c r="BQ318" i="25"/>
  <c r="BN318" i="25"/>
  <c r="BM318" i="25"/>
  <c r="BQ317" i="25"/>
  <c r="BN317" i="25"/>
  <c r="BM317" i="25"/>
  <c r="BQ316" i="25"/>
  <c r="BN316" i="25"/>
  <c r="BM316" i="25"/>
  <c r="BQ315" i="25"/>
  <c r="BN315" i="25"/>
  <c r="BM315" i="25"/>
  <c r="BQ314" i="25"/>
  <c r="BN314" i="25"/>
  <c r="BM314" i="25"/>
  <c r="BQ313" i="25"/>
  <c r="BN313" i="25"/>
  <c r="BM313" i="25"/>
  <c r="BQ312" i="25"/>
  <c r="BN312" i="25"/>
  <c r="BM312" i="25"/>
  <c r="BQ311" i="25"/>
  <c r="BN311" i="25"/>
  <c r="BM311" i="25"/>
  <c r="BQ310" i="25"/>
  <c r="BN310" i="25"/>
  <c r="BM310" i="25"/>
  <c r="BQ309" i="25"/>
  <c r="BN309" i="25"/>
  <c r="BM309" i="25"/>
  <c r="BQ308" i="25"/>
  <c r="BN308" i="25"/>
  <c r="BM308" i="25"/>
  <c r="BQ307" i="25"/>
  <c r="BN307" i="25"/>
  <c r="BM307" i="25"/>
  <c r="BQ306" i="25"/>
  <c r="BN306" i="25"/>
  <c r="BM306" i="25"/>
  <c r="BQ305" i="25"/>
  <c r="BN305" i="25"/>
  <c r="BM305" i="25"/>
  <c r="BQ304" i="25"/>
  <c r="BN304" i="25"/>
  <c r="BM304" i="25"/>
  <c r="BQ303" i="25"/>
  <c r="BN303" i="25"/>
  <c r="BM303" i="25"/>
  <c r="BQ302" i="25"/>
  <c r="BN302" i="25"/>
  <c r="BM302" i="25"/>
  <c r="BQ301" i="25"/>
  <c r="BN301" i="25"/>
  <c r="BM301" i="25"/>
  <c r="BQ300" i="25"/>
  <c r="BN300" i="25"/>
  <c r="BM300" i="25"/>
  <c r="BQ299" i="25"/>
  <c r="BN299" i="25"/>
  <c r="BM299" i="25"/>
  <c r="BQ298" i="25"/>
  <c r="BN298" i="25"/>
  <c r="BM298" i="25"/>
  <c r="BQ297" i="25"/>
  <c r="BN297" i="25"/>
  <c r="BM297" i="25"/>
  <c r="BQ296" i="25"/>
  <c r="BN296" i="25"/>
  <c r="BM296" i="25"/>
  <c r="BQ295" i="25"/>
  <c r="BN295" i="25"/>
  <c r="BM295" i="25"/>
  <c r="BQ294" i="25"/>
  <c r="BN294" i="25"/>
  <c r="BM294" i="25"/>
  <c r="BQ293" i="25"/>
  <c r="BN293" i="25"/>
  <c r="BM293" i="25"/>
  <c r="BQ292" i="25"/>
  <c r="BN292" i="25"/>
  <c r="BM292" i="25"/>
  <c r="BQ291" i="25"/>
  <c r="BN291" i="25"/>
  <c r="BM291" i="25"/>
  <c r="BQ290" i="25"/>
  <c r="BN290" i="25"/>
  <c r="BM290" i="25"/>
  <c r="BQ289" i="25"/>
  <c r="BN289" i="25"/>
  <c r="BM289" i="25"/>
  <c r="BQ288" i="25"/>
  <c r="BN288" i="25"/>
  <c r="BM288" i="25"/>
  <c r="BQ287" i="25"/>
  <c r="BN287" i="25"/>
  <c r="BM287" i="25"/>
  <c r="BQ286" i="25"/>
  <c r="BN286" i="25"/>
  <c r="BM286" i="25"/>
  <c r="BQ285" i="25"/>
  <c r="BN285" i="25"/>
  <c r="BM285" i="25"/>
  <c r="BQ284" i="25"/>
  <c r="BN284" i="25"/>
  <c r="BM284" i="25"/>
  <c r="BQ283" i="25"/>
  <c r="BN283" i="25"/>
  <c r="BM283" i="25"/>
  <c r="BQ282" i="25"/>
  <c r="BN282" i="25"/>
  <c r="BM282" i="25"/>
  <c r="BQ281" i="25"/>
  <c r="BN281" i="25"/>
  <c r="BM281" i="25"/>
  <c r="BQ280" i="25"/>
  <c r="BN280" i="25"/>
  <c r="BM280" i="25"/>
  <c r="BQ279" i="25"/>
  <c r="BN279" i="25"/>
  <c r="BM279" i="25"/>
  <c r="BQ278" i="25"/>
  <c r="BN278" i="25"/>
  <c r="BM278" i="25"/>
  <c r="BQ277" i="25"/>
  <c r="BN277" i="25"/>
  <c r="BM277" i="25"/>
  <c r="BQ276" i="25"/>
  <c r="BN276" i="25"/>
  <c r="BM276" i="25"/>
  <c r="BQ275" i="25"/>
  <c r="BN275" i="25"/>
  <c r="BM275" i="25"/>
  <c r="BQ274" i="25"/>
  <c r="BN274" i="25"/>
  <c r="BM274" i="25"/>
  <c r="BQ273" i="25"/>
  <c r="BN273" i="25"/>
  <c r="BM273" i="25"/>
  <c r="BQ272" i="25"/>
  <c r="BN272" i="25"/>
  <c r="BM272" i="25"/>
  <c r="BQ271" i="25"/>
  <c r="BN271" i="25"/>
  <c r="BM271" i="25"/>
  <c r="BQ270" i="25"/>
  <c r="BN270" i="25"/>
  <c r="BM270" i="25"/>
  <c r="BQ269" i="25"/>
  <c r="BN269" i="25"/>
  <c r="BM269" i="25"/>
  <c r="BQ268" i="25"/>
  <c r="BN268" i="25"/>
  <c r="BM268" i="25"/>
  <c r="BQ267" i="25"/>
  <c r="BN267" i="25"/>
  <c r="BM267" i="25"/>
  <c r="BQ266" i="25"/>
  <c r="BN266" i="25"/>
  <c r="BM266" i="25"/>
  <c r="BQ265" i="25"/>
  <c r="BN265" i="25"/>
  <c r="BM265" i="25"/>
  <c r="BQ264" i="25"/>
  <c r="BN264" i="25"/>
  <c r="BM264" i="25"/>
  <c r="BQ263" i="25"/>
  <c r="BN263" i="25"/>
  <c r="BM263" i="25"/>
  <c r="BQ262" i="25"/>
  <c r="BN262" i="25"/>
  <c r="BM262" i="25"/>
  <c r="BQ261" i="25"/>
  <c r="BN261" i="25"/>
  <c r="BM261" i="25"/>
  <c r="BQ260" i="25"/>
  <c r="BN260" i="25"/>
  <c r="BM260" i="25"/>
  <c r="BQ259" i="25"/>
  <c r="BN259" i="25"/>
  <c r="BM259" i="25"/>
  <c r="BQ258" i="25"/>
  <c r="BN258" i="25"/>
  <c r="BM258" i="25"/>
  <c r="BQ257" i="25"/>
  <c r="BN257" i="25"/>
  <c r="BM257" i="25"/>
  <c r="BQ256" i="25"/>
  <c r="BN256" i="25"/>
  <c r="BM256" i="25"/>
  <c r="BQ255" i="25"/>
  <c r="BN255" i="25"/>
  <c r="BM255" i="25"/>
  <c r="BQ254" i="25"/>
  <c r="BN254" i="25"/>
  <c r="BM254" i="25"/>
  <c r="BQ253" i="25"/>
  <c r="BN253" i="25"/>
  <c r="BM253" i="25"/>
  <c r="BQ252" i="25"/>
  <c r="BN252" i="25"/>
  <c r="BM252" i="25"/>
  <c r="BQ251" i="25"/>
  <c r="BN251" i="25"/>
  <c r="BM251" i="25"/>
  <c r="BQ250" i="25"/>
  <c r="BN250" i="25"/>
  <c r="BM250" i="25"/>
  <c r="BQ249" i="25"/>
  <c r="BN249" i="25"/>
  <c r="BM249" i="25"/>
  <c r="BQ248" i="25"/>
  <c r="BN248" i="25"/>
  <c r="BM248" i="25"/>
  <c r="BQ247" i="25"/>
  <c r="BN247" i="25"/>
  <c r="BM247" i="25"/>
  <c r="BQ246" i="25"/>
  <c r="BN246" i="25"/>
  <c r="BM246" i="25"/>
  <c r="BQ245" i="25"/>
  <c r="BN245" i="25"/>
  <c r="BM245" i="25"/>
  <c r="BQ244" i="25"/>
  <c r="BN244" i="25"/>
  <c r="BM244" i="25"/>
  <c r="BQ243" i="25"/>
  <c r="BN243" i="25"/>
  <c r="BM243" i="25"/>
  <c r="BQ242" i="25"/>
  <c r="BN242" i="25"/>
  <c r="BM242" i="25"/>
  <c r="BQ241" i="25"/>
  <c r="BN241" i="25"/>
  <c r="BM241" i="25"/>
  <c r="BQ240" i="25"/>
  <c r="BN240" i="25"/>
  <c r="BM240" i="25"/>
  <c r="BQ239" i="25"/>
  <c r="BN239" i="25"/>
  <c r="BM239" i="25"/>
  <c r="BQ238" i="25"/>
  <c r="BN238" i="25"/>
  <c r="BM238" i="25"/>
  <c r="BQ237" i="25"/>
  <c r="BN237" i="25"/>
  <c r="BM237" i="25"/>
  <c r="BQ236" i="25"/>
  <c r="BN236" i="25"/>
  <c r="BM236" i="25"/>
  <c r="BQ235" i="25"/>
  <c r="BN235" i="25"/>
  <c r="BM235" i="25"/>
  <c r="BQ234" i="25"/>
  <c r="BN234" i="25"/>
  <c r="BM234" i="25"/>
  <c r="BQ233" i="25"/>
  <c r="BN233" i="25"/>
  <c r="BM233" i="25"/>
  <c r="BQ232" i="25"/>
  <c r="BN232" i="25"/>
  <c r="BM232" i="25"/>
  <c r="BQ231" i="25"/>
  <c r="BN231" i="25"/>
  <c r="BM231" i="25"/>
  <c r="BQ230" i="25"/>
  <c r="BN230" i="25"/>
  <c r="BM230" i="25"/>
  <c r="BQ229" i="25"/>
  <c r="BN229" i="25"/>
  <c r="BM229" i="25"/>
  <c r="BQ228" i="25"/>
  <c r="BN228" i="25"/>
  <c r="BM228" i="25"/>
  <c r="BQ227" i="25"/>
  <c r="BN227" i="25"/>
  <c r="BM227" i="25"/>
  <c r="BQ226" i="25"/>
  <c r="BN226" i="25"/>
  <c r="BM226" i="25"/>
  <c r="BQ225" i="25"/>
  <c r="BN225" i="25"/>
  <c r="BM225" i="25"/>
  <c r="BQ224" i="25"/>
  <c r="BN224" i="25"/>
  <c r="BM224" i="25"/>
  <c r="BQ223" i="25"/>
  <c r="BN223" i="25"/>
  <c r="BM223" i="25"/>
  <c r="BQ222" i="25"/>
  <c r="BN222" i="25"/>
  <c r="BM222" i="25"/>
  <c r="BQ221" i="25"/>
  <c r="BN221" i="25"/>
  <c r="BM221" i="25"/>
  <c r="BQ220" i="25"/>
  <c r="BN220" i="25"/>
  <c r="BM220" i="25"/>
  <c r="BQ219" i="25"/>
  <c r="BN219" i="25"/>
  <c r="BM219" i="25"/>
  <c r="BQ218" i="25"/>
  <c r="BN218" i="25"/>
  <c r="BM218" i="25"/>
  <c r="BQ217" i="25"/>
  <c r="BN217" i="25"/>
  <c r="BM217" i="25"/>
  <c r="BQ216" i="25"/>
  <c r="BN216" i="25"/>
  <c r="BM216" i="25"/>
  <c r="BQ215" i="25"/>
  <c r="BN215" i="25"/>
  <c r="BM215" i="25"/>
  <c r="BQ214" i="25"/>
  <c r="BN214" i="25"/>
  <c r="BM214" i="25"/>
  <c r="BQ213" i="25"/>
  <c r="BN213" i="25"/>
  <c r="BM213" i="25"/>
  <c r="BQ212" i="25"/>
  <c r="BN212" i="25"/>
  <c r="BM212" i="25"/>
  <c r="BQ211" i="25"/>
  <c r="BN211" i="25"/>
  <c r="BM211" i="25"/>
  <c r="BQ210" i="25"/>
  <c r="BN210" i="25"/>
  <c r="BM210" i="25"/>
  <c r="BQ209" i="25"/>
  <c r="BN209" i="25"/>
  <c r="BM209" i="25"/>
  <c r="BQ208" i="25"/>
  <c r="BN208" i="25"/>
  <c r="BM208" i="25"/>
  <c r="BQ207" i="25"/>
  <c r="BN207" i="25"/>
  <c r="BM207" i="25"/>
  <c r="BQ206" i="25"/>
  <c r="BN206" i="25"/>
  <c r="BM206" i="25"/>
  <c r="BQ205" i="25"/>
  <c r="BN205" i="25"/>
  <c r="BM205" i="25"/>
  <c r="BQ204" i="25"/>
  <c r="BN204" i="25"/>
  <c r="BM204" i="25"/>
  <c r="BQ203" i="25"/>
  <c r="BN203" i="25"/>
  <c r="BM203" i="25"/>
  <c r="BQ202" i="25"/>
  <c r="BN202" i="25"/>
  <c r="BM202" i="25"/>
  <c r="BQ201" i="25"/>
  <c r="BN201" i="25"/>
  <c r="BM201" i="25"/>
  <c r="BQ200" i="25"/>
  <c r="BN200" i="25"/>
  <c r="BM200" i="25"/>
  <c r="BQ199" i="25"/>
  <c r="BN199" i="25"/>
  <c r="BM199" i="25"/>
  <c r="BQ198" i="25"/>
  <c r="BN198" i="25"/>
  <c r="BM198" i="25"/>
  <c r="BQ197" i="25"/>
  <c r="BN197" i="25"/>
  <c r="BM197" i="25"/>
  <c r="BQ196" i="25"/>
  <c r="BN196" i="25"/>
  <c r="BM196" i="25"/>
  <c r="BQ195" i="25"/>
  <c r="BN195" i="25"/>
  <c r="BM195" i="25"/>
  <c r="BQ194" i="25"/>
  <c r="BN194" i="25"/>
  <c r="BM194" i="25"/>
  <c r="BQ193" i="25"/>
  <c r="BN193" i="25"/>
  <c r="BM193" i="25"/>
  <c r="BQ192" i="25"/>
  <c r="BN192" i="25"/>
  <c r="BM192" i="25"/>
  <c r="BQ191" i="25"/>
  <c r="BN191" i="25"/>
  <c r="BM191" i="25"/>
  <c r="BQ190" i="25"/>
  <c r="BN190" i="25"/>
  <c r="BM190" i="25"/>
  <c r="BQ189" i="25"/>
  <c r="BN189" i="25"/>
  <c r="BM189" i="25"/>
  <c r="BQ188" i="25"/>
  <c r="BN188" i="25"/>
  <c r="BM188" i="25"/>
  <c r="BQ187" i="25"/>
  <c r="BN187" i="25"/>
  <c r="BM187" i="25"/>
  <c r="BQ186" i="25"/>
  <c r="BN186" i="25"/>
  <c r="BM186" i="25"/>
  <c r="BQ185" i="25"/>
  <c r="BN185" i="25"/>
  <c r="BM185" i="25"/>
  <c r="BQ184" i="25"/>
  <c r="BN184" i="25"/>
  <c r="BM184" i="25"/>
  <c r="BQ183" i="25"/>
  <c r="BN183" i="25"/>
  <c r="BM183" i="25"/>
  <c r="BQ182" i="25"/>
  <c r="BN182" i="25"/>
  <c r="BM182" i="25"/>
  <c r="BQ181" i="25"/>
  <c r="BN181" i="25"/>
  <c r="BM181" i="25"/>
  <c r="BQ180" i="25"/>
  <c r="BN180" i="25"/>
  <c r="BM180" i="25"/>
  <c r="BQ179" i="25"/>
  <c r="BN179" i="25"/>
  <c r="BM179" i="25"/>
  <c r="BQ178" i="25"/>
  <c r="BN178" i="25"/>
  <c r="BM178" i="25"/>
  <c r="BQ177" i="25"/>
  <c r="BN177" i="25"/>
  <c r="BM177" i="25"/>
  <c r="BQ176" i="25"/>
  <c r="BN176" i="25"/>
  <c r="BM176" i="25"/>
  <c r="BQ175" i="25"/>
  <c r="BN175" i="25"/>
  <c r="BM175" i="25"/>
  <c r="BQ174" i="25"/>
  <c r="BN174" i="25"/>
  <c r="BM174" i="25"/>
  <c r="BQ173" i="25"/>
  <c r="BN173" i="25"/>
  <c r="BM173" i="25"/>
  <c r="AK173" i="25"/>
  <c r="BQ172" i="25"/>
  <c r="BN172" i="25"/>
  <c r="BM172" i="25"/>
  <c r="BI172" i="25"/>
  <c r="BQ171" i="25"/>
  <c r="BN171" i="25"/>
  <c r="BM171" i="25"/>
  <c r="BQ170" i="25"/>
  <c r="BN170" i="25"/>
  <c r="BM170" i="25"/>
  <c r="BQ169" i="25"/>
  <c r="BN169" i="25"/>
  <c r="BM169" i="25"/>
  <c r="BQ168" i="25"/>
  <c r="BN168" i="25"/>
  <c r="BM168" i="25"/>
  <c r="BQ167" i="25"/>
  <c r="BN167" i="25"/>
  <c r="BM167" i="25"/>
  <c r="BQ166" i="25"/>
  <c r="BN166" i="25"/>
  <c r="BM166" i="25"/>
  <c r="BQ165" i="25"/>
  <c r="BN165" i="25"/>
  <c r="BM165" i="25"/>
  <c r="S165" i="25"/>
  <c r="BQ164" i="25"/>
  <c r="BN164" i="25"/>
  <c r="BM164" i="25"/>
  <c r="BQ163" i="25"/>
  <c r="BN163" i="25"/>
  <c r="BM163" i="25"/>
  <c r="BQ162" i="25"/>
  <c r="BN162" i="25"/>
  <c r="BM162" i="25"/>
  <c r="BQ161" i="25"/>
  <c r="BN161" i="25"/>
  <c r="BM161" i="25"/>
  <c r="BQ160" i="25"/>
  <c r="BN160" i="25"/>
  <c r="BM160" i="25"/>
  <c r="BQ159" i="25"/>
  <c r="BN159" i="25"/>
  <c r="BM159" i="25"/>
  <c r="BQ158" i="25"/>
  <c r="BN158" i="25"/>
  <c r="BM158" i="25"/>
  <c r="BQ157" i="25"/>
  <c r="BN157" i="25"/>
  <c r="BM157" i="25"/>
  <c r="S157" i="25"/>
  <c r="BQ156" i="25"/>
  <c r="BN156" i="25"/>
  <c r="BM156" i="25"/>
  <c r="BQ155" i="25"/>
  <c r="BN155" i="25"/>
  <c r="BM155" i="25"/>
  <c r="BQ154" i="25"/>
  <c r="BN154" i="25"/>
  <c r="BM154" i="25"/>
  <c r="BQ153" i="25"/>
  <c r="BN153" i="25"/>
  <c r="BM153" i="25"/>
  <c r="BQ152" i="25"/>
  <c r="BN152" i="25"/>
  <c r="BM152" i="25"/>
  <c r="BQ151" i="25"/>
  <c r="BN151" i="25"/>
  <c r="BM151" i="25"/>
  <c r="BQ150" i="25"/>
  <c r="BN150" i="25"/>
  <c r="BM150" i="25"/>
  <c r="BQ149" i="25"/>
  <c r="BN149" i="25"/>
  <c r="BM149" i="25"/>
  <c r="S149" i="25"/>
  <c r="BQ148" i="25"/>
  <c r="BN148" i="25"/>
  <c r="BM148" i="25"/>
  <c r="BQ147" i="25"/>
  <c r="BN147" i="25"/>
  <c r="BM147" i="25"/>
  <c r="BQ146" i="25"/>
  <c r="BN146" i="25"/>
  <c r="BM146" i="25"/>
  <c r="BQ145" i="25"/>
  <c r="BN145" i="25"/>
  <c r="BM145" i="25"/>
  <c r="BQ144" i="25"/>
  <c r="BN144" i="25"/>
  <c r="BM144" i="25"/>
  <c r="BQ143" i="25"/>
  <c r="BN143" i="25"/>
  <c r="BM143" i="25"/>
  <c r="BQ142" i="25"/>
  <c r="BN142" i="25"/>
  <c r="BM142" i="25"/>
  <c r="BQ141" i="25"/>
  <c r="BN141" i="25"/>
  <c r="BM141" i="25"/>
  <c r="S141" i="25"/>
  <c r="BQ140" i="25"/>
  <c r="BN140" i="25"/>
  <c r="BM140" i="25"/>
  <c r="BQ139" i="25"/>
  <c r="BN139" i="25"/>
  <c r="BM139" i="25"/>
  <c r="BQ138" i="25"/>
  <c r="BN138" i="25"/>
  <c r="BM138" i="25"/>
  <c r="BQ137" i="25"/>
  <c r="BN137" i="25"/>
  <c r="BM137" i="25"/>
  <c r="BQ136" i="25"/>
  <c r="BN136" i="25"/>
  <c r="BM136" i="25"/>
  <c r="BQ135" i="25"/>
  <c r="BN135" i="25"/>
  <c r="BM135" i="25"/>
  <c r="BQ134" i="25"/>
  <c r="BN134" i="25"/>
  <c r="BM134" i="25"/>
  <c r="BQ133" i="25"/>
  <c r="BN133" i="25"/>
  <c r="BM133" i="25"/>
  <c r="S133" i="25"/>
  <c r="BQ132" i="25"/>
  <c r="BN132" i="25"/>
  <c r="BM132" i="25"/>
  <c r="BQ131" i="25"/>
  <c r="BN131" i="25"/>
  <c r="BM131" i="25"/>
  <c r="BQ130" i="25"/>
  <c r="BN130" i="25"/>
  <c r="BM130" i="25"/>
  <c r="BQ129" i="25"/>
  <c r="BN129" i="25"/>
  <c r="BM129" i="25"/>
  <c r="BQ128" i="25"/>
  <c r="BN128" i="25"/>
  <c r="BM128" i="25"/>
  <c r="BQ127" i="25"/>
  <c r="BN127" i="25"/>
  <c r="BM127" i="25"/>
  <c r="BQ126" i="25"/>
  <c r="BN126" i="25"/>
  <c r="BM126" i="25"/>
  <c r="BQ125" i="25"/>
  <c r="BN125" i="25"/>
  <c r="BM125" i="25"/>
  <c r="S125" i="25"/>
  <c r="BQ124" i="25"/>
  <c r="BN124" i="25"/>
  <c r="BM124" i="25"/>
  <c r="BQ123" i="25"/>
  <c r="BN123" i="25"/>
  <c r="BM123" i="25"/>
  <c r="BI123" i="25"/>
  <c r="BQ122" i="25"/>
  <c r="BN122" i="25"/>
  <c r="BM122" i="25"/>
  <c r="BQ121" i="25"/>
  <c r="BN121" i="25"/>
  <c r="BM121" i="25"/>
  <c r="BQ120" i="25"/>
  <c r="BN120" i="25"/>
  <c r="BM120" i="25"/>
  <c r="BQ119" i="25"/>
  <c r="BN119" i="25"/>
  <c r="BM119" i="25"/>
  <c r="BQ118" i="25"/>
  <c r="BN118" i="25"/>
  <c r="BM118" i="25"/>
  <c r="BQ117" i="25"/>
  <c r="BN117" i="25"/>
  <c r="BM117" i="25"/>
  <c r="AK117" i="25"/>
  <c r="BQ116" i="25"/>
  <c r="BN116" i="25"/>
  <c r="BM116" i="25"/>
  <c r="BI116" i="25"/>
  <c r="BQ115" i="25"/>
  <c r="BN115" i="25"/>
  <c r="BM115" i="25"/>
  <c r="BQ114" i="25"/>
  <c r="BN114" i="25"/>
  <c r="BM114" i="25"/>
  <c r="BQ113" i="25"/>
  <c r="BN113" i="25"/>
  <c r="BM113" i="25"/>
  <c r="BQ112" i="25"/>
  <c r="BN112" i="25"/>
  <c r="BM112" i="25"/>
  <c r="AK112" i="25"/>
  <c r="BQ111" i="25"/>
  <c r="BN111" i="25"/>
  <c r="BM111" i="25"/>
  <c r="BQ110" i="25"/>
  <c r="BN110" i="25"/>
  <c r="BM110" i="25"/>
  <c r="BQ109" i="25"/>
  <c r="BN109" i="25"/>
  <c r="BM109" i="25"/>
  <c r="BQ108" i="25"/>
  <c r="BN108" i="25"/>
  <c r="BM108" i="25"/>
  <c r="BQ107" i="25"/>
  <c r="BN107" i="25"/>
  <c r="BM107" i="25"/>
  <c r="BQ106" i="25"/>
  <c r="BN106" i="25"/>
  <c r="BM106" i="25"/>
  <c r="BI106" i="25"/>
  <c r="BQ105" i="25"/>
  <c r="BN105" i="25"/>
  <c r="BM105" i="25"/>
  <c r="BQ104" i="25"/>
  <c r="BN104" i="25"/>
  <c r="BM104" i="25"/>
  <c r="AK104" i="25"/>
  <c r="BQ103" i="25"/>
  <c r="BN103" i="25"/>
  <c r="BM103" i="25"/>
  <c r="BQ102" i="25"/>
  <c r="BN102" i="25"/>
  <c r="BM102" i="25"/>
  <c r="BQ101" i="25"/>
  <c r="BN101" i="25"/>
  <c r="BM101" i="25"/>
  <c r="BQ100" i="25"/>
  <c r="BN100" i="25"/>
  <c r="BM100" i="25"/>
  <c r="BQ99" i="25"/>
  <c r="BN99" i="25"/>
  <c r="BM99" i="25"/>
  <c r="BQ98" i="25"/>
  <c r="BN98" i="25"/>
  <c r="BM98" i="25"/>
  <c r="BQ97" i="25"/>
  <c r="BN97" i="25"/>
  <c r="BM97" i="25"/>
  <c r="BQ96" i="25"/>
  <c r="BN96" i="25"/>
  <c r="BM96" i="25"/>
  <c r="BQ95" i="25"/>
  <c r="BN95" i="25"/>
  <c r="BM95" i="25"/>
  <c r="BQ94" i="25"/>
  <c r="BN94" i="25"/>
  <c r="BM94" i="25"/>
  <c r="BQ93" i="25"/>
  <c r="BN93" i="25"/>
  <c r="BM93" i="25"/>
  <c r="BQ92" i="25"/>
  <c r="BN92" i="25"/>
  <c r="BM92" i="25"/>
  <c r="BQ91" i="25"/>
  <c r="BN91" i="25"/>
  <c r="BM91" i="25"/>
  <c r="BQ90" i="25"/>
  <c r="BN90" i="25"/>
  <c r="BM90" i="25"/>
  <c r="BQ89" i="25"/>
  <c r="BN89" i="25"/>
  <c r="BM89" i="25"/>
  <c r="BQ88" i="25"/>
  <c r="BN88" i="25"/>
  <c r="BM88" i="25"/>
  <c r="BQ87" i="25"/>
  <c r="BN87" i="25"/>
  <c r="BM87" i="25"/>
  <c r="BQ86" i="25"/>
  <c r="BN86" i="25"/>
  <c r="BM86" i="25"/>
  <c r="BQ85" i="25"/>
  <c r="BN85" i="25"/>
  <c r="BM85" i="25"/>
  <c r="BQ84" i="25"/>
  <c r="BN84" i="25"/>
  <c r="BM84" i="25"/>
  <c r="BQ83" i="25"/>
  <c r="BN83" i="25"/>
  <c r="BM83" i="25"/>
  <c r="BQ82" i="25"/>
  <c r="BN82" i="25"/>
  <c r="BM82" i="25"/>
  <c r="BQ81" i="25"/>
  <c r="BN81" i="25"/>
  <c r="BM81" i="25"/>
  <c r="BQ80" i="25"/>
  <c r="BN80" i="25"/>
  <c r="BM80" i="25"/>
  <c r="AK80" i="25"/>
  <c r="BQ79" i="25"/>
  <c r="BN79" i="25"/>
  <c r="BM79" i="25"/>
  <c r="BI79" i="25"/>
  <c r="BQ78" i="25"/>
  <c r="BN78" i="25"/>
  <c r="BM78" i="25"/>
  <c r="S78" i="25"/>
  <c r="BQ77" i="25"/>
  <c r="BN77" i="25"/>
  <c r="BM77" i="25"/>
  <c r="BQ76" i="25"/>
  <c r="BN76" i="25"/>
  <c r="BM76" i="25"/>
  <c r="AK76" i="25"/>
  <c r="BQ75" i="25"/>
  <c r="BN75" i="25"/>
  <c r="BM75" i="25"/>
  <c r="BR73" i="25"/>
  <c r="BH73" i="25"/>
  <c r="BG73" i="25"/>
  <c r="BB73" i="25"/>
  <c r="BA73" i="25"/>
  <c r="AV73" i="25"/>
  <c r="AU73" i="25"/>
  <c r="AP73" i="25"/>
  <c r="AO73" i="25"/>
  <c r="AJ73" i="25"/>
  <c r="AI73" i="25"/>
  <c r="AD73" i="25"/>
  <c r="AC73" i="25"/>
  <c r="X73" i="25"/>
  <c r="W73" i="25"/>
  <c r="V73" i="25"/>
  <c r="U73" i="25"/>
  <c r="BQ73" i="25" s="1"/>
  <c r="S73" i="25"/>
  <c r="R73" i="25"/>
  <c r="Q73" i="25"/>
  <c r="L73" i="25"/>
  <c r="K73" i="25"/>
  <c r="F73" i="25"/>
  <c r="BN73" i="25" s="1"/>
  <c r="E73" i="25"/>
  <c r="BM73" i="25" s="1"/>
  <c r="BQ72" i="25"/>
  <c r="BN72" i="25"/>
  <c r="BM72" i="25"/>
  <c r="AQ72" i="25"/>
  <c r="S72" i="25"/>
  <c r="BQ71" i="25"/>
  <c r="BN71" i="25"/>
  <c r="BM71" i="25"/>
  <c r="BQ70" i="25"/>
  <c r="BN70" i="25"/>
  <c r="BM70" i="25"/>
  <c r="AQ70" i="25"/>
  <c r="S70" i="25"/>
  <c r="BR68" i="25"/>
  <c r="BL68" i="25"/>
  <c r="BL341" i="25" s="1"/>
  <c r="BL356" i="25" s="1"/>
  <c r="BK68" i="25"/>
  <c r="BK341" i="25" s="1"/>
  <c r="BK356" i="25" s="1"/>
  <c r="BH68" i="25"/>
  <c r="BH341" i="25" s="1"/>
  <c r="BH356" i="25" s="1"/>
  <c r="BI182" i="25" s="1"/>
  <c r="BG68" i="25"/>
  <c r="BG341" i="25" s="1"/>
  <c r="BG356" i="25" s="1"/>
  <c r="BF68" i="25"/>
  <c r="BF341" i="25" s="1"/>
  <c r="BF356" i="25" s="1"/>
  <c r="BE68" i="25"/>
  <c r="BE341" i="25" s="1"/>
  <c r="BE356" i="25" s="1"/>
  <c r="BB68" i="25"/>
  <c r="BB341" i="25" s="1"/>
  <c r="BB356" i="25" s="1"/>
  <c r="BA68" i="25"/>
  <c r="BA341" i="25" s="1"/>
  <c r="BA356" i="25" s="1"/>
  <c r="AZ68" i="25"/>
  <c r="AZ341" i="25" s="1"/>
  <c r="AZ356" i="25" s="1"/>
  <c r="AY68" i="25"/>
  <c r="AY341" i="25" s="1"/>
  <c r="AY356" i="25" s="1"/>
  <c r="AV68" i="25"/>
  <c r="AU68" i="25"/>
  <c r="AU341" i="25" s="1"/>
  <c r="AU356" i="25" s="1"/>
  <c r="AT68" i="25"/>
  <c r="AT341" i="25" s="1"/>
  <c r="AT356" i="25" s="1"/>
  <c r="AS68" i="25"/>
  <c r="AS341" i="25" s="1"/>
  <c r="AS356" i="25" s="1"/>
  <c r="AP68" i="25"/>
  <c r="AP341" i="25" s="1"/>
  <c r="AP356" i="25" s="1"/>
  <c r="AQ80" i="25" s="1"/>
  <c r="AO68" i="25"/>
  <c r="AN68" i="25"/>
  <c r="AN341" i="25" s="1"/>
  <c r="AN356" i="25" s="1"/>
  <c r="AM68" i="25"/>
  <c r="AM341" i="25" s="1"/>
  <c r="AM356" i="25" s="1"/>
  <c r="AJ68" i="25"/>
  <c r="AJ341" i="25" s="1"/>
  <c r="AJ356" i="25" s="1"/>
  <c r="AK208" i="25" s="1"/>
  <c r="AI68" i="25"/>
  <c r="AI341" i="25" s="1"/>
  <c r="AI356" i="25" s="1"/>
  <c r="AH68" i="25"/>
  <c r="AH341" i="25" s="1"/>
  <c r="AH356" i="25" s="1"/>
  <c r="AG68" i="25"/>
  <c r="AG341" i="25" s="1"/>
  <c r="AG356" i="25" s="1"/>
  <c r="AD68" i="25"/>
  <c r="AD341" i="25" s="1"/>
  <c r="AD356" i="25" s="1"/>
  <c r="AE75" i="25" s="1"/>
  <c r="AC68" i="25"/>
  <c r="AC341" i="25" s="1"/>
  <c r="AC356" i="25" s="1"/>
  <c r="AB68" i="25"/>
  <c r="AB341" i="25" s="1"/>
  <c r="AB356" i="25" s="1"/>
  <c r="AA68" i="25"/>
  <c r="AA341" i="25" s="1"/>
  <c r="AA356" i="25" s="1"/>
  <c r="X68" i="25"/>
  <c r="W68" i="25"/>
  <c r="W341" i="25" s="1"/>
  <c r="W356" i="25" s="1"/>
  <c r="V68" i="25"/>
  <c r="V341" i="25" s="1"/>
  <c r="V356" i="25" s="1"/>
  <c r="U68" i="25"/>
  <c r="U341" i="25" s="1"/>
  <c r="U356" i="25" s="1"/>
  <c r="R68" i="25"/>
  <c r="R341" i="25" s="1"/>
  <c r="R356" i="25" s="1"/>
  <c r="S163" i="25" s="1"/>
  <c r="Q68" i="25"/>
  <c r="Q341" i="25" s="1"/>
  <c r="Q356" i="25" s="1"/>
  <c r="P68" i="25"/>
  <c r="P341" i="25" s="1"/>
  <c r="P356" i="25" s="1"/>
  <c r="O68" i="25"/>
  <c r="O341" i="25" s="1"/>
  <c r="O356" i="25" s="1"/>
  <c r="L68" i="25"/>
  <c r="K68" i="25"/>
  <c r="K341" i="25" s="1"/>
  <c r="K356" i="25" s="1"/>
  <c r="J68" i="25"/>
  <c r="J341" i="25" s="1"/>
  <c r="J356" i="25" s="1"/>
  <c r="I68" i="25"/>
  <c r="I341" i="25" s="1"/>
  <c r="F68" i="25"/>
  <c r="F341" i="25" s="1"/>
  <c r="E68" i="25"/>
  <c r="BQ67" i="25"/>
  <c r="BN67" i="25"/>
  <c r="BM67" i="25"/>
  <c r="BI67" i="25"/>
  <c r="AQ67" i="25"/>
  <c r="AK67" i="25"/>
  <c r="S67" i="25"/>
  <c r="BQ66" i="25"/>
  <c r="BN66" i="25"/>
  <c r="BM66" i="25"/>
  <c r="BI66" i="25"/>
  <c r="AQ66" i="25"/>
  <c r="AK66" i="25"/>
  <c r="S66" i="25"/>
  <c r="BQ65" i="25"/>
  <c r="BN65" i="25"/>
  <c r="BM65" i="25"/>
  <c r="BI65" i="25"/>
  <c r="AQ65" i="25"/>
  <c r="AK65" i="25"/>
  <c r="S65" i="25"/>
  <c r="BQ64" i="25"/>
  <c r="BN64" i="25"/>
  <c r="BM64" i="25"/>
  <c r="BI64" i="25"/>
  <c r="AQ64" i="25"/>
  <c r="AK64" i="25"/>
  <c r="S64" i="25"/>
  <c r="BQ63" i="25"/>
  <c r="BN63" i="25"/>
  <c r="BM63" i="25"/>
  <c r="BI63" i="25"/>
  <c r="AQ63" i="25"/>
  <c r="AK63" i="25"/>
  <c r="S63" i="25"/>
  <c r="BQ62" i="25"/>
  <c r="BN62" i="25"/>
  <c r="BM62" i="25"/>
  <c r="BI62" i="25"/>
  <c r="AQ62" i="25"/>
  <c r="AK62" i="25"/>
  <c r="S62" i="25"/>
  <c r="BQ61" i="25"/>
  <c r="BN61" i="25"/>
  <c r="BM61" i="25"/>
  <c r="BI61" i="25"/>
  <c r="AQ61" i="25"/>
  <c r="AK61" i="25"/>
  <c r="S61" i="25"/>
  <c r="BQ60" i="25"/>
  <c r="BN60" i="25"/>
  <c r="BM60" i="25"/>
  <c r="BI60" i="25"/>
  <c r="AQ60" i="25"/>
  <c r="AK60" i="25"/>
  <c r="S60" i="25"/>
  <c r="BQ59" i="25"/>
  <c r="BN59" i="25"/>
  <c r="BM59" i="25"/>
  <c r="BI59" i="25"/>
  <c r="AQ59" i="25"/>
  <c r="AK59" i="25"/>
  <c r="S59" i="25"/>
  <c r="BQ58" i="25"/>
  <c r="BN58" i="25"/>
  <c r="BM58" i="25"/>
  <c r="BI58" i="25"/>
  <c r="AQ58" i="25"/>
  <c r="AK58" i="25"/>
  <c r="S58" i="25"/>
  <c r="BQ57" i="25"/>
  <c r="BN57" i="25"/>
  <c r="BM57" i="25"/>
  <c r="BI57" i="25"/>
  <c r="AQ57" i="25"/>
  <c r="AK57" i="25"/>
  <c r="S57" i="25"/>
  <c r="BQ56" i="25"/>
  <c r="BN56" i="25"/>
  <c r="BM56" i="25"/>
  <c r="BI56" i="25"/>
  <c r="AQ56" i="25"/>
  <c r="AK56" i="25"/>
  <c r="S56" i="25"/>
  <c r="BQ55" i="25"/>
  <c r="BN55" i="25"/>
  <c r="BM55" i="25"/>
  <c r="BI55" i="25"/>
  <c r="AQ55" i="25"/>
  <c r="AK55" i="25"/>
  <c r="S55" i="25"/>
  <c r="BQ54" i="25"/>
  <c r="BN54" i="25"/>
  <c r="BM54" i="25"/>
  <c r="BI54" i="25"/>
  <c r="AQ54" i="25"/>
  <c r="AK54" i="25"/>
  <c r="S54" i="25"/>
  <c r="BQ53" i="25"/>
  <c r="BN53" i="25"/>
  <c r="BM53" i="25"/>
  <c r="BI53" i="25"/>
  <c r="AQ53" i="25"/>
  <c r="AK53" i="25"/>
  <c r="S53" i="25"/>
  <c r="BQ52" i="25"/>
  <c r="BN52" i="25"/>
  <c r="BM52" i="25"/>
  <c r="BI52" i="25"/>
  <c r="AQ52" i="25"/>
  <c r="AK52" i="25"/>
  <c r="S52" i="25"/>
  <c r="BQ51" i="25"/>
  <c r="BN51" i="25"/>
  <c r="BM51" i="25"/>
  <c r="BI51" i="25"/>
  <c r="AQ51" i="25"/>
  <c r="AK51" i="25"/>
  <c r="S51" i="25"/>
  <c r="BQ50" i="25"/>
  <c r="BN50" i="25"/>
  <c r="BM50" i="25"/>
  <c r="BI50" i="25"/>
  <c r="AQ50" i="25"/>
  <c r="AK50" i="25"/>
  <c r="S50" i="25"/>
  <c r="BQ49" i="25"/>
  <c r="BN49" i="25"/>
  <c r="BM49" i="25"/>
  <c r="BI49" i="25"/>
  <c r="AQ49" i="25"/>
  <c r="AK49" i="25"/>
  <c r="S49" i="25"/>
  <c r="BQ48" i="25"/>
  <c r="BN48" i="25"/>
  <c r="BM48" i="25"/>
  <c r="BI48" i="25"/>
  <c r="AQ48" i="25"/>
  <c r="AK48" i="25"/>
  <c r="S48" i="25"/>
  <c r="BQ47" i="25"/>
  <c r="BN47" i="25"/>
  <c r="BM47" i="25"/>
  <c r="BI47" i="25"/>
  <c r="AQ47" i="25"/>
  <c r="AK47" i="25"/>
  <c r="S47" i="25"/>
  <c r="BQ46" i="25"/>
  <c r="BN46" i="25"/>
  <c r="BM46" i="25"/>
  <c r="BI46" i="25"/>
  <c r="AQ46" i="25"/>
  <c r="AK46" i="25"/>
  <c r="S46" i="25"/>
  <c r="BQ45" i="25"/>
  <c r="BN45" i="25"/>
  <c r="BM45" i="25"/>
  <c r="BI45" i="25"/>
  <c r="AQ45" i="25"/>
  <c r="AK45" i="25"/>
  <c r="S45" i="25"/>
  <c r="BQ44" i="25"/>
  <c r="BN44" i="25"/>
  <c r="BM44" i="25"/>
  <c r="BI44" i="25"/>
  <c r="AQ44" i="25"/>
  <c r="AK44" i="25"/>
  <c r="S44" i="25"/>
  <c r="BQ43" i="25"/>
  <c r="BN43" i="25"/>
  <c r="BM43" i="25"/>
  <c r="BI43" i="25"/>
  <c r="AQ43" i="25"/>
  <c r="AK43" i="25"/>
  <c r="S43" i="25"/>
  <c r="BQ42" i="25"/>
  <c r="BN42" i="25"/>
  <c r="BM42" i="25"/>
  <c r="BI42" i="25"/>
  <c r="AQ42" i="25"/>
  <c r="AK42" i="25"/>
  <c r="S42" i="25"/>
  <c r="BQ41" i="25"/>
  <c r="BN41" i="25"/>
  <c r="BM41" i="25"/>
  <c r="BI41" i="25"/>
  <c r="AQ41" i="25"/>
  <c r="AK41" i="25"/>
  <c r="S41" i="25"/>
  <c r="BQ40" i="25"/>
  <c r="BN40" i="25"/>
  <c r="BM40" i="25"/>
  <c r="BI40" i="25"/>
  <c r="AQ40" i="25"/>
  <c r="AK40" i="25"/>
  <c r="S40" i="25"/>
  <c r="BQ39" i="25"/>
  <c r="BN39" i="25"/>
  <c r="BM39" i="25"/>
  <c r="BI39" i="25"/>
  <c r="AQ39" i="25"/>
  <c r="AK39" i="25"/>
  <c r="S39" i="25"/>
  <c r="BQ38" i="25"/>
  <c r="BN38" i="25"/>
  <c r="BM38" i="25"/>
  <c r="BI38" i="25"/>
  <c r="AQ38" i="25"/>
  <c r="AK38" i="25"/>
  <c r="S38" i="25"/>
  <c r="BQ37" i="25"/>
  <c r="BN37" i="25"/>
  <c r="BM37" i="25"/>
  <c r="BI37" i="25"/>
  <c r="AQ37" i="25"/>
  <c r="AK37" i="25"/>
  <c r="S37" i="25"/>
  <c r="BQ36" i="25"/>
  <c r="BN36" i="25"/>
  <c r="BM36" i="25"/>
  <c r="BI36" i="25"/>
  <c r="AQ36" i="25"/>
  <c r="AK36" i="25"/>
  <c r="S36" i="25"/>
  <c r="BQ35" i="25"/>
  <c r="BN35" i="25"/>
  <c r="BM35" i="25"/>
  <c r="BI35" i="25"/>
  <c r="AQ35" i="25"/>
  <c r="AK35" i="25"/>
  <c r="S35" i="25"/>
  <c r="BQ34" i="25"/>
  <c r="BN34" i="25"/>
  <c r="BM34" i="25"/>
  <c r="BI34" i="25"/>
  <c r="AQ34" i="25"/>
  <c r="AK34" i="25"/>
  <c r="S34" i="25"/>
  <c r="BQ33" i="25"/>
  <c r="BN33" i="25"/>
  <c r="BM33" i="25"/>
  <c r="BI33" i="25"/>
  <c r="AQ33" i="25"/>
  <c r="AK33" i="25"/>
  <c r="S33" i="25"/>
  <c r="BQ32" i="25"/>
  <c r="BN32" i="25"/>
  <c r="BM32" i="25"/>
  <c r="BI32" i="25"/>
  <c r="AQ32" i="25"/>
  <c r="AK32" i="25"/>
  <c r="S32" i="25"/>
  <c r="BQ31" i="25"/>
  <c r="BN31" i="25"/>
  <c r="BM31" i="25"/>
  <c r="BI31" i="25"/>
  <c r="AQ31" i="25"/>
  <c r="AK31" i="25"/>
  <c r="S31" i="25"/>
  <c r="BQ30" i="25"/>
  <c r="BN30" i="25"/>
  <c r="BM30" i="25"/>
  <c r="BI30" i="25"/>
  <c r="AQ30" i="25"/>
  <c r="AK30" i="25"/>
  <c r="S30" i="25"/>
  <c r="BQ29" i="25"/>
  <c r="BN29" i="25"/>
  <c r="BM29" i="25"/>
  <c r="BI29" i="25"/>
  <c r="AQ29" i="25"/>
  <c r="AK29" i="25"/>
  <c r="S29" i="25"/>
  <c r="BQ28" i="25"/>
  <c r="BN28" i="25"/>
  <c r="BM28" i="25"/>
  <c r="BI28" i="25"/>
  <c r="AQ28" i="25"/>
  <c r="AK28" i="25"/>
  <c r="S28" i="25"/>
  <c r="BQ27" i="25"/>
  <c r="BN27" i="25"/>
  <c r="BM27" i="25"/>
  <c r="BI27" i="25"/>
  <c r="AQ27" i="25"/>
  <c r="AK27" i="25"/>
  <c r="S27" i="25"/>
  <c r="BQ26" i="25"/>
  <c r="BN26" i="25"/>
  <c r="BM26" i="25"/>
  <c r="BI26" i="25"/>
  <c r="AQ26" i="25"/>
  <c r="AK26" i="25"/>
  <c r="S26" i="25"/>
  <c r="BQ25" i="25"/>
  <c r="BN25" i="25"/>
  <c r="BM25" i="25"/>
  <c r="BI25" i="25"/>
  <c r="AQ25" i="25"/>
  <c r="AK25" i="25"/>
  <c r="S25" i="25"/>
  <c r="BQ24" i="25"/>
  <c r="BN24" i="25"/>
  <c r="BM24" i="25"/>
  <c r="BI24" i="25"/>
  <c r="AQ24" i="25"/>
  <c r="AK24" i="25"/>
  <c r="S24" i="25"/>
  <c r="BQ23" i="25"/>
  <c r="BN23" i="25"/>
  <c r="BM23" i="25"/>
  <c r="BI23" i="25"/>
  <c r="AQ23" i="25"/>
  <c r="AK23" i="25"/>
  <c r="S23" i="25"/>
  <c r="BQ22" i="25"/>
  <c r="BN22" i="25"/>
  <c r="BM22" i="25"/>
  <c r="BI22" i="25"/>
  <c r="AQ22" i="25"/>
  <c r="AK22" i="25"/>
  <c r="S22" i="25"/>
  <c r="BQ21" i="25"/>
  <c r="BN21" i="25"/>
  <c r="BM21" i="25"/>
  <c r="BI21" i="25"/>
  <c r="AQ21" i="25"/>
  <c r="AK21" i="25"/>
  <c r="S21" i="25"/>
  <c r="BQ20" i="25"/>
  <c r="BN20" i="25"/>
  <c r="BM20" i="25"/>
  <c r="BI20" i="25"/>
  <c r="AQ20" i="25"/>
  <c r="AK20" i="25"/>
  <c r="S20" i="25"/>
  <c r="BQ19" i="25"/>
  <c r="BN19" i="25"/>
  <c r="BM19" i="25"/>
  <c r="BI19" i="25"/>
  <c r="AQ19" i="25"/>
  <c r="AK19" i="25"/>
  <c r="S19" i="25"/>
  <c r="BQ18" i="25"/>
  <c r="BN18" i="25"/>
  <c r="BM18" i="25"/>
  <c r="BI18" i="25"/>
  <c r="AQ18" i="25"/>
  <c r="AK18" i="25"/>
  <c r="S18" i="25"/>
  <c r="BQ17" i="25"/>
  <c r="BN17" i="25"/>
  <c r="BM17" i="25"/>
  <c r="BI17" i="25"/>
  <c r="AQ17" i="25"/>
  <c r="AK17" i="25"/>
  <c r="S17" i="25"/>
  <c r="BQ16" i="25"/>
  <c r="BN16" i="25"/>
  <c r="BM16" i="25"/>
  <c r="BI16" i="25"/>
  <c r="AQ16" i="25"/>
  <c r="AK16" i="25"/>
  <c r="S16" i="25"/>
  <c r="BQ15" i="25"/>
  <c r="BN15" i="25"/>
  <c r="BM15" i="25"/>
  <c r="BI15" i="25"/>
  <c r="AQ15" i="25"/>
  <c r="AK15" i="25"/>
  <c r="S15" i="25"/>
  <c r="BQ14" i="25"/>
  <c r="BN14" i="25"/>
  <c r="BM14" i="25"/>
  <c r="BI14" i="25"/>
  <c r="AQ14" i="25"/>
  <c r="AK14" i="25"/>
  <c r="S14" i="25"/>
  <c r="BQ13" i="25"/>
  <c r="BN13" i="25"/>
  <c r="BM13" i="25"/>
  <c r="BI13" i="25"/>
  <c r="AQ13" i="25"/>
  <c r="AK13" i="25"/>
  <c r="S13" i="25"/>
  <c r="BQ12" i="25"/>
  <c r="BN12" i="25"/>
  <c r="BM12" i="25"/>
  <c r="BI12" i="25"/>
  <c r="AQ12" i="25"/>
  <c r="AK12" i="25"/>
  <c r="S12" i="25"/>
  <c r="BQ11" i="25"/>
  <c r="BN11" i="25"/>
  <c r="BM11" i="25"/>
  <c r="BI11" i="25"/>
  <c r="AQ11" i="25"/>
  <c r="AK11" i="25"/>
  <c r="S11" i="25"/>
  <c r="BQ10" i="25"/>
  <c r="BN10" i="25"/>
  <c r="BM10" i="25"/>
  <c r="BI10" i="25"/>
  <c r="AQ10" i="25"/>
  <c r="AK10" i="25"/>
  <c r="S10" i="25"/>
  <c r="BQ9" i="25"/>
  <c r="BN9" i="25"/>
  <c r="BM9" i="25"/>
  <c r="BI9" i="25"/>
  <c r="AQ9" i="25"/>
  <c r="AK9" i="25"/>
  <c r="S9" i="25"/>
  <c r="BQ8" i="25"/>
  <c r="BN8" i="25"/>
  <c r="BM8" i="25"/>
  <c r="BI8" i="25"/>
  <c r="AQ8" i="25"/>
  <c r="AK8" i="25"/>
  <c r="S8" i="25"/>
  <c r="BQ6" i="25"/>
  <c r="BN6" i="25"/>
  <c r="BM6" i="25"/>
  <c r="BI6" i="25"/>
  <c r="AQ6" i="25"/>
  <c r="AK6" i="25"/>
  <c r="S6" i="25"/>
  <c r="BQ5" i="25"/>
  <c r="BN5" i="25"/>
  <c r="BM5" i="25"/>
  <c r="BI5" i="25"/>
  <c r="AQ5" i="25"/>
  <c r="AK5" i="25"/>
  <c r="S5" i="25"/>
  <c r="BQ4" i="25"/>
  <c r="BN4" i="25"/>
  <c r="BM4" i="25"/>
  <c r="BI4" i="25"/>
  <c r="AQ4" i="25"/>
  <c r="AK4" i="25"/>
  <c r="S4" i="25"/>
  <c r="G342" i="26" l="1"/>
  <c r="G336" i="26"/>
  <c r="G327" i="26"/>
  <c r="G323" i="26"/>
  <c r="G319" i="26"/>
  <c r="AT346" i="26"/>
  <c r="G337" i="26"/>
  <c r="G335" i="26"/>
  <c r="G326" i="26"/>
  <c r="G322" i="26"/>
  <c r="G345" i="26"/>
  <c r="G334" i="26"/>
  <c r="G331" i="26"/>
  <c r="G329" i="26"/>
  <c r="G321" i="26"/>
  <c r="G315" i="26"/>
  <c r="G311" i="26"/>
  <c r="G339" i="26"/>
  <c r="G333" i="26"/>
  <c r="G328" i="26"/>
  <c r="G314" i="26"/>
  <c r="G310" i="26"/>
  <c r="G306" i="26"/>
  <c r="G330" i="26"/>
  <c r="G325" i="26"/>
  <c r="G312" i="26"/>
  <c r="G304" i="26"/>
  <c r="G301" i="26"/>
  <c r="G297" i="26"/>
  <c r="G293" i="26"/>
  <c r="G289" i="26"/>
  <c r="G285" i="26"/>
  <c r="G281" i="26"/>
  <c r="G277" i="26"/>
  <c r="G346" i="26"/>
  <c r="G343" i="26"/>
  <c r="G320" i="26"/>
  <c r="G316" i="26"/>
  <c r="G307" i="26"/>
  <c r="G299" i="26"/>
  <c r="G295" i="26"/>
  <c r="G291" i="26"/>
  <c r="G344" i="26"/>
  <c r="G340" i="26"/>
  <c r="G318" i="26"/>
  <c r="G313" i="26"/>
  <c r="G303" i="26"/>
  <c r="G296" i="26"/>
  <c r="G286" i="26"/>
  <c r="G280" i="26"/>
  <c r="G276" i="26"/>
  <c r="G272" i="26"/>
  <c r="G268" i="26"/>
  <c r="G264" i="26"/>
  <c r="G260" i="26"/>
  <c r="G256" i="26"/>
  <c r="G317" i="26"/>
  <c r="G308" i="26"/>
  <c r="G298" i="26"/>
  <c r="G290" i="26"/>
  <c r="G287" i="26"/>
  <c r="G282" i="26"/>
  <c r="G275" i="26"/>
  <c r="G271" i="26"/>
  <c r="G267" i="26"/>
  <c r="G263" i="26"/>
  <c r="G259" i="26"/>
  <c r="G255" i="26"/>
  <c r="G251" i="26"/>
  <c r="G247" i="26"/>
  <c r="G243" i="26"/>
  <c r="G239" i="26"/>
  <c r="G324" i="26"/>
  <c r="G300" i="26"/>
  <c r="G288" i="26"/>
  <c r="G283" i="26"/>
  <c r="G270" i="26"/>
  <c r="G262" i="26"/>
  <c r="G254" i="26"/>
  <c r="G250" i="26"/>
  <c r="G245" i="26"/>
  <c r="G240" i="26"/>
  <c r="G236" i="26"/>
  <c r="G232" i="26"/>
  <c r="G228" i="26"/>
  <c r="G224" i="26"/>
  <c r="G220" i="26"/>
  <c r="G216" i="26"/>
  <c r="G302" i="26"/>
  <c r="G279" i="26"/>
  <c r="G269" i="26"/>
  <c r="G261" i="26"/>
  <c r="G253" i="26"/>
  <c r="G252" i="26"/>
  <c r="G246" i="26"/>
  <c r="G241" i="26"/>
  <c r="G235" i="26"/>
  <c r="G231" i="26"/>
  <c r="G227" i="26"/>
  <c r="G223" i="26"/>
  <c r="G219" i="26"/>
  <c r="G215" i="26"/>
  <c r="G211" i="26"/>
  <c r="G207" i="26"/>
  <c r="G203" i="26"/>
  <c r="G199" i="26"/>
  <c r="G195" i="26"/>
  <c r="G191" i="26"/>
  <c r="G187" i="26"/>
  <c r="G183" i="26"/>
  <c r="G179" i="26"/>
  <c r="G175" i="26"/>
  <c r="G171" i="26"/>
  <c r="G167" i="26"/>
  <c r="G309" i="26"/>
  <c r="G305" i="26"/>
  <c r="G265" i="26"/>
  <c r="G233" i="26"/>
  <c r="G225" i="26"/>
  <c r="G217" i="26"/>
  <c r="G209" i="26"/>
  <c r="G204" i="26"/>
  <c r="G198" i="26"/>
  <c r="G193" i="26"/>
  <c r="G292" i="26"/>
  <c r="G284" i="26"/>
  <c r="G278" i="26"/>
  <c r="G266" i="26"/>
  <c r="G249" i="26"/>
  <c r="G238" i="26"/>
  <c r="G230" i="26"/>
  <c r="G222" i="26"/>
  <c r="G214" i="26"/>
  <c r="G210" i="26"/>
  <c r="G205" i="26"/>
  <c r="G200" i="26"/>
  <c r="G194" i="26"/>
  <c r="G189" i="26"/>
  <c r="G184" i="26"/>
  <c r="G178" i="26"/>
  <c r="G294" i="26"/>
  <c r="G274" i="26"/>
  <c r="G273" i="26"/>
  <c r="G226" i="26"/>
  <c r="G212" i="26"/>
  <c r="G208" i="26"/>
  <c r="G197" i="26"/>
  <c r="G182" i="26"/>
  <c r="G181" i="26"/>
  <c r="G173" i="26"/>
  <c r="G168" i="26"/>
  <c r="G166" i="26"/>
  <c r="G162" i="26"/>
  <c r="G158" i="26"/>
  <c r="G154" i="26"/>
  <c r="G150" i="26"/>
  <c r="G146" i="26"/>
  <c r="G142" i="26"/>
  <c r="G138" i="26"/>
  <c r="G134" i="26"/>
  <c r="G130" i="26"/>
  <c r="G126" i="26"/>
  <c r="G122" i="26"/>
  <c r="G118" i="26"/>
  <c r="G114" i="26"/>
  <c r="G110" i="26"/>
  <c r="G106" i="26"/>
  <c r="G102" i="26"/>
  <c r="G98" i="26"/>
  <c r="G94" i="26"/>
  <c r="G242" i="26"/>
  <c r="G237" i="26"/>
  <c r="G221" i="26"/>
  <c r="G202" i="26"/>
  <c r="G190" i="26"/>
  <c r="G180" i="26"/>
  <c r="G177" i="26"/>
  <c r="G174" i="26"/>
  <c r="G169" i="26"/>
  <c r="G165" i="26"/>
  <c r="G161" i="26"/>
  <c r="G157" i="26"/>
  <c r="G153" i="26"/>
  <c r="G149" i="26"/>
  <c r="G145" i="26"/>
  <c r="G141" i="26"/>
  <c r="G137" i="26"/>
  <c r="G133" i="26"/>
  <c r="G129" i="26"/>
  <c r="G125" i="26"/>
  <c r="G121" i="26"/>
  <c r="G117" i="26"/>
  <c r="G113" i="26"/>
  <c r="G109" i="26"/>
  <c r="G105" i="26"/>
  <c r="G101" i="26"/>
  <c r="G97" i="26"/>
  <c r="G93" i="26"/>
  <c r="G89" i="26"/>
  <c r="G85" i="26"/>
  <c r="G258" i="26"/>
  <c r="G257" i="26"/>
  <c r="G248" i="26"/>
  <c r="G244" i="26"/>
  <c r="G234" i="26"/>
  <c r="G218" i="26"/>
  <c r="G196" i="26"/>
  <c r="G192" i="26"/>
  <c r="G186" i="26"/>
  <c r="G176" i="26"/>
  <c r="G170" i="26"/>
  <c r="G164" i="26"/>
  <c r="G156" i="26"/>
  <c r="G148" i="26"/>
  <c r="G140" i="26"/>
  <c r="G132" i="26"/>
  <c r="G124" i="26"/>
  <c r="G116" i="26"/>
  <c r="G108" i="26"/>
  <c r="G100" i="26"/>
  <c r="G92" i="26"/>
  <c r="G87" i="26"/>
  <c r="G82" i="26"/>
  <c r="G79" i="26"/>
  <c r="G75" i="26"/>
  <c r="G70" i="26"/>
  <c r="G65" i="26"/>
  <c r="G61" i="26"/>
  <c r="G57" i="26"/>
  <c r="G53" i="26"/>
  <c r="G49" i="26"/>
  <c r="G45" i="26"/>
  <c r="G41" i="26"/>
  <c r="G37" i="26"/>
  <c r="G33" i="26"/>
  <c r="G29" i="26"/>
  <c r="G25" i="26"/>
  <c r="G21" i="26"/>
  <c r="G17" i="26"/>
  <c r="G13" i="26"/>
  <c r="G9" i="26"/>
  <c r="G4" i="26"/>
  <c r="G16" i="26"/>
  <c r="G8" i="26"/>
  <c r="G55" i="26"/>
  <c r="G51" i="26"/>
  <c r="G31" i="26"/>
  <c r="G11" i="26"/>
  <c r="G188" i="26"/>
  <c r="G185" i="26"/>
  <c r="G159" i="26"/>
  <c r="G151" i="26"/>
  <c r="G135" i="26"/>
  <c r="G213" i="26"/>
  <c r="G163" i="26"/>
  <c r="G155" i="26"/>
  <c r="G147" i="26"/>
  <c r="G139" i="26"/>
  <c r="G131" i="26"/>
  <c r="G123" i="26"/>
  <c r="G115" i="26"/>
  <c r="G107" i="26"/>
  <c r="G99" i="26"/>
  <c r="G88" i="26"/>
  <c r="G83" i="26"/>
  <c r="G78" i="26"/>
  <c r="G64" i="26"/>
  <c r="G60" i="26"/>
  <c r="G56" i="26"/>
  <c r="G52" i="26"/>
  <c r="G48" i="26"/>
  <c r="G44" i="26"/>
  <c r="G40" i="26"/>
  <c r="G36" i="26"/>
  <c r="G32" i="26"/>
  <c r="G28" i="26"/>
  <c r="G24" i="26"/>
  <c r="G20" i="26"/>
  <c r="G12" i="26"/>
  <c r="G72" i="26"/>
  <c r="G67" i="26"/>
  <c r="G63" i="26"/>
  <c r="G59" i="26"/>
  <c r="G47" i="26"/>
  <c r="G39" i="26"/>
  <c r="G35" i="26"/>
  <c r="G19" i="26"/>
  <c r="G6" i="26"/>
  <c r="G143" i="26"/>
  <c r="G127" i="26"/>
  <c r="G229" i="26"/>
  <c r="G206" i="26"/>
  <c r="G201" i="26"/>
  <c r="G172" i="26"/>
  <c r="G160" i="26"/>
  <c r="G152" i="26"/>
  <c r="G144" i="26"/>
  <c r="G136" i="26"/>
  <c r="G128" i="26"/>
  <c r="G120" i="26"/>
  <c r="G112" i="26"/>
  <c r="G104" i="26"/>
  <c r="G96" i="26"/>
  <c r="G90" i="26"/>
  <c r="G84" i="26"/>
  <c r="G81" i="26"/>
  <c r="G77" i="26"/>
  <c r="G43" i="26"/>
  <c r="G27" i="26"/>
  <c r="G23" i="26"/>
  <c r="G15" i="26"/>
  <c r="G103" i="26"/>
  <c r="G73" i="26"/>
  <c r="G68" i="26"/>
  <c r="G66" i="26"/>
  <c r="G91" i="26"/>
  <c r="G86" i="26"/>
  <c r="G58" i="26"/>
  <c r="G46" i="26"/>
  <c r="G30" i="26"/>
  <c r="G18" i="26"/>
  <c r="G10" i="26"/>
  <c r="G5" i="26"/>
  <c r="G111" i="26"/>
  <c r="G80" i="26"/>
  <c r="G76" i="26"/>
  <c r="G71" i="26"/>
  <c r="G62" i="26"/>
  <c r="G42" i="26"/>
  <c r="G26" i="26"/>
  <c r="G22" i="26"/>
  <c r="G14" i="26"/>
  <c r="G119" i="26"/>
  <c r="G95" i="26"/>
  <c r="G54" i="26"/>
  <c r="G50" i="26"/>
  <c r="G38" i="26"/>
  <c r="G34" i="26"/>
  <c r="F356" i="25"/>
  <c r="BC352" i="25"/>
  <c r="BC341" i="25"/>
  <c r="BC354" i="25"/>
  <c r="BC346" i="25"/>
  <c r="BC344" i="25"/>
  <c r="BC338" i="25"/>
  <c r="BC336" i="25"/>
  <c r="BC334" i="25"/>
  <c r="BC356" i="25"/>
  <c r="BC355" i="25"/>
  <c r="BC353" i="25"/>
  <c r="BC349" i="25"/>
  <c r="BC345" i="25"/>
  <c r="BC343" i="25"/>
  <c r="BC340" i="25"/>
  <c r="BC332" i="25"/>
  <c r="BC331" i="25"/>
  <c r="BC329" i="25"/>
  <c r="BC327" i="25"/>
  <c r="BC325" i="25"/>
  <c r="BC323" i="25"/>
  <c r="BC321" i="25"/>
  <c r="BC319" i="25"/>
  <c r="BC317" i="25"/>
  <c r="BC315" i="25"/>
  <c r="BC313" i="25"/>
  <c r="BC311" i="25"/>
  <c r="BC350" i="25"/>
  <c r="BC339" i="25"/>
  <c r="BC337" i="25"/>
  <c r="BC335" i="25"/>
  <c r="BC347" i="25"/>
  <c r="BC333" i="25"/>
  <c r="BC330" i="25"/>
  <c r="BC328" i="25"/>
  <c r="BC326" i="25"/>
  <c r="BC324" i="25"/>
  <c r="BC322" i="25"/>
  <c r="BC320" i="25"/>
  <c r="BC318" i="25"/>
  <c r="BC316" i="25"/>
  <c r="BC314" i="25"/>
  <c r="BC310" i="25"/>
  <c r="BC309" i="25"/>
  <c r="BC307" i="25"/>
  <c r="BC305" i="25"/>
  <c r="BC303" i="25"/>
  <c r="BC301" i="25"/>
  <c r="BC299" i="25"/>
  <c r="BC297" i="25"/>
  <c r="BC295" i="25"/>
  <c r="BC293" i="25"/>
  <c r="BC291" i="25"/>
  <c r="BC289" i="25"/>
  <c r="BC287" i="25"/>
  <c r="BC285" i="25"/>
  <c r="BC312" i="25"/>
  <c r="BC308" i="25"/>
  <c r="BC306" i="25"/>
  <c r="BC304" i="25"/>
  <c r="BC302" i="25"/>
  <c r="BC300" i="25"/>
  <c r="BC298" i="25"/>
  <c r="BC296" i="25"/>
  <c r="BC294" i="25"/>
  <c r="BC288" i="25"/>
  <c r="BC284" i="25"/>
  <c r="BC283" i="25"/>
  <c r="BC281" i="25"/>
  <c r="BC279" i="25"/>
  <c r="BC277" i="25"/>
  <c r="BC275" i="25"/>
  <c r="BC273" i="25"/>
  <c r="BC271" i="25"/>
  <c r="BC269" i="25"/>
  <c r="BC267" i="25"/>
  <c r="BC265" i="25"/>
  <c r="BC263" i="25"/>
  <c r="BC261" i="25"/>
  <c r="BC259" i="25"/>
  <c r="BC257" i="25"/>
  <c r="BC255" i="25"/>
  <c r="BC253" i="25"/>
  <c r="BC251" i="25"/>
  <c r="BC249" i="25"/>
  <c r="BC247" i="25"/>
  <c r="BC245" i="25"/>
  <c r="BC243" i="25"/>
  <c r="BC241" i="25"/>
  <c r="BC239" i="25"/>
  <c r="BC290" i="25"/>
  <c r="BC286" i="25"/>
  <c r="BC282" i="25"/>
  <c r="BC280" i="25"/>
  <c r="BC278" i="25"/>
  <c r="BC276" i="25"/>
  <c r="BC274" i="25"/>
  <c r="BC272" i="25"/>
  <c r="BC270" i="25"/>
  <c r="BC268" i="25"/>
  <c r="BC266" i="25"/>
  <c r="BC264" i="25"/>
  <c r="BC262" i="25"/>
  <c r="BC260" i="25"/>
  <c r="BC258" i="25"/>
  <c r="BC256" i="25"/>
  <c r="BC254" i="25"/>
  <c r="BC252" i="25"/>
  <c r="BC250" i="25"/>
  <c r="BC248" i="25"/>
  <c r="BC246" i="25"/>
  <c r="BC244" i="25"/>
  <c r="BC242" i="25"/>
  <c r="BC240" i="25"/>
  <c r="BC292" i="25"/>
  <c r="BC238" i="25"/>
  <c r="BC236" i="25"/>
  <c r="BC234" i="25"/>
  <c r="BC232" i="25"/>
  <c r="BC230" i="25"/>
  <c r="BC228" i="25"/>
  <c r="BC226" i="25"/>
  <c r="BC224" i="25"/>
  <c r="BC222" i="25"/>
  <c r="BC220" i="25"/>
  <c r="BC214" i="25"/>
  <c r="BC212" i="25"/>
  <c r="BC210" i="25"/>
  <c r="BC208" i="25"/>
  <c r="BC206" i="25"/>
  <c r="BC204" i="25"/>
  <c r="BC202" i="25"/>
  <c r="BC200" i="25"/>
  <c r="BC198" i="25"/>
  <c r="BC196" i="25"/>
  <c r="BC194" i="25"/>
  <c r="BC192" i="25"/>
  <c r="BC190" i="25"/>
  <c r="BC188" i="25"/>
  <c r="BC186" i="25"/>
  <c r="BC184" i="25"/>
  <c r="BC182" i="25"/>
  <c r="BC180" i="25"/>
  <c r="BC178" i="25"/>
  <c r="BC217" i="25"/>
  <c r="BC216" i="25"/>
  <c r="BC215" i="25"/>
  <c r="BC213" i="25"/>
  <c r="BC211" i="25"/>
  <c r="BC209" i="25"/>
  <c r="BC207" i="25"/>
  <c r="BC205" i="25"/>
  <c r="BC203" i="25"/>
  <c r="BC201" i="25"/>
  <c r="BC199" i="25"/>
  <c r="BC197" i="25"/>
  <c r="BC195" i="25"/>
  <c r="BC193" i="25"/>
  <c r="BC191" i="25"/>
  <c r="BC189" i="25"/>
  <c r="BC187" i="25"/>
  <c r="BC185" i="25"/>
  <c r="BC183" i="25"/>
  <c r="BC181" i="25"/>
  <c r="BC179" i="25"/>
  <c r="BC177" i="25"/>
  <c r="BC175" i="25"/>
  <c r="BC173" i="25"/>
  <c r="BC171" i="25"/>
  <c r="BC231" i="25"/>
  <c r="BC223" i="25"/>
  <c r="BC218" i="25"/>
  <c r="BC176" i="25"/>
  <c r="BC172" i="25"/>
  <c r="BC233" i="25"/>
  <c r="BC225" i="25"/>
  <c r="BC169" i="25"/>
  <c r="BC167" i="25"/>
  <c r="BC165" i="25"/>
  <c r="BC163" i="25"/>
  <c r="BC161" i="25"/>
  <c r="BC159" i="25"/>
  <c r="BC157" i="25"/>
  <c r="BC155" i="25"/>
  <c r="BC153" i="25"/>
  <c r="BC151" i="25"/>
  <c r="BC149" i="25"/>
  <c r="BC147" i="25"/>
  <c r="BC145" i="25"/>
  <c r="BC143" i="25"/>
  <c r="BC141" i="25"/>
  <c r="BC139" i="25"/>
  <c r="BC137" i="25"/>
  <c r="BC135" i="25"/>
  <c r="BC133" i="25"/>
  <c r="BC131" i="25"/>
  <c r="BC129" i="25"/>
  <c r="BC127" i="25"/>
  <c r="BC125" i="25"/>
  <c r="BC123" i="25"/>
  <c r="BC121" i="25"/>
  <c r="BC119" i="25"/>
  <c r="BC117" i="25"/>
  <c r="BC115" i="25"/>
  <c r="BC113" i="25"/>
  <c r="BC235" i="25"/>
  <c r="BC227" i="25"/>
  <c r="BC219" i="25"/>
  <c r="BC174" i="25"/>
  <c r="BC170" i="25"/>
  <c r="BC237" i="25"/>
  <c r="BC229" i="25"/>
  <c r="BC118" i="25"/>
  <c r="BC114" i="25"/>
  <c r="BC111" i="25"/>
  <c r="BC109" i="25"/>
  <c r="BC107" i="25"/>
  <c r="BC105" i="25"/>
  <c r="BC103" i="25"/>
  <c r="BC101" i="25"/>
  <c r="BC99" i="25"/>
  <c r="BC97" i="25"/>
  <c r="BC95" i="25"/>
  <c r="BC93" i="25"/>
  <c r="BC91" i="25"/>
  <c r="BC89" i="25"/>
  <c r="BC87" i="25"/>
  <c r="BC85" i="25"/>
  <c r="BC83" i="25"/>
  <c r="BC81" i="25"/>
  <c r="BC168" i="25"/>
  <c r="BC166" i="25"/>
  <c r="BC164" i="25"/>
  <c r="BC162" i="25"/>
  <c r="BC160" i="25"/>
  <c r="BC158" i="25"/>
  <c r="BC156" i="25"/>
  <c r="BC154" i="25"/>
  <c r="BC152" i="25"/>
  <c r="BC150" i="25"/>
  <c r="BC148" i="25"/>
  <c r="BC146" i="25"/>
  <c r="BC144" i="25"/>
  <c r="BC142" i="25"/>
  <c r="BC140" i="25"/>
  <c r="BC138" i="25"/>
  <c r="BC136" i="25"/>
  <c r="BC134" i="25"/>
  <c r="BC132" i="25"/>
  <c r="BC130" i="25"/>
  <c r="BC128" i="25"/>
  <c r="BC126" i="25"/>
  <c r="BC124" i="25"/>
  <c r="BC122" i="25"/>
  <c r="BC120" i="25"/>
  <c r="BC116" i="25"/>
  <c r="BC112" i="25"/>
  <c r="BC110" i="25"/>
  <c r="BC108" i="25"/>
  <c r="BC106" i="25"/>
  <c r="BC104" i="25"/>
  <c r="BC102" i="25"/>
  <c r="BC100" i="25"/>
  <c r="BC98" i="25"/>
  <c r="BC96" i="25"/>
  <c r="BC94" i="25"/>
  <c r="BC92" i="25"/>
  <c r="BC90" i="25"/>
  <c r="BC88" i="25"/>
  <c r="BC86" i="25"/>
  <c r="BC84" i="25"/>
  <c r="BC82" i="25"/>
  <c r="BC80" i="25"/>
  <c r="BC78" i="25"/>
  <c r="BC76" i="25"/>
  <c r="BC71" i="25"/>
  <c r="AE73" i="25"/>
  <c r="BC73" i="25"/>
  <c r="AE79" i="25"/>
  <c r="AE5" i="25"/>
  <c r="BC5" i="25"/>
  <c r="AE8" i="25"/>
  <c r="BC8" i="25"/>
  <c r="AE10" i="25"/>
  <c r="BC10" i="25"/>
  <c r="AE12" i="25"/>
  <c r="BC12" i="25"/>
  <c r="AE14" i="25"/>
  <c r="BC14" i="25"/>
  <c r="AE16" i="25"/>
  <c r="BC16" i="25"/>
  <c r="AE18" i="25"/>
  <c r="BC18" i="25"/>
  <c r="AE20" i="25"/>
  <c r="BC20" i="25"/>
  <c r="AE22" i="25"/>
  <c r="BC22" i="25"/>
  <c r="AE24" i="25"/>
  <c r="BC24" i="25"/>
  <c r="AE26" i="25"/>
  <c r="BC26" i="25"/>
  <c r="AE28" i="25"/>
  <c r="BC28" i="25"/>
  <c r="AE30" i="25"/>
  <c r="BC30" i="25"/>
  <c r="AE32" i="25"/>
  <c r="BC32" i="25"/>
  <c r="AE34" i="25"/>
  <c r="BC34" i="25"/>
  <c r="AE36" i="25"/>
  <c r="BC36" i="25"/>
  <c r="AE38" i="25"/>
  <c r="BC38" i="25"/>
  <c r="AE40" i="25"/>
  <c r="BC40" i="25"/>
  <c r="AE42" i="25"/>
  <c r="BC42" i="25"/>
  <c r="AE44" i="25"/>
  <c r="BC44" i="25"/>
  <c r="AE46" i="25"/>
  <c r="BC46" i="25"/>
  <c r="AE48" i="25"/>
  <c r="BC48" i="25"/>
  <c r="AE50" i="25"/>
  <c r="BC50" i="25"/>
  <c r="AE52" i="25"/>
  <c r="BC52" i="25"/>
  <c r="AE54" i="25"/>
  <c r="BC54" i="25"/>
  <c r="AE56" i="25"/>
  <c r="BC56" i="25"/>
  <c r="AE58" i="25"/>
  <c r="BC58" i="25"/>
  <c r="AE60" i="25"/>
  <c r="BC60" i="25"/>
  <c r="AE62" i="25"/>
  <c r="BC62" i="25"/>
  <c r="AE64" i="25"/>
  <c r="BC64" i="25"/>
  <c r="AE66" i="25"/>
  <c r="BC66" i="25"/>
  <c r="E341" i="25"/>
  <c r="S68" i="25"/>
  <c r="X341" i="25"/>
  <c r="X356" i="25" s="1"/>
  <c r="AQ68" i="25"/>
  <c r="AV341" i="25"/>
  <c r="AV356" i="25" s="1"/>
  <c r="AK70" i="25"/>
  <c r="BI70" i="25"/>
  <c r="AK72" i="25"/>
  <c r="BI72" i="25"/>
  <c r="AK73" i="25"/>
  <c r="BI73" i="25"/>
  <c r="S75" i="25"/>
  <c r="AQ75" i="25"/>
  <c r="AE76" i="25"/>
  <c r="BI76" i="25"/>
  <c r="AK77" i="25"/>
  <c r="AQ78" i="25"/>
  <c r="BC79" i="25"/>
  <c r="BI80" i="25"/>
  <c r="BI81" i="25"/>
  <c r="BI82" i="25"/>
  <c r="BI83" i="25"/>
  <c r="BI84" i="25"/>
  <c r="BI85" i="25"/>
  <c r="BI86" i="25"/>
  <c r="BI87" i="25"/>
  <c r="BI88" i="25"/>
  <c r="BI89" i="25"/>
  <c r="BI90" i="25"/>
  <c r="BI91" i="25"/>
  <c r="BI92" i="25"/>
  <c r="BI93" i="25"/>
  <c r="BI94" i="25"/>
  <c r="BI95" i="25"/>
  <c r="BI96" i="25"/>
  <c r="BI97" i="25"/>
  <c r="BI98" i="25"/>
  <c r="BI99" i="25"/>
  <c r="BI100" i="25"/>
  <c r="BI101" i="25"/>
  <c r="BI102" i="25"/>
  <c r="BI103" i="25"/>
  <c r="AK106" i="25"/>
  <c r="BI108" i="25"/>
  <c r="AE116" i="25"/>
  <c r="BI120" i="25"/>
  <c r="AK121" i="25"/>
  <c r="S127" i="25"/>
  <c r="S135" i="25"/>
  <c r="S143" i="25"/>
  <c r="S151" i="25"/>
  <c r="S159" i="25"/>
  <c r="S167" i="25"/>
  <c r="BQ68" i="25"/>
  <c r="AE4" i="25"/>
  <c r="BC4" i="25"/>
  <c r="AE6" i="25"/>
  <c r="BC6" i="25"/>
  <c r="AE9" i="25"/>
  <c r="BC9" i="25"/>
  <c r="AE11" i="25"/>
  <c r="BC11" i="25"/>
  <c r="AE13" i="25"/>
  <c r="BC13" i="25"/>
  <c r="AE15" i="25"/>
  <c r="BC15" i="25"/>
  <c r="AE17" i="25"/>
  <c r="BC17" i="25"/>
  <c r="AE19" i="25"/>
  <c r="BC19" i="25"/>
  <c r="AE21" i="25"/>
  <c r="BC21" i="25"/>
  <c r="AE23" i="25"/>
  <c r="BC23" i="25"/>
  <c r="AE25" i="25"/>
  <c r="BC25" i="25"/>
  <c r="AE27" i="25"/>
  <c r="BC27" i="25"/>
  <c r="AE29" i="25"/>
  <c r="BC29" i="25"/>
  <c r="AE31" i="25"/>
  <c r="BC31" i="25"/>
  <c r="AE33" i="25"/>
  <c r="BC33" i="25"/>
  <c r="AE35" i="25"/>
  <c r="BC35" i="25"/>
  <c r="AE37" i="25"/>
  <c r="BC37" i="25"/>
  <c r="AE39" i="25"/>
  <c r="BC39" i="25"/>
  <c r="AE41" i="25"/>
  <c r="BC41" i="25"/>
  <c r="AE43" i="25"/>
  <c r="BC43" i="25"/>
  <c r="AE45" i="25"/>
  <c r="BC45" i="25"/>
  <c r="AE47" i="25"/>
  <c r="BC47" i="25"/>
  <c r="AE49" i="25"/>
  <c r="BC49" i="25"/>
  <c r="AE51" i="25"/>
  <c r="BC51" i="25"/>
  <c r="AE53" i="25"/>
  <c r="BC53" i="25"/>
  <c r="AE55" i="25"/>
  <c r="BC55" i="25"/>
  <c r="AE57" i="25"/>
  <c r="BC57" i="25"/>
  <c r="AE59" i="25"/>
  <c r="BC59" i="25"/>
  <c r="AE61" i="25"/>
  <c r="BC61" i="25"/>
  <c r="AE63" i="25"/>
  <c r="BC63" i="25"/>
  <c r="AE65" i="25"/>
  <c r="BC65" i="25"/>
  <c r="AE67" i="25"/>
  <c r="BC67" i="25"/>
  <c r="L341" i="25"/>
  <c r="L356" i="25" s="1"/>
  <c r="AE68" i="25"/>
  <c r="AK354" i="25"/>
  <c r="AK350" i="25"/>
  <c r="AK347" i="25"/>
  <c r="AK346" i="25"/>
  <c r="AK344" i="25"/>
  <c r="AK338" i="25"/>
  <c r="AK336" i="25"/>
  <c r="AK356" i="25"/>
  <c r="AK353" i="25"/>
  <c r="AK349" i="25"/>
  <c r="AK345" i="25"/>
  <c r="AK343" i="25"/>
  <c r="AK340" i="25"/>
  <c r="AK339" i="25"/>
  <c r="AK337" i="25"/>
  <c r="AK335" i="25"/>
  <c r="AK333" i="25"/>
  <c r="AK352" i="25"/>
  <c r="AK341" i="25"/>
  <c r="AK330" i="25"/>
  <c r="AK328" i="25"/>
  <c r="AK326" i="25"/>
  <c r="AK324" i="25"/>
  <c r="AK322" i="25"/>
  <c r="AK320" i="25"/>
  <c r="AK318" i="25"/>
  <c r="AK316" i="25"/>
  <c r="AK314" i="25"/>
  <c r="AK355" i="25"/>
  <c r="AK332" i="25"/>
  <c r="AK334" i="25"/>
  <c r="AK331" i="25"/>
  <c r="AK329" i="25"/>
  <c r="AK327" i="25"/>
  <c r="AK325" i="25"/>
  <c r="AK323" i="25"/>
  <c r="AK321" i="25"/>
  <c r="AK319" i="25"/>
  <c r="AK317" i="25"/>
  <c r="AK315" i="25"/>
  <c r="AK313" i="25"/>
  <c r="AK311" i="25"/>
  <c r="AK310" i="25"/>
  <c r="AK308" i="25"/>
  <c r="AK306" i="25"/>
  <c r="AK304" i="25"/>
  <c r="AK302" i="25"/>
  <c r="AK300" i="25"/>
  <c r="AK298" i="25"/>
  <c r="AK296" i="25"/>
  <c r="AK294" i="25"/>
  <c r="AK312" i="25"/>
  <c r="AK309" i="25"/>
  <c r="AK307" i="25"/>
  <c r="AK305" i="25"/>
  <c r="AK303" i="25"/>
  <c r="AK301" i="25"/>
  <c r="AK299" i="25"/>
  <c r="AK297" i="25"/>
  <c r="AK295" i="25"/>
  <c r="AK293" i="25"/>
  <c r="AK291" i="25"/>
  <c r="AK289" i="25"/>
  <c r="AK285" i="25"/>
  <c r="AK283" i="25"/>
  <c r="AK281" i="25"/>
  <c r="AK279" i="25"/>
  <c r="AK277" i="25"/>
  <c r="AK275" i="25"/>
  <c r="AK273" i="25"/>
  <c r="AK271" i="25"/>
  <c r="AK269" i="25"/>
  <c r="AK267" i="25"/>
  <c r="AK265" i="25"/>
  <c r="AK263" i="25"/>
  <c r="AK261" i="25"/>
  <c r="AK259" i="25"/>
  <c r="AK257" i="25"/>
  <c r="AK255" i="25"/>
  <c r="AK253" i="25"/>
  <c r="AK290" i="25"/>
  <c r="AK286" i="25"/>
  <c r="AK292" i="25"/>
  <c r="AK288" i="25"/>
  <c r="AK284" i="25"/>
  <c r="AK287" i="25"/>
  <c r="AK280" i="25"/>
  <c r="AK272" i="25"/>
  <c r="AK264" i="25"/>
  <c r="AK256" i="25"/>
  <c r="AK237" i="25"/>
  <c r="AK235" i="25"/>
  <c r="AK233" i="25"/>
  <c r="AK231" i="25"/>
  <c r="AK229" i="25"/>
  <c r="AK227" i="25"/>
  <c r="AK225" i="25"/>
  <c r="AK223" i="25"/>
  <c r="AK221" i="25"/>
  <c r="AK219" i="25"/>
  <c r="AK217" i="25"/>
  <c r="AK276" i="25"/>
  <c r="AK268" i="25"/>
  <c r="AK260" i="25"/>
  <c r="AK238" i="25"/>
  <c r="AK236" i="25"/>
  <c r="AK234" i="25"/>
  <c r="AK232" i="25"/>
  <c r="AK230" i="25"/>
  <c r="AK228" i="25"/>
  <c r="AK226" i="25"/>
  <c r="AK224" i="25"/>
  <c r="AK222" i="25"/>
  <c r="AK220" i="25"/>
  <c r="AK278" i="25"/>
  <c r="AK270" i="25"/>
  <c r="AK262" i="25"/>
  <c r="AK254" i="25"/>
  <c r="AK252" i="25"/>
  <c r="AK251" i="25"/>
  <c r="AK250" i="25"/>
  <c r="AK249" i="25"/>
  <c r="AK248" i="25"/>
  <c r="AK247" i="25"/>
  <c r="AK246" i="25"/>
  <c r="AK245" i="25"/>
  <c r="AK244" i="25"/>
  <c r="AK243" i="25"/>
  <c r="AK242" i="25"/>
  <c r="AK241" i="25"/>
  <c r="AK240" i="25"/>
  <c r="AK239" i="25"/>
  <c r="AK266" i="25"/>
  <c r="AK216" i="25"/>
  <c r="AK258" i="25"/>
  <c r="AK218" i="25"/>
  <c r="AK215" i="25"/>
  <c r="AK213" i="25"/>
  <c r="AK211" i="25"/>
  <c r="AK209" i="25"/>
  <c r="AK207" i="25"/>
  <c r="AK205" i="25"/>
  <c r="AK203" i="25"/>
  <c r="AK201" i="25"/>
  <c r="AK199" i="25"/>
  <c r="AK197" i="25"/>
  <c r="AK195" i="25"/>
  <c r="AK193" i="25"/>
  <c r="AK191" i="25"/>
  <c r="AK282" i="25"/>
  <c r="AK210" i="25"/>
  <c r="AK202" i="25"/>
  <c r="AK194" i="25"/>
  <c r="AK174" i="25"/>
  <c r="AK170" i="25"/>
  <c r="AK169" i="25"/>
  <c r="AK167" i="25"/>
  <c r="AK165" i="25"/>
  <c r="AK163" i="25"/>
  <c r="AK161" i="25"/>
  <c r="AK159" i="25"/>
  <c r="AK157" i="25"/>
  <c r="AK155" i="25"/>
  <c r="AK153" i="25"/>
  <c r="AK151" i="25"/>
  <c r="AK149" i="25"/>
  <c r="AK147" i="25"/>
  <c r="AK145" i="25"/>
  <c r="AK143" i="25"/>
  <c r="AK141" i="25"/>
  <c r="AK139" i="25"/>
  <c r="AK137" i="25"/>
  <c r="AK135" i="25"/>
  <c r="AK133" i="25"/>
  <c r="AK131" i="25"/>
  <c r="AK129" i="25"/>
  <c r="AK127" i="25"/>
  <c r="AK125" i="25"/>
  <c r="AK274" i="25"/>
  <c r="AK212" i="25"/>
  <c r="AK204" i="25"/>
  <c r="AK196" i="25"/>
  <c r="AK189" i="25"/>
  <c r="AK188" i="25"/>
  <c r="AK187" i="25"/>
  <c r="AK186" i="25"/>
  <c r="AK185" i="25"/>
  <c r="AK184" i="25"/>
  <c r="AK183" i="25"/>
  <c r="AK182" i="25"/>
  <c r="AK181" i="25"/>
  <c r="AK180" i="25"/>
  <c r="AK179" i="25"/>
  <c r="AK178" i="25"/>
  <c r="AK175" i="25"/>
  <c r="AK171" i="25"/>
  <c r="AK214" i="25"/>
  <c r="AK206" i="25"/>
  <c r="AK198" i="25"/>
  <c r="AK190" i="25"/>
  <c r="AK176" i="25"/>
  <c r="AK172" i="25"/>
  <c r="AK168" i="25"/>
  <c r="AK166" i="25"/>
  <c r="AK164" i="25"/>
  <c r="AK162" i="25"/>
  <c r="AK160" i="25"/>
  <c r="AK158" i="25"/>
  <c r="AK156" i="25"/>
  <c r="AK154" i="25"/>
  <c r="AK152" i="25"/>
  <c r="AK150" i="25"/>
  <c r="AK148" i="25"/>
  <c r="AK146" i="25"/>
  <c r="AK144" i="25"/>
  <c r="AK142" i="25"/>
  <c r="AK140" i="25"/>
  <c r="AK138" i="25"/>
  <c r="AK136" i="25"/>
  <c r="AK134" i="25"/>
  <c r="AK132" i="25"/>
  <c r="AK130" i="25"/>
  <c r="AK128" i="25"/>
  <c r="AK126" i="25"/>
  <c r="AK124" i="25"/>
  <c r="AK122" i="25"/>
  <c r="AK192" i="25"/>
  <c r="AK123" i="25"/>
  <c r="AK119" i="25"/>
  <c r="AK115" i="25"/>
  <c r="AK111" i="25"/>
  <c r="AK109" i="25"/>
  <c r="AK107" i="25"/>
  <c r="AK105" i="25"/>
  <c r="AK120" i="25"/>
  <c r="AK116" i="25"/>
  <c r="AK200" i="25"/>
  <c r="AK177" i="25"/>
  <c r="AK118" i="25"/>
  <c r="AK114" i="25"/>
  <c r="AO341" i="25"/>
  <c r="AO356" i="25" s="1"/>
  <c r="BC68" i="25"/>
  <c r="BI354" i="25"/>
  <c r="BI350" i="25"/>
  <c r="BI347" i="25"/>
  <c r="BI346" i="25"/>
  <c r="BI344" i="25"/>
  <c r="BI338" i="25"/>
  <c r="BI336" i="25"/>
  <c r="BI356" i="25"/>
  <c r="BI353" i="25"/>
  <c r="BI349" i="25"/>
  <c r="BI345" i="25"/>
  <c r="BI343" i="25"/>
  <c r="BI340" i="25"/>
  <c r="BI339" i="25"/>
  <c r="BI337" i="25"/>
  <c r="BI335" i="25"/>
  <c r="BI333" i="25"/>
  <c r="BI341" i="25"/>
  <c r="BI355" i="25"/>
  <c r="BI334" i="25"/>
  <c r="BI330" i="25"/>
  <c r="BI328" i="25"/>
  <c r="BI326" i="25"/>
  <c r="BI324" i="25"/>
  <c r="BI322" i="25"/>
  <c r="BI320" i="25"/>
  <c r="BI318" i="25"/>
  <c r="BI316" i="25"/>
  <c r="BI314" i="25"/>
  <c r="BI352" i="25"/>
  <c r="BI332" i="25"/>
  <c r="BI331" i="25"/>
  <c r="BI329" i="25"/>
  <c r="BI327" i="25"/>
  <c r="BI325" i="25"/>
  <c r="BI323" i="25"/>
  <c r="BI321" i="25"/>
  <c r="BI319" i="25"/>
  <c r="BI317" i="25"/>
  <c r="BI315" i="25"/>
  <c r="BI313" i="25"/>
  <c r="BI311" i="25"/>
  <c r="BI312" i="25"/>
  <c r="BI308" i="25"/>
  <c r="BI306" i="25"/>
  <c r="BI304" i="25"/>
  <c r="BI302" i="25"/>
  <c r="BI300" i="25"/>
  <c r="BI298" i="25"/>
  <c r="BI296" i="25"/>
  <c r="BI294" i="25"/>
  <c r="BI309" i="25"/>
  <c r="BI307" i="25"/>
  <c r="BI305" i="25"/>
  <c r="BI303" i="25"/>
  <c r="BI301" i="25"/>
  <c r="BI299" i="25"/>
  <c r="BI297" i="25"/>
  <c r="BI295" i="25"/>
  <c r="BI293" i="25"/>
  <c r="BI291" i="25"/>
  <c r="BI288" i="25"/>
  <c r="BI284" i="25"/>
  <c r="BI283" i="25"/>
  <c r="BI281" i="25"/>
  <c r="BI279" i="25"/>
  <c r="BI277" i="25"/>
  <c r="BI275" i="25"/>
  <c r="BI273" i="25"/>
  <c r="BI271" i="25"/>
  <c r="BI269" i="25"/>
  <c r="BI267" i="25"/>
  <c r="BI265" i="25"/>
  <c r="BI263" i="25"/>
  <c r="BI261" i="25"/>
  <c r="BI259" i="25"/>
  <c r="BI257" i="25"/>
  <c r="BI255" i="25"/>
  <c r="BI253" i="25"/>
  <c r="BI310" i="25"/>
  <c r="BI292" i="25"/>
  <c r="BI289" i="25"/>
  <c r="BI285" i="25"/>
  <c r="BI287" i="25"/>
  <c r="BI286" i="25"/>
  <c r="BI282" i="25"/>
  <c r="BI274" i="25"/>
  <c r="BI266" i="25"/>
  <c r="BI258" i="25"/>
  <c r="BI237" i="25"/>
  <c r="BI235" i="25"/>
  <c r="BI233" i="25"/>
  <c r="BI231" i="25"/>
  <c r="BI229" i="25"/>
  <c r="BI227" i="25"/>
  <c r="BI225" i="25"/>
  <c r="BI223" i="25"/>
  <c r="BI221" i="25"/>
  <c r="BI219" i="25"/>
  <c r="BI217" i="25"/>
  <c r="BI278" i="25"/>
  <c r="BI270" i="25"/>
  <c r="BI262" i="25"/>
  <c r="BI254" i="25"/>
  <c r="BI236" i="25"/>
  <c r="BI234" i="25"/>
  <c r="BI232" i="25"/>
  <c r="BI230" i="25"/>
  <c r="BI228" i="25"/>
  <c r="BI226" i="25"/>
  <c r="BI224" i="25"/>
  <c r="BI222" i="25"/>
  <c r="BI220" i="25"/>
  <c r="BI280" i="25"/>
  <c r="BI272" i="25"/>
  <c r="BI264" i="25"/>
  <c r="BI256" i="25"/>
  <c r="BI238" i="25"/>
  <c r="BI276" i="25"/>
  <c r="BI251" i="25"/>
  <c r="BI247" i="25"/>
  <c r="BI243" i="25"/>
  <c r="BI239" i="25"/>
  <c r="BI268" i="25"/>
  <c r="BI250" i="25"/>
  <c r="BI246" i="25"/>
  <c r="BI242" i="25"/>
  <c r="BI216" i="25"/>
  <c r="BI215" i="25"/>
  <c r="BI213" i="25"/>
  <c r="BI211" i="25"/>
  <c r="BI209" i="25"/>
  <c r="BI207" i="25"/>
  <c r="BI205" i="25"/>
  <c r="BI203" i="25"/>
  <c r="BI201" i="25"/>
  <c r="BI199" i="25"/>
  <c r="BI197" i="25"/>
  <c r="BI195" i="25"/>
  <c r="BI193" i="25"/>
  <c r="BI191" i="25"/>
  <c r="BI260" i="25"/>
  <c r="BI249" i="25"/>
  <c r="BI245" i="25"/>
  <c r="BI241" i="25"/>
  <c r="BI218" i="25"/>
  <c r="BI290" i="25"/>
  <c r="BI212" i="25"/>
  <c r="BI204" i="25"/>
  <c r="BI196" i="25"/>
  <c r="BI177" i="25"/>
  <c r="BI173" i="25"/>
  <c r="BI169" i="25"/>
  <c r="BI167" i="25"/>
  <c r="BI165" i="25"/>
  <c r="BI163" i="25"/>
  <c r="BI161" i="25"/>
  <c r="BI159" i="25"/>
  <c r="BI157" i="25"/>
  <c r="BI155" i="25"/>
  <c r="BI153" i="25"/>
  <c r="BI151" i="25"/>
  <c r="BI149" i="25"/>
  <c r="BI147" i="25"/>
  <c r="BI145" i="25"/>
  <c r="BI143" i="25"/>
  <c r="BI141" i="25"/>
  <c r="BI139" i="25"/>
  <c r="BI137" i="25"/>
  <c r="BI135" i="25"/>
  <c r="BI133" i="25"/>
  <c r="BI131" i="25"/>
  <c r="BI129" i="25"/>
  <c r="BI127" i="25"/>
  <c r="BI125" i="25"/>
  <c r="BI248" i="25"/>
  <c r="BI240" i="25"/>
  <c r="BI214" i="25"/>
  <c r="BI206" i="25"/>
  <c r="BI198" i="25"/>
  <c r="BI190" i="25"/>
  <c r="BI174" i="25"/>
  <c r="BI170" i="25"/>
  <c r="BI208" i="25"/>
  <c r="BI200" i="25"/>
  <c r="BI192" i="25"/>
  <c r="BI175" i="25"/>
  <c r="BI171" i="25"/>
  <c r="BI168" i="25"/>
  <c r="BI166" i="25"/>
  <c r="BI164" i="25"/>
  <c r="BI162" i="25"/>
  <c r="BI160" i="25"/>
  <c r="BI158" i="25"/>
  <c r="BI156" i="25"/>
  <c r="BI154" i="25"/>
  <c r="BI152" i="25"/>
  <c r="BI150" i="25"/>
  <c r="BI148" i="25"/>
  <c r="BI146" i="25"/>
  <c r="BI144" i="25"/>
  <c r="BI142" i="25"/>
  <c r="BI140" i="25"/>
  <c r="BI138" i="25"/>
  <c r="BI136" i="25"/>
  <c r="BI134" i="25"/>
  <c r="BI132" i="25"/>
  <c r="BI130" i="25"/>
  <c r="BI128" i="25"/>
  <c r="BI126" i="25"/>
  <c r="BI124" i="25"/>
  <c r="BI122" i="25"/>
  <c r="BI252" i="25"/>
  <c r="BI202" i="25"/>
  <c r="BI188" i="25"/>
  <c r="BI184" i="25"/>
  <c r="BI180" i="25"/>
  <c r="BI118" i="25"/>
  <c r="BI114" i="25"/>
  <c r="BI111" i="25"/>
  <c r="BI109" i="25"/>
  <c r="BI107" i="25"/>
  <c r="BI105" i="25"/>
  <c r="BI194" i="25"/>
  <c r="BI187" i="25"/>
  <c r="BI183" i="25"/>
  <c r="BI179" i="25"/>
  <c r="BI119" i="25"/>
  <c r="BI115" i="25"/>
  <c r="BI210" i="25"/>
  <c r="BI189" i="25"/>
  <c r="BI185" i="25"/>
  <c r="BI181" i="25"/>
  <c r="BI176" i="25"/>
  <c r="BI121" i="25"/>
  <c r="BI117" i="25"/>
  <c r="BI113" i="25"/>
  <c r="BM68" i="25"/>
  <c r="BR341" i="25"/>
  <c r="AK71" i="25"/>
  <c r="BI71" i="25"/>
  <c r="BC75" i="25"/>
  <c r="S76" i="25"/>
  <c r="AQ76" i="25"/>
  <c r="BC77" i="25"/>
  <c r="BI78" i="25"/>
  <c r="AK79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BI104" i="25"/>
  <c r="AK110" i="25"/>
  <c r="BI112" i="25"/>
  <c r="AK113" i="25"/>
  <c r="S119" i="25"/>
  <c r="S131" i="25"/>
  <c r="S139" i="25"/>
  <c r="S147" i="25"/>
  <c r="S155" i="25"/>
  <c r="BI178" i="25"/>
  <c r="BI186" i="25"/>
  <c r="BM356" i="25"/>
  <c r="AE352" i="25"/>
  <c r="AE341" i="25"/>
  <c r="AE354" i="25"/>
  <c r="AE347" i="25"/>
  <c r="AE346" i="25"/>
  <c r="AE344" i="25"/>
  <c r="AE338" i="25"/>
  <c r="AE336" i="25"/>
  <c r="AE334" i="25"/>
  <c r="AE356" i="25"/>
  <c r="AE355" i="25"/>
  <c r="AE353" i="25"/>
  <c r="AE349" i="25"/>
  <c r="AE333" i="25"/>
  <c r="AE331" i="25"/>
  <c r="AE329" i="25"/>
  <c r="AE327" i="25"/>
  <c r="AE325" i="25"/>
  <c r="AE323" i="25"/>
  <c r="AE321" i="25"/>
  <c r="AE319" i="25"/>
  <c r="AE317" i="25"/>
  <c r="AE315" i="25"/>
  <c r="AE313" i="25"/>
  <c r="AE311" i="25"/>
  <c r="AE345" i="25"/>
  <c r="AE343" i="25"/>
  <c r="AE340" i="25"/>
  <c r="AE350" i="25"/>
  <c r="AE339" i="25"/>
  <c r="AE337" i="25"/>
  <c r="AE330" i="25"/>
  <c r="AE328" i="25"/>
  <c r="AE326" i="25"/>
  <c r="AE324" i="25"/>
  <c r="AE322" i="25"/>
  <c r="AE320" i="25"/>
  <c r="AE335" i="25"/>
  <c r="AE332" i="25"/>
  <c r="AE312" i="25"/>
  <c r="AE309" i="25"/>
  <c r="AE307" i="25"/>
  <c r="AE305" i="25"/>
  <c r="AE303" i="25"/>
  <c r="AE301" i="25"/>
  <c r="AE299" i="25"/>
  <c r="AE297" i="25"/>
  <c r="AE295" i="25"/>
  <c r="AE293" i="25"/>
  <c r="AE291" i="25"/>
  <c r="AE289" i="25"/>
  <c r="AE287" i="25"/>
  <c r="AE285" i="25"/>
  <c r="AE318" i="25"/>
  <c r="AE316" i="25"/>
  <c r="AE314" i="25"/>
  <c r="AE292" i="25"/>
  <c r="AE288" i="25"/>
  <c r="AE284" i="25"/>
  <c r="AE283" i="25"/>
  <c r="AE281" i="25"/>
  <c r="AE279" i="25"/>
  <c r="AE277" i="25"/>
  <c r="AE275" i="25"/>
  <c r="AE273" i="25"/>
  <c r="AE271" i="25"/>
  <c r="AE269" i="25"/>
  <c r="AE267" i="25"/>
  <c r="AE265" i="25"/>
  <c r="AE263" i="25"/>
  <c r="AE261" i="25"/>
  <c r="AE259" i="25"/>
  <c r="AE257" i="25"/>
  <c r="AE255" i="25"/>
  <c r="AE253" i="25"/>
  <c r="AE251" i="25"/>
  <c r="AE249" i="25"/>
  <c r="AE247" i="25"/>
  <c r="AE245" i="25"/>
  <c r="AE243" i="25"/>
  <c r="AE241" i="25"/>
  <c r="AE239" i="25"/>
  <c r="AE282" i="25"/>
  <c r="AE280" i="25"/>
  <c r="AE278" i="25"/>
  <c r="AE276" i="25"/>
  <c r="AE274" i="25"/>
  <c r="AE272" i="25"/>
  <c r="AE270" i="25"/>
  <c r="AE268" i="25"/>
  <c r="AE266" i="25"/>
  <c r="AE264" i="25"/>
  <c r="AE262" i="25"/>
  <c r="AE260" i="25"/>
  <c r="AE258" i="25"/>
  <c r="AE256" i="25"/>
  <c r="AE254" i="25"/>
  <c r="AE252" i="25"/>
  <c r="AE250" i="25"/>
  <c r="AE248" i="25"/>
  <c r="AE246" i="25"/>
  <c r="AE244" i="25"/>
  <c r="AE242" i="25"/>
  <c r="AE240" i="25"/>
  <c r="AE310" i="25"/>
  <c r="AE308" i="25"/>
  <c r="AE306" i="25"/>
  <c r="AE304" i="25"/>
  <c r="AE302" i="25"/>
  <c r="AE300" i="25"/>
  <c r="AE298" i="25"/>
  <c r="AE296" i="25"/>
  <c r="AE294" i="25"/>
  <c r="AE290" i="25"/>
  <c r="AE238" i="25"/>
  <c r="AE236" i="25"/>
  <c r="AE234" i="25"/>
  <c r="AE232" i="25"/>
  <c r="AE230" i="25"/>
  <c r="AE228" i="25"/>
  <c r="AE226" i="25"/>
  <c r="AE224" i="25"/>
  <c r="AE222" i="25"/>
  <c r="AE220" i="25"/>
  <c r="AE286" i="25"/>
  <c r="AE237" i="25"/>
  <c r="AE235" i="25"/>
  <c r="AE233" i="25"/>
  <c r="AE231" i="25"/>
  <c r="AE229" i="25"/>
  <c r="AE227" i="25"/>
  <c r="AE225" i="25"/>
  <c r="AE223" i="25"/>
  <c r="AE221" i="25"/>
  <c r="AE214" i="25"/>
  <c r="AE212" i="25"/>
  <c r="AE210" i="25"/>
  <c r="AE208" i="25"/>
  <c r="AE206" i="25"/>
  <c r="AE204" i="25"/>
  <c r="AE202" i="25"/>
  <c r="AE200" i="25"/>
  <c r="AE198" i="25"/>
  <c r="AE196" i="25"/>
  <c r="AE194" i="25"/>
  <c r="AE192" i="25"/>
  <c r="AE190" i="25"/>
  <c r="AE188" i="25"/>
  <c r="AE186" i="25"/>
  <c r="AE184" i="25"/>
  <c r="AE182" i="25"/>
  <c r="AE180" i="25"/>
  <c r="AE178" i="25"/>
  <c r="AE217" i="25"/>
  <c r="AE216" i="25"/>
  <c r="AE219" i="25"/>
  <c r="AE218" i="25"/>
  <c r="AE215" i="25"/>
  <c r="AE213" i="25"/>
  <c r="AE211" i="25"/>
  <c r="AE209" i="25"/>
  <c r="AE207" i="25"/>
  <c r="AE205" i="25"/>
  <c r="AE203" i="25"/>
  <c r="AE201" i="25"/>
  <c r="AE199" i="25"/>
  <c r="AE197" i="25"/>
  <c r="AE195" i="25"/>
  <c r="AE193" i="25"/>
  <c r="AE191" i="25"/>
  <c r="AE189" i="25"/>
  <c r="AE187" i="25"/>
  <c r="AE185" i="25"/>
  <c r="AE183" i="25"/>
  <c r="AE181" i="25"/>
  <c r="AE179" i="25"/>
  <c r="AE177" i="25"/>
  <c r="AE175" i="25"/>
  <c r="AE173" i="25"/>
  <c r="AE171" i="25"/>
  <c r="AE174" i="25"/>
  <c r="AE170" i="25"/>
  <c r="AE169" i="25"/>
  <c r="AE167" i="25"/>
  <c r="AE165" i="25"/>
  <c r="AE163" i="25"/>
  <c r="AE161" i="25"/>
  <c r="AE159" i="25"/>
  <c r="AE157" i="25"/>
  <c r="AE155" i="25"/>
  <c r="AE153" i="25"/>
  <c r="AE151" i="25"/>
  <c r="AE149" i="25"/>
  <c r="AE147" i="25"/>
  <c r="AE145" i="25"/>
  <c r="AE143" i="25"/>
  <c r="AE141" i="25"/>
  <c r="AE139" i="25"/>
  <c r="AE137" i="25"/>
  <c r="AE135" i="25"/>
  <c r="AE133" i="25"/>
  <c r="AE131" i="25"/>
  <c r="AE129" i="25"/>
  <c r="AE127" i="25"/>
  <c r="AE125" i="25"/>
  <c r="AE123" i="25"/>
  <c r="AE121" i="25"/>
  <c r="AE119" i="25"/>
  <c r="AE117" i="25"/>
  <c r="AE115" i="25"/>
  <c r="AE113" i="25"/>
  <c r="AE176" i="25"/>
  <c r="AE168" i="25"/>
  <c r="AE166" i="25"/>
  <c r="AE164" i="25"/>
  <c r="AE162" i="25"/>
  <c r="AE160" i="25"/>
  <c r="AE158" i="25"/>
  <c r="AE156" i="25"/>
  <c r="AE154" i="25"/>
  <c r="AE152" i="25"/>
  <c r="AE150" i="25"/>
  <c r="AE148" i="25"/>
  <c r="AE146" i="25"/>
  <c r="AE144" i="25"/>
  <c r="AE142" i="25"/>
  <c r="AE140" i="25"/>
  <c r="AE138" i="25"/>
  <c r="AE136" i="25"/>
  <c r="AE134" i="25"/>
  <c r="AE132" i="25"/>
  <c r="AE130" i="25"/>
  <c r="AE128" i="25"/>
  <c r="AE126" i="25"/>
  <c r="AE124" i="25"/>
  <c r="AE118" i="25"/>
  <c r="AE114" i="25"/>
  <c r="AE122" i="25"/>
  <c r="AE111" i="25"/>
  <c r="AE109" i="25"/>
  <c r="AE107" i="25"/>
  <c r="AE105" i="25"/>
  <c r="AE103" i="25"/>
  <c r="AE101" i="25"/>
  <c r="AE99" i="25"/>
  <c r="AE97" i="25"/>
  <c r="AE95" i="25"/>
  <c r="AE93" i="25"/>
  <c r="AE91" i="25"/>
  <c r="AE89" i="25"/>
  <c r="AE87" i="25"/>
  <c r="AE85" i="25"/>
  <c r="AE83" i="25"/>
  <c r="AE81" i="25"/>
  <c r="AE172" i="25"/>
  <c r="AE112" i="25"/>
  <c r="AE110" i="25"/>
  <c r="AE108" i="25"/>
  <c r="AE106" i="25"/>
  <c r="AE104" i="25"/>
  <c r="AE102" i="25"/>
  <c r="AE100" i="25"/>
  <c r="AE98" i="25"/>
  <c r="AE96" i="25"/>
  <c r="AE94" i="25"/>
  <c r="AE92" i="25"/>
  <c r="AE90" i="25"/>
  <c r="AE88" i="25"/>
  <c r="AE86" i="25"/>
  <c r="AE84" i="25"/>
  <c r="AE82" i="25"/>
  <c r="AE80" i="25"/>
  <c r="AE78" i="25"/>
  <c r="AE71" i="25"/>
  <c r="BC221" i="25"/>
  <c r="I356" i="25"/>
  <c r="BQ341" i="25"/>
  <c r="S356" i="25"/>
  <c r="S355" i="25"/>
  <c r="S353" i="25"/>
  <c r="S349" i="25"/>
  <c r="S350" i="25"/>
  <c r="S347" i="25"/>
  <c r="S345" i="25"/>
  <c r="S343" i="25"/>
  <c r="S340" i="25"/>
  <c r="S339" i="25"/>
  <c r="S337" i="25"/>
  <c r="S335" i="25"/>
  <c r="S333" i="25"/>
  <c r="S352" i="25"/>
  <c r="S341" i="25"/>
  <c r="S338" i="25"/>
  <c r="S336" i="25"/>
  <c r="S334" i="25"/>
  <c r="S332" i="25"/>
  <c r="S330" i="25"/>
  <c r="S328" i="25"/>
  <c r="S326" i="25"/>
  <c r="S324" i="25"/>
  <c r="S322" i="25"/>
  <c r="S320" i="25"/>
  <c r="S318" i="25"/>
  <c r="S316" i="25"/>
  <c r="S314" i="25"/>
  <c r="S312" i="25"/>
  <c r="S331" i="25"/>
  <c r="S329" i="25"/>
  <c r="S327" i="25"/>
  <c r="S325" i="25"/>
  <c r="S323" i="25"/>
  <c r="S321" i="25"/>
  <c r="S319" i="25"/>
  <c r="S354" i="25"/>
  <c r="S346" i="25"/>
  <c r="S344" i="25"/>
  <c r="S311" i="25"/>
  <c r="S317" i="25"/>
  <c r="S315" i="25"/>
  <c r="S313" i="25"/>
  <c r="S310" i="25"/>
  <c r="S308" i="25"/>
  <c r="S306" i="25"/>
  <c r="S304" i="25"/>
  <c r="S302" i="25"/>
  <c r="S300" i="25"/>
  <c r="S298" i="25"/>
  <c r="S296" i="25"/>
  <c r="S294" i="25"/>
  <c r="S292" i="25"/>
  <c r="S290" i="25"/>
  <c r="S288" i="25"/>
  <c r="S286" i="25"/>
  <c r="S284" i="25"/>
  <c r="S309" i="25"/>
  <c r="S307" i="25"/>
  <c r="S305" i="25"/>
  <c r="S303" i="25"/>
  <c r="S301" i="25"/>
  <c r="S299" i="25"/>
  <c r="S297" i="25"/>
  <c r="S295" i="25"/>
  <c r="S293" i="25"/>
  <c r="S287" i="25"/>
  <c r="S291" i="25"/>
  <c r="S282" i="25"/>
  <c r="S280" i="25"/>
  <c r="S278" i="25"/>
  <c r="S276" i="25"/>
  <c r="S274" i="25"/>
  <c r="S272" i="25"/>
  <c r="S270" i="25"/>
  <c r="S268" i="25"/>
  <c r="S266" i="25"/>
  <c r="S264" i="25"/>
  <c r="S262" i="25"/>
  <c r="S260" i="25"/>
  <c r="S258" i="25"/>
  <c r="S256" i="25"/>
  <c r="S254" i="25"/>
  <c r="S252" i="25"/>
  <c r="S250" i="25"/>
  <c r="S248" i="25"/>
  <c r="S246" i="25"/>
  <c r="S244" i="25"/>
  <c r="S242" i="25"/>
  <c r="S240" i="25"/>
  <c r="S283" i="25"/>
  <c r="S281" i="25"/>
  <c r="S279" i="25"/>
  <c r="S277" i="25"/>
  <c r="S275" i="25"/>
  <c r="S273" i="25"/>
  <c r="S271" i="25"/>
  <c r="S269" i="25"/>
  <c r="S267" i="25"/>
  <c r="S265" i="25"/>
  <c r="S263" i="25"/>
  <c r="S261" i="25"/>
  <c r="S259" i="25"/>
  <c r="S257" i="25"/>
  <c r="S255" i="25"/>
  <c r="S253" i="25"/>
  <c r="S251" i="25"/>
  <c r="S249" i="25"/>
  <c r="S247" i="25"/>
  <c r="S245" i="25"/>
  <c r="S243" i="25"/>
  <c r="S241" i="25"/>
  <c r="S285" i="25"/>
  <c r="S289" i="25"/>
  <c r="S237" i="25"/>
  <c r="S235" i="25"/>
  <c r="S233" i="25"/>
  <c r="S231" i="25"/>
  <c r="S229" i="25"/>
  <c r="S227" i="25"/>
  <c r="S225" i="25"/>
  <c r="S223" i="25"/>
  <c r="S221" i="25"/>
  <c r="S219" i="25"/>
  <c r="S215" i="25"/>
  <c r="S213" i="25"/>
  <c r="S211" i="25"/>
  <c r="S209" i="25"/>
  <c r="S207" i="25"/>
  <c r="S205" i="25"/>
  <c r="S203" i="25"/>
  <c r="S201" i="25"/>
  <c r="S199" i="25"/>
  <c r="S197" i="25"/>
  <c r="S195" i="25"/>
  <c r="S193" i="25"/>
  <c r="S191" i="25"/>
  <c r="S189" i="25"/>
  <c r="S187" i="25"/>
  <c r="S185" i="25"/>
  <c r="S183" i="25"/>
  <c r="S181" i="25"/>
  <c r="S179" i="25"/>
  <c r="S239" i="25"/>
  <c r="S238" i="25"/>
  <c r="S236" i="25"/>
  <c r="S234" i="25"/>
  <c r="S232" i="25"/>
  <c r="S230" i="25"/>
  <c r="S228" i="25"/>
  <c r="S226" i="25"/>
  <c r="S224" i="25"/>
  <c r="S222" i="25"/>
  <c r="S220" i="25"/>
  <c r="S216" i="25"/>
  <c r="S214" i="25"/>
  <c r="S212" i="25"/>
  <c r="S210" i="25"/>
  <c r="S208" i="25"/>
  <c r="S206" i="25"/>
  <c r="S204" i="25"/>
  <c r="S202" i="25"/>
  <c r="S200" i="25"/>
  <c r="S198" i="25"/>
  <c r="S196" i="25"/>
  <c r="S194" i="25"/>
  <c r="S192" i="25"/>
  <c r="S190" i="25"/>
  <c r="S188" i="25"/>
  <c r="S186" i="25"/>
  <c r="S184" i="25"/>
  <c r="S182" i="25"/>
  <c r="S180" i="25"/>
  <c r="S178" i="25"/>
  <c r="S176" i="25"/>
  <c r="S174" i="25"/>
  <c r="S172" i="25"/>
  <c r="S170" i="25"/>
  <c r="S218" i="25"/>
  <c r="S177" i="25"/>
  <c r="S173" i="25"/>
  <c r="S168" i="25"/>
  <c r="S166" i="25"/>
  <c r="S164" i="25"/>
  <c r="S162" i="25"/>
  <c r="S160" i="25"/>
  <c r="S158" i="25"/>
  <c r="S156" i="25"/>
  <c r="S154" i="25"/>
  <c r="S152" i="25"/>
  <c r="S150" i="25"/>
  <c r="S148" i="25"/>
  <c r="S146" i="25"/>
  <c r="S144" i="25"/>
  <c r="S142" i="25"/>
  <c r="S140" i="25"/>
  <c r="S138" i="25"/>
  <c r="S136" i="25"/>
  <c r="S134" i="25"/>
  <c r="S132" i="25"/>
  <c r="S130" i="25"/>
  <c r="S128" i="25"/>
  <c r="S126" i="25"/>
  <c r="S124" i="25"/>
  <c r="S122" i="25"/>
  <c r="S120" i="25"/>
  <c r="S118" i="25"/>
  <c r="S116" i="25"/>
  <c r="S114" i="25"/>
  <c r="S171" i="25"/>
  <c r="S121" i="25"/>
  <c r="S117" i="25"/>
  <c r="S113" i="25"/>
  <c r="S217" i="25"/>
  <c r="S175" i="25"/>
  <c r="S123" i="25"/>
  <c r="S112" i="25"/>
  <c r="S110" i="25"/>
  <c r="S108" i="25"/>
  <c r="S106" i="25"/>
  <c r="S104" i="25"/>
  <c r="S102" i="25"/>
  <c r="S100" i="25"/>
  <c r="S98" i="25"/>
  <c r="S96" i="25"/>
  <c r="S94" i="25"/>
  <c r="S92" i="25"/>
  <c r="S90" i="25"/>
  <c r="S88" i="25"/>
  <c r="S86" i="25"/>
  <c r="S84" i="25"/>
  <c r="S82" i="25"/>
  <c r="S111" i="25"/>
  <c r="S109" i="25"/>
  <c r="S107" i="25"/>
  <c r="S105" i="25"/>
  <c r="S103" i="25"/>
  <c r="S101" i="25"/>
  <c r="S99" i="25"/>
  <c r="S97" i="25"/>
  <c r="S95" i="25"/>
  <c r="S93" i="25"/>
  <c r="S91" i="25"/>
  <c r="S89" i="25"/>
  <c r="S87" i="25"/>
  <c r="S85" i="25"/>
  <c r="S83" i="25"/>
  <c r="S81" i="25"/>
  <c r="S79" i="25"/>
  <c r="S77" i="25"/>
  <c r="AK68" i="25"/>
  <c r="AQ356" i="25"/>
  <c r="AQ355" i="25"/>
  <c r="AQ353" i="25"/>
  <c r="AQ349" i="25"/>
  <c r="AQ350" i="25"/>
  <c r="AQ347" i="25"/>
  <c r="AQ345" i="25"/>
  <c r="AQ343" i="25"/>
  <c r="AQ340" i="25"/>
  <c r="AQ339" i="25"/>
  <c r="AQ337" i="25"/>
  <c r="AQ335" i="25"/>
  <c r="AQ333" i="25"/>
  <c r="AQ352" i="25"/>
  <c r="AQ341" i="25"/>
  <c r="AQ330" i="25"/>
  <c r="AQ328" i="25"/>
  <c r="AQ326" i="25"/>
  <c r="AQ324" i="25"/>
  <c r="AQ322" i="25"/>
  <c r="AQ320" i="25"/>
  <c r="AQ318" i="25"/>
  <c r="AQ316" i="25"/>
  <c r="AQ314" i="25"/>
  <c r="AQ312" i="25"/>
  <c r="AQ310" i="25"/>
  <c r="AQ332" i="25"/>
  <c r="AQ354" i="25"/>
  <c r="AQ346" i="25"/>
  <c r="AQ344" i="25"/>
  <c r="AQ334" i="25"/>
  <c r="AQ331" i="25"/>
  <c r="AQ329" i="25"/>
  <c r="AQ327" i="25"/>
  <c r="AQ325" i="25"/>
  <c r="AQ323" i="25"/>
  <c r="AQ321" i="25"/>
  <c r="AQ319" i="25"/>
  <c r="AQ338" i="25"/>
  <c r="AQ336" i="25"/>
  <c r="AQ317" i="25"/>
  <c r="AQ315" i="25"/>
  <c r="AQ313" i="25"/>
  <c r="AQ311" i="25"/>
  <c r="AQ308" i="25"/>
  <c r="AQ306" i="25"/>
  <c r="AQ304" i="25"/>
  <c r="AQ302" i="25"/>
  <c r="AQ300" i="25"/>
  <c r="AQ298" i="25"/>
  <c r="AQ296" i="25"/>
  <c r="AQ294" i="25"/>
  <c r="AQ292" i="25"/>
  <c r="AQ290" i="25"/>
  <c r="AQ288" i="25"/>
  <c r="AQ286" i="25"/>
  <c r="AQ284" i="25"/>
  <c r="AQ287" i="25"/>
  <c r="AQ282" i="25"/>
  <c r="AQ280" i="25"/>
  <c r="AQ278" i="25"/>
  <c r="AQ276" i="25"/>
  <c r="AQ274" i="25"/>
  <c r="AQ272" i="25"/>
  <c r="AQ270" i="25"/>
  <c r="AQ268" i="25"/>
  <c r="AQ266" i="25"/>
  <c r="AQ264" i="25"/>
  <c r="AQ262" i="25"/>
  <c r="AQ260" i="25"/>
  <c r="AQ258" i="25"/>
  <c r="AQ256" i="25"/>
  <c r="AQ254" i="25"/>
  <c r="AQ252" i="25"/>
  <c r="AQ250" i="25"/>
  <c r="AQ248" i="25"/>
  <c r="AQ246" i="25"/>
  <c r="AQ244" i="25"/>
  <c r="AQ242" i="25"/>
  <c r="AQ240" i="25"/>
  <c r="AQ238" i="25"/>
  <c r="AQ309" i="25"/>
  <c r="AQ307" i="25"/>
  <c r="AQ305" i="25"/>
  <c r="AQ303" i="25"/>
  <c r="AQ301" i="25"/>
  <c r="AQ299" i="25"/>
  <c r="AQ297" i="25"/>
  <c r="AQ295" i="25"/>
  <c r="AQ293" i="25"/>
  <c r="AQ291" i="25"/>
  <c r="AQ289" i="25"/>
  <c r="AQ285" i="25"/>
  <c r="AQ283" i="25"/>
  <c r="AQ281" i="25"/>
  <c r="AQ279" i="25"/>
  <c r="AQ277" i="25"/>
  <c r="AQ275" i="25"/>
  <c r="AQ273" i="25"/>
  <c r="AQ271" i="25"/>
  <c r="AQ269" i="25"/>
  <c r="AQ267" i="25"/>
  <c r="AQ265" i="25"/>
  <c r="AQ263" i="25"/>
  <c r="AQ261" i="25"/>
  <c r="AQ259" i="25"/>
  <c r="AQ257" i="25"/>
  <c r="AQ255" i="25"/>
  <c r="AQ253" i="25"/>
  <c r="AQ251" i="25"/>
  <c r="AQ249" i="25"/>
  <c r="AQ247" i="25"/>
  <c r="AQ245" i="25"/>
  <c r="AQ243" i="25"/>
  <c r="AQ241" i="25"/>
  <c r="AQ239" i="25"/>
  <c r="AQ237" i="25"/>
  <c r="AQ235" i="25"/>
  <c r="AQ233" i="25"/>
  <c r="AQ231" i="25"/>
  <c r="AQ229" i="25"/>
  <c r="AQ227" i="25"/>
  <c r="AQ225" i="25"/>
  <c r="AQ223" i="25"/>
  <c r="AQ221" i="25"/>
  <c r="AQ218" i="25"/>
  <c r="AQ217" i="25"/>
  <c r="AQ215" i="25"/>
  <c r="AQ213" i="25"/>
  <c r="AQ211" i="25"/>
  <c r="AQ209" i="25"/>
  <c r="AQ207" i="25"/>
  <c r="AQ205" i="25"/>
  <c r="AQ203" i="25"/>
  <c r="AQ201" i="25"/>
  <c r="AQ199" i="25"/>
  <c r="AQ197" i="25"/>
  <c r="AQ195" i="25"/>
  <c r="AQ193" i="25"/>
  <c r="AQ191" i="25"/>
  <c r="AQ189" i="25"/>
  <c r="AQ187" i="25"/>
  <c r="AQ185" i="25"/>
  <c r="AQ183" i="25"/>
  <c r="AQ181" i="25"/>
  <c r="AQ179" i="25"/>
  <c r="AQ236" i="25"/>
  <c r="AQ234" i="25"/>
  <c r="AQ232" i="25"/>
  <c r="AQ230" i="25"/>
  <c r="AQ228" i="25"/>
  <c r="AQ226" i="25"/>
  <c r="AQ224" i="25"/>
  <c r="AQ222" i="25"/>
  <c r="AQ220" i="25"/>
  <c r="AQ219" i="25"/>
  <c r="AQ214" i="25"/>
  <c r="AQ212" i="25"/>
  <c r="AQ210" i="25"/>
  <c r="AQ208" i="25"/>
  <c r="AQ206" i="25"/>
  <c r="AQ204" i="25"/>
  <c r="AQ202" i="25"/>
  <c r="AQ200" i="25"/>
  <c r="AQ198" i="25"/>
  <c r="AQ196" i="25"/>
  <c r="AQ194" i="25"/>
  <c r="AQ192" i="25"/>
  <c r="AQ190" i="25"/>
  <c r="AQ188" i="25"/>
  <c r="AQ186" i="25"/>
  <c r="AQ184" i="25"/>
  <c r="AQ182" i="25"/>
  <c r="AQ180" i="25"/>
  <c r="AQ178" i="25"/>
  <c r="AQ176" i="25"/>
  <c r="AQ174" i="25"/>
  <c r="AQ172" i="25"/>
  <c r="AQ170" i="25"/>
  <c r="AQ175" i="25"/>
  <c r="AQ171" i="25"/>
  <c r="AQ168" i="25"/>
  <c r="AQ166" i="25"/>
  <c r="AQ164" i="25"/>
  <c r="AQ162" i="25"/>
  <c r="AQ160" i="25"/>
  <c r="AQ158" i="25"/>
  <c r="AQ156" i="25"/>
  <c r="AQ154" i="25"/>
  <c r="AQ152" i="25"/>
  <c r="AQ150" i="25"/>
  <c r="AQ148" i="25"/>
  <c r="AQ146" i="25"/>
  <c r="AQ144" i="25"/>
  <c r="AQ142" i="25"/>
  <c r="AQ140" i="25"/>
  <c r="AQ138" i="25"/>
  <c r="AQ136" i="25"/>
  <c r="AQ134" i="25"/>
  <c r="AQ132" i="25"/>
  <c r="AQ130" i="25"/>
  <c r="AQ128" i="25"/>
  <c r="AQ126" i="25"/>
  <c r="AQ124" i="25"/>
  <c r="AQ122" i="25"/>
  <c r="AQ120" i="25"/>
  <c r="AQ118" i="25"/>
  <c r="AQ116" i="25"/>
  <c r="AQ114" i="25"/>
  <c r="AQ177" i="25"/>
  <c r="AQ173" i="25"/>
  <c r="AQ216" i="25"/>
  <c r="AQ169" i="25"/>
  <c r="AQ167" i="25"/>
  <c r="AQ165" i="25"/>
  <c r="AQ163" i="25"/>
  <c r="AQ161" i="25"/>
  <c r="AQ159" i="25"/>
  <c r="AQ157" i="25"/>
  <c r="AQ155" i="25"/>
  <c r="AQ153" i="25"/>
  <c r="AQ151" i="25"/>
  <c r="AQ149" i="25"/>
  <c r="AQ147" i="25"/>
  <c r="AQ145" i="25"/>
  <c r="AQ143" i="25"/>
  <c r="AQ141" i="25"/>
  <c r="AQ139" i="25"/>
  <c r="AQ137" i="25"/>
  <c r="AQ135" i="25"/>
  <c r="AQ133" i="25"/>
  <c r="AQ131" i="25"/>
  <c r="AQ129" i="25"/>
  <c r="AQ127" i="25"/>
  <c r="AQ125" i="25"/>
  <c r="AQ121" i="25"/>
  <c r="AQ117" i="25"/>
  <c r="AQ113" i="25"/>
  <c r="AQ112" i="25"/>
  <c r="AQ110" i="25"/>
  <c r="AQ108" i="25"/>
  <c r="AQ106" i="25"/>
  <c r="AQ104" i="25"/>
  <c r="AQ102" i="25"/>
  <c r="AQ100" i="25"/>
  <c r="AQ98" i="25"/>
  <c r="AQ96" i="25"/>
  <c r="AQ94" i="25"/>
  <c r="AQ92" i="25"/>
  <c r="AQ90" i="25"/>
  <c r="AQ88" i="25"/>
  <c r="AQ86" i="25"/>
  <c r="AQ84" i="25"/>
  <c r="AQ82" i="25"/>
  <c r="AQ123" i="25"/>
  <c r="AQ119" i="25"/>
  <c r="AQ115" i="25"/>
  <c r="AQ111" i="25"/>
  <c r="AQ109" i="25"/>
  <c r="AQ107" i="25"/>
  <c r="AQ105" i="25"/>
  <c r="AQ103" i="25"/>
  <c r="AQ101" i="25"/>
  <c r="AQ99" i="25"/>
  <c r="AQ97" i="25"/>
  <c r="AQ95" i="25"/>
  <c r="AQ93" i="25"/>
  <c r="AQ91" i="25"/>
  <c r="AQ89" i="25"/>
  <c r="AQ87" i="25"/>
  <c r="AQ85" i="25"/>
  <c r="AQ83" i="25"/>
  <c r="AQ81" i="25"/>
  <c r="AQ79" i="25"/>
  <c r="AQ77" i="25"/>
  <c r="BI68" i="25"/>
  <c r="BN68" i="25"/>
  <c r="AE70" i="25"/>
  <c r="BC70" i="25"/>
  <c r="S71" i="25"/>
  <c r="AQ71" i="25"/>
  <c r="AE72" i="25"/>
  <c r="BC72" i="25"/>
  <c r="AQ73" i="25"/>
  <c r="AK75" i="25"/>
  <c r="BI75" i="25"/>
  <c r="AE77" i="25"/>
  <c r="BI77" i="25"/>
  <c r="AK78" i="25"/>
  <c r="S80" i="25"/>
  <c r="AK108" i="25"/>
  <c r="BI110" i="25"/>
  <c r="S115" i="25"/>
  <c r="AE120" i="25"/>
  <c r="S129" i="25"/>
  <c r="S137" i="25"/>
  <c r="S145" i="25"/>
  <c r="S153" i="25"/>
  <c r="S161" i="25"/>
  <c r="S169" i="25"/>
  <c r="BI244" i="25"/>
  <c r="BN340" i="25"/>
  <c r="BM355" i="25"/>
  <c r="BQ340" i="25"/>
  <c r="I8" i="1"/>
  <c r="AU346" i="26" l="1"/>
  <c r="AU342" i="26"/>
  <c r="AU336" i="26"/>
  <c r="AU331" i="26"/>
  <c r="AU327" i="26"/>
  <c r="AU323" i="26"/>
  <c r="AU319" i="26"/>
  <c r="AU345" i="26"/>
  <c r="AU340" i="26"/>
  <c r="AU335" i="26"/>
  <c r="AU330" i="26"/>
  <c r="AU326" i="26"/>
  <c r="AU322" i="26"/>
  <c r="AU315" i="26"/>
  <c r="AU311" i="26"/>
  <c r="AU334" i="26"/>
  <c r="AU333" i="26"/>
  <c r="AU329" i="26"/>
  <c r="AU328" i="26"/>
  <c r="AU321" i="26"/>
  <c r="AU320" i="26"/>
  <c r="AU318" i="26"/>
  <c r="AU314" i="26"/>
  <c r="AU310" i="26"/>
  <c r="AU306" i="26"/>
  <c r="AU302" i="26"/>
  <c r="AU343" i="26"/>
  <c r="AU339" i="26"/>
  <c r="AU313" i="26"/>
  <c r="AU312" i="26"/>
  <c r="AU307" i="26"/>
  <c r="AU305" i="26"/>
  <c r="AU301" i="26"/>
  <c r="AU297" i="26"/>
  <c r="AU293" i="26"/>
  <c r="AU289" i="26"/>
  <c r="AU285" i="26"/>
  <c r="AU281" i="26"/>
  <c r="AU277" i="26"/>
  <c r="AU344" i="26"/>
  <c r="AU317" i="26"/>
  <c r="AU316" i="26"/>
  <c r="AU309" i="26"/>
  <c r="AU308" i="26"/>
  <c r="AU304" i="26"/>
  <c r="AU299" i="26"/>
  <c r="AU295" i="26"/>
  <c r="AU291" i="26"/>
  <c r="AU294" i="26"/>
  <c r="AU283" i="26"/>
  <c r="AU278" i="26"/>
  <c r="AU276" i="26"/>
  <c r="AU272" i="26"/>
  <c r="AU268" i="26"/>
  <c r="AU264" i="26"/>
  <c r="AU260" i="26"/>
  <c r="AU256" i="26"/>
  <c r="AU252" i="26"/>
  <c r="AU296" i="26"/>
  <c r="AU288" i="26"/>
  <c r="AU279" i="26"/>
  <c r="AU275" i="26"/>
  <c r="AU271" i="26"/>
  <c r="AU267" i="26"/>
  <c r="AU263" i="26"/>
  <c r="AU259" i="26"/>
  <c r="AU255" i="26"/>
  <c r="AU251" i="26"/>
  <c r="AU247" i="26"/>
  <c r="AU243" i="26"/>
  <c r="AU239" i="26"/>
  <c r="AU325" i="26"/>
  <c r="AU324" i="26"/>
  <c r="AU303" i="26"/>
  <c r="AU286" i="26"/>
  <c r="AU284" i="26"/>
  <c r="AU248" i="26"/>
  <c r="AU246" i="26"/>
  <c r="AU236" i="26"/>
  <c r="AU232" i="26"/>
  <c r="AU228" i="26"/>
  <c r="AU224" i="26"/>
  <c r="AU220" i="26"/>
  <c r="AU216" i="26"/>
  <c r="AU212" i="26"/>
  <c r="AU298" i="26"/>
  <c r="AU292" i="26"/>
  <c r="AU287" i="26"/>
  <c r="AU282" i="26"/>
  <c r="AU280" i="26"/>
  <c r="AU270" i="26"/>
  <c r="AU269" i="26"/>
  <c r="AU262" i="26"/>
  <c r="AU261" i="26"/>
  <c r="AU254" i="26"/>
  <c r="AU253" i="26"/>
  <c r="AU249" i="26"/>
  <c r="AU244" i="26"/>
  <c r="AU242" i="26"/>
  <c r="AU235" i="26"/>
  <c r="AU231" i="26"/>
  <c r="AU227" i="26"/>
  <c r="AU223" i="26"/>
  <c r="AU219" i="26"/>
  <c r="AU215" i="26"/>
  <c r="AU211" i="26"/>
  <c r="AU207" i="26"/>
  <c r="AU203" i="26"/>
  <c r="AU199" i="26"/>
  <c r="AU195" i="26"/>
  <c r="AU191" i="26"/>
  <c r="AU187" i="26"/>
  <c r="AU183" i="26"/>
  <c r="AU179" i="26"/>
  <c r="AU175" i="26"/>
  <c r="AU171" i="26"/>
  <c r="AU167" i="26"/>
  <c r="AU273" i="26"/>
  <c r="AU266" i="26"/>
  <c r="AU257" i="26"/>
  <c r="AU234" i="26"/>
  <c r="AU233" i="26"/>
  <c r="AU226" i="26"/>
  <c r="AU225" i="26"/>
  <c r="AU218" i="26"/>
  <c r="AU217" i="26"/>
  <c r="AU210" i="26"/>
  <c r="AU201" i="26"/>
  <c r="AU196" i="26"/>
  <c r="AU194" i="26"/>
  <c r="AU337" i="26"/>
  <c r="AU290" i="26"/>
  <c r="AU250" i="26"/>
  <c r="AU208" i="26"/>
  <c r="AU206" i="26"/>
  <c r="AU197" i="26"/>
  <c r="AU192" i="26"/>
  <c r="AU190" i="26"/>
  <c r="AU181" i="26"/>
  <c r="AU176" i="26"/>
  <c r="AU274" i="26"/>
  <c r="AU265" i="26"/>
  <c r="AU237" i="26"/>
  <c r="AU221" i="26"/>
  <c r="AU209" i="26"/>
  <c r="AU205" i="26"/>
  <c r="AU200" i="26"/>
  <c r="AU198" i="26"/>
  <c r="AU184" i="26"/>
  <c r="AU182" i="26"/>
  <c r="AU174" i="26"/>
  <c r="AU162" i="26"/>
  <c r="AU158" i="26"/>
  <c r="AU154" i="26"/>
  <c r="AU150" i="26"/>
  <c r="AU146" i="26"/>
  <c r="AU142" i="26"/>
  <c r="AU138" i="26"/>
  <c r="AU134" i="26"/>
  <c r="AU130" i="26"/>
  <c r="AU126" i="26"/>
  <c r="AU122" i="26"/>
  <c r="AU118" i="26"/>
  <c r="AU114" i="26"/>
  <c r="AU110" i="26"/>
  <c r="AU106" i="26"/>
  <c r="AU102" i="26"/>
  <c r="AU98" i="26"/>
  <c r="AU94" i="26"/>
  <c r="AU230" i="26"/>
  <c r="AU214" i="26"/>
  <c r="AU180" i="26"/>
  <c r="AU178" i="26"/>
  <c r="AU177" i="26"/>
  <c r="AU172" i="26"/>
  <c r="AU170" i="26"/>
  <c r="AU165" i="26"/>
  <c r="AU161" i="26"/>
  <c r="AU157" i="26"/>
  <c r="AU153" i="26"/>
  <c r="AU149" i="26"/>
  <c r="AU145" i="26"/>
  <c r="AU141" i="26"/>
  <c r="AU137" i="26"/>
  <c r="AU133" i="26"/>
  <c r="AU129" i="26"/>
  <c r="AU125" i="26"/>
  <c r="AU121" i="26"/>
  <c r="AU117" i="26"/>
  <c r="AU113" i="26"/>
  <c r="AU109" i="26"/>
  <c r="AU105" i="26"/>
  <c r="AU101" i="26"/>
  <c r="AU97" i="26"/>
  <c r="AU93" i="26"/>
  <c r="AU89" i="26"/>
  <c r="AU85" i="26"/>
  <c r="AU81" i="26"/>
  <c r="AU258" i="26"/>
  <c r="AU245" i="26"/>
  <c r="AU241" i="26"/>
  <c r="AU229" i="26"/>
  <c r="AU213" i="26"/>
  <c r="AU193" i="26"/>
  <c r="AU189" i="26"/>
  <c r="AU173" i="26"/>
  <c r="AU168" i="26"/>
  <c r="AU238" i="26"/>
  <c r="AU202" i="26"/>
  <c r="AU166" i="26"/>
  <c r="AU90" i="26"/>
  <c r="AU88" i="26"/>
  <c r="AU79" i="26"/>
  <c r="AU75" i="26"/>
  <c r="AU70" i="26"/>
  <c r="AU65" i="26"/>
  <c r="AU61" i="26"/>
  <c r="AU57" i="26"/>
  <c r="AU53" i="26"/>
  <c r="AU49" i="26"/>
  <c r="AU45" i="26"/>
  <c r="AU41" i="26"/>
  <c r="AU37" i="26"/>
  <c r="AU33" i="26"/>
  <c r="AU29" i="26"/>
  <c r="AU25" i="26"/>
  <c r="AU21" i="26"/>
  <c r="AU17" i="26"/>
  <c r="AU13" i="26"/>
  <c r="AU9" i="26"/>
  <c r="AU4" i="26"/>
  <c r="AU16" i="26"/>
  <c r="AU12" i="26"/>
  <c r="AU8" i="26"/>
  <c r="AU63" i="26"/>
  <c r="AU39" i="26"/>
  <c r="AU35" i="26"/>
  <c r="AU15" i="26"/>
  <c r="AU6" i="26"/>
  <c r="AU222" i="26"/>
  <c r="AU188" i="26"/>
  <c r="AU186" i="26"/>
  <c r="AU159" i="26"/>
  <c r="AU151" i="26"/>
  <c r="AU144" i="26"/>
  <c r="AU143" i="26"/>
  <c r="AU300" i="26"/>
  <c r="AU164" i="26"/>
  <c r="AU163" i="26"/>
  <c r="AU156" i="26"/>
  <c r="AU155" i="26"/>
  <c r="AU148" i="26"/>
  <c r="AU147" i="26"/>
  <c r="AU140" i="26"/>
  <c r="AU139" i="26"/>
  <c r="AU132" i="26"/>
  <c r="AU131" i="26"/>
  <c r="AU124" i="26"/>
  <c r="AU123" i="26"/>
  <c r="AU116" i="26"/>
  <c r="AU115" i="26"/>
  <c r="AU108" i="26"/>
  <c r="AU107" i="26"/>
  <c r="AU100" i="26"/>
  <c r="AU99" i="26"/>
  <c r="AU91" i="26"/>
  <c r="AU86" i="26"/>
  <c r="AU84" i="26"/>
  <c r="AU78" i="26"/>
  <c r="AU73" i="26"/>
  <c r="AU68" i="26"/>
  <c r="AU64" i="26"/>
  <c r="AU60" i="26"/>
  <c r="AU56" i="26"/>
  <c r="AU52" i="26"/>
  <c r="AU48" i="26"/>
  <c r="AU44" i="26"/>
  <c r="AU40" i="26"/>
  <c r="AU36" i="26"/>
  <c r="AU32" i="26"/>
  <c r="AU28" i="26"/>
  <c r="AU24" i="26"/>
  <c r="AU20" i="26"/>
  <c r="AU72" i="26"/>
  <c r="AU67" i="26"/>
  <c r="AU55" i="26"/>
  <c r="AU43" i="26"/>
  <c r="AU27" i="26"/>
  <c r="AU23" i="26"/>
  <c r="AU11" i="26"/>
  <c r="AU185" i="26"/>
  <c r="AU160" i="26"/>
  <c r="AU152" i="26"/>
  <c r="AU136" i="26"/>
  <c r="AU135" i="26"/>
  <c r="AU128" i="26"/>
  <c r="AU127" i="26"/>
  <c r="AU240" i="26"/>
  <c r="AU204" i="26"/>
  <c r="AU169" i="26"/>
  <c r="AU87" i="26"/>
  <c r="AU82" i="26"/>
  <c r="AU77" i="26"/>
  <c r="AU59" i="26"/>
  <c r="AU51" i="26"/>
  <c r="AU47" i="26"/>
  <c r="AU31" i="26"/>
  <c r="AU19" i="26"/>
  <c r="AU120" i="26"/>
  <c r="AU119" i="26"/>
  <c r="AU96" i="26"/>
  <c r="AU83" i="26"/>
  <c r="AU66" i="26"/>
  <c r="AU112" i="26"/>
  <c r="AU54" i="26"/>
  <c r="AU50" i="26"/>
  <c r="AU46" i="26"/>
  <c r="AU38" i="26"/>
  <c r="AU18" i="26"/>
  <c r="AU14" i="26"/>
  <c r="AU10" i="26"/>
  <c r="AU5" i="26"/>
  <c r="AU104" i="26"/>
  <c r="AU95" i="26"/>
  <c r="AU92" i="26"/>
  <c r="AU80" i="26"/>
  <c r="AU76" i="26"/>
  <c r="AU71" i="26"/>
  <c r="AU111" i="26"/>
  <c r="AU62" i="26"/>
  <c r="AU58" i="26"/>
  <c r="AU42" i="26"/>
  <c r="AU30" i="26"/>
  <c r="AU26" i="26"/>
  <c r="AU22" i="26"/>
  <c r="AU103" i="26"/>
  <c r="AU34" i="26"/>
  <c r="AW345" i="25"/>
  <c r="AW343" i="25"/>
  <c r="AW340" i="25"/>
  <c r="AW339" i="25"/>
  <c r="AW337" i="25"/>
  <c r="AW355" i="25"/>
  <c r="AW352" i="25"/>
  <c r="AW341" i="25"/>
  <c r="AW354" i="25"/>
  <c r="AW350" i="25"/>
  <c r="AW347" i="25"/>
  <c r="AW346" i="25"/>
  <c r="AW344" i="25"/>
  <c r="AW338" i="25"/>
  <c r="AW336" i="25"/>
  <c r="AW334" i="25"/>
  <c r="AW332" i="25"/>
  <c r="AW349" i="25"/>
  <c r="AW331" i="25"/>
  <c r="AW329" i="25"/>
  <c r="AW327" i="25"/>
  <c r="AW325" i="25"/>
  <c r="AW323" i="25"/>
  <c r="AW321" i="25"/>
  <c r="AW319" i="25"/>
  <c r="AW317" i="25"/>
  <c r="AW315" i="25"/>
  <c r="AW313" i="25"/>
  <c r="AW353" i="25"/>
  <c r="AW335" i="25"/>
  <c r="AW356" i="25"/>
  <c r="AW333" i="25"/>
  <c r="AW330" i="25"/>
  <c r="AW328" i="25"/>
  <c r="AW326" i="25"/>
  <c r="AW324" i="25"/>
  <c r="AW322" i="25"/>
  <c r="AW320" i="25"/>
  <c r="AW318" i="25"/>
  <c r="AW316" i="25"/>
  <c r="AW314" i="25"/>
  <c r="AW312" i="25"/>
  <c r="AW309" i="25"/>
  <c r="AW307" i="25"/>
  <c r="AW305" i="25"/>
  <c r="AW303" i="25"/>
  <c r="AW301" i="25"/>
  <c r="AW299" i="25"/>
  <c r="AW297" i="25"/>
  <c r="AW295" i="25"/>
  <c r="AW293" i="25"/>
  <c r="AW308" i="25"/>
  <c r="AW306" i="25"/>
  <c r="AW304" i="25"/>
  <c r="AW302" i="25"/>
  <c r="AW300" i="25"/>
  <c r="AW298" i="25"/>
  <c r="AW296" i="25"/>
  <c r="AW294" i="25"/>
  <c r="AW292" i="25"/>
  <c r="AW310" i="25"/>
  <c r="AW290" i="25"/>
  <c r="AW287" i="25"/>
  <c r="AW286" i="25"/>
  <c r="AW282" i="25"/>
  <c r="AW280" i="25"/>
  <c r="AW278" i="25"/>
  <c r="AW276" i="25"/>
  <c r="AW274" i="25"/>
  <c r="AW272" i="25"/>
  <c r="AW270" i="25"/>
  <c r="AW268" i="25"/>
  <c r="AW266" i="25"/>
  <c r="AW264" i="25"/>
  <c r="AW262" i="25"/>
  <c r="AW260" i="25"/>
  <c r="AW258" i="25"/>
  <c r="AW256" i="25"/>
  <c r="AW254" i="25"/>
  <c r="AW311" i="25"/>
  <c r="AW277" i="25"/>
  <c r="AW269" i="25"/>
  <c r="AW261" i="25"/>
  <c r="AW253" i="25"/>
  <c r="AW236" i="25"/>
  <c r="AW234" i="25"/>
  <c r="AW232" i="25"/>
  <c r="AW230" i="25"/>
  <c r="AW228" i="25"/>
  <c r="AW226" i="25"/>
  <c r="AW224" i="25"/>
  <c r="AW222" i="25"/>
  <c r="AW220" i="25"/>
  <c r="AW218" i="25"/>
  <c r="AW216" i="25"/>
  <c r="AW289" i="25"/>
  <c r="AW284" i="25"/>
  <c r="AW281" i="25"/>
  <c r="AW273" i="25"/>
  <c r="AW265" i="25"/>
  <c r="AW257" i="25"/>
  <c r="AW252" i="25"/>
  <c r="AW251" i="25"/>
  <c r="AW250" i="25"/>
  <c r="AW249" i="25"/>
  <c r="AW248" i="25"/>
  <c r="AW247" i="25"/>
  <c r="AW246" i="25"/>
  <c r="AW245" i="25"/>
  <c r="AW244" i="25"/>
  <c r="AW243" i="25"/>
  <c r="AW242" i="25"/>
  <c r="AW241" i="25"/>
  <c r="AW240" i="25"/>
  <c r="AW239" i="25"/>
  <c r="AW237" i="25"/>
  <c r="AW235" i="25"/>
  <c r="AW233" i="25"/>
  <c r="AW231" i="25"/>
  <c r="AW229" i="25"/>
  <c r="AW227" i="25"/>
  <c r="AW225" i="25"/>
  <c r="AW223" i="25"/>
  <c r="AW221" i="25"/>
  <c r="AW288" i="25"/>
  <c r="AW283" i="25"/>
  <c r="AW275" i="25"/>
  <c r="AW267" i="25"/>
  <c r="AW259" i="25"/>
  <c r="AW285" i="25"/>
  <c r="AW255" i="25"/>
  <c r="AW219" i="25"/>
  <c r="AW279" i="25"/>
  <c r="AW238" i="25"/>
  <c r="AW214" i="25"/>
  <c r="AW212" i="25"/>
  <c r="AW210" i="25"/>
  <c r="AW208" i="25"/>
  <c r="AW206" i="25"/>
  <c r="AW204" i="25"/>
  <c r="AW202" i="25"/>
  <c r="AW200" i="25"/>
  <c r="AW198" i="25"/>
  <c r="AW196" i="25"/>
  <c r="AW194" i="25"/>
  <c r="AW192" i="25"/>
  <c r="AW190" i="25"/>
  <c r="AW271" i="25"/>
  <c r="AW291" i="25"/>
  <c r="AW263" i="25"/>
  <c r="AW215" i="25"/>
  <c r="AW207" i="25"/>
  <c r="AW199" i="25"/>
  <c r="AW191" i="25"/>
  <c r="AW189" i="25"/>
  <c r="AW188" i="25"/>
  <c r="AW187" i="25"/>
  <c r="AW186" i="25"/>
  <c r="AW185" i="25"/>
  <c r="AW184" i="25"/>
  <c r="AW183" i="25"/>
  <c r="AW182" i="25"/>
  <c r="AW181" i="25"/>
  <c r="AW180" i="25"/>
  <c r="AW179" i="25"/>
  <c r="AW178" i="25"/>
  <c r="AW168" i="25"/>
  <c r="AW166" i="25"/>
  <c r="AW164" i="25"/>
  <c r="AW162" i="25"/>
  <c r="AW160" i="25"/>
  <c r="AW158" i="25"/>
  <c r="AW156" i="25"/>
  <c r="AW154" i="25"/>
  <c r="AW152" i="25"/>
  <c r="AW150" i="25"/>
  <c r="AW148" i="25"/>
  <c r="AW146" i="25"/>
  <c r="AW144" i="25"/>
  <c r="AW142" i="25"/>
  <c r="AW140" i="25"/>
  <c r="AW138" i="25"/>
  <c r="AW136" i="25"/>
  <c r="AW134" i="25"/>
  <c r="AW132" i="25"/>
  <c r="AW130" i="25"/>
  <c r="AW128" i="25"/>
  <c r="AW126" i="25"/>
  <c r="AW124" i="25"/>
  <c r="AW209" i="25"/>
  <c r="AW201" i="25"/>
  <c r="AW193" i="25"/>
  <c r="AW177" i="25"/>
  <c r="AW176" i="25"/>
  <c r="AW173" i="25"/>
  <c r="AW172" i="25"/>
  <c r="AW217" i="25"/>
  <c r="AW211" i="25"/>
  <c r="AW203" i="25"/>
  <c r="AW195" i="25"/>
  <c r="AW169" i="25"/>
  <c r="AW167" i="25"/>
  <c r="AW165" i="25"/>
  <c r="AW163" i="25"/>
  <c r="AW161" i="25"/>
  <c r="AW159" i="25"/>
  <c r="AW157" i="25"/>
  <c r="AW155" i="25"/>
  <c r="AW153" i="25"/>
  <c r="AW151" i="25"/>
  <c r="AW149" i="25"/>
  <c r="AW147" i="25"/>
  <c r="AW145" i="25"/>
  <c r="AW143" i="25"/>
  <c r="AW141" i="25"/>
  <c r="AW139" i="25"/>
  <c r="AW137" i="25"/>
  <c r="AW135" i="25"/>
  <c r="AW133" i="25"/>
  <c r="AW131" i="25"/>
  <c r="AW129" i="25"/>
  <c r="AW127" i="25"/>
  <c r="AW125" i="25"/>
  <c r="AW123" i="25"/>
  <c r="AW213" i="25"/>
  <c r="AW175" i="25"/>
  <c r="AW170" i="25"/>
  <c r="AW122" i="25"/>
  <c r="AW121" i="25"/>
  <c r="AW120" i="25"/>
  <c r="AW117" i="25"/>
  <c r="AW116" i="25"/>
  <c r="AW113" i="25"/>
  <c r="AW112" i="25"/>
  <c r="AW110" i="25"/>
  <c r="AW108" i="25"/>
  <c r="AW106" i="25"/>
  <c r="AW104" i="25"/>
  <c r="AW205" i="25"/>
  <c r="AW174" i="25"/>
  <c r="AW171" i="25"/>
  <c r="AW119" i="25"/>
  <c r="AW114" i="25"/>
  <c r="AW105" i="25"/>
  <c r="AW103" i="25"/>
  <c r="AW102" i="25"/>
  <c r="AW101" i="25"/>
  <c r="AW100" i="25"/>
  <c r="AW99" i="25"/>
  <c r="AW98" i="25"/>
  <c r="AW97" i="25"/>
  <c r="AW96" i="25"/>
  <c r="AW95" i="25"/>
  <c r="AW94" i="25"/>
  <c r="AW93" i="25"/>
  <c r="AW92" i="25"/>
  <c r="AW91" i="25"/>
  <c r="AW90" i="25"/>
  <c r="AW89" i="25"/>
  <c r="AW88" i="25"/>
  <c r="AW87" i="25"/>
  <c r="AW86" i="25"/>
  <c r="AW85" i="25"/>
  <c r="AW84" i="25"/>
  <c r="AW83" i="25"/>
  <c r="AW82" i="25"/>
  <c r="AW81" i="25"/>
  <c r="AW80" i="25"/>
  <c r="AW79" i="25"/>
  <c r="AW76" i="25"/>
  <c r="AW66" i="25"/>
  <c r="AW64" i="25"/>
  <c r="AW62" i="25"/>
  <c r="AW60" i="25"/>
  <c r="AW58" i="25"/>
  <c r="AW56" i="25"/>
  <c r="AW54" i="25"/>
  <c r="AW52" i="25"/>
  <c r="AW50" i="25"/>
  <c r="AW48" i="25"/>
  <c r="AW46" i="25"/>
  <c r="AW44" i="25"/>
  <c r="AW42" i="25"/>
  <c r="AW40" i="25"/>
  <c r="AW38" i="25"/>
  <c r="AW36" i="25"/>
  <c r="AW34" i="25"/>
  <c r="AW32" i="25"/>
  <c r="AW30" i="25"/>
  <c r="AW28" i="25"/>
  <c r="AW26" i="25"/>
  <c r="AW24" i="25"/>
  <c r="AW22" i="25"/>
  <c r="AW20" i="25"/>
  <c r="AW18" i="25"/>
  <c r="AW16" i="25"/>
  <c r="AW14" i="25"/>
  <c r="AW12" i="25"/>
  <c r="AW10" i="25"/>
  <c r="AW8" i="25"/>
  <c r="AW5" i="25"/>
  <c r="AW109" i="25"/>
  <c r="AW57" i="25"/>
  <c r="AW49" i="25"/>
  <c r="AW37" i="25"/>
  <c r="AW23" i="25"/>
  <c r="AW19" i="25"/>
  <c r="AW17" i="25"/>
  <c r="AW9" i="25"/>
  <c r="AW118" i="25"/>
  <c r="AW107" i="25"/>
  <c r="AW73" i="25"/>
  <c r="AW72" i="25"/>
  <c r="AW70" i="25"/>
  <c r="AW75" i="25"/>
  <c r="AW68" i="25"/>
  <c r="AW67" i="25"/>
  <c r="AW63" i="25"/>
  <c r="AW59" i="25"/>
  <c r="AW55" i="25"/>
  <c r="AW53" i="25"/>
  <c r="AW51" i="25"/>
  <c r="AW41" i="25"/>
  <c r="AW35" i="25"/>
  <c r="AW33" i="25"/>
  <c r="AW31" i="25"/>
  <c r="AW29" i="25"/>
  <c r="AW21" i="25"/>
  <c r="AW15" i="25"/>
  <c r="AW13" i="25"/>
  <c r="AW6" i="25"/>
  <c r="AW4" i="25"/>
  <c r="AW115" i="25"/>
  <c r="AW111" i="25"/>
  <c r="AW71" i="25"/>
  <c r="AW197" i="25"/>
  <c r="AW78" i="25"/>
  <c r="AW77" i="25"/>
  <c r="AW65" i="25"/>
  <c r="AW61" i="25"/>
  <c r="AW47" i="25"/>
  <c r="AW45" i="25"/>
  <c r="AW43" i="25"/>
  <c r="AW39" i="25"/>
  <c r="AW27" i="25"/>
  <c r="AW25" i="25"/>
  <c r="AW11" i="25"/>
  <c r="BM341" i="25"/>
  <c r="M354" i="25"/>
  <c r="M350" i="25"/>
  <c r="M347" i="25"/>
  <c r="M346" i="25"/>
  <c r="M344" i="25"/>
  <c r="M338" i="25"/>
  <c r="M336" i="25"/>
  <c r="M356" i="25"/>
  <c r="M353" i="25"/>
  <c r="M349" i="25"/>
  <c r="M345" i="25"/>
  <c r="M343" i="25"/>
  <c r="M340" i="25"/>
  <c r="M339" i="25"/>
  <c r="M337" i="25"/>
  <c r="M335" i="25"/>
  <c r="M333" i="25"/>
  <c r="M352" i="25"/>
  <c r="M334" i="25"/>
  <c r="M332" i="25"/>
  <c r="M330" i="25"/>
  <c r="M328" i="25"/>
  <c r="M326" i="25"/>
  <c r="M324" i="25"/>
  <c r="M322" i="25"/>
  <c r="M320" i="25"/>
  <c r="M318" i="25"/>
  <c r="M316" i="25"/>
  <c r="M314" i="25"/>
  <c r="M341" i="25"/>
  <c r="M355" i="25"/>
  <c r="M331" i="25"/>
  <c r="M329" i="25"/>
  <c r="M327" i="25"/>
  <c r="M325" i="25"/>
  <c r="M323" i="25"/>
  <c r="M321" i="25"/>
  <c r="M319" i="25"/>
  <c r="M317" i="25"/>
  <c r="M315" i="25"/>
  <c r="M313" i="25"/>
  <c r="M311" i="25"/>
  <c r="M312" i="25"/>
  <c r="M310" i="25"/>
  <c r="M308" i="25"/>
  <c r="M306" i="25"/>
  <c r="M304" i="25"/>
  <c r="M302" i="25"/>
  <c r="M300" i="25"/>
  <c r="M298" i="25"/>
  <c r="M296" i="25"/>
  <c r="M294" i="25"/>
  <c r="M309" i="25"/>
  <c r="M307" i="25"/>
  <c r="M305" i="25"/>
  <c r="M303" i="25"/>
  <c r="M301" i="25"/>
  <c r="M299" i="25"/>
  <c r="M297" i="25"/>
  <c r="M295" i="25"/>
  <c r="M293" i="25"/>
  <c r="M291" i="25"/>
  <c r="M290" i="25"/>
  <c r="M286" i="25"/>
  <c r="M283" i="25"/>
  <c r="M281" i="25"/>
  <c r="M279" i="25"/>
  <c r="M277" i="25"/>
  <c r="M275" i="25"/>
  <c r="M273" i="25"/>
  <c r="M271" i="25"/>
  <c r="M269" i="25"/>
  <c r="M267" i="25"/>
  <c r="M265" i="25"/>
  <c r="M263" i="25"/>
  <c r="M261" i="25"/>
  <c r="M259" i="25"/>
  <c r="M257" i="25"/>
  <c r="M255" i="25"/>
  <c r="M253" i="25"/>
  <c r="M292" i="25"/>
  <c r="M287" i="25"/>
  <c r="M289" i="25"/>
  <c r="M285" i="25"/>
  <c r="M288" i="25"/>
  <c r="M278" i="25"/>
  <c r="M270" i="25"/>
  <c r="M262" i="25"/>
  <c r="M254" i="25"/>
  <c r="M237" i="25"/>
  <c r="M235" i="25"/>
  <c r="M233" i="25"/>
  <c r="M231" i="25"/>
  <c r="M229" i="25"/>
  <c r="M227" i="25"/>
  <c r="M225" i="25"/>
  <c r="M223" i="25"/>
  <c r="M221" i="25"/>
  <c r="M219" i="25"/>
  <c r="M217" i="25"/>
  <c r="M282" i="25"/>
  <c r="M274" i="25"/>
  <c r="M266" i="25"/>
  <c r="M258" i="25"/>
  <c r="M239" i="25"/>
  <c r="M238" i="25"/>
  <c r="M236" i="25"/>
  <c r="M234" i="25"/>
  <c r="M232" i="25"/>
  <c r="M230" i="25"/>
  <c r="M228" i="25"/>
  <c r="M226" i="25"/>
  <c r="M224" i="25"/>
  <c r="M222" i="25"/>
  <c r="M220" i="25"/>
  <c r="M284" i="25"/>
  <c r="M276" i="25"/>
  <c r="M268" i="25"/>
  <c r="M260" i="25"/>
  <c r="M256" i="25"/>
  <c r="M252" i="25"/>
  <c r="M248" i="25"/>
  <c r="M244" i="25"/>
  <c r="M240" i="25"/>
  <c r="M218" i="25"/>
  <c r="M280" i="25"/>
  <c r="M251" i="25"/>
  <c r="M247" i="25"/>
  <c r="M243" i="25"/>
  <c r="M215" i="25"/>
  <c r="M213" i="25"/>
  <c r="M211" i="25"/>
  <c r="M209" i="25"/>
  <c r="M207" i="25"/>
  <c r="M205" i="25"/>
  <c r="M203" i="25"/>
  <c r="M201" i="25"/>
  <c r="M199" i="25"/>
  <c r="M197" i="25"/>
  <c r="M195" i="25"/>
  <c r="M193" i="25"/>
  <c r="M191" i="25"/>
  <c r="M272" i="25"/>
  <c r="M250" i="25"/>
  <c r="M246" i="25"/>
  <c r="M242" i="25"/>
  <c r="M264" i="25"/>
  <c r="M216" i="25"/>
  <c r="M208" i="25"/>
  <c r="M200" i="25"/>
  <c r="M192" i="25"/>
  <c r="M175" i="25"/>
  <c r="M171" i="25"/>
  <c r="M169" i="25"/>
  <c r="M167" i="25"/>
  <c r="M165" i="25"/>
  <c r="M163" i="25"/>
  <c r="M161" i="25"/>
  <c r="M159" i="25"/>
  <c r="M157" i="25"/>
  <c r="M155" i="25"/>
  <c r="M153" i="25"/>
  <c r="M151" i="25"/>
  <c r="M149" i="25"/>
  <c r="M147" i="25"/>
  <c r="M145" i="25"/>
  <c r="M143" i="25"/>
  <c r="M141" i="25"/>
  <c r="M139" i="25"/>
  <c r="M137" i="25"/>
  <c r="M135" i="25"/>
  <c r="M133" i="25"/>
  <c r="M131" i="25"/>
  <c r="M129" i="25"/>
  <c r="M127" i="25"/>
  <c r="M125" i="25"/>
  <c r="M249" i="25"/>
  <c r="M241" i="25"/>
  <c r="M210" i="25"/>
  <c r="M202" i="25"/>
  <c r="M194" i="25"/>
  <c r="M176" i="25"/>
  <c r="M172" i="25"/>
  <c r="M212" i="25"/>
  <c r="M204" i="25"/>
  <c r="M196" i="25"/>
  <c r="M177" i="25"/>
  <c r="M173" i="25"/>
  <c r="M168" i="25"/>
  <c r="M166" i="25"/>
  <c r="M164" i="25"/>
  <c r="M162" i="25"/>
  <c r="M160" i="25"/>
  <c r="M158" i="25"/>
  <c r="M156" i="25"/>
  <c r="M154" i="25"/>
  <c r="M152" i="25"/>
  <c r="M150" i="25"/>
  <c r="M148" i="25"/>
  <c r="M146" i="25"/>
  <c r="M144" i="25"/>
  <c r="M142" i="25"/>
  <c r="M140" i="25"/>
  <c r="M138" i="25"/>
  <c r="M136" i="25"/>
  <c r="M134" i="25"/>
  <c r="M132" i="25"/>
  <c r="M130" i="25"/>
  <c r="M128" i="25"/>
  <c r="M126" i="25"/>
  <c r="M124" i="25"/>
  <c r="M122" i="25"/>
  <c r="M214" i="25"/>
  <c r="M189" i="25"/>
  <c r="M185" i="25"/>
  <c r="M181" i="25"/>
  <c r="M120" i="25"/>
  <c r="M116" i="25"/>
  <c r="M111" i="25"/>
  <c r="M109" i="25"/>
  <c r="M107" i="25"/>
  <c r="M105" i="25"/>
  <c r="M206" i="25"/>
  <c r="M188" i="25"/>
  <c r="M184" i="25"/>
  <c r="M180" i="25"/>
  <c r="M170" i="25"/>
  <c r="M121" i="25"/>
  <c r="M117" i="25"/>
  <c r="M113" i="25"/>
  <c r="M190" i="25"/>
  <c r="M186" i="25"/>
  <c r="M182" i="25"/>
  <c r="M178" i="25"/>
  <c r="M119" i="25"/>
  <c r="M115" i="25"/>
  <c r="M245" i="25"/>
  <c r="M106" i="25"/>
  <c r="M79" i="25"/>
  <c r="M75" i="25"/>
  <c r="M68" i="25"/>
  <c r="M67" i="25"/>
  <c r="M65" i="25"/>
  <c r="M63" i="25"/>
  <c r="M61" i="25"/>
  <c r="M59" i="25"/>
  <c r="M57" i="25"/>
  <c r="M55" i="25"/>
  <c r="M53" i="25"/>
  <c r="M51" i="25"/>
  <c r="M49" i="25"/>
  <c r="M47" i="25"/>
  <c r="M45" i="25"/>
  <c r="M43" i="25"/>
  <c r="M41" i="25"/>
  <c r="M39" i="25"/>
  <c r="M37" i="25"/>
  <c r="M35" i="25"/>
  <c r="M33" i="25"/>
  <c r="M31" i="25"/>
  <c r="M29" i="25"/>
  <c r="M27" i="25"/>
  <c r="M25" i="25"/>
  <c r="M23" i="25"/>
  <c r="M21" i="25"/>
  <c r="M19" i="25"/>
  <c r="M17" i="25"/>
  <c r="M15" i="25"/>
  <c r="M13" i="25"/>
  <c r="M11" i="25"/>
  <c r="M9" i="25"/>
  <c r="M6" i="25"/>
  <c r="M4" i="25"/>
  <c r="M198" i="25"/>
  <c r="M174" i="25"/>
  <c r="M77" i="25"/>
  <c r="M60" i="25"/>
  <c r="M58" i="25"/>
  <c r="M56" i="25"/>
  <c r="M54" i="25"/>
  <c r="M50" i="25"/>
  <c r="M38" i="25"/>
  <c r="M36" i="25"/>
  <c r="M26" i="25"/>
  <c r="M24" i="25"/>
  <c r="M20" i="25"/>
  <c r="M18" i="25"/>
  <c r="M14" i="25"/>
  <c r="M187" i="25"/>
  <c r="M179" i="25"/>
  <c r="M114" i="25"/>
  <c r="M108" i="25"/>
  <c r="M80" i="25"/>
  <c r="M73" i="25"/>
  <c r="M71" i="25"/>
  <c r="M76" i="25"/>
  <c r="M52" i="25"/>
  <c r="M48" i="25"/>
  <c r="M44" i="25"/>
  <c r="M42" i="25"/>
  <c r="M32" i="25"/>
  <c r="M30" i="25"/>
  <c r="M22" i="25"/>
  <c r="M16" i="25"/>
  <c r="M10" i="25"/>
  <c r="M183" i="25"/>
  <c r="M123" i="25"/>
  <c r="M112" i="25"/>
  <c r="M104" i="25"/>
  <c r="M103" i="25"/>
  <c r="M102" i="25"/>
  <c r="M101" i="25"/>
  <c r="M100" i="25"/>
  <c r="M99" i="25"/>
  <c r="M98" i="25"/>
  <c r="M97" i="25"/>
  <c r="M96" i="25"/>
  <c r="M95" i="25"/>
  <c r="M94" i="25"/>
  <c r="M93" i="25"/>
  <c r="M92" i="25"/>
  <c r="M91" i="25"/>
  <c r="M90" i="25"/>
  <c r="M89" i="25"/>
  <c r="M88" i="25"/>
  <c r="M87" i="25"/>
  <c r="M86" i="25"/>
  <c r="M85" i="25"/>
  <c r="M84" i="25"/>
  <c r="M83" i="25"/>
  <c r="M82" i="25"/>
  <c r="M81" i="25"/>
  <c r="M78" i="25"/>
  <c r="M72" i="25"/>
  <c r="M70" i="25"/>
  <c r="M118" i="25"/>
  <c r="M110" i="25"/>
  <c r="M66" i="25"/>
  <c r="M64" i="25"/>
  <c r="M62" i="25"/>
  <c r="M46" i="25"/>
  <c r="M40" i="25"/>
  <c r="M34" i="25"/>
  <c r="M28" i="25"/>
  <c r="M12" i="25"/>
  <c r="M8" i="25"/>
  <c r="M5" i="25"/>
  <c r="Y347" i="25"/>
  <c r="Y345" i="25"/>
  <c r="Y343" i="25"/>
  <c r="Y340" i="25"/>
  <c r="Y339" i="25"/>
  <c r="Y337" i="25"/>
  <c r="Y355" i="25"/>
  <c r="Y352" i="25"/>
  <c r="Y341" i="25"/>
  <c r="Y354" i="25"/>
  <c r="Y350" i="25"/>
  <c r="Y346" i="25"/>
  <c r="Y344" i="25"/>
  <c r="Y338" i="25"/>
  <c r="Y336" i="25"/>
  <c r="Y334" i="25"/>
  <c r="Y332" i="25"/>
  <c r="Y356" i="25"/>
  <c r="Y335" i="25"/>
  <c r="Y349" i="25"/>
  <c r="Y333" i="25"/>
  <c r="Y331" i="25"/>
  <c r="Y329" i="25"/>
  <c r="Y327" i="25"/>
  <c r="Y325" i="25"/>
  <c r="Y323" i="25"/>
  <c r="Y321" i="25"/>
  <c r="Y319" i="25"/>
  <c r="Y317" i="25"/>
  <c r="Y315" i="25"/>
  <c r="Y313" i="25"/>
  <c r="Y353" i="25"/>
  <c r="Y330" i="25"/>
  <c r="Y328" i="25"/>
  <c r="Y326" i="25"/>
  <c r="Y324" i="25"/>
  <c r="Y322" i="25"/>
  <c r="Y320" i="25"/>
  <c r="Y318" i="25"/>
  <c r="Y316" i="25"/>
  <c r="Y314" i="25"/>
  <c r="Y312" i="25"/>
  <c r="Y309" i="25"/>
  <c r="Y307" i="25"/>
  <c r="Y305" i="25"/>
  <c r="Y303" i="25"/>
  <c r="Y301" i="25"/>
  <c r="Y299" i="25"/>
  <c r="Y297" i="25"/>
  <c r="Y295" i="25"/>
  <c r="Y293" i="25"/>
  <c r="Y310" i="25"/>
  <c r="Y308" i="25"/>
  <c r="Y306" i="25"/>
  <c r="Y304" i="25"/>
  <c r="Y302" i="25"/>
  <c r="Y300" i="25"/>
  <c r="Y298" i="25"/>
  <c r="Y296" i="25"/>
  <c r="Y294" i="25"/>
  <c r="Y292" i="25"/>
  <c r="Y311" i="25"/>
  <c r="Y291" i="25"/>
  <c r="Y282" i="25"/>
  <c r="Y280" i="25"/>
  <c r="Y278" i="25"/>
  <c r="Y276" i="25"/>
  <c r="Y274" i="25"/>
  <c r="Y272" i="25"/>
  <c r="Y270" i="25"/>
  <c r="Y268" i="25"/>
  <c r="Y266" i="25"/>
  <c r="Y264" i="25"/>
  <c r="Y262" i="25"/>
  <c r="Y260" i="25"/>
  <c r="Y258" i="25"/>
  <c r="Y256" i="25"/>
  <c r="Y254" i="25"/>
  <c r="Y289" i="25"/>
  <c r="Y288" i="25"/>
  <c r="Y285" i="25"/>
  <c r="Y284" i="25"/>
  <c r="Y290" i="25"/>
  <c r="Y287" i="25"/>
  <c r="Y286" i="25"/>
  <c r="Y283" i="25"/>
  <c r="Y275" i="25"/>
  <c r="Y267" i="25"/>
  <c r="Y259" i="25"/>
  <c r="Y252" i="25"/>
  <c r="Y251" i="25"/>
  <c r="Y250" i="25"/>
  <c r="Y249" i="25"/>
  <c r="Y248" i="25"/>
  <c r="Y247" i="25"/>
  <c r="Y246" i="25"/>
  <c r="Y245" i="25"/>
  <c r="Y244" i="25"/>
  <c r="Y243" i="25"/>
  <c r="Y242" i="25"/>
  <c r="Y241" i="25"/>
  <c r="Y240" i="25"/>
  <c r="Y239" i="25"/>
  <c r="Y238" i="25"/>
  <c r="Y236" i="25"/>
  <c r="Y234" i="25"/>
  <c r="Y232" i="25"/>
  <c r="Y230" i="25"/>
  <c r="Y228" i="25"/>
  <c r="Y226" i="25"/>
  <c r="Y224" i="25"/>
  <c r="Y222" i="25"/>
  <c r="Y220" i="25"/>
  <c r="Y218" i="25"/>
  <c r="Y216" i="25"/>
  <c r="Y279" i="25"/>
  <c r="Y271" i="25"/>
  <c r="Y263" i="25"/>
  <c r="Y255" i="25"/>
  <c r="Y237" i="25"/>
  <c r="Y235" i="25"/>
  <c r="Y233" i="25"/>
  <c r="Y231" i="25"/>
  <c r="Y229" i="25"/>
  <c r="Y227" i="25"/>
  <c r="Y225" i="25"/>
  <c r="Y223" i="25"/>
  <c r="Y221" i="25"/>
  <c r="Y281" i="25"/>
  <c r="Y273" i="25"/>
  <c r="Y265" i="25"/>
  <c r="Y257" i="25"/>
  <c r="Y277" i="25"/>
  <c r="Y269" i="25"/>
  <c r="Y214" i="25"/>
  <c r="Y212" i="25"/>
  <c r="Y210" i="25"/>
  <c r="Y208" i="25"/>
  <c r="Y206" i="25"/>
  <c r="Y204" i="25"/>
  <c r="Y202" i="25"/>
  <c r="Y200" i="25"/>
  <c r="Y198" i="25"/>
  <c r="Y196" i="25"/>
  <c r="Y194" i="25"/>
  <c r="Y192" i="25"/>
  <c r="Y190" i="25"/>
  <c r="Y261" i="25"/>
  <c r="Y217" i="25"/>
  <c r="Y213" i="25"/>
  <c r="Y205" i="25"/>
  <c r="Y197" i="25"/>
  <c r="Y177" i="25"/>
  <c r="Y176" i="25"/>
  <c r="Y173" i="25"/>
  <c r="Y172" i="25"/>
  <c r="Y168" i="25"/>
  <c r="Y166" i="25"/>
  <c r="Y164" i="25"/>
  <c r="Y162" i="25"/>
  <c r="Y160" i="25"/>
  <c r="Y158" i="25"/>
  <c r="Y156" i="25"/>
  <c r="Y154" i="25"/>
  <c r="Y152" i="25"/>
  <c r="Y150" i="25"/>
  <c r="Y148" i="25"/>
  <c r="Y146" i="25"/>
  <c r="Y144" i="25"/>
  <c r="Y142" i="25"/>
  <c r="Y140" i="25"/>
  <c r="Y138" i="25"/>
  <c r="Y136" i="25"/>
  <c r="Y134" i="25"/>
  <c r="Y132" i="25"/>
  <c r="Y130" i="25"/>
  <c r="Y128" i="25"/>
  <c r="Y126" i="25"/>
  <c r="Y215" i="25"/>
  <c r="Y207" i="25"/>
  <c r="Y199" i="25"/>
  <c r="Y191" i="25"/>
  <c r="Y209" i="25"/>
  <c r="Y201" i="25"/>
  <c r="Y193" i="25"/>
  <c r="Y189" i="25"/>
  <c r="Y188" i="25"/>
  <c r="Y187" i="25"/>
  <c r="Y186" i="25"/>
  <c r="Y185" i="25"/>
  <c r="Y184" i="25"/>
  <c r="Y183" i="25"/>
  <c r="Y182" i="25"/>
  <c r="Y181" i="25"/>
  <c r="Y180" i="25"/>
  <c r="Y179" i="25"/>
  <c r="Y178" i="25"/>
  <c r="Y175" i="25"/>
  <c r="Y174" i="25"/>
  <c r="Y171" i="25"/>
  <c r="Y170" i="25"/>
  <c r="Y169" i="25"/>
  <c r="Y167" i="25"/>
  <c r="Y165" i="25"/>
  <c r="Y163" i="25"/>
  <c r="Y161" i="25"/>
  <c r="Y159" i="25"/>
  <c r="Y157" i="25"/>
  <c r="Y155" i="25"/>
  <c r="Y153" i="25"/>
  <c r="Y151" i="25"/>
  <c r="Y149" i="25"/>
  <c r="Y147" i="25"/>
  <c r="Y145" i="25"/>
  <c r="Y143" i="25"/>
  <c r="Y141" i="25"/>
  <c r="Y139" i="25"/>
  <c r="Y137" i="25"/>
  <c r="Y135" i="25"/>
  <c r="Y133" i="25"/>
  <c r="Y131" i="25"/>
  <c r="Y129" i="25"/>
  <c r="Y127" i="25"/>
  <c r="Y125" i="25"/>
  <c r="Y123" i="25"/>
  <c r="Y253" i="25"/>
  <c r="Y203" i="25"/>
  <c r="Y112" i="25"/>
  <c r="Y110" i="25"/>
  <c r="Y108" i="25"/>
  <c r="Y106" i="25"/>
  <c r="Y104" i="25"/>
  <c r="Y219" i="25"/>
  <c r="Y195" i="25"/>
  <c r="Y124" i="25"/>
  <c r="Y119" i="25"/>
  <c r="Y118" i="25"/>
  <c r="Y115" i="25"/>
  <c r="Y114" i="25"/>
  <c r="Y211" i="25"/>
  <c r="Y121" i="25"/>
  <c r="Y120" i="25"/>
  <c r="Y117" i="25"/>
  <c r="Y116" i="25"/>
  <c r="Y113" i="25"/>
  <c r="Y111" i="25"/>
  <c r="Y76" i="25"/>
  <c r="Y66" i="25"/>
  <c r="Y64" i="25"/>
  <c r="Y62" i="25"/>
  <c r="Y60" i="25"/>
  <c r="Y58" i="25"/>
  <c r="Y56" i="25"/>
  <c r="Y54" i="25"/>
  <c r="Y52" i="25"/>
  <c r="Y50" i="25"/>
  <c r="Y48" i="25"/>
  <c r="Y46" i="25"/>
  <c r="Y44" i="25"/>
  <c r="Y42" i="25"/>
  <c r="Y40" i="25"/>
  <c r="Y38" i="25"/>
  <c r="Y36" i="25"/>
  <c r="Y34" i="25"/>
  <c r="Y32" i="25"/>
  <c r="Y30" i="25"/>
  <c r="Y28" i="25"/>
  <c r="Y26" i="25"/>
  <c r="Y24" i="25"/>
  <c r="Y22" i="25"/>
  <c r="Y20" i="25"/>
  <c r="Y18" i="25"/>
  <c r="Y16" i="25"/>
  <c r="Y14" i="25"/>
  <c r="Y12" i="25"/>
  <c r="Y10" i="25"/>
  <c r="Y8" i="25"/>
  <c r="Y5" i="25"/>
  <c r="Y103" i="25"/>
  <c r="Y101" i="25"/>
  <c r="Y99" i="25"/>
  <c r="Y96" i="25"/>
  <c r="Y93" i="25"/>
  <c r="Y91" i="25"/>
  <c r="Y89" i="25"/>
  <c r="Y87" i="25"/>
  <c r="Y83" i="25"/>
  <c r="Y81" i="25"/>
  <c r="Y63" i="25"/>
  <c r="Y61" i="25"/>
  <c r="Y59" i="25"/>
  <c r="Y57" i="25"/>
  <c r="Y49" i="25"/>
  <c r="Y45" i="25"/>
  <c r="Y37" i="25"/>
  <c r="Y33" i="25"/>
  <c r="Y17" i="25"/>
  <c r="Y15" i="25"/>
  <c r="Y11" i="25"/>
  <c r="Y4" i="25"/>
  <c r="Y105" i="25"/>
  <c r="Y78" i="25"/>
  <c r="Y77" i="25"/>
  <c r="Y73" i="25"/>
  <c r="Y72" i="25"/>
  <c r="Y70" i="25"/>
  <c r="Y102" i="25"/>
  <c r="Y98" i="25"/>
  <c r="Y94" i="25"/>
  <c r="Y88" i="25"/>
  <c r="Y85" i="25"/>
  <c r="Y82" i="25"/>
  <c r="Y67" i="25"/>
  <c r="Y51" i="25"/>
  <c r="Y43" i="25"/>
  <c r="Y41" i="25"/>
  <c r="Y31" i="25"/>
  <c r="Y29" i="25"/>
  <c r="Y25" i="25"/>
  <c r="Y23" i="25"/>
  <c r="Y21" i="25"/>
  <c r="Y9" i="25"/>
  <c r="Y122" i="25"/>
  <c r="Y109" i="25"/>
  <c r="Y80" i="25"/>
  <c r="Y79" i="25"/>
  <c r="Y71" i="25"/>
  <c r="Y107" i="25"/>
  <c r="Y100" i="25"/>
  <c r="Y97" i="25"/>
  <c r="Y95" i="25"/>
  <c r="Y92" i="25"/>
  <c r="Y90" i="25"/>
  <c r="Y86" i="25"/>
  <c r="Y84" i="25"/>
  <c r="Y75" i="25"/>
  <c r="Y68" i="25"/>
  <c r="Y65" i="25"/>
  <c r="Y55" i="25"/>
  <c r="Y53" i="25"/>
  <c r="Y47" i="25"/>
  <c r="Y39" i="25"/>
  <c r="Y35" i="25"/>
  <c r="Y27" i="25"/>
  <c r="Y19" i="25"/>
  <c r="Y13" i="25"/>
  <c r="Y6" i="25"/>
  <c r="BN341" i="25"/>
  <c r="G352" i="25"/>
  <c r="G341" i="25"/>
  <c r="BN356" i="25"/>
  <c r="G354" i="25"/>
  <c r="G347" i="25"/>
  <c r="G346" i="25"/>
  <c r="G344" i="25"/>
  <c r="G338" i="25"/>
  <c r="G336" i="25"/>
  <c r="G334" i="25"/>
  <c r="G356" i="25"/>
  <c r="G355" i="25"/>
  <c r="G353" i="25"/>
  <c r="G349" i="25"/>
  <c r="G331" i="25"/>
  <c r="G329" i="25"/>
  <c r="G327" i="25"/>
  <c r="G325" i="25"/>
  <c r="G323" i="25"/>
  <c r="G321" i="25"/>
  <c r="G319" i="25"/>
  <c r="G317" i="25"/>
  <c r="G315" i="25"/>
  <c r="G313" i="25"/>
  <c r="G311" i="25"/>
  <c r="G335" i="25"/>
  <c r="G345" i="25"/>
  <c r="G343" i="25"/>
  <c r="G340" i="25"/>
  <c r="G333" i="25"/>
  <c r="G332" i="25"/>
  <c r="G330" i="25"/>
  <c r="G328" i="25"/>
  <c r="G326" i="25"/>
  <c r="G324" i="25"/>
  <c r="G322" i="25"/>
  <c r="G320" i="25"/>
  <c r="G350" i="25"/>
  <c r="G339" i="25"/>
  <c r="G337" i="25"/>
  <c r="G318" i="25"/>
  <c r="G316" i="25"/>
  <c r="G314" i="25"/>
  <c r="G309" i="25"/>
  <c r="G307" i="25"/>
  <c r="G305" i="25"/>
  <c r="G303" i="25"/>
  <c r="G301" i="25"/>
  <c r="G299" i="25"/>
  <c r="G297" i="25"/>
  <c r="G295" i="25"/>
  <c r="G293" i="25"/>
  <c r="G291" i="25"/>
  <c r="G289" i="25"/>
  <c r="G287" i="25"/>
  <c r="G285" i="25"/>
  <c r="G312" i="25"/>
  <c r="G290" i="25"/>
  <c r="G286" i="25"/>
  <c r="G283" i="25"/>
  <c r="G281" i="25"/>
  <c r="G279" i="25"/>
  <c r="G277" i="25"/>
  <c r="G275" i="25"/>
  <c r="G273" i="25"/>
  <c r="G271" i="25"/>
  <c r="G269" i="25"/>
  <c r="G267" i="25"/>
  <c r="G265" i="25"/>
  <c r="G263" i="25"/>
  <c r="G261" i="25"/>
  <c r="G259" i="25"/>
  <c r="G257" i="25"/>
  <c r="G255" i="25"/>
  <c r="G253" i="25"/>
  <c r="G251" i="25"/>
  <c r="G249" i="25"/>
  <c r="G247" i="25"/>
  <c r="G245" i="25"/>
  <c r="G243" i="25"/>
  <c r="G241" i="25"/>
  <c r="G239" i="25"/>
  <c r="G310" i="25"/>
  <c r="G308" i="25"/>
  <c r="G306" i="25"/>
  <c r="G304" i="25"/>
  <c r="G302" i="25"/>
  <c r="G300" i="25"/>
  <c r="G298" i="25"/>
  <c r="G296" i="25"/>
  <c r="G294" i="25"/>
  <c r="G288" i="25"/>
  <c r="G284" i="25"/>
  <c r="G282" i="25"/>
  <c r="G280" i="25"/>
  <c r="G278" i="25"/>
  <c r="G276" i="25"/>
  <c r="G274" i="25"/>
  <c r="G272" i="25"/>
  <c r="G270" i="25"/>
  <c r="G268" i="25"/>
  <c r="G266" i="25"/>
  <c r="G264" i="25"/>
  <c r="G262" i="25"/>
  <c r="G260" i="25"/>
  <c r="G258" i="25"/>
  <c r="G256" i="25"/>
  <c r="G254" i="25"/>
  <c r="G252" i="25"/>
  <c r="G250" i="25"/>
  <c r="G248" i="25"/>
  <c r="G246" i="25"/>
  <c r="G244" i="25"/>
  <c r="G242" i="25"/>
  <c r="G240" i="25"/>
  <c r="G238" i="25"/>
  <c r="G236" i="25"/>
  <c r="G234" i="25"/>
  <c r="G232" i="25"/>
  <c r="G230" i="25"/>
  <c r="G228" i="25"/>
  <c r="G226" i="25"/>
  <c r="G224" i="25"/>
  <c r="G222" i="25"/>
  <c r="G220" i="25"/>
  <c r="G217" i="25"/>
  <c r="G216" i="25"/>
  <c r="G214" i="25"/>
  <c r="G212" i="25"/>
  <c r="G210" i="25"/>
  <c r="G208" i="25"/>
  <c r="G206" i="25"/>
  <c r="G204" i="25"/>
  <c r="G202" i="25"/>
  <c r="G200" i="25"/>
  <c r="G198" i="25"/>
  <c r="G196" i="25"/>
  <c r="G194" i="25"/>
  <c r="G192" i="25"/>
  <c r="G190" i="25"/>
  <c r="G188" i="25"/>
  <c r="G186" i="25"/>
  <c r="G184" i="25"/>
  <c r="G182" i="25"/>
  <c r="G180" i="25"/>
  <c r="G237" i="25"/>
  <c r="G235" i="25"/>
  <c r="G233" i="25"/>
  <c r="G231" i="25"/>
  <c r="G229" i="25"/>
  <c r="G227" i="25"/>
  <c r="G225" i="25"/>
  <c r="G223" i="25"/>
  <c r="G221" i="25"/>
  <c r="G219" i="25"/>
  <c r="G218" i="25"/>
  <c r="G215" i="25"/>
  <c r="G213" i="25"/>
  <c r="G211" i="25"/>
  <c r="G209" i="25"/>
  <c r="G207" i="25"/>
  <c r="G205" i="25"/>
  <c r="G203" i="25"/>
  <c r="G201" i="25"/>
  <c r="G199" i="25"/>
  <c r="G197" i="25"/>
  <c r="G195" i="25"/>
  <c r="G193" i="25"/>
  <c r="G191" i="25"/>
  <c r="G189" i="25"/>
  <c r="G187" i="25"/>
  <c r="G185" i="25"/>
  <c r="G183" i="25"/>
  <c r="G181" i="25"/>
  <c r="G179" i="25"/>
  <c r="G177" i="25"/>
  <c r="G175" i="25"/>
  <c r="G173" i="25"/>
  <c r="G171" i="25"/>
  <c r="G292" i="25"/>
  <c r="G178" i="25"/>
  <c r="G174" i="25"/>
  <c r="G170" i="25"/>
  <c r="G169" i="25"/>
  <c r="G167" i="25"/>
  <c r="G165" i="25"/>
  <c r="G163" i="25"/>
  <c r="G161" i="25"/>
  <c r="G159" i="25"/>
  <c r="G157" i="25"/>
  <c r="G155" i="25"/>
  <c r="G153" i="25"/>
  <c r="G151" i="25"/>
  <c r="G149" i="25"/>
  <c r="G147" i="25"/>
  <c r="G145" i="25"/>
  <c r="G143" i="25"/>
  <c r="G141" i="25"/>
  <c r="G139" i="25"/>
  <c r="G137" i="25"/>
  <c r="G135" i="25"/>
  <c r="G133" i="25"/>
  <c r="G131" i="25"/>
  <c r="G129" i="25"/>
  <c r="G127" i="25"/>
  <c r="G125" i="25"/>
  <c r="G123" i="25"/>
  <c r="G121" i="25"/>
  <c r="G119" i="25"/>
  <c r="G117" i="25"/>
  <c r="G115" i="25"/>
  <c r="G113" i="25"/>
  <c r="G176" i="25"/>
  <c r="G172" i="25"/>
  <c r="G168" i="25"/>
  <c r="G166" i="25"/>
  <c r="G164" i="25"/>
  <c r="G162" i="25"/>
  <c r="G160" i="25"/>
  <c r="G158" i="25"/>
  <c r="G156" i="25"/>
  <c r="G154" i="25"/>
  <c r="G152" i="25"/>
  <c r="G150" i="25"/>
  <c r="G148" i="25"/>
  <c r="G146" i="25"/>
  <c r="G144" i="25"/>
  <c r="G142" i="25"/>
  <c r="G140" i="25"/>
  <c r="G138" i="25"/>
  <c r="G136" i="25"/>
  <c r="G134" i="25"/>
  <c r="G132" i="25"/>
  <c r="G130" i="25"/>
  <c r="G128" i="25"/>
  <c r="G126" i="25"/>
  <c r="G120" i="25"/>
  <c r="G116" i="25"/>
  <c r="G111" i="25"/>
  <c r="G109" i="25"/>
  <c r="G107" i="25"/>
  <c r="G105" i="25"/>
  <c r="G103" i="25"/>
  <c r="G101" i="25"/>
  <c r="G99" i="25"/>
  <c r="G97" i="25"/>
  <c r="G95" i="25"/>
  <c r="G93" i="25"/>
  <c r="G91" i="25"/>
  <c r="G89" i="25"/>
  <c r="G87" i="25"/>
  <c r="G85" i="25"/>
  <c r="G83" i="25"/>
  <c r="G81" i="25"/>
  <c r="G122" i="25"/>
  <c r="G118" i="25"/>
  <c r="G114" i="25"/>
  <c r="G112" i="25"/>
  <c r="G110" i="25"/>
  <c r="G108" i="25"/>
  <c r="G106" i="25"/>
  <c r="G104" i="25"/>
  <c r="G102" i="25"/>
  <c r="G100" i="25"/>
  <c r="G98" i="25"/>
  <c r="G96" i="25"/>
  <c r="G94" i="25"/>
  <c r="G92" i="25"/>
  <c r="G90" i="25"/>
  <c r="G88" i="25"/>
  <c r="G86" i="25"/>
  <c r="G84" i="25"/>
  <c r="G82" i="25"/>
  <c r="G80" i="25"/>
  <c r="G78" i="25"/>
  <c r="G73" i="25"/>
  <c r="G72" i="25"/>
  <c r="G70" i="25"/>
  <c r="G79" i="25"/>
  <c r="G75" i="25"/>
  <c r="G68" i="25"/>
  <c r="G67" i="25"/>
  <c r="G65" i="25"/>
  <c r="G63" i="25"/>
  <c r="G61" i="25"/>
  <c r="G59" i="25"/>
  <c r="G57" i="25"/>
  <c r="G55" i="25"/>
  <c r="G53" i="25"/>
  <c r="G51" i="25"/>
  <c r="G49" i="25"/>
  <c r="G47" i="25"/>
  <c r="G45" i="25"/>
  <c r="G43" i="25"/>
  <c r="G41" i="25"/>
  <c r="G39" i="25"/>
  <c r="G37" i="25"/>
  <c r="G35" i="25"/>
  <c r="G33" i="25"/>
  <c r="G31" i="25"/>
  <c r="G29" i="25"/>
  <c r="G27" i="25"/>
  <c r="G25" i="25"/>
  <c r="G23" i="25"/>
  <c r="G21" i="25"/>
  <c r="G19" i="25"/>
  <c r="G17" i="25"/>
  <c r="G15" i="25"/>
  <c r="G13" i="25"/>
  <c r="G11" i="25"/>
  <c r="G9" i="25"/>
  <c r="G6" i="25"/>
  <c r="G4" i="25"/>
  <c r="G124" i="25"/>
  <c r="G77" i="25"/>
  <c r="G76" i="25"/>
  <c r="G66" i="25"/>
  <c r="G64" i="25"/>
  <c r="G62" i="25"/>
  <c r="G60" i="25"/>
  <c r="G58" i="25"/>
  <c r="G56" i="25"/>
  <c r="G54" i="25"/>
  <c r="G52" i="25"/>
  <c r="G50" i="25"/>
  <c r="G48" i="25"/>
  <c r="G46" i="25"/>
  <c r="G44" i="25"/>
  <c r="G42" i="25"/>
  <c r="G40" i="25"/>
  <c r="G38" i="25"/>
  <c r="G36" i="25"/>
  <c r="G34" i="25"/>
  <c r="G32" i="25"/>
  <c r="G30" i="25"/>
  <c r="G28" i="25"/>
  <c r="G26" i="25"/>
  <c r="G24" i="25"/>
  <c r="G22" i="25"/>
  <c r="G20" i="25"/>
  <c r="G18" i="25"/>
  <c r="G16" i="25"/>
  <c r="G14" i="25"/>
  <c r="G12" i="25"/>
  <c r="G10" i="25"/>
  <c r="G8" i="25"/>
  <c r="G5" i="25"/>
  <c r="G71" i="25"/>
  <c r="L13" i="3"/>
  <c r="G19" i="3"/>
  <c r="F19" i="3"/>
  <c r="BO356" i="25" l="1"/>
  <c r="BO355" i="25"/>
  <c r="BO352" i="25"/>
  <c r="BO354" i="25"/>
  <c r="BO350" i="25"/>
  <c r="BO347" i="25"/>
  <c r="BO346" i="25"/>
  <c r="BO344" i="25"/>
  <c r="BO340" i="25"/>
  <c r="BO338" i="25"/>
  <c r="BO336" i="25"/>
  <c r="BO334" i="25"/>
  <c r="BO353" i="25"/>
  <c r="BO349" i="25"/>
  <c r="BO341" i="25"/>
  <c r="BO332" i="25"/>
  <c r="BO331" i="25"/>
  <c r="BO329" i="25"/>
  <c r="BO327" i="25"/>
  <c r="BO325" i="25"/>
  <c r="BO323" i="25"/>
  <c r="BO321" i="25"/>
  <c r="BO319" i="25"/>
  <c r="BO317" i="25"/>
  <c r="BO315" i="25"/>
  <c r="BO313" i="25"/>
  <c r="BO311" i="25"/>
  <c r="BO345" i="25"/>
  <c r="BO343" i="25"/>
  <c r="BO339" i="25"/>
  <c r="BO337" i="25"/>
  <c r="BO335" i="25"/>
  <c r="BO330" i="25"/>
  <c r="BO328" i="25"/>
  <c r="BO326" i="25"/>
  <c r="BO324" i="25"/>
  <c r="BO322" i="25"/>
  <c r="BO320" i="25"/>
  <c r="BO318" i="25"/>
  <c r="BO333" i="25"/>
  <c r="BO310" i="25"/>
  <c r="BO309" i="25"/>
  <c r="BO307" i="25"/>
  <c r="BO305" i="25"/>
  <c r="BO303" i="25"/>
  <c r="BO301" i="25"/>
  <c r="BO299" i="25"/>
  <c r="BO297" i="25"/>
  <c r="BO295" i="25"/>
  <c r="BO293" i="25"/>
  <c r="BO291" i="25"/>
  <c r="BO289" i="25"/>
  <c r="BO287" i="25"/>
  <c r="BO285" i="25"/>
  <c r="BO316" i="25"/>
  <c r="BO314" i="25"/>
  <c r="BO312" i="25"/>
  <c r="BO288" i="25"/>
  <c r="BO284" i="25"/>
  <c r="BO283" i="25"/>
  <c r="BO281" i="25"/>
  <c r="BO279" i="25"/>
  <c r="BO277" i="25"/>
  <c r="BO275" i="25"/>
  <c r="BO273" i="25"/>
  <c r="BO271" i="25"/>
  <c r="BO269" i="25"/>
  <c r="BO267" i="25"/>
  <c r="BO265" i="25"/>
  <c r="BO263" i="25"/>
  <c r="BO261" i="25"/>
  <c r="BO259" i="25"/>
  <c r="BO257" i="25"/>
  <c r="BO255" i="25"/>
  <c r="BO253" i="25"/>
  <c r="BO251" i="25"/>
  <c r="BO249" i="25"/>
  <c r="BO247" i="25"/>
  <c r="BO245" i="25"/>
  <c r="BO243" i="25"/>
  <c r="BO241" i="25"/>
  <c r="BO239" i="25"/>
  <c r="BO290" i="25"/>
  <c r="BO286" i="25"/>
  <c r="BO282" i="25"/>
  <c r="BO280" i="25"/>
  <c r="BO278" i="25"/>
  <c r="BO276" i="25"/>
  <c r="BO274" i="25"/>
  <c r="BO272" i="25"/>
  <c r="BO270" i="25"/>
  <c r="BO268" i="25"/>
  <c r="BO266" i="25"/>
  <c r="BO264" i="25"/>
  <c r="BO262" i="25"/>
  <c r="BO260" i="25"/>
  <c r="BO258" i="25"/>
  <c r="BO256" i="25"/>
  <c r="BO254" i="25"/>
  <c r="BO252" i="25"/>
  <c r="BO250" i="25"/>
  <c r="BO248" i="25"/>
  <c r="BO246" i="25"/>
  <c r="BO244" i="25"/>
  <c r="BO242" i="25"/>
  <c r="BO240" i="25"/>
  <c r="BO238" i="25"/>
  <c r="BO236" i="25"/>
  <c r="BO234" i="25"/>
  <c r="BO232" i="25"/>
  <c r="BO230" i="25"/>
  <c r="BO228" i="25"/>
  <c r="BO226" i="25"/>
  <c r="BO224" i="25"/>
  <c r="BO222" i="25"/>
  <c r="BO220" i="25"/>
  <c r="BO308" i="25"/>
  <c r="BO300" i="25"/>
  <c r="BO292" i="25"/>
  <c r="BO237" i="25"/>
  <c r="BO235" i="25"/>
  <c r="BO233" i="25"/>
  <c r="BO231" i="25"/>
  <c r="BO229" i="25"/>
  <c r="BO227" i="25"/>
  <c r="BO225" i="25"/>
  <c r="BO223" i="25"/>
  <c r="BO221" i="25"/>
  <c r="BO219" i="25"/>
  <c r="BO214" i="25"/>
  <c r="BO212" i="25"/>
  <c r="BO210" i="25"/>
  <c r="BO208" i="25"/>
  <c r="BO206" i="25"/>
  <c r="BO204" i="25"/>
  <c r="BO202" i="25"/>
  <c r="BO200" i="25"/>
  <c r="BO198" i="25"/>
  <c r="BO196" i="25"/>
  <c r="BO194" i="25"/>
  <c r="BO192" i="25"/>
  <c r="BO190" i="25"/>
  <c r="BO188" i="25"/>
  <c r="BO186" i="25"/>
  <c r="BO184" i="25"/>
  <c r="BO182" i="25"/>
  <c r="BO180" i="25"/>
  <c r="BO178" i="25"/>
  <c r="BO302" i="25"/>
  <c r="BO294" i="25"/>
  <c r="BO304" i="25"/>
  <c r="BO296" i="25"/>
  <c r="BO216" i="25"/>
  <c r="BO215" i="25"/>
  <c r="BO213" i="25"/>
  <c r="BO211" i="25"/>
  <c r="BO209" i="25"/>
  <c r="BO207" i="25"/>
  <c r="BO205" i="25"/>
  <c r="BO203" i="25"/>
  <c r="BO201" i="25"/>
  <c r="BO199" i="25"/>
  <c r="BO197" i="25"/>
  <c r="BO195" i="25"/>
  <c r="BO193" i="25"/>
  <c r="BO191" i="25"/>
  <c r="BO189" i="25"/>
  <c r="BO187" i="25"/>
  <c r="BO185" i="25"/>
  <c r="BO183" i="25"/>
  <c r="BO181" i="25"/>
  <c r="BO179" i="25"/>
  <c r="BO177" i="25"/>
  <c r="BO175" i="25"/>
  <c r="BO173" i="25"/>
  <c r="BO171" i="25"/>
  <c r="BO169" i="25"/>
  <c r="BO176" i="25"/>
  <c r="BO172" i="25"/>
  <c r="BO218" i="25"/>
  <c r="BO167" i="25"/>
  <c r="BO165" i="25"/>
  <c r="BO163" i="25"/>
  <c r="BO161" i="25"/>
  <c r="BO159" i="25"/>
  <c r="BO157" i="25"/>
  <c r="BO155" i="25"/>
  <c r="BO153" i="25"/>
  <c r="BO151" i="25"/>
  <c r="BO149" i="25"/>
  <c r="BO147" i="25"/>
  <c r="BO145" i="25"/>
  <c r="BO143" i="25"/>
  <c r="BO141" i="25"/>
  <c r="BO139" i="25"/>
  <c r="BO137" i="25"/>
  <c r="BO135" i="25"/>
  <c r="BO133" i="25"/>
  <c r="BO131" i="25"/>
  <c r="BO129" i="25"/>
  <c r="BO127" i="25"/>
  <c r="BO125" i="25"/>
  <c r="BO123" i="25"/>
  <c r="BO121" i="25"/>
  <c r="BO119" i="25"/>
  <c r="BO117" i="25"/>
  <c r="BO115" i="25"/>
  <c r="BO113" i="25"/>
  <c r="BO306" i="25"/>
  <c r="BO174" i="25"/>
  <c r="BO170" i="25"/>
  <c r="BO168" i="25"/>
  <c r="BO166" i="25"/>
  <c r="BO164" i="25"/>
  <c r="BO162" i="25"/>
  <c r="BO160" i="25"/>
  <c r="BO158" i="25"/>
  <c r="BO156" i="25"/>
  <c r="BO154" i="25"/>
  <c r="BO152" i="25"/>
  <c r="BO150" i="25"/>
  <c r="BO148" i="25"/>
  <c r="BO146" i="25"/>
  <c r="BO144" i="25"/>
  <c r="BO142" i="25"/>
  <c r="BO140" i="25"/>
  <c r="BO138" i="25"/>
  <c r="BO136" i="25"/>
  <c r="BO134" i="25"/>
  <c r="BO132" i="25"/>
  <c r="BO130" i="25"/>
  <c r="BO128" i="25"/>
  <c r="BO126" i="25"/>
  <c r="BO124" i="25"/>
  <c r="BO122" i="25"/>
  <c r="BO118" i="25"/>
  <c r="BO114" i="25"/>
  <c r="BO111" i="25"/>
  <c r="BO109" i="25"/>
  <c r="BO107" i="25"/>
  <c r="BO105" i="25"/>
  <c r="BO103" i="25"/>
  <c r="BO101" i="25"/>
  <c r="BO99" i="25"/>
  <c r="BO97" i="25"/>
  <c r="BO95" i="25"/>
  <c r="BO93" i="25"/>
  <c r="BO91" i="25"/>
  <c r="BO89" i="25"/>
  <c r="BO87" i="25"/>
  <c r="BO85" i="25"/>
  <c r="BO83" i="25"/>
  <c r="BO81" i="25"/>
  <c r="BO120" i="25"/>
  <c r="BO116" i="25"/>
  <c r="BO112" i="25"/>
  <c r="BO110" i="25"/>
  <c r="BO108" i="25"/>
  <c r="BO106" i="25"/>
  <c r="BO104" i="25"/>
  <c r="BO102" i="25"/>
  <c r="BO100" i="25"/>
  <c r="BO98" i="25"/>
  <c r="BO96" i="25"/>
  <c r="BO94" i="25"/>
  <c r="BO92" i="25"/>
  <c r="BO90" i="25"/>
  <c r="BO88" i="25"/>
  <c r="BO86" i="25"/>
  <c r="BO84" i="25"/>
  <c r="BO82" i="25"/>
  <c r="BO80" i="25"/>
  <c r="BO78" i="25"/>
  <c r="BO76" i="25"/>
  <c r="BO73" i="25"/>
  <c r="BO72" i="25"/>
  <c r="BO70" i="25"/>
  <c r="BO298" i="25"/>
  <c r="BO71" i="25"/>
  <c r="BO217" i="25"/>
  <c r="BO77" i="25"/>
  <c r="BO75" i="25"/>
  <c r="BO67" i="25"/>
  <c r="BO65" i="25"/>
  <c r="BO63" i="25"/>
  <c r="BO61" i="25"/>
  <c r="BO59" i="25"/>
  <c r="BO57" i="25"/>
  <c r="BO55" i="25"/>
  <c r="BO53" i="25"/>
  <c r="BO51" i="25"/>
  <c r="BO49" i="25"/>
  <c r="BO47" i="25"/>
  <c r="BO45" i="25"/>
  <c r="BO43" i="25"/>
  <c r="BO41" i="25"/>
  <c r="BO39" i="25"/>
  <c r="BO37" i="25"/>
  <c r="BO35" i="25"/>
  <c r="BO33" i="25"/>
  <c r="BO31" i="25"/>
  <c r="BO29" i="25"/>
  <c r="BO27" i="25"/>
  <c r="BO25" i="25"/>
  <c r="BO23" i="25"/>
  <c r="BO21" i="25"/>
  <c r="BO19" i="25"/>
  <c r="BO17" i="25"/>
  <c r="BO15" i="25"/>
  <c r="BO13" i="25"/>
  <c r="BO11" i="25"/>
  <c r="BO9" i="25"/>
  <c r="BO6" i="25"/>
  <c r="BO4" i="25"/>
  <c r="BO79" i="25"/>
  <c r="BO68" i="25"/>
  <c r="BO66" i="25"/>
  <c r="BO64" i="25"/>
  <c r="BO62" i="25"/>
  <c r="BO60" i="25"/>
  <c r="BO58" i="25"/>
  <c r="BO56" i="25"/>
  <c r="BO54" i="25"/>
  <c r="BO52" i="25"/>
  <c r="BO50" i="25"/>
  <c r="BO48" i="25"/>
  <c r="BO46" i="25"/>
  <c r="BO44" i="25"/>
  <c r="BO42" i="25"/>
  <c r="BO40" i="25"/>
  <c r="BO38" i="25"/>
  <c r="BO36" i="25"/>
  <c r="BO34" i="25"/>
  <c r="BO32" i="25"/>
  <c r="BO30" i="25"/>
  <c r="BO28" i="25"/>
  <c r="BO26" i="25"/>
  <c r="BO24" i="25"/>
  <c r="BO22" i="25"/>
  <c r="BO20" i="25"/>
  <c r="BO18" i="25"/>
  <c r="BO16" i="25"/>
  <c r="BO14" i="25"/>
  <c r="BO12" i="25"/>
  <c r="BO10" i="25"/>
  <c r="BO8" i="25"/>
  <c r="BO5" i="25"/>
  <c r="D9" i="23"/>
  <c r="D8" i="23"/>
  <c r="D7" i="23"/>
  <c r="D6" i="23"/>
  <c r="K10" i="21"/>
  <c r="G37" i="22"/>
  <c r="G36" i="22" l="1"/>
  <c r="G29" i="22"/>
  <c r="G22" i="22"/>
  <c r="G14" i="22"/>
  <c r="G11" i="22"/>
  <c r="F11" i="22"/>
  <c r="G10" i="19"/>
  <c r="F36" i="22"/>
  <c r="F29" i="22"/>
  <c r="F22" i="22"/>
  <c r="G10" i="21" l="1"/>
  <c r="J10" i="21" s="1"/>
  <c r="K9" i="21"/>
  <c r="G9" i="21"/>
  <c r="J9" i="21" s="1"/>
  <c r="K8" i="21"/>
  <c r="G8" i="21"/>
  <c r="F8" i="21"/>
  <c r="K7" i="21"/>
  <c r="F7" i="21"/>
  <c r="J7" i="21" s="1"/>
  <c r="B7" i="21"/>
  <c r="B8" i="21" s="1"/>
  <c r="B9" i="21" s="1"/>
  <c r="B10" i="21" s="1"/>
  <c r="K6" i="21"/>
  <c r="G6" i="21"/>
  <c r="G14" i="21" s="1"/>
  <c r="F6" i="21"/>
  <c r="F14" i="21" s="1"/>
  <c r="D15" i="3" s="1"/>
  <c r="F14" i="17"/>
  <c r="K14" i="21" l="1"/>
  <c r="L10" i="21"/>
  <c r="M10" i="21" s="1"/>
  <c r="L9" i="21"/>
  <c r="M9" i="21" s="1"/>
  <c r="J6" i="21"/>
  <c r="L7" i="21"/>
  <c r="M7" i="21" s="1"/>
  <c r="J8" i="21"/>
  <c r="F9" i="18"/>
  <c r="M12" i="17"/>
  <c r="F8" i="18"/>
  <c r="F7" i="18"/>
  <c r="E12" i="18"/>
  <c r="D11" i="18"/>
  <c r="D8" i="18"/>
  <c r="D9" i="18"/>
  <c r="D7" i="18"/>
  <c r="F31" i="19"/>
  <c r="G31" i="19"/>
  <c r="G50" i="14"/>
  <c r="F50" i="14"/>
  <c r="G30" i="19"/>
  <c r="G23" i="19"/>
  <c r="G20" i="19"/>
  <c r="G13" i="19"/>
  <c r="G10" i="14"/>
  <c r="F30" i="19"/>
  <c r="F23" i="19"/>
  <c r="F20" i="19"/>
  <c r="F13" i="19"/>
  <c r="F10" i="19"/>
  <c r="E6" i="23" l="1"/>
  <c r="J14" i="21"/>
  <c r="I16" i="21" s="1"/>
  <c r="L6" i="21"/>
  <c r="L8" i="21"/>
  <c r="M8" i="21" s="1"/>
  <c r="E7" i="23"/>
  <c r="F7" i="23" s="1"/>
  <c r="E15" i="3"/>
  <c r="E8" i="23"/>
  <c r="F8" i="23" s="1"/>
  <c r="D19" i="3"/>
  <c r="F6" i="23"/>
  <c r="G16" i="21"/>
  <c r="E9" i="18"/>
  <c r="E8" i="18"/>
  <c r="E7" i="18"/>
  <c r="L10" i="3"/>
  <c r="N13" i="3"/>
  <c r="D14" i="3"/>
  <c r="F12" i="17"/>
  <c r="F19" i="16"/>
  <c r="N10" i="16"/>
  <c r="M6" i="21" l="1"/>
  <c r="M14" i="21" s="1"/>
  <c r="L14" i="21"/>
  <c r="E19" i="3"/>
  <c r="H15" i="3"/>
  <c r="F11" i="23"/>
  <c r="E11" i="23"/>
  <c r="E12" i="23" s="1"/>
  <c r="F16" i="21"/>
  <c r="H16" i="21"/>
  <c r="F11" i="18"/>
  <c r="K10" i="17"/>
  <c r="G10" i="17"/>
  <c r="F10" i="17"/>
  <c r="K9" i="17"/>
  <c r="G9" i="17"/>
  <c r="F9" i="17"/>
  <c r="K8" i="17"/>
  <c r="G8" i="17"/>
  <c r="F8" i="17"/>
  <c r="K7" i="17"/>
  <c r="G7" i="17"/>
  <c r="F7" i="17"/>
  <c r="K6" i="17"/>
  <c r="G6" i="17"/>
  <c r="J6" i="17" s="1"/>
  <c r="E6" i="18" s="1"/>
  <c r="F6" i="18" s="1"/>
  <c r="J16" i="21" l="1"/>
  <c r="E11" i="18"/>
  <c r="J7" i="17"/>
  <c r="L7" i="17" s="1"/>
  <c r="M7" i="17" s="1"/>
  <c r="J10" i="17"/>
  <c r="L10" i="17" s="1"/>
  <c r="M10" i="17" s="1"/>
  <c r="J8" i="17"/>
  <c r="J9" i="17"/>
  <c r="L9" i="17" s="1"/>
  <c r="M9" i="17" s="1"/>
  <c r="L6" i="17"/>
  <c r="M6" i="17" s="1"/>
  <c r="L8" i="17"/>
  <c r="M8" i="17" s="1"/>
  <c r="I12" i="17"/>
  <c r="H12" i="17"/>
  <c r="B7" i="17"/>
  <c r="B8" i="17" s="1"/>
  <c r="B9" i="17" s="1"/>
  <c r="B10" i="17" s="1"/>
  <c r="K12" i="17"/>
  <c r="I14" i="3" s="1"/>
  <c r="J12" i="17" l="1"/>
  <c r="G12" i="17"/>
  <c r="E14" i="3" l="1"/>
  <c r="G14" i="17"/>
  <c r="I14" i="17"/>
  <c r="H14" i="17"/>
  <c r="J14" i="17" s="1"/>
  <c r="L12" i="17"/>
  <c r="O10" i="16"/>
  <c r="D11" i="15" l="1"/>
  <c r="F7" i="15"/>
  <c r="F6" i="15"/>
  <c r="F8" i="15"/>
  <c r="E8" i="15"/>
  <c r="K14" i="16"/>
  <c r="G14" i="16"/>
  <c r="F14" i="16"/>
  <c r="K13" i="16"/>
  <c r="G13" i="16"/>
  <c r="J13" i="16" s="1"/>
  <c r="K12" i="16"/>
  <c r="G12" i="16"/>
  <c r="G17" i="16" s="1"/>
  <c r="F12" i="16"/>
  <c r="J12" i="16" s="1"/>
  <c r="K11" i="16"/>
  <c r="K17" i="16" s="1"/>
  <c r="G11" i="16"/>
  <c r="J11" i="16" s="1"/>
  <c r="L12" i="16" l="1"/>
  <c r="M12" i="16" s="1"/>
  <c r="O12" i="16" s="1"/>
  <c r="N12" i="16"/>
  <c r="F17" i="16"/>
  <c r="D13" i="3" s="1"/>
  <c r="L11" i="16"/>
  <c r="N11" i="16"/>
  <c r="J14" i="16"/>
  <c r="N14" i="16" s="1"/>
  <c r="L13" i="16"/>
  <c r="M13" i="16" s="1"/>
  <c r="N13" i="16"/>
  <c r="L14" i="16" l="1"/>
  <c r="M14" i="16" s="1"/>
  <c r="O14" i="16" s="1"/>
  <c r="N15" i="16"/>
  <c r="E9" i="15"/>
  <c r="M11" i="16"/>
  <c r="L17" i="16"/>
  <c r="J17" i="16"/>
  <c r="O13" i="16"/>
  <c r="L12" i="3"/>
  <c r="F6" i="6"/>
  <c r="D9" i="15"/>
  <c r="D8" i="15"/>
  <c r="D7" i="15"/>
  <c r="D6" i="15"/>
  <c r="G47" i="14"/>
  <c r="G40" i="14"/>
  <c r="G33" i="14"/>
  <c r="G26" i="14"/>
  <c r="G19" i="14"/>
  <c r="G16" i="14"/>
  <c r="G13" i="14"/>
  <c r="L11" i="3"/>
  <c r="N12" i="3"/>
  <c r="N11" i="3"/>
  <c r="I17" i="16"/>
  <c r="H17" i="16"/>
  <c r="K10" i="16"/>
  <c r="G10" i="16"/>
  <c r="F10" i="16"/>
  <c r="J10" i="16" s="1"/>
  <c r="K9" i="16"/>
  <c r="G9" i="16"/>
  <c r="F9" i="16"/>
  <c r="K8" i="16"/>
  <c r="G8" i="16"/>
  <c r="J8" i="16" s="1"/>
  <c r="K7" i="16"/>
  <c r="G7" i="16"/>
  <c r="F7" i="16"/>
  <c r="B7" i="16"/>
  <c r="B8" i="16" s="1"/>
  <c r="B9" i="16" s="1"/>
  <c r="B10" i="16" s="1"/>
  <c r="K6" i="16"/>
  <c r="G6" i="16"/>
  <c r="F6" i="16"/>
  <c r="E18" i="8"/>
  <c r="F9" i="15" l="1"/>
  <c r="F11" i="15" s="1"/>
  <c r="E11" i="15"/>
  <c r="E12" i="15" s="1"/>
  <c r="O11" i="16"/>
  <c r="M17" i="16"/>
  <c r="J7" i="16"/>
  <c r="L7" i="16" s="1"/>
  <c r="M7" i="16" s="1"/>
  <c r="L8" i="16"/>
  <c r="M8" i="16" s="1"/>
  <c r="L10" i="16"/>
  <c r="M10" i="16" s="1"/>
  <c r="E13" i="3"/>
  <c r="I13" i="3"/>
  <c r="J9" i="16"/>
  <c r="L9" i="16" s="1"/>
  <c r="M9" i="16" s="1"/>
  <c r="E7" i="15"/>
  <c r="J6" i="16"/>
  <c r="F47" i="14"/>
  <c r="F40" i="14"/>
  <c r="F19" i="14"/>
  <c r="F16" i="14"/>
  <c r="F13" i="14"/>
  <c r="F10" i="14"/>
  <c r="O15" i="16" l="1"/>
  <c r="P12" i="16"/>
  <c r="E6" i="15"/>
  <c r="L6" i="16"/>
  <c r="E6" i="10"/>
  <c r="F6" i="10"/>
  <c r="I6" i="10"/>
  <c r="F7" i="10"/>
  <c r="I7" i="10"/>
  <c r="E8" i="10"/>
  <c r="I8" i="10"/>
  <c r="E9" i="10"/>
  <c r="F9" i="10"/>
  <c r="I9" i="10"/>
  <c r="E6" i="6"/>
  <c r="F10" i="10"/>
  <c r="I10" i="10"/>
  <c r="E11" i="10"/>
  <c r="F11" i="10"/>
  <c r="I11" i="10"/>
  <c r="E7" i="6"/>
  <c r="E12" i="10"/>
  <c r="F12" i="10"/>
  <c r="I12" i="10"/>
  <c r="E8" i="6"/>
  <c r="F13" i="10"/>
  <c r="I13" i="10"/>
  <c r="E14" i="10"/>
  <c r="F14" i="10"/>
  <c r="I14" i="10"/>
  <c r="F15" i="10"/>
  <c r="I15" i="10"/>
  <c r="E16" i="10"/>
  <c r="F16" i="10"/>
  <c r="I16" i="10"/>
  <c r="E17" i="10"/>
  <c r="F17" i="10"/>
  <c r="I17" i="10"/>
  <c r="E9" i="6"/>
  <c r="E11" i="6"/>
  <c r="E12" i="6"/>
  <c r="D9" i="6"/>
  <c r="D8" i="6"/>
  <c r="D7" i="6"/>
  <c r="D6" i="6"/>
  <c r="G41" i="11"/>
  <c r="G40" i="11"/>
  <c r="G37" i="11"/>
  <c r="G34" i="11"/>
  <c r="G27" i="11"/>
  <c r="G20" i="11"/>
  <c r="G13" i="11"/>
  <c r="G10" i="11"/>
  <c r="E10" i="11"/>
  <c r="F10" i="11"/>
  <c r="E12" i="11"/>
  <c r="F13" i="11"/>
  <c r="F20" i="11"/>
  <c r="F27" i="11"/>
  <c r="F34" i="11"/>
  <c r="F37" i="11"/>
  <c r="F40" i="11"/>
  <c r="F41" i="11"/>
  <c r="F38" i="7"/>
  <c r="F39" i="7"/>
  <c r="H38" i="7"/>
  <c r="H34" i="7"/>
  <c r="H10" i="7"/>
  <c r="D11" i="6"/>
  <c r="E8" i="8"/>
  <c r="I8" i="8" s="1"/>
  <c r="F8" i="8"/>
  <c r="E7" i="8"/>
  <c r="I7" i="8"/>
  <c r="E13" i="8"/>
  <c r="F13" i="8"/>
  <c r="F16" i="8" s="1"/>
  <c r="F12" i="8"/>
  <c r="I12" i="8"/>
  <c r="E6" i="8"/>
  <c r="I6" i="8"/>
  <c r="E6" i="4"/>
  <c r="F9" i="8"/>
  <c r="I9" i="8"/>
  <c r="F10" i="8"/>
  <c r="I10" i="8"/>
  <c r="E11" i="8"/>
  <c r="F11" i="8"/>
  <c r="I11" i="8"/>
  <c r="E8" i="4"/>
  <c r="E14" i="8"/>
  <c r="F14" i="8"/>
  <c r="I14" i="8"/>
  <c r="E10" i="4"/>
  <c r="F9" i="6"/>
  <c r="F8" i="6"/>
  <c r="F7" i="6"/>
  <c r="J17" i="10"/>
  <c r="J16" i="10"/>
  <c r="J15" i="10"/>
  <c r="J14" i="10"/>
  <c r="J13" i="10"/>
  <c r="J12" i="10"/>
  <c r="J11" i="10"/>
  <c r="J10" i="10"/>
  <c r="J9" i="10"/>
  <c r="J7" i="10"/>
  <c r="J6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J18" i="10"/>
  <c r="I18" i="10"/>
  <c r="F18" i="10"/>
  <c r="E18" i="10"/>
  <c r="G18" i="10"/>
  <c r="H18" i="10"/>
  <c r="E20" i="10"/>
  <c r="F20" i="10"/>
  <c r="G20" i="10"/>
  <c r="H20" i="10"/>
  <c r="I20" i="10"/>
  <c r="D12" i="3"/>
  <c r="E12" i="3"/>
  <c r="H12" i="3"/>
  <c r="I12" i="3"/>
  <c r="J12" i="3"/>
  <c r="H20" i="7"/>
  <c r="H27" i="7"/>
  <c r="F27" i="7"/>
  <c r="D12" i="4"/>
  <c r="E16" i="8"/>
  <c r="D11" i="3" s="1"/>
  <c r="J6" i="8"/>
  <c r="J7" i="8"/>
  <c r="J8" i="8"/>
  <c r="J9" i="8"/>
  <c r="J10" i="8"/>
  <c r="J11" i="8"/>
  <c r="J12" i="8"/>
  <c r="J13" i="8"/>
  <c r="J14" i="8"/>
  <c r="J16" i="8"/>
  <c r="I11" i="3"/>
  <c r="K6" i="8"/>
  <c r="K7" i="8"/>
  <c r="K9" i="8"/>
  <c r="K10" i="8"/>
  <c r="K11" i="8"/>
  <c r="K12" i="8"/>
  <c r="K14" i="8"/>
  <c r="F8" i="4"/>
  <c r="F10" i="4"/>
  <c r="F11" i="6"/>
  <c r="B7" i="10"/>
  <c r="B9" i="10"/>
  <c r="I6" i="3"/>
  <c r="H16" i="8"/>
  <c r="G16" i="8"/>
  <c r="D7" i="8"/>
  <c r="D8" i="8"/>
  <c r="D9" i="8"/>
  <c r="D10" i="8"/>
  <c r="D11" i="8"/>
  <c r="D12" i="8"/>
  <c r="D13" i="8"/>
  <c r="D14" i="8"/>
  <c r="B7" i="8"/>
  <c r="B8" i="8"/>
  <c r="B9" i="8"/>
  <c r="B10" i="8"/>
  <c r="B11" i="8"/>
  <c r="B12" i="8"/>
  <c r="B13" i="8"/>
  <c r="B14" i="8"/>
  <c r="F40" i="7"/>
  <c r="L9" i="3"/>
  <c r="I10" i="3"/>
  <c r="F10" i="3"/>
  <c r="E10" i="3"/>
  <c r="D10" i="3"/>
  <c r="I9" i="3"/>
  <c r="E9" i="3"/>
  <c r="D9" i="3"/>
  <c r="I8" i="3"/>
  <c r="F8" i="3"/>
  <c r="E8" i="3"/>
  <c r="G8" i="3"/>
  <c r="D8" i="3"/>
  <c r="D7" i="3"/>
  <c r="I7" i="3"/>
  <c r="F7" i="3"/>
  <c r="E7" i="3"/>
  <c r="D6" i="3"/>
  <c r="E6" i="3"/>
  <c r="H13" i="7"/>
  <c r="F34" i="7"/>
  <c r="F20" i="7"/>
  <c r="F13" i="7"/>
  <c r="E10" i="7"/>
  <c r="F10" i="7"/>
  <c r="E43" i="5"/>
  <c r="E42" i="5"/>
  <c r="D10" i="4"/>
  <c r="D9" i="4"/>
  <c r="D8" i="4"/>
  <c r="D7" i="4"/>
  <c r="F37" i="5"/>
  <c r="F31" i="5"/>
  <c r="F25" i="5"/>
  <c r="F19" i="5"/>
  <c r="F14" i="5"/>
  <c r="F8" i="5"/>
  <c r="E31" i="5"/>
  <c r="E25" i="5"/>
  <c r="D17" i="5"/>
  <c r="E19" i="5"/>
  <c r="E14" i="5"/>
  <c r="E8" i="5"/>
  <c r="E40" i="5"/>
  <c r="H13" i="3"/>
  <c r="H14" i="3"/>
  <c r="H16" i="3"/>
  <c r="H17" i="3"/>
  <c r="J17" i="3"/>
  <c r="G6" i="3"/>
  <c r="CQ281" i="1"/>
  <c r="CO281" i="1"/>
  <c r="CI281" i="1"/>
  <c r="CG281" i="1"/>
  <c r="CA281" i="1"/>
  <c r="BY281" i="1"/>
  <c r="BS281" i="1"/>
  <c r="BQ281" i="1"/>
  <c r="BK281" i="1"/>
  <c r="BI281" i="1"/>
  <c r="BC281" i="1"/>
  <c r="BA281" i="1"/>
  <c r="AU281" i="1"/>
  <c r="AS281" i="1"/>
  <c r="AM281" i="1"/>
  <c r="AK281" i="1"/>
  <c r="AE281" i="1"/>
  <c r="AC281" i="1"/>
  <c r="W281" i="1"/>
  <c r="U281" i="1"/>
  <c r="O281" i="1"/>
  <c r="M281" i="1"/>
  <c r="G281" i="1"/>
  <c r="E281" i="1"/>
  <c r="CY280" i="1"/>
  <c r="CW280" i="1"/>
  <c r="CY279" i="1"/>
  <c r="CW279" i="1"/>
  <c r="CY278" i="1"/>
  <c r="CW278" i="1"/>
  <c r="CQ276" i="1"/>
  <c r="CO276" i="1"/>
  <c r="CI276" i="1"/>
  <c r="CG276" i="1"/>
  <c r="CA276" i="1"/>
  <c r="BY276" i="1"/>
  <c r="BS276" i="1"/>
  <c r="BQ276" i="1"/>
  <c r="BK276" i="1"/>
  <c r="BI276" i="1"/>
  <c r="BC276" i="1"/>
  <c r="BA276" i="1"/>
  <c r="AU276" i="1"/>
  <c r="AS276" i="1"/>
  <c r="AM276" i="1"/>
  <c r="AK276" i="1"/>
  <c r="AE276" i="1"/>
  <c r="AC276" i="1"/>
  <c r="W276" i="1"/>
  <c r="U276" i="1"/>
  <c r="O276" i="1"/>
  <c r="M276" i="1"/>
  <c r="G276" i="1"/>
  <c r="E276" i="1"/>
  <c r="CY275" i="1"/>
  <c r="CW275" i="1"/>
  <c r="CQ273" i="1"/>
  <c r="CO273" i="1"/>
  <c r="CI273" i="1"/>
  <c r="CG273" i="1"/>
  <c r="CA273" i="1"/>
  <c r="BY273" i="1"/>
  <c r="BS273" i="1"/>
  <c r="BQ273" i="1"/>
  <c r="BK273" i="1"/>
  <c r="BI273" i="1"/>
  <c r="BC273" i="1"/>
  <c r="BA273" i="1"/>
  <c r="AU273" i="1"/>
  <c r="AS273" i="1"/>
  <c r="AM273" i="1"/>
  <c r="AK273" i="1"/>
  <c r="AE273" i="1"/>
  <c r="AC273" i="1"/>
  <c r="W273" i="1"/>
  <c r="U273" i="1"/>
  <c r="O273" i="1"/>
  <c r="M273" i="1"/>
  <c r="G273" i="1"/>
  <c r="E273" i="1"/>
  <c r="CW273" i="1"/>
  <c r="CY272" i="1"/>
  <c r="CW272" i="1"/>
  <c r="CY271" i="1"/>
  <c r="CW271" i="1"/>
  <c r="CY270" i="1"/>
  <c r="CW270" i="1"/>
  <c r="CY269" i="1"/>
  <c r="CW269" i="1"/>
  <c r="CQ266" i="1"/>
  <c r="CO266" i="1"/>
  <c r="CI266" i="1"/>
  <c r="CG266" i="1"/>
  <c r="CA266" i="1"/>
  <c r="BY266" i="1"/>
  <c r="BS266" i="1"/>
  <c r="BQ266" i="1"/>
  <c r="BK266" i="1"/>
  <c r="BI266" i="1"/>
  <c r="BC266" i="1"/>
  <c r="BA266" i="1"/>
  <c r="AU266" i="1"/>
  <c r="AS266" i="1"/>
  <c r="AM266" i="1"/>
  <c r="AK266" i="1"/>
  <c r="AE266" i="1"/>
  <c r="AC266" i="1"/>
  <c r="W266" i="1"/>
  <c r="U266" i="1"/>
  <c r="O266" i="1"/>
  <c r="M266" i="1"/>
  <c r="G266" i="1"/>
  <c r="E266" i="1"/>
  <c r="CY265" i="1"/>
  <c r="CW265" i="1"/>
  <c r="CY264" i="1"/>
  <c r="CW264" i="1"/>
  <c r="CY263" i="1"/>
  <c r="CW263" i="1"/>
  <c r="CY262" i="1"/>
  <c r="CW262" i="1"/>
  <c r="CY261" i="1"/>
  <c r="CW261" i="1"/>
  <c r="CY260" i="1"/>
  <c r="CW260" i="1"/>
  <c r="CY259" i="1"/>
  <c r="CW259" i="1"/>
  <c r="CY258" i="1"/>
  <c r="CW258" i="1"/>
  <c r="CY257" i="1"/>
  <c r="CW257" i="1"/>
  <c r="CY256" i="1"/>
  <c r="CW256" i="1"/>
  <c r="CY255" i="1"/>
  <c r="CW255" i="1"/>
  <c r="CY254" i="1"/>
  <c r="CW254" i="1"/>
  <c r="CY253" i="1"/>
  <c r="CW253" i="1"/>
  <c r="CY252" i="1"/>
  <c r="CW252" i="1"/>
  <c r="CY251" i="1"/>
  <c r="CW251" i="1"/>
  <c r="CY250" i="1"/>
  <c r="CW250" i="1"/>
  <c r="CY249" i="1"/>
  <c r="CW249" i="1"/>
  <c r="CY248" i="1"/>
  <c r="CW248" i="1"/>
  <c r="CY247" i="1"/>
  <c r="CW247" i="1"/>
  <c r="CY246" i="1"/>
  <c r="CW246" i="1"/>
  <c r="CY245" i="1"/>
  <c r="CW245" i="1"/>
  <c r="CY244" i="1"/>
  <c r="CW244" i="1"/>
  <c r="CY243" i="1"/>
  <c r="CW243" i="1"/>
  <c r="CY242" i="1"/>
  <c r="CW242" i="1"/>
  <c r="CY241" i="1"/>
  <c r="CW241" i="1"/>
  <c r="CY240" i="1"/>
  <c r="CW240" i="1"/>
  <c r="CY239" i="1"/>
  <c r="CW239" i="1"/>
  <c r="CY238" i="1"/>
  <c r="CW238" i="1"/>
  <c r="CY237" i="1"/>
  <c r="CW237" i="1"/>
  <c r="CY236" i="1"/>
  <c r="CW236" i="1"/>
  <c r="CY235" i="1"/>
  <c r="CW235" i="1"/>
  <c r="CY234" i="1"/>
  <c r="CW234" i="1"/>
  <c r="CY233" i="1"/>
  <c r="CW233" i="1"/>
  <c r="CY232" i="1"/>
  <c r="CW232" i="1"/>
  <c r="CY231" i="1"/>
  <c r="CW231" i="1"/>
  <c r="CY230" i="1"/>
  <c r="CW230" i="1"/>
  <c r="CY229" i="1"/>
  <c r="CW229" i="1"/>
  <c r="CY228" i="1"/>
  <c r="CW228" i="1"/>
  <c r="CY227" i="1"/>
  <c r="CW227" i="1"/>
  <c r="CY226" i="1"/>
  <c r="CW226" i="1"/>
  <c r="CY225" i="1"/>
  <c r="CW225" i="1"/>
  <c r="CY224" i="1"/>
  <c r="CW224" i="1"/>
  <c r="CY223" i="1"/>
  <c r="CW223" i="1"/>
  <c r="CY222" i="1"/>
  <c r="CW222" i="1"/>
  <c r="CY221" i="1"/>
  <c r="CW221" i="1"/>
  <c r="CY220" i="1"/>
  <c r="CW220" i="1"/>
  <c r="CY219" i="1"/>
  <c r="CW219" i="1"/>
  <c r="CY218" i="1"/>
  <c r="CW218" i="1"/>
  <c r="CY217" i="1"/>
  <c r="CW217" i="1"/>
  <c r="CY216" i="1"/>
  <c r="CW216" i="1"/>
  <c r="CY215" i="1"/>
  <c r="CW215" i="1"/>
  <c r="CY214" i="1"/>
  <c r="CW214" i="1"/>
  <c r="CY213" i="1"/>
  <c r="CW213" i="1"/>
  <c r="CY212" i="1"/>
  <c r="CW212" i="1"/>
  <c r="CY211" i="1"/>
  <c r="CW211" i="1"/>
  <c r="CY210" i="1"/>
  <c r="CW210" i="1"/>
  <c r="CY209" i="1"/>
  <c r="CW209" i="1"/>
  <c r="CY208" i="1"/>
  <c r="CW208" i="1"/>
  <c r="CY207" i="1"/>
  <c r="CW207" i="1"/>
  <c r="CY206" i="1"/>
  <c r="CW206" i="1"/>
  <c r="CY205" i="1"/>
  <c r="CW205" i="1"/>
  <c r="CY204" i="1"/>
  <c r="CW204" i="1"/>
  <c r="CY203" i="1"/>
  <c r="CW203" i="1"/>
  <c r="CY202" i="1"/>
  <c r="CW202" i="1"/>
  <c r="CY201" i="1"/>
  <c r="CW201" i="1"/>
  <c r="CY200" i="1"/>
  <c r="CW200" i="1"/>
  <c r="CY199" i="1"/>
  <c r="CW199" i="1"/>
  <c r="CY198" i="1"/>
  <c r="CW198" i="1"/>
  <c r="CY197" i="1"/>
  <c r="CW197" i="1"/>
  <c r="CY196" i="1"/>
  <c r="CW196" i="1"/>
  <c r="CY195" i="1"/>
  <c r="CW195" i="1"/>
  <c r="CY194" i="1"/>
  <c r="CW194" i="1"/>
  <c r="CY193" i="1"/>
  <c r="CW193" i="1"/>
  <c r="CY192" i="1"/>
  <c r="CW192" i="1"/>
  <c r="CY191" i="1"/>
  <c r="CW191" i="1"/>
  <c r="CY190" i="1"/>
  <c r="CW190" i="1"/>
  <c r="CY189" i="1"/>
  <c r="CW189" i="1"/>
  <c r="CY188" i="1"/>
  <c r="CW188" i="1"/>
  <c r="CY187" i="1"/>
  <c r="CW187" i="1"/>
  <c r="CY186" i="1"/>
  <c r="CW186" i="1"/>
  <c r="CY185" i="1"/>
  <c r="CW185" i="1"/>
  <c r="CY184" i="1"/>
  <c r="CW184" i="1"/>
  <c r="CY183" i="1"/>
  <c r="CW183" i="1"/>
  <c r="CY182" i="1"/>
  <c r="CW182" i="1"/>
  <c r="CY181" i="1"/>
  <c r="CW181" i="1"/>
  <c r="CY180" i="1"/>
  <c r="CW180" i="1"/>
  <c r="CY179" i="1"/>
  <c r="CW179" i="1"/>
  <c r="CY178" i="1"/>
  <c r="CW178" i="1"/>
  <c r="CY177" i="1"/>
  <c r="CW177" i="1"/>
  <c r="CY176" i="1"/>
  <c r="CW176" i="1"/>
  <c r="CY175" i="1"/>
  <c r="CW175" i="1"/>
  <c r="CY174" i="1"/>
  <c r="CW174" i="1"/>
  <c r="CY173" i="1"/>
  <c r="CW173" i="1"/>
  <c r="CY172" i="1"/>
  <c r="CW172" i="1"/>
  <c r="CY171" i="1"/>
  <c r="CW171" i="1"/>
  <c r="CY170" i="1"/>
  <c r="CW170" i="1"/>
  <c r="CY169" i="1"/>
  <c r="CW169" i="1"/>
  <c r="CY168" i="1"/>
  <c r="CW168" i="1"/>
  <c r="CY167" i="1"/>
  <c r="CW167" i="1"/>
  <c r="CY166" i="1"/>
  <c r="CW166" i="1"/>
  <c r="CY165" i="1"/>
  <c r="CW165" i="1"/>
  <c r="CY164" i="1"/>
  <c r="CW164" i="1"/>
  <c r="CY163" i="1"/>
  <c r="CW163" i="1"/>
  <c r="CY162" i="1"/>
  <c r="CW162" i="1"/>
  <c r="CY161" i="1"/>
  <c r="CW161" i="1"/>
  <c r="CY160" i="1"/>
  <c r="CW160" i="1"/>
  <c r="CY159" i="1"/>
  <c r="CW159" i="1"/>
  <c r="CY158" i="1"/>
  <c r="CW158" i="1"/>
  <c r="CY157" i="1"/>
  <c r="CW157" i="1"/>
  <c r="CY156" i="1"/>
  <c r="CW156" i="1"/>
  <c r="CY155" i="1"/>
  <c r="CW155" i="1"/>
  <c r="CY154" i="1"/>
  <c r="CW154" i="1"/>
  <c r="CY153" i="1"/>
  <c r="CW153" i="1"/>
  <c r="CY152" i="1"/>
  <c r="CW152" i="1"/>
  <c r="CY151" i="1"/>
  <c r="CW151" i="1"/>
  <c r="CY150" i="1"/>
  <c r="CW150" i="1"/>
  <c r="CY149" i="1"/>
  <c r="CW149" i="1"/>
  <c r="CY148" i="1"/>
  <c r="CW148" i="1"/>
  <c r="CY147" i="1"/>
  <c r="CW147" i="1"/>
  <c r="CY146" i="1"/>
  <c r="CW146" i="1"/>
  <c r="CY145" i="1"/>
  <c r="CW145" i="1"/>
  <c r="CY144" i="1"/>
  <c r="CW144" i="1"/>
  <c r="CY143" i="1"/>
  <c r="CW143" i="1"/>
  <c r="CY142" i="1"/>
  <c r="CW142" i="1"/>
  <c r="CY141" i="1"/>
  <c r="CW141" i="1"/>
  <c r="CY140" i="1"/>
  <c r="CW140" i="1"/>
  <c r="CY139" i="1"/>
  <c r="CW139" i="1"/>
  <c r="CY138" i="1"/>
  <c r="CW138" i="1"/>
  <c r="CY137" i="1"/>
  <c r="CW137" i="1"/>
  <c r="CY136" i="1"/>
  <c r="CW136" i="1"/>
  <c r="CY135" i="1"/>
  <c r="CW135" i="1"/>
  <c r="CY134" i="1"/>
  <c r="CW134" i="1"/>
  <c r="CY133" i="1"/>
  <c r="CW133" i="1"/>
  <c r="CY132" i="1"/>
  <c r="CW132" i="1"/>
  <c r="CY131" i="1"/>
  <c r="CW131" i="1"/>
  <c r="CY130" i="1"/>
  <c r="CW130" i="1"/>
  <c r="CY129" i="1"/>
  <c r="CW129" i="1"/>
  <c r="CY128" i="1"/>
  <c r="CW128" i="1"/>
  <c r="CY127" i="1"/>
  <c r="CW127" i="1"/>
  <c r="CY126" i="1"/>
  <c r="CW126" i="1"/>
  <c r="CY125" i="1"/>
  <c r="CW125" i="1"/>
  <c r="CY124" i="1"/>
  <c r="CW124" i="1"/>
  <c r="CY123" i="1"/>
  <c r="CW123" i="1"/>
  <c r="CY122" i="1"/>
  <c r="CW122" i="1"/>
  <c r="CY121" i="1"/>
  <c r="CW121" i="1"/>
  <c r="CY120" i="1"/>
  <c r="CW120" i="1"/>
  <c r="CY119" i="1"/>
  <c r="CW119" i="1"/>
  <c r="CY118" i="1"/>
  <c r="CW118" i="1"/>
  <c r="CY117" i="1"/>
  <c r="CW117" i="1"/>
  <c r="CY116" i="1"/>
  <c r="CW116" i="1"/>
  <c r="CY115" i="1"/>
  <c r="CW115" i="1"/>
  <c r="CY114" i="1"/>
  <c r="CW114" i="1"/>
  <c r="CY113" i="1"/>
  <c r="CW113" i="1"/>
  <c r="CY112" i="1"/>
  <c r="CW112" i="1"/>
  <c r="CY111" i="1"/>
  <c r="CW111" i="1"/>
  <c r="CY110" i="1"/>
  <c r="CW110" i="1"/>
  <c r="CY109" i="1"/>
  <c r="CW109" i="1"/>
  <c r="CY108" i="1"/>
  <c r="CW108" i="1"/>
  <c r="CY107" i="1"/>
  <c r="CW107" i="1"/>
  <c r="CY106" i="1"/>
  <c r="CW106" i="1"/>
  <c r="CY105" i="1"/>
  <c r="CW105" i="1"/>
  <c r="CY104" i="1"/>
  <c r="CW104" i="1"/>
  <c r="CY103" i="1"/>
  <c r="CW103" i="1"/>
  <c r="CY102" i="1"/>
  <c r="CW102" i="1"/>
  <c r="CY101" i="1"/>
  <c r="CW101" i="1"/>
  <c r="CY100" i="1"/>
  <c r="CW100" i="1"/>
  <c r="CY99" i="1"/>
  <c r="CW99" i="1"/>
  <c r="CY98" i="1"/>
  <c r="CW98" i="1"/>
  <c r="CY97" i="1"/>
  <c r="CW97" i="1"/>
  <c r="CY96" i="1"/>
  <c r="CW96" i="1"/>
  <c r="CY95" i="1"/>
  <c r="CW95" i="1"/>
  <c r="CY94" i="1"/>
  <c r="CW94" i="1"/>
  <c r="CY93" i="1"/>
  <c r="CW93" i="1"/>
  <c r="CY92" i="1"/>
  <c r="CW92" i="1"/>
  <c r="CY91" i="1"/>
  <c r="CW91" i="1"/>
  <c r="CY90" i="1"/>
  <c r="CW90" i="1"/>
  <c r="CY89" i="1"/>
  <c r="CW89" i="1"/>
  <c r="CY88" i="1"/>
  <c r="CW88" i="1"/>
  <c r="CY87" i="1"/>
  <c r="CW87" i="1"/>
  <c r="CY86" i="1"/>
  <c r="CW86" i="1"/>
  <c r="CY85" i="1"/>
  <c r="CW85" i="1"/>
  <c r="CY84" i="1"/>
  <c r="CW84" i="1"/>
  <c r="CY83" i="1"/>
  <c r="CW83" i="1"/>
  <c r="CY82" i="1"/>
  <c r="CW82" i="1"/>
  <c r="CY81" i="1"/>
  <c r="CW81" i="1"/>
  <c r="CY80" i="1"/>
  <c r="CW80" i="1"/>
  <c r="CY79" i="1"/>
  <c r="CW79" i="1"/>
  <c r="CY78" i="1"/>
  <c r="CW78" i="1"/>
  <c r="CY77" i="1"/>
  <c r="CW77" i="1"/>
  <c r="CY76" i="1"/>
  <c r="CW76" i="1"/>
  <c r="CY75" i="1"/>
  <c r="CW75" i="1"/>
  <c r="CY74" i="1"/>
  <c r="CW74" i="1"/>
  <c r="CY73" i="1"/>
  <c r="CW73" i="1"/>
  <c r="CY72" i="1"/>
  <c r="CW72" i="1"/>
  <c r="CY71" i="1"/>
  <c r="CW71" i="1"/>
  <c r="CY70" i="1"/>
  <c r="CW70" i="1"/>
  <c r="CY69" i="1"/>
  <c r="CW69" i="1"/>
  <c r="CY68" i="1"/>
  <c r="CW68" i="1"/>
  <c r="CY67" i="1"/>
  <c r="CW67" i="1"/>
  <c r="CY66" i="1"/>
  <c r="CW66" i="1"/>
  <c r="CY65" i="1"/>
  <c r="CW65" i="1"/>
  <c r="CY64" i="1"/>
  <c r="CW64" i="1"/>
  <c r="CY63" i="1"/>
  <c r="CW63" i="1"/>
  <c r="CY62" i="1"/>
  <c r="CW62" i="1"/>
  <c r="CY61" i="1"/>
  <c r="CW61" i="1"/>
  <c r="CY60" i="1"/>
  <c r="CW60" i="1"/>
  <c r="CY59" i="1"/>
  <c r="CW59" i="1"/>
  <c r="CY58" i="1"/>
  <c r="CW58" i="1"/>
  <c r="CY57" i="1"/>
  <c r="CW57" i="1"/>
  <c r="CY56" i="1"/>
  <c r="CW56" i="1"/>
  <c r="CQ54" i="1"/>
  <c r="CO54" i="1"/>
  <c r="CI54" i="1"/>
  <c r="CG54" i="1"/>
  <c r="CA54" i="1"/>
  <c r="BY54" i="1"/>
  <c r="BS54" i="1"/>
  <c r="BQ54" i="1"/>
  <c r="BK54" i="1"/>
  <c r="BI54" i="1"/>
  <c r="BC54" i="1"/>
  <c r="BA54" i="1"/>
  <c r="AU54" i="1"/>
  <c r="AS54" i="1"/>
  <c r="AM54" i="1"/>
  <c r="AK54" i="1"/>
  <c r="AE54" i="1"/>
  <c r="AC54" i="1"/>
  <c r="W54" i="1"/>
  <c r="U54" i="1"/>
  <c r="O54" i="1"/>
  <c r="M54" i="1"/>
  <c r="G54" i="1"/>
  <c r="E54" i="1"/>
  <c r="CW54" i="1"/>
  <c r="CY53" i="1"/>
  <c r="CW53" i="1"/>
  <c r="CY52" i="1"/>
  <c r="CW52" i="1"/>
  <c r="CY51" i="1"/>
  <c r="CW51" i="1"/>
  <c r="CQ49" i="1"/>
  <c r="CO49" i="1"/>
  <c r="CO267" i="1"/>
  <c r="CO282" i="1"/>
  <c r="CI49" i="1"/>
  <c r="CG49" i="1"/>
  <c r="CA49" i="1"/>
  <c r="CA267" i="1"/>
  <c r="BY49" i="1"/>
  <c r="BS49" i="1"/>
  <c r="BQ49" i="1"/>
  <c r="BK49" i="1"/>
  <c r="BI49" i="1"/>
  <c r="BC49" i="1"/>
  <c r="BA49" i="1"/>
  <c r="AU49" i="1"/>
  <c r="AS49" i="1"/>
  <c r="AM49" i="1"/>
  <c r="AK49" i="1"/>
  <c r="AE49" i="1"/>
  <c r="AE267" i="1"/>
  <c r="AC49" i="1"/>
  <c r="AC267" i="1"/>
  <c r="AC282" i="1"/>
  <c r="W49" i="1"/>
  <c r="U49" i="1"/>
  <c r="O49" i="1"/>
  <c r="M49" i="1"/>
  <c r="M267" i="1"/>
  <c r="M282" i="1"/>
  <c r="G49" i="1"/>
  <c r="E49" i="1"/>
  <c r="CY48" i="1"/>
  <c r="CW48" i="1"/>
  <c r="CY47" i="1"/>
  <c r="CW47" i="1"/>
  <c r="CY46" i="1"/>
  <c r="CW46" i="1"/>
  <c r="CY45" i="1"/>
  <c r="CW45" i="1"/>
  <c r="CY44" i="1"/>
  <c r="CW44" i="1"/>
  <c r="CY43" i="1"/>
  <c r="CW43" i="1"/>
  <c r="CY42" i="1"/>
  <c r="CW42" i="1"/>
  <c r="CY41" i="1"/>
  <c r="CW41" i="1"/>
  <c r="CY40" i="1"/>
  <c r="CW40" i="1"/>
  <c r="CY39" i="1"/>
  <c r="CW39" i="1"/>
  <c r="CY38" i="1"/>
  <c r="CW38" i="1"/>
  <c r="CY37" i="1"/>
  <c r="CW37" i="1"/>
  <c r="CY36" i="1"/>
  <c r="CW36" i="1"/>
  <c r="CY35" i="1"/>
  <c r="CW35" i="1"/>
  <c r="CY34" i="1"/>
  <c r="CW34" i="1"/>
  <c r="CY33" i="1"/>
  <c r="CW33" i="1"/>
  <c r="CY32" i="1"/>
  <c r="CW32" i="1"/>
  <c r="CY31" i="1"/>
  <c r="CW31" i="1"/>
  <c r="CY30" i="1"/>
  <c r="CW30" i="1"/>
  <c r="CY29" i="1"/>
  <c r="CW29" i="1"/>
  <c r="CY28" i="1"/>
  <c r="CW28" i="1"/>
  <c r="CY27" i="1"/>
  <c r="CW27" i="1"/>
  <c r="CY26" i="1"/>
  <c r="CW26" i="1"/>
  <c r="CY25" i="1"/>
  <c r="CW25" i="1"/>
  <c r="CY24" i="1"/>
  <c r="CW24" i="1"/>
  <c r="CY23" i="1"/>
  <c r="CW23" i="1"/>
  <c r="CY22" i="1"/>
  <c r="CW22" i="1"/>
  <c r="CY21" i="1"/>
  <c r="CW21" i="1"/>
  <c r="CY20" i="1"/>
  <c r="CW20" i="1"/>
  <c r="CY19" i="1"/>
  <c r="CW19" i="1"/>
  <c r="CY18" i="1"/>
  <c r="CW18" i="1"/>
  <c r="CY17" i="1"/>
  <c r="CW17" i="1"/>
  <c r="CY16" i="1"/>
  <c r="CW16" i="1"/>
  <c r="CY15" i="1"/>
  <c r="CW15" i="1"/>
  <c r="CY14" i="1"/>
  <c r="CW14" i="1"/>
  <c r="CY13" i="1"/>
  <c r="CW13" i="1"/>
  <c r="CY12" i="1"/>
  <c r="CW12" i="1"/>
  <c r="CY11" i="1"/>
  <c r="CW11" i="1"/>
  <c r="CY10" i="1"/>
  <c r="CW10" i="1"/>
  <c r="CY9" i="1"/>
  <c r="CW9" i="1"/>
  <c r="CY8" i="1"/>
  <c r="CW8" i="1"/>
  <c r="H7" i="3"/>
  <c r="L7" i="3"/>
  <c r="H10" i="3"/>
  <c r="H6" i="3"/>
  <c r="L6" i="3"/>
  <c r="H9" i="3"/>
  <c r="J10" i="3"/>
  <c r="H8" i="3"/>
  <c r="L8" i="3"/>
  <c r="AE282" i="1"/>
  <c r="AG62" i="1"/>
  <c r="CA282" i="1"/>
  <c r="BA267" i="1"/>
  <c r="BA282" i="1"/>
  <c r="BQ267" i="1"/>
  <c r="BQ282" i="1"/>
  <c r="CG267" i="1"/>
  <c r="CG282" i="1"/>
  <c r="CY276" i="1"/>
  <c r="G267" i="1"/>
  <c r="AM267" i="1"/>
  <c r="AM282" i="1"/>
  <c r="AO212" i="1"/>
  <c r="BC267" i="1"/>
  <c r="BC282" i="1"/>
  <c r="BE100" i="1"/>
  <c r="BS267" i="1"/>
  <c r="BS282" i="1"/>
  <c r="CC138" i="1"/>
  <c r="CC176" i="1"/>
  <c r="CC22" i="1"/>
  <c r="CC32" i="1"/>
  <c r="CC35" i="1"/>
  <c r="CC44" i="1"/>
  <c r="CC47" i="1"/>
  <c r="U267" i="1"/>
  <c r="U282" i="1"/>
  <c r="CC49" i="1"/>
  <c r="CQ267" i="1"/>
  <c r="CQ282" i="1"/>
  <c r="CC56" i="1"/>
  <c r="CC63" i="1"/>
  <c r="CC64" i="1"/>
  <c r="CC66" i="1"/>
  <c r="CC73" i="1"/>
  <c r="BE108" i="1"/>
  <c r="CC158" i="1"/>
  <c r="CC168" i="1"/>
  <c r="CC76" i="1"/>
  <c r="CC77" i="1"/>
  <c r="CC85" i="1"/>
  <c r="CC89" i="1"/>
  <c r="CC111" i="1"/>
  <c r="CC112" i="1"/>
  <c r="CC129" i="1"/>
  <c r="CC8" i="1"/>
  <c r="CC9" i="1"/>
  <c r="CC16" i="1"/>
  <c r="CC10" i="1"/>
  <c r="CC18" i="1"/>
  <c r="CC28" i="1"/>
  <c r="CC29" i="1"/>
  <c r="CC30" i="1"/>
  <c r="CC37" i="1"/>
  <c r="CC38" i="1"/>
  <c r="CC39" i="1"/>
  <c r="CC48" i="1"/>
  <c r="CC51" i="1"/>
  <c r="CC52" i="1"/>
  <c r="BU92" i="1"/>
  <c r="CC93" i="1"/>
  <c r="CC96" i="1"/>
  <c r="CC98" i="1"/>
  <c r="CC108" i="1"/>
  <c r="CC109" i="1"/>
  <c r="CC167" i="1"/>
  <c r="CC58" i="1"/>
  <c r="CC59" i="1"/>
  <c r="BE60" i="1"/>
  <c r="CC71" i="1"/>
  <c r="CC102" i="1"/>
  <c r="CC139" i="1"/>
  <c r="CC174" i="1"/>
  <c r="CY266" i="1"/>
  <c r="W267" i="1"/>
  <c r="W282" i="1"/>
  <c r="Y278" i="1"/>
  <c r="CY49" i="1"/>
  <c r="AO261" i="1"/>
  <c r="AO217" i="1"/>
  <c r="AO180" i="1"/>
  <c r="AO171" i="1"/>
  <c r="AO135" i="1"/>
  <c r="AO164" i="1"/>
  <c r="AS267" i="1"/>
  <c r="AS282" i="1"/>
  <c r="BU280" i="1"/>
  <c r="BU282" i="1"/>
  <c r="BU242" i="1"/>
  <c r="BU240" i="1"/>
  <c r="BU238" i="1"/>
  <c r="BU217" i="1"/>
  <c r="BU213" i="1"/>
  <c r="BU208" i="1"/>
  <c r="BU210" i="1"/>
  <c r="BU206" i="1"/>
  <c r="BU239" i="1"/>
  <c r="BU220" i="1"/>
  <c r="BU205" i="1"/>
  <c r="BU193" i="1"/>
  <c r="BU185" i="1"/>
  <c r="BU207" i="1"/>
  <c r="BU182" i="1"/>
  <c r="BU174" i="1"/>
  <c r="BU161" i="1"/>
  <c r="BU156" i="1"/>
  <c r="BU150" i="1"/>
  <c r="BU143" i="1"/>
  <c r="BU129" i="1"/>
  <c r="BU181" i="1"/>
  <c r="BU149" i="1"/>
  <c r="BU141" i="1"/>
  <c r="BU153" i="1"/>
  <c r="BU118" i="1"/>
  <c r="BU112" i="1"/>
  <c r="BU79" i="1"/>
  <c r="BU77" i="1"/>
  <c r="BU53" i="1"/>
  <c r="BU31" i="1"/>
  <c r="BU20" i="1"/>
  <c r="BU16" i="1"/>
  <c r="BU175" i="1"/>
  <c r="BU173" i="1"/>
  <c r="BU144" i="1"/>
  <c r="BU178" i="1"/>
  <c r="BU114" i="1"/>
  <c r="BU110" i="1"/>
  <c r="BU82" i="1"/>
  <c r="BU60" i="1"/>
  <c r="BU45" i="1"/>
  <c r="CS60" i="1"/>
  <c r="CS74" i="1"/>
  <c r="CS76" i="1"/>
  <c r="CS90" i="1"/>
  <c r="AO94" i="1"/>
  <c r="BU109" i="1"/>
  <c r="CS115" i="1"/>
  <c r="BE121" i="1"/>
  <c r="BU124" i="1"/>
  <c r="CS149" i="1"/>
  <c r="CY54" i="1"/>
  <c r="AO73" i="1"/>
  <c r="AG269" i="1"/>
  <c r="AG218" i="1"/>
  <c r="AG184" i="1"/>
  <c r="AG134" i="1"/>
  <c r="AG141" i="1"/>
  <c r="AG113" i="1"/>
  <c r="AG39" i="1"/>
  <c r="AG120" i="1"/>
  <c r="AG34" i="1"/>
  <c r="BE251" i="1"/>
  <c r="BE196" i="1"/>
  <c r="BE186" i="1"/>
  <c r="BE115" i="1"/>
  <c r="BE194" i="1"/>
  <c r="BE67" i="1"/>
  <c r="CS266" i="1"/>
  <c r="CS260" i="1"/>
  <c r="CS243" i="1"/>
  <c r="CS275" i="1"/>
  <c r="CS264" i="1"/>
  <c r="CS257" i="1"/>
  <c r="CS247" i="1"/>
  <c r="CS256" i="1"/>
  <c r="CS252" i="1"/>
  <c r="CS237" i="1"/>
  <c r="CS236" i="1"/>
  <c r="CS230" i="1"/>
  <c r="CS227" i="1"/>
  <c r="CS263" i="1"/>
  <c r="CS261" i="1"/>
  <c r="CS249" i="1"/>
  <c r="CS239" i="1"/>
  <c r="CS235" i="1"/>
  <c r="CS241" i="1"/>
  <c r="CS240" i="1"/>
  <c r="CS233" i="1"/>
  <c r="CS220" i="1"/>
  <c r="CS207" i="1"/>
  <c r="CS276" i="1"/>
  <c r="CS225" i="1"/>
  <c r="CS224" i="1"/>
  <c r="CS221" i="1"/>
  <c r="CS205" i="1"/>
  <c r="CS223" i="1"/>
  <c r="CS199" i="1"/>
  <c r="CS190" i="1"/>
  <c r="CS184" i="1"/>
  <c r="CS182" i="1"/>
  <c r="CS170" i="1"/>
  <c r="CS168" i="1"/>
  <c r="CS166" i="1"/>
  <c r="CS155" i="1"/>
  <c r="CS152" i="1"/>
  <c r="CS278" i="1"/>
  <c r="CS204" i="1"/>
  <c r="CS191" i="1"/>
  <c r="CS181" i="1"/>
  <c r="CS173" i="1"/>
  <c r="CS172" i="1"/>
  <c r="CS169" i="1"/>
  <c r="CS262" i="1"/>
  <c r="CS258" i="1"/>
  <c r="CS226" i="1"/>
  <c r="CS212" i="1"/>
  <c r="CS206" i="1"/>
  <c r="CS188" i="1"/>
  <c r="CS147" i="1"/>
  <c r="CS144" i="1"/>
  <c r="CS142" i="1"/>
  <c r="CS127" i="1"/>
  <c r="CS125" i="1"/>
  <c r="CS122" i="1"/>
  <c r="CS231" i="1"/>
  <c r="CS211" i="1"/>
  <c r="CS196" i="1"/>
  <c r="CS189" i="1"/>
  <c r="CS185" i="1"/>
  <c r="CS176" i="1"/>
  <c r="CS161" i="1"/>
  <c r="CS160" i="1"/>
  <c r="CS153" i="1"/>
  <c r="CS145" i="1"/>
  <c r="CS134" i="1"/>
  <c r="CS132" i="1"/>
  <c r="CS198" i="1"/>
  <c r="CS194" i="1"/>
  <c r="CS162" i="1"/>
  <c r="CS121" i="1"/>
  <c r="CS120" i="1"/>
  <c r="CS97" i="1"/>
  <c r="CS92" i="1"/>
  <c r="CS81" i="1"/>
  <c r="CS80" i="1"/>
  <c r="CS69" i="1"/>
  <c r="CS65" i="1"/>
  <c r="CS57" i="1"/>
  <c r="CS27" i="1"/>
  <c r="CS26" i="1"/>
  <c r="CS24" i="1"/>
  <c r="CS19" i="1"/>
  <c r="CS11" i="1"/>
  <c r="CS10" i="1"/>
  <c r="CS213" i="1"/>
  <c r="CS151" i="1"/>
  <c r="CS135" i="1"/>
  <c r="CS124" i="1"/>
  <c r="CS111" i="1"/>
  <c r="CS108" i="1"/>
  <c r="CS98" i="1"/>
  <c r="CS93" i="1"/>
  <c r="CS89" i="1"/>
  <c r="CS71" i="1"/>
  <c r="CS66" i="1"/>
  <c r="CS64" i="1"/>
  <c r="CS53" i="1"/>
  <c r="CS51" i="1"/>
  <c r="CS48" i="1"/>
  <c r="CS46" i="1"/>
  <c r="CS39" i="1"/>
  <c r="CS36" i="1"/>
  <c r="CS14" i="1"/>
  <c r="CS8" i="1"/>
  <c r="CS203" i="1"/>
  <c r="CS139" i="1"/>
  <c r="CS138" i="1"/>
  <c r="BU52" i="1"/>
  <c r="BU57" i="1"/>
  <c r="AG70" i="1"/>
  <c r="CS83" i="1"/>
  <c r="CS102" i="1"/>
  <c r="CS110" i="1"/>
  <c r="CS140" i="1"/>
  <c r="AO144" i="1"/>
  <c r="E267" i="1"/>
  <c r="O267" i="1"/>
  <c r="O282" i="1"/>
  <c r="AK267" i="1"/>
  <c r="AK282" i="1"/>
  <c r="AU267" i="1"/>
  <c r="AU282" i="1"/>
  <c r="BI267" i="1"/>
  <c r="BI282" i="1"/>
  <c r="BY267" i="1"/>
  <c r="BY282" i="1"/>
  <c r="CI267" i="1"/>
  <c r="CI282" i="1"/>
  <c r="CK166" i="1"/>
  <c r="CC57" i="1"/>
  <c r="CC62" i="1"/>
  <c r="CC69" i="1"/>
  <c r="CC75" i="1"/>
  <c r="CC78" i="1"/>
  <c r="CC80" i="1"/>
  <c r="CC81" i="1"/>
  <c r="CC83" i="1"/>
  <c r="CC84" i="1"/>
  <c r="CC92" i="1"/>
  <c r="CC94" i="1"/>
  <c r="CC97" i="1"/>
  <c r="CC101" i="1"/>
  <c r="CC103" i="1"/>
  <c r="CC119" i="1"/>
  <c r="CC121" i="1"/>
  <c r="CC143" i="1"/>
  <c r="CC161" i="1"/>
  <c r="CC177" i="1"/>
  <c r="CC182" i="1"/>
  <c r="G282" i="1"/>
  <c r="BK267" i="1"/>
  <c r="BK282" i="1"/>
  <c r="BM224" i="1"/>
  <c r="CC280" i="1"/>
  <c r="CC275" i="1"/>
  <c r="CC269" i="1"/>
  <c r="CC264" i="1"/>
  <c r="CC261" i="1"/>
  <c r="CC255" i="1"/>
  <c r="CC253" i="1"/>
  <c r="CC249" i="1"/>
  <c r="CC246" i="1"/>
  <c r="CC271" i="1"/>
  <c r="CC270" i="1"/>
  <c r="CC265" i="1"/>
  <c r="CC258" i="1"/>
  <c r="CC256" i="1"/>
  <c r="CC252" i="1"/>
  <c r="CC248" i="1"/>
  <c r="CC245" i="1"/>
  <c r="CC282" i="1"/>
  <c r="CC281" i="1"/>
  <c r="CC279" i="1"/>
  <c r="CC272" i="1"/>
  <c r="CC267" i="1"/>
  <c r="CC263" i="1"/>
  <c r="CC259" i="1"/>
  <c r="CC254" i="1"/>
  <c r="CC251" i="1"/>
  <c r="CC239" i="1"/>
  <c r="CC235" i="1"/>
  <c r="CC278" i="1"/>
  <c r="CC276" i="1"/>
  <c r="CC247" i="1"/>
  <c r="CC243" i="1"/>
  <c r="CC241" i="1"/>
  <c r="CC244" i="1"/>
  <c r="CC226" i="1"/>
  <c r="CC223" i="1"/>
  <c r="CC219" i="1"/>
  <c r="CC218" i="1"/>
  <c r="CC214" i="1"/>
  <c r="CC211" i="1"/>
  <c r="CC210" i="1"/>
  <c r="CC209" i="1"/>
  <c r="CC206" i="1"/>
  <c r="CC273" i="1"/>
  <c r="CC242" i="1"/>
  <c r="CC240" i="1"/>
  <c r="CC238" i="1"/>
  <c r="CC233" i="1"/>
  <c r="CC222" i="1"/>
  <c r="CC220" i="1"/>
  <c r="CC216" i="1"/>
  <c r="CC207" i="1"/>
  <c r="CC250" i="1"/>
  <c r="CC237" i="1"/>
  <c r="CC227" i="1"/>
  <c r="CC204" i="1"/>
  <c r="CC200" i="1"/>
  <c r="CC197" i="1"/>
  <c r="CC191" i="1"/>
  <c r="CC180" i="1"/>
  <c r="CC175" i="1"/>
  <c r="CC173" i="1"/>
  <c r="CC172" i="1"/>
  <c r="CC159" i="1"/>
  <c r="CC153" i="1"/>
  <c r="CC150" i="1"/>
  <c r="CC146" i="1"/>
  <c r="CC266" i="1"/>
  <c r="CC262" i="1"/>
  <c r="CC232" i="1"/>
  <c r="CC230" i="1"/>
  <c r="CC228" i="1"/>
  <c r="CC225" i="1"/>
  <c r="CC224" i="1"/>
  <c r="CC213" i="1"/>
  <c r="CC212" i="1"/>
  <c r="CC205" i="1"/>
  <c r="CC201" i="1"/>
  <c r="CC198" i="1"/>
  <c r="CC194" i="1"/>
  <c r="CC193" i="1"/>
  <c r="CC192" i="1"/>
  <c r="CC189" i="1"/>
  <c r="CC188" i="1"/>
  <c r="CC185" i="1"/>
  <c r="CC183" i="1"/>
  <c r="CC179" i="1"/>
  <c r="CC165" i="1"/>
  <c r="CC162" i="1"/>
  <c r="CC160" i="1"/>
  <c r="CC157" i="1"/>
  <c r="CC229" i="1"/>
  <c r="CC221" i="1"/>
  <c r="CC199" i="1"/>
  <c r="CC195" i="1"/>
  <c r="CC190" i="1"/>
  <c r="CC181" i="1"/>
  <c r="CC171" i="1"/>
  <c r="CC169" i="1"/>
  <c r="CC166" i="1"/>
  <c r="CC163" i="1"/>
  <c r="CC151" i="1"/>
  <c r="CC149" i="1"/>
  <c r="CC148" i="1"/>
  <c r="CC141" i="1"/>
  <c r="CC140" i="1"/>
  <c r="CC135" i="1"/>
  <c r="CC133" i="1"/>
  <c r="CC128" i="1"/>
  <c r="CC126" i="1"/>
  <c r="CC120" i="1"/>
  <c r="CC117" i="1"/>
  <c r="CC116" i="1"/>
  <c r="CC115" i="1"/>
  <c r="CC236" i="1"/>
  <c r="CC234" i="1"/>
  <c r="CC208" i="1"/>
  <c r="CC202" i="1"/>
  <c r="CC187" i="1"/>
  <c r="CC184" i="1"/>
  <c r="CC155" i="1"/>
  <c r="CC152" i="1"/>
  <c r="CC147" i="1"/>
  <c r="CC144" i="1"/>
  <c r="CC142" i="1"/>
  <c r="CC137" i="1"/>
  <c r="CC131" i="1"/>
  <c r="CC127" i="1"/>
  <c r="CC125" i="1"/>
  <c r="CC124" i="1"/>
  <c r="CC123" i="1"/>
  <c r="CC122" i="1"/>
  <c r="CC118" i="1"/>
  <c r="CW49" i="1"/>
  <c r="CC54" i="1"/>
  <c r="CC60" i="1"/>
  <c r="CC67" i="1"/>
  <c r="CC68" i="1"/>
  <c r="CC70" i="1"/>
  <c r="CC72" i="1"/>
  <c r="CC74" i="1"/>
  <c r="CC82" i="1"/>
  <c r="CC86" i="1"/>
  <c r="CC88" i="1"/>
  <c r="CC90" i="1"/>
  <c r="CC91" i="1"/>
  <c r="CC95" i="1"/>
  <c r="CC99" i="1"/>
  <c r="CC100" i="1"/>
  <c r="CC104" i="1"/>
  <c r="CC106" i="1"/>
  <c r="CC107" i="1"/>
  <c r="CC110" i="1"/>
  <c r="CC113" i="1"/>
  <c r="CC114" i="1"/>
  <c r="CC130" i="1"/>
  <c r="CC136" i="1"/>
  <c r="CC145" i="1"/>
  <c r="CC154" i="1"/>
  <c r="CC156" i="1"/>
  <c r="CC164" i="1"/>
  <c r="CC170" i="1"/>
  <c r="CC178" i="1"/>
  <c r="CC196" i="1"/>
  <c r="CC217" i="1"/>
  <c r="CC231" i="1"/>
  <c r="CC257" i="1"/>
  <c r="CW281" i="1"/>
  <c r="CW276" i="1"/>
  <c r="CW266" i="1"/>
  <c r="CY273" i="1"/>
  <c r="CY281" i="1"/>
  <c r="CS272" i="1"/>
  <c r="CS279" i="1"/>
  <c r="CS273" i="1"/>
  <c r="CK98" i="1"/>
  <c r="CK273" i="1"/>
  <c r="CK74" i="1"/>
  <c r="CK137" i="1"/>
  <c r="CK214" i="1"/>
  <c r="CK269" i="1"/>
  <c r="CK162" i="1"/>
  <c r="CK258" i="1"/>
  <c r="CK66" i="1"/>
  <c r="CK108" i="1"/>
  <c r="CK189" i="1"/>
  <c r="CK256" i="1"/>
  <c r="BU8" i="1"/>
  <c r="BU18" i="1"/>
  <c r="BU25" i="1"/>
  <c r="BU33" i="1"/>
  <c r="BU37" i="1"/>
  <c r="BU38" i="1"/>
  <c r="BU40" i="1"/>
  <c r="BU49" i="1"/>
  <c r="BU51" i="1"/>
  <c r="BU54" i="1"/>
  <c r="BU59" i="1"/>
  <c r="BU67" i="1"/>
  <c r="BU71" i="1"/>
  <c r="BU72" i="1"/>
  <c r="BU74" i="1"/>
  <c r="BU84" i="1"/>
  <c r="BU91" i="1"/>
  <c r="BU99" i="1"/>
  <c r="BU103" i="1"/>
  <c r="BU104" i="1"/>
  <c r="BU106" i="1"/>
  <c r="BU116" i="1"/>
  <c r="BU123" i="1"/>
  <c r="BU131" i="1"/>
  <c r="BU135" i="1"/>
  <c r="BU136" i="1"/>
  <c r="BU138" i="1"/>
  <c r="BU148" i="1"/>
  <c r="BU155" i="1"/>
  <c r="BU163" i="1"/>
  <c r="BU167" i="1"/>
  <c r="BU168" i="1"/>
  <c r="BU170" i="1"/>
  <c r="BU180" i="1"/>
  <c r="BU187" i="1"/>
  <c r="BU195" i="1"/>
  <c r="BU199" i="1"/>
  <c r="BU200" i="1"/>
  <c r="BU202" i="1"/>
  <c r="BU212" i="1"/>
  <c r="BU219" i="1"/>
  <c r="BU227" i="1"/>
  <c r="BU231" i="1"/>
  <c r="BU232" i="1"/>
  <c r="BU234" i="1"/>
  <c r="BU244" i="1"/>
  <c r="BU249" i="1"/>
  <c r="BU253" i="1"/>
  <c r="BU254" i="1"/>
  <c r="BU255" i="1"/>
  <c r="BU256" i="1"/>
  <c r="BU257" i="1"/>
  <c r="BU258" i="1"/>
  <c r="BU259" i="1"/>
  <c r="BU260" i="1"/>
  <c r="BU261" i="1"/>
  <c r="BU262" i="1"/>
  <c r="BU264" i="1"/>
  <c r="BU265" i="1"/>
  <c r="BU276" i="1"/>
  <c r="BU10" i="1"/>
  <c r="BU15" i="1"/>
  <c r="BU27" i="1"/>
  <c r="BU28" i="1"/>
  <c r="BU29" i="1"/>
  <c r="BU30" i="1"/>
  <c r="BU32" i="1"/>
  <c r="BU35" i="1"/>
  <c r="BU36" i="1"/>
  <c r="BU39" i="1"/>
  <c r="BU42" i="1"/>
  <c r="BU47" i="1"/>
  <c r="BU61" i="1"/>
  <c r="BU62" i="1"/>
  <c r="BU63" i="1"/>
  <c r="BU64" i="1"/>
  <c r="BU66" i="1"/>
  <c r="BU69" i="1"/>
  <c r="BU70" i="1"/>
  <c r="BU73" i="1"/>
  <c r="BU76" i="1"/>
  <c r="BU81" i="1"/>
  <c r="BU93" i="1"/>
  <c r="BU94" i="1"/>
  <c r="BU95" i="1"/>
  <c r="BU96" i="1"/>
  <c r="BU98" i="1"/>
  <c r="BU101" i="1"/>
  <c r="BU102" i="1"/>
  <c r="BU105" i="1"/>
  <c r="BU108" i="1"/>
  <c r="BU113" i="1"/>
  <c r="BU125" i="1"/>
  <c r="BU126" i="1"/>
  <c r="BU127" i="1"/>
  <c r="BU128" i="1"/>
  <c r="BU130" i="1"/>
  <c r="BU133" i="1"/>
  <c r="BU134" i="1"/>
  <c r="BU137" i="1"/>
  <c r="BU140" i="1"/>
  <c r="BU145" i="1"/>
  <c r="BU157" i="1"/>
  <c r="BU158" i="1"/>
  <c r="BU159" i="1"/>
  <c r="BU160" i="1"/>
  <c r="BU162" i="1"/>
  <c r="BU165" i="1"/>
  <c r="BU166" i="1"/>
  <c r="BU169" i="1"/>
  <c r="BU172" i="1"/>
  <c r="BU177" i="1"/>
  <c r="BU189" i="1"/>
  <c r="BU190" i="1"/>
  <c r="BU191" i="1"/>
  <c r="BU192" i="1"/>
  <c r="BU194" i="1"/>
  <c r="BU197" i="1"/>
  <c r="BU198" i="1"/>
  <c r="BU201" i="1"/>
  <c r="BU204" i="1"/>
  <c r="BU209" i="1"/>
  <c r="BU221" i="1"/>
  <c r="BU222" i="1"/>
  <c r="BU223" i="1"/>
  <c r="BU224" i="1"/>
  <c r="BU226" i="1"/>
  <c r="BU229" i="1"/>
  <c r="BU230" i="1"/>
  <c r="BU233" i="1"/>
  <c r="BU236" i="1"/>
  <c r="BU241" i="1"/>
  <c r="BU252" i="1"/>
  <c r="BU263" i="1"/>
  <c r="BU269" i="1"/>
  <c r="BU270" i="1"/>
  <c r="BU271" i="1"/>
  <c r="BU272" i="1"/>
  <c r="BU281" i="1"/>
  <c r="BU250" i="1"/>
  <c r="BU267" i="1"/>
  <c r="BU275" i="1"/>
  <c r="BU278" i="1"/>
  <c r="BU279" i="1"/>
  <c r="BU9" i="1"/>
  <c r="BU17" i="1"/>
  <c r="BU21" i="1"/>
  <c r="BU22" i="1"/>
  <c r="BU24" i="1"/>
  <c r="BU34" i="1"/>
  <c r="BU41" i="1"/>
  <c r="BU56" i="1"/>
  <c r="BU58" i="1"/>
  <c r="BU68" i="1"/>
  <c r="BU75" i="1"/>
  <c r="BU83" i="1"/>
  <c r="BU87" i="1"/>
  <c r="BU88" i="1"/>
  <c r="BU90" i="1"/>
  <c r="BU100" i="1"/>
  <c r="BU107" i="1"/>
  <c r="BU115" i="1"/>
  <c r="BU119" i="1"/>
  <c r="BU120" i="1"/>
  <c r="BU122" i="1"/>
  <c r="BU132" i="1"/>
  <c r="BU139" i="1"/>
  <c r="BU147" i="1"/>
  <c r="BU151" i="1"/>
  <c r="BU152" i="1"/>
  <c r="BU154" i="1"/>
  <c r="BU164" i="1"/>
  <c r="BU171" i="1"/>
  <c r="BU179" i="1"/>
  <c r="BU183" i="1"/>
  <c r="BU184" i="1"/>
  <c r="BU186" i="1"/>
  <c r="BU196" i="1"/>
  <c r="BU203" i="1"/>
  <c r="BU211" i="1"/>
  <c r="BU215" i="1"/>
  <c r="BU216" i="1"/>
  <c r="BU218" i="1"/>
  <c r="BU228" i="1"/>
  <c r="BU235" i="1"/>
  <c r="BU243" i="1"/>
  <c r="BU247" i="1"/>
  <c r="BU248" i="1"/>
  <c r="BU251" i="1"/>
  <c r="BU266" i="1"/>
  <c r="BU273" i="1"/>
  <c r="BM112" i="1"/>
  <c r="BM160" i="1"/>
  <c r="BM276" i="1"/>
  <c r="BM13" i="1"/>
  <c r="BM45" i="1"/>
  <c r="BM58" i="1"/>
  <c r="BM90" i="1"/>
  <c r="BM99" i="1"/>
  <c r="BM131" i="1"/>
  <c r="BM143" i="1"/>
  <c r="BM175" i="1"/>
  <c r="BM186" i="1"/>
  <c r="BM218" i="1"/>
  <c r="BM227" i="1"/>
  <c r="BM269" i="1"/>
  <c r="BM251" i="1"/>
  <c r="BM80" i="1"/>
  <c r="BM166" i="1"/>
  <c r="BM62" i="1"/>
  <c r="BM94" i="1"/>
  <c r="BM190" i="1"/>
  <c r="BM222" i="1"/>
  <c r="BE20" i="1"/>
  <c r="BE77" i="1"/>
  <c r="BE136" i="1"/>
  <c r="BE189" i="1"/>
  <c r="BE248" i="1"/>
  <c r="BE266" i="1"/>
  <c r="BE44" i="1"/>
  <c r="BE94" i="1"/>
  <c r="BE135" i="1"/>
  <c r="BE176" i="1"/>
  <c r="BE222" i="1"/>
  <c r="BE260" i="1"/>
  <c r="AW8" i="1"/>
  <c r="AW16" i="1"/>
  <c r="AW20" i="1"/>
  <c r="AW24" i="1"/>
  <c r="AW32" i="1"/>
  <c r="AW36" i="1"/>
  <c r="AW40" i="1"/>
  <c r="AW48" i="1"/>
  <c r="AW53" i="1"/>
  <c r="AW58" i="1"/>
  <c r="AW66" i="1"/>
  <c r="AW70" i="1"/>
  <c r="AW74" i="1"/>
  <c r="AW82" i="1"/>
  <c r="AW86" i="1"/>
  <c r="AW90" i="1"/>
  <c r="AW98" i="1"/>
  <c r="AW102" i="1"/>
  <c r="AW106" i="1"/>
  <c r="AW114" i="1"/>
  <c r="AW118" i="1"/>
  <c r="AW122" i="1"/>
  <c r="AW130" i="1"/>
  <c r="AW134" i="1"/>
  <c r="AW138" i="1"/>
  <c r="AW146" i="1"/>
  <c r="AW150" i="1"/>
  <c r="AW154" i="1"/>
  <c r="AW162" i="1"/>
  <c r="AW166" i="1"/>
  <c r="AW170" i="1"/>
  <c r="AW178" i="1"/>
  <c r="AW182" i="1"/>
  <c r="AW186" i="1"/>
  <c r="AW194" i="1"/>
  <c r="AW198" i="1"/>
  <c r="AW202" i="1"/>
  <c r="AW210" i="1"/>
  <c r="AW214" i="1"/>
  <c r="AW218" i="1"/>
  <c r="AW226" i="1"/>
  <c r="AW230" i="1"/>
  <c r="AW234" i="1"/>
  <c r="AW242" i="1"/>
  <c r="AW246" i="1"/>
  <c r="AW250" i="1"/>
  <c r="AW258" i="1"/>
  <c r="AW262" i="1"/>
  <c r="AW265" i="1"/>
  <c r="AW272" i="1"/>
  <c r="AW257" i="1"/>
  <c r="AW279" i="1"/>
  <c r="AW13" i="1"/>
  <c r="AW17" i="1"/>
  <c r="AW21" i="1"/>
  <c r="AW29" i="1"/>
  <c r="AW33" i="1"/>
  <c r="AW37" i="1"/>
  <c r="AW45" i="1"/>
  <c r="AW49" i="1"/>
  <c r="AW54" i="1"/>
  <c r="AW63" i="1"/>
  <c r="AW67" i="1"/>
  <c r="AW71" i="1"/>
  <c r="AW79" i="1"/>
  <c r="AW83" i="1"/>
  <c r="AW87" i="1"/>
  <c r="AW95" i="1"/>
  <c r="AW99" i="1"/>
  <c r="AW103" i="1"/>
  <c r="AW111" i="1"/>
  <c r="AW115" i="1"/>
  <c r="AW119" i="1"/>
  <c r="AW127" i="1"/>
  <c r="AW131" i="1"/>
  <c r="AW135" i="1"/>
  <c r="AW139" i="1"/>
  <c r="AW143" i="1"/>
  <c r="AW147" i="1"/>
  <c r="AW151" i="1"/>
  <c r="AW155" i="1"/>
  <c r="AW159" i="1"/>
  <c r="AW163" i="1"/>
  <c r="AW167" i="1"/>
  <c r="AW171" i="1"/>
  <c r="AW175" i="1"/>
  <c r="AW179" i="1"/>
  <c r="AW183" i="1"/>
  <c r="AW187" i="1"/>
  <c r="AW191" i="1"/>
  <c r="AW195" i="1"/>
  <c r="AW199" i="1"/>
  <c r="AW203" i="1"/>
  <c r="AW207" i="1"/>
  <c r="AW211" i="1"/>
  <c r="AW215" i="1"/>
  <c r="AW219" i="1"/>
  <c r="AW223" i="1"/>
  <c r="AW227" i="1"/>
  <c r="AW231" i="1"/>
  <c r="AW235" i="1"/>
  <c r="AW239" i="1"/>
  <c r="AW243" i="1"/>
  <c r="AW247" i="1"/>
  <c r="AW251" i="1"/>
  <c r="AW255" i="1"/>
  <c r="AW259" i="1"/>
  <c r="AW266" i="1"/>
  <c r="AW270" i="1"/>
  <c r="AW273" i="1"/>
  <c r="AW278" i="1"/>
  <c r="AW281" i="1"/>
  <c r="AW261" i="1"/>
  <c r="AW264" i="1"/>
  <c r="AW267" i="1"/>
  <c r="AW276" i="1"/>
  <c r="AW280" i="1"/>
  <c r="AW10" i="1"/>
  <c r="AW14" i="1"/>
  <c r="AW18" i="1"/>
  <c r="AW22" i="1"/>
  <c r="AW26" i="1"/>
  <c r="AW30" i="1"/>
  <c r="AW34" i="1"/>
  <c r="AW38" i="1"/>
  <c r="AW42" i="1"/>
  <c r="AW46" i="1"/>
  <c r="AW51" i="1"/>
  <c r="AW56" i="1"/>
  <c r="AW60" i="1"/>
  <c r="AW64" i="1"/>
  <c r="AW68" i="1"/>
  <c r="AW72" i="1"/>
  <c r="AW76" i="1"/>
  <c r="AW80" i="1"/>
  <c r="AW84" i="1"/>
  <c r="AW88" i="1"/>
  <c r="AW92" i="1"/>
  <c r="AW96" i="1"/>
  <c r="AW100" i="1"/>
  <c r="AW104" i="1"/>
  <c r="AW108" i="1"/>
  <c r="AW112" i="1"/>
  <c r="AW116" i="1"/>
  <c r="AW120" i="1"/>
  <c r="AW124" i="1"/>
  <c r="AW128" i="1"/>
  <c r="AW132" i="1"/>
  <c r="AW136" i="1"/>
  <c r="AW140" i="1"/>
  <c r="AW144" i="1"/>
  <c r="AW148" i="1"/>
  <c r="AW152" i="1"/>
  <c r="AW156" i="1"/>
  <c r="AW160" i="1"/>
  <c r="AW164" i="1"/>
  <c r="AW168" i="1"/>
  <c r="AW172" i="1"/>
  <c r="AW176" i="1"/>
  <c r="AW180" i="1"/>
  <c r="AW184" i="1"/>
  <c r="AW188" i="1"/>
  <c r="AW192" i="1"/>
  <c r="AW196" i="1"/>
  <c r="AW200" i="1"/>
  <c r="AW204" i="1"/>
  <c r="AW208" i="1"/>
  <c r="AW212" i="1"/>
  <c r="AW216" i="1"/>
  <c r="AW220" i="1"/>
  <c r="AW224" i="1"/>
  <c r="AW228" i="1"/>
  <c r="AW232" i="1"/>
  <c r="AW236" i="1"/>
  <c r="AW240" i="1"/>
  <c r="AW244" i="1"/>
  <c r="AW248" i="1"/>
  <c r="AW252" i="1"/>
  <c r="AW256" i="1"/>
  <c r="AW260" i="1"/>
  <c r="AW263" i="1"/>
  <c r="AW271" i="1"/>
  <c r="AG267" i="1"/>
  <c r="J7" i="3"/>
  <c r="J6" i="3"/>
  <c r="J8" i="3"/>
  <c r="J9" i="3"/>
  <c r="AG280" i="1"/>
  <c r="BE174" i="1"/>
  <c r="BE37" i="1"/>
  <c r="BE72" i="1"/>
  <c r="BE17" i="1"/>
  <c r="BE130" i="1"/>
  <c r="AG151" i="1"/>
  <c r="AG69" i="1"/>
  <c r="AG185" i="1"/>
  <c r="AG187" i="1"/>
  <c r="BE240" i="1"/>
  <c r="BE199" i="1"/>
  <c r="BE158" i="1"/>
  <c r="BE112" i="1"/>
  <c r="BE71" i="1"/>
  <c r="BE21" i="1"/>
  <c r="BE267" i="1"/>
  <c r="BE221" i="1"/>
  <c r="BE159" i="1"/>
  <c r="BE104" i="1"/>
  <c r="BE53" i="1"/>
  <c r="BM266" i="1"/>
  <c r="BM158" i="1"/>
  <c r="BM28" i="1"/>
  <c r="BM20" i="1"/>
  <c r="BM250" i="1"/>
  <c r="BM207" i="1"/>
  <c r="BM163" i="1"/>
  <c r="BM122" i="1"/>
  <c r="BM79" i="1"/>
  <c r="BM33" i="1"/>
  <c r="BM260" i="1"/>
  <c r="BM46" i="1"/>
  <c r="BE234" i="1"/>
  <c r="AG126" i="1"/>
  <c r="BE23" i="1"/>
  <c r="BE113" i="1"/>
  <c r="BE51" i="1"/>
  <c r="BE139" i="1"/>
  <c r="BE219" i="1"/>
  <c r="BE225" i="1"/>
  <c r="AG261" i="1"/>
  <c r="AG81" i="1"/>
  <c r="AG145" i="1"/>
  <c r="AG77" i="1"/>
  <c r="AG216" i="1"/>
  <c r="AG237" i="1"/>
  <c r="AG196" i="1"/>
  <c r="AG154" i="1"/>
  <c r="AG270" i="1"/>
  <c r="AG275" i="1"/>
  <c r="AO96" i="1"/>
  <c r="AO195" i="1"/>
  <c r="AO249" i="1"/>
  <c r="AO77" i="1"/>
  <c r="AG160" i="1"/>
  <c r="AG40" i="1"/>
  <c r="AG11" i="1"/>
  <c r="BE256" i="1"/>
  <c r="BE215" i="1"/>
  <c r="BE128" i="1"/>
  <c r="BE87" i="1"/>
  <c r="BE263" i="1"/>
  <c r="BE239" i="1"/>
  <c r="BE184" i="1"/>
  <c r="BE125" i="1"/>
  <c r="BE13" i="1"/>
  <c r="BE107" i="1"/>
  <c r="BE106" i="1"/>
  <c r="BE233" i="1"/>
  <c r="BE170" i="1"/>
  <c r="BE218" i="1"/>
  <c r="AG75" i="1"/>
  <c r="AG155" i="1"/>
  <c r="AG181" i="1"/>
  <c r="AG205" i="1"/>
  <c r="AG226" i="1"/>
  <c r="AG224" i="1"/>
  <c r="AG264" i="1"/>
  <c r="BE49" i="1"/>
  <c r="BE91" i="1"/>
  <c r="AG74" i="1"/>
  <c r="BE238" i="1"/>
  <c r="BE192" i="1"/>
  <c r="BE151" i="1"/>
  <c r="BE110" i="1"/>
  <c r="BE64" i="1"/>
  <c r="BE19" i="1"/>
  <c r="BE261" i="1"/>
  <c r="BE207" i="1"/>
  <c r="BE157" i="1"/>
  <c r="BE95" i="1"/>
  <c r="BE43" i="1"/>
  <c r="BM254" i="1"/>
  <c r="BM126" i="1"/>
  <c r="BM230" i="1"/>
  <c r="BM265" i="1"/>
  <c r="BM239" i="1"/>
  <c r="BM195" i="1"/>
  <c r="BM154" i="1"/>
  <c r="BM111" i="1"/>
  <c r="BM67" i="1"/>
  <c r="BM24" i="1"/>
  <c r="AG150" i="1"/>
  <c r="BE124" i="1"/>
  <c r="BE48" i="1"/>
  <c r="BE162" i="1"/>
  <c r="BE98" i="1"/>
  <c r="BE195" i="1"/>
  <c r="BE187" i="1"/>
  <c r="BE249" i="1"/>
  <c r="AG25" i="1"/>
  <c r="AG108" i="1"/>
  <c r="AG31" i="1"/>
  <c r="AG105" i="1"/>
  <c r="AG124" i="1"/>
  <c r="AG129" i="1"/>
  <c r="AG162" i="1"/>
  <c r="AG201" i="1"/>
  <c r="AG252" i="1"/>
  <c r="AG278" i="1"/>
  <c r="AO51" i="1"/>
  <c r="AO239" i="1"/>
  <c r="CK219" i="1"/>
  <c r="CK152" i="1"/>
  <c r="CK107" i="1"/>
  <c r="CK41" i="1"/>
  <c r="CK203" i="1"/>
  <c r="CK120" i="1"/>
  <c r="CK281" i="1"/>
  <c r="CK197" i="1"/>
  <c r="CK122" i="1"/>
  <c r="CK58" i="1"/>
  <c r="CK231" i="1"/>
  <c r="CK63" i="1"/>
  <c r="BE82" i="1"/>
  <c r="BE68" i="1"/>
  <c r="BE84" i="1"/>
  <c r="BE92" i="1"/>
  <c r="BE122" i="1"/>
  <c r="BE270" i="1"/>
  <c r="BE272" i="1"/>
  <c r="BE241" i="1"/>
  <c r="BE250" i="1"/>
  <c r="BE226" i="1"/>
  <c r="BE209" i="1"/>
  <c r="BE203" i="1"/>
  <c r="BE178" i="1"/>
  <c r="BE156" i="1"/>
  <c r="BE169" i="1"/>
  <c r="BE204" i="1"/>
  <c r="BE138" i="1"/>
  <c r="BE83" i="1"/>
  <c r="BE252" i="1"/>
  <c r="BE243" i="1"/>
  <c r="BE227" i="1"/>
  <c r="BE212" i="1"/>
  <c r="BE242" i="1"/>
  <c r="BE171" i="1"/>
  <c r="BE177" i="1"/>
  <c r="BE220" i="1"/>
  <c r="BE132" i="1"/>
  <c r="BE146" i="1"/>
  <c r="BE129" i="1"/>
  <c r="BE116" i="1"/>
  <c r="BE66" i="1"/>
  <c r="BE47" i="1"/>
  <c r="BE188" i="1"/>
  <c r="BE180" i="1"/>
  <c r="BE131" i="1"/>
  <c r="BE105" i="1"/>
  <c r="BE73" i="1"/>
  <c r="BE40" i="1"/>
  <c r="BE31" i="1"/>
  <c r="BE185" i="1"/>
  <c r="BE22" i="1"/>
  <c r="BE38" i="1"/>
  <c r="BE54" i="1"/>
  <c r="BE70" i="1"/>
  <c r="BE86" i="1"/>
  <c r="BE102" i="1"/>
  <c r="BE118" i="1"/>
  <c r="BE134" i="1"/>
  <c r="BE150" i="1"/>
  <c r="BE166" i="1"/>
  <c r="BE182" i="1"/>
  <c r="BE198" i="1"/>
  <c r="BE214" i="1"/>
  <c r="BE230" i="1"/>
  <c r="BE246" i="1"/>
  <c r="BE257" i="1"/>
  <c r="BE269" i="1"/>
  <c r="BE97" i="1"/>
  <c r="BE114" i="1"/>
  <c r="BE273" i="1"/>
  <c r="BE228" i="1"/>
  <c r="BE235" i="1"/>
  <c r="BE275" i="1"/>
  <c r="BE164" i="1"/>
  <c r="BE155" i="1"/>
  <c r="BE154" i="1"/>
  <c r="BE140" i="1"/>
  <c r="BE148" i="1"/>
  <c r="BE76" i="1"/>
  <c r="BE15" i="1"/>
  <c r="BE217" i="1"/>
  <c r="BE137" i="1"/>
  <c r="BE99" i="1"/>
  <c r="BE59" i="1"/>
  <c r="BE32" i="1"/>
  <c r="BE27" i="1"/>
  <c r="BE45" i="1"/>
  <c r="BE63" i="1"/>
  <c r="BE88" i="1"/>
  <c r="BE109" i="1"/>
  <c r="BE127" i="1"/>
  <c r="BE152" i="1"/>
  <c r="BE173" i="1"/>
  <c r="BE191" i="1"/>
  <c r="BE216" i="1"/>
  <c r="BE237" i="1"/>
  <c r="BE255" i="1"/>
  <c r="BE271" i="1"/>
  <c r="BE265" i="1"/>
  <c r="BE14" i="1"/>
  <c r="BE30" i="1"/>
  <c r="BE46" i="1"/>
  <c r="BE69" i="1"/>
  <c r="BE85" i="1"/>
  <c r="BE101" i="1"/>
  <c r="BE117" i="1"/>
  <c r="BE133" i="1"/>
  <c r="BE149" i="1"/>
  <c r="BE165" i="1"/>
  <c r="BE181" i="1"/>
  <c r="BE197" i="1"/>
  <c r="BE213" i="1"/>
  <c r="BE229" i="1"/>
  <c r="BE245" i="1"/>
  <c r="BE258" i="1"/>
  <c r="AG66" i="1"/>
  <c r="AG33" i="1"/>
  <c r="AG98" i="1"/>
  <c r="AG135" i="1"/>
  <c r="AG20" i="1"/>
  <c r="AG59" i="1"/>
  <c r="AG79" i="1"/>
  <c r="AG106" i="1"/>
  <c r="AG133" i="1"/>
  <c r="AG99" i="1"/>
  <c r="AG273" i="1"/>
  <c r="AG250" i="1"/>
  <c r="AG282" i="1"/>
  <c r="AG260" i="1"/>
  <c r="AG245" i="1"/>
  <c r="AG227" i="1"/>
  <c r="AG244" i="1"/>
  <c r="AG232" i="1"/>
  <c r="AG207" i="1"/>
  <c r="AG229" i="1"/>
  <c r="AG215" i="1"/>
  <c r="AG238" i="1"/>
  <c r="AG202" i="1"/>
  <c r="AG193" i="1"/>
  <c r="AG163" i="1"/>
  <c r="AG258" i="1"/>
  <c r="AG206" i="1"/>
  <c r="AG189" i="1"/>
  <c r="AG172" i="1"/>
  <c r="AG37" i="1"/>
  <c r="AG52" i="1"/>
  <c r="AG93" i="1"/>
  <c r="AG110" i="1"/>
  <c r="AG54" i="1"/>
  <c r="AG61" i="1"/>
  <c r="AG76" i="1"/>
  <c r="AG49" i="1"/>
  <c r="AG57" i="1"/>
  <c r="AG67" i="1"/>
  <c r="AG88" i="1"/>
  <c r="AG97" i="1"/>
  <c r="AG171" i="1"/>
  <c r="AG272" i="1"/>
  <c r="AG259" i="1"/>
  <c r="AG243" i="1"/>
  <c r="AG257" i="1"/>
  <c r="AG235" i="1"/>
  <c r="AG248" i="1"/>
  <c r="AG230" i="1"/>
  <c r="AG233" i="1"/>
  <c r="AG217" i="1"/>
  <c r="AG228" i="1"/>
  <c r="AG199" i="1"/>
  <c r="AG180" i="1"/>
  <c r="AG255" i="1"/>
  <c r="AG197" i="1"/>
  <c r="AG175" i="1"/>
  <c r="AG161" i="1"/>
  <c r="AG213" i="1"/>
  <c r="AG182" i="1"/>
  <c r="AG159" i="1"/>
  <c r="AG131" i="1"/>
  <c r="AG117" i="1"/>
  <c r="AG225" i="1"/>
  <c r="AG203" i="1"/>
  <c r="AG156" i="1"/>
  <c r="AG125" i="1"/>
  <c r="AG119" i="1"/>
  <c r="AG183" i="1"/>
  <c r="AG167" i="1"/>
  <c r="AG114" i="1"/>
  <c r="AG103" i="1"/>
  <c r="AG83" i="1"/>
  <c r="AG73" i="1"/>
  <c r="AG60" i="1"/>
  <c r="AG36" i="1"/>
  <c r="AG23" i="1"/>
  <c r="AG10" i="1"/>
  <c r="AG198" i="1"/>
  <c r="AG140" i="1"/>
  <c r="AG111" i="1"/>
  <c r="AG92" i="1"/>
  <c r="AG82" i="1"/>
  <c r="AG63" i="1"/>
  <c r="AG38" i="1"/>
  <c r="AG26" i="1"/>
  <c r="AG19" i="1"/>
  <c r="AG214" i="1"/>
  <c r="AG30" i="1"/>
  <c r="AG174" i="1"/>
  <c r="AG53" i="1"/>
  <c r="AG95" i="1"/>
  <c r="AG254" i="1"/>
  <c r="AG266" i="1"/>
  <c r="AG236" i="1"/>
  <c r="AG242" i="1"/>
  <c r="AG209" i="1"/>
  <c r="AG220" i="1"/>
  <c r="AG221" i="1"/>
  <c r="AG190" i="1"/>
  <c r="AG147" i="1"/>
  <c r="AG194" i="1"/>
  <c r="AG166" i="1"/>
  <c r="AG223" i="1"/>
  <c r="AG177" i="1"/>
  <c r="AG142" i="1"/>
  <c r="AG118" i="1"/>
  <c r="AG222" i="1"/>
  <c r="AG173" i="1"/>
  <c r="AG136" i="1"/>
  <c r="AG271" i="1"/>
  <c r="AG179" i="1"/>
  <c r="AG127" i="1"/>
  <c r="AG101" i="1"/>
  <c r="AG78" i="1"/>
  <c r="AG64" i="1"/>
  <c r="AG35" i="1"/>
  <c r="AG16" i="1"/>
  <c r="AG137" i="1"/>
  <c r="AG139" i="1"/>
  <c r="AG102" i="1"/>
  <c r="AG84" i="1"/>
  <c r="AG58" i="1"/>
  <c r="AG28" i="1"/>
  <c r="AG22" i="1"/>
  <c r="AG192" i="1"/>
  <c r="AG51" i="1"/>
  <c r="AG90" i="1"/>
  <c r="AG191" i="1"/>
  <c r="AG279" i="1"/>
  <c r="AG247" i="1"/>
  <c r="AG246" i="1"/>
  <c r="AG241" i="1"/>
  <c r="AG231" i="1"/>
  <c r="AG240" i="1"/>
  <c r="AG186" i="1"/>
  <c r="AG208" i="1"/>
  <c r="AG168" i="1"/>
  <c r="AG200" i="1"/>
  <c r="AG164" i="1"/>
  <c r="AG122" i="1"/>
  <c r="AG212" i="1"/>
  <c r="AG153" i="1"/>
  <c r="AG121" i="1"/>
  <c r="AG169" i="1"/>
  <c r="AG107" i="1"/>
  <c r="AG80" i="1"/>
  <c r="AG56" i="1"/>
  <c r="AG29" i="1"/>
  <c r="AG143" i="1"/>
  <c r="AG132" i="1"/>
  <c r="AG89" i="1"/>
  <c r="AG71" i="1"/>
  <c r="AG27" i="1"/>
  <c r="AG8" i="1"/>
  <c r="AG72" i="1"/>
  <c r="AG94" i="1"/>
  <c r="AG128" i="1"/>
  <c r="AG211" i="1"/>
  <c r="AG263" i="1"/>
  <c r="BE254" i="1"/>
  <c r="BE231" i="1"/>
  <c r="BE208" i="1"/>
  <c r="BE190" i="1"/>
  <c r="BE167" i="1"/>
  <c r="BE144" i="1"/>
  <c r="BE126" i="1"/>
  <c r="BE103" i="1"/>
  <c r="BE80" i="1"/>
  <c r="BE62" i="1"/>
  <c r="BE35" i="1"/>
  <c r="BE12" i="1"/>
  <c r="BE280" i="1"/>
  <c r="BE259" i="1"/>
  <c r="BE232" i="1"/>
  <c r="BE205" i="1"/>
  <c r="BE175" i="1"/>
  <c r="BE143" i="1"/>
  <c r="BE120" i="1"/>
  <c r="BE93" i="1"/>
  <c r="BE61" i="1"/>
  <c r="BE36" i="1"/>
  <c r="BE11" i="1"/>
  <c r="CK207" i="1"/>
  <c r="CK143" i="1"/>
  <c r="CK84" i="1"/>
  <c r="CK14" i="1"/>
  <c r="CK191" i="1"/>
  <c r="CK102" i="1"/>
  <c r="CK242" i="1"/>
  <c r="CK179" i="1"/>
  <c r="CK121" i="1"/>
  <c r="CK28" i="1"/>
  <c r="CK175" i="1"/>
  <c r="CK37" i="1"/>
  <c r="AG115" i="1"/>
  <c r="BE89" i="1"/>
  <c r="AG65" i="1"/>
  <c r="BE33" i="1"/>
  <c r="BE74" i="1"/>
  <c r="BE123" i="1"/>
  <c r="BE236" i="1"/>
  <c r="BE57" i="1"/>
  <c r="BE147" i="1"/>
  <c r="BE163" i="1"/>
  <c r="BE201" i="1"/>
  <c r="BE161" i="1"/>
  <c r="BE279" i="1"/>
  <c r="BE276" i="1"/>
  <c r="BE244" i="1"/>
  <c r="AG14" i="1"/>
  <c r="AG42" i="1"/>
  <c r="AG87" i="1"/>
  <c r="AG148" i="1"/>
  <c r="AG13" i="1"/>
  <c r="AG41" i="1"/>
  <c r="AG91" i="1"/>
  <c r="AG138" i="1"/>
  <c r="AG265" i="1"/>
  <c r="AG165" i="1"/>
  <c r="AG251" i="1"/>
  <c r="AG144" i="1"/>
  <c r="AG152" i="1"/>
  <c r="AG188" i="1"/>
  <c r="AG158" i="1"/>
  <c r="AG276" i="1"/>
  <c r="AG219" i="1"/>
  <c r="AG234" i="1"/>
  <c r="AG249" i="1"/>
  <c r="AG48" i="1"/>
  <c r="AG130" i="1"/>
  <c r="AO262" i="1"/>
  <c r="AO245" i="1"/>
  <c r="AO237" i="1"/>
  <c r="AO198" i="1"/>
  <c r="AO218" i="1"/>
  <c r="AO197" i="1"/>
  <c r="AO119" i="1"/>
  <c r="AO132" i="1"/>
  <c r="AO84" i="1"/>
  <c r="AO24" i="1"/>
  <c r="AO129" i="1"/>
  <c r="AO70" i="1"/>
  <c r="AO64" i="1"/>
  <c r="AO127" i="1"/>
  <c r="AO184" i="1"/>
  <c r="AO29" i="1"/>
  <c r="AO265" i="1"/>
  <c r="AO275" i="1"/>
  <c r="AO221" i="1"/>
  <c r="AO170" i="1"/>
  <c r="AO225" i="1"/>
  <c r="AO206" i="1"/>
  <c r="AO134" i="1"/>
  <c r="AO28" i="1"/>
  <c r="AO115" i="1"/>
  <c r="AO20" i="1"/>
  <c r="AO248" i="1"/>
  <c r="AO231" i="1"/>
  <c r="AO181" i="1"/>
  <c r="AO168" i="1"/>
  <c r="AO145" i="1"/>
  <c r="AO46" i="1"/>
  <c r="AO97" i="1"/>
  <c r="AO15" i="1"/>
  <c r="AO13" i="1"/>
  <c r="AO74" i="1"/>
  <c r="AO109" i="1"/>
  <c r="AO122" i="1"/>
  <c r="AO273" i="1"/>
  <c r="AO151" i="1"/>
  <c r="AO125" i="1"/>
  <c r="AO71" i="1"/>
  <c r="AO85" i="1"/>
  <c r="AO86" i="1"/>
  <c r="AG281" i="1"/>
  <c r="BE262" i="1"/>
  <c r="BE247" i="1"/>
  <c r="BE224" i="1"/>
  <c r="BE206" i="1"/>
  <c r="BE183" i="1"/>
  <c r="BE160" i="1"/>
  <c r="BE142" i="1"/>
  <c r="BE119" i="1"/>
  <c r="BE96" i="1"/>
  <c r="BE78" i="1"/>
  <c r="BE52" i="1"/>
  <c r="BE28" i="1"/>
  <c r="BE281" i="1"/>
  <c r="BE278" i="1"/>
  <c r="BE253" i="1"/>
  <c r="BE223" i="1"/>
  <c r="BE200" i="1"/>
  <c r="BE168" i="1"/>
  <c r="BE141" i="1"/>
  <c r="BE111" i="1"/>
  <c r="BE79" i="1"/>
  <c r="BE56" i="1"/>
  <c r="BE29" i="1"/>
  <c r="CK260" i="1"/>
  <c r="CK198" i="1"/>
  <c r="CK142" i="1"/>
  <c r="CK77" i="1"/>
  <c r="CK11" i="1"/>
  <c r="CK176" i="1"/>
  <c r="CK44" i="1"/>
  <c r="CK232" i="1"/>
  <c r="CK158" i="1"/>
  <c r="CK81" i="1"/>
  <c r="CK15" i="1"/>
  <c r="AW12" i="1"/>
  <c r="AW28" i="1"/>
  <c r="AW44" i="1"/>
  <c r="AW62" i="1"/>
  <c r="AW78" i="1"/>
  <c r="AW94" i="1"/>
  <c r="AW110" i="1"/>
  <c r="AW126" i="1"/>
  <c r="AW142" i="1"/>
  <c r="AW158" i="1"/>
  <c r="AW174" i="1"/>
  <c r="AW190" i="1"/>
  <c r="AW206" i="1"/>
  <c r="AW222" i="1"/>
  <c r="AW238" i="1"/>
  <c r="AW254" i="1"/>
  <c r="AW269" i="1"/>
  <c r="AW9" i="1"/>
  <c r="AW25" i="1"/>
  <c r="AW41" i="1"/>
  <c r="AW59" i="1"/>
  <c r="AW75" i="1"/>
  <c r="AW91" i="1"/>
  <c r="AW107" i="1"/>
  <c r="AW123" i="1"/>
  <c r="BE264" i="1"/>
  <c r="AG86" i="1"/>
  <c r="BE9" i="1"/>
  <c r="BE39" i="1"/>
  <c r="BE90" i="1"/>
  <c r="BE145" i="1"/>
  <c r="BE193" i="1"/>
  <c r="BE65" i="1"/>
  <c r="BE210" i="1"/>
  <c r="BE172" i="1"/>
  <c r="BE153" i="1"/>
  <c r="BE179" i="1"/>
  <c r="BE211" i="1"/>
  <c r="BE282" i="1"/>
  <c r="AO49" i="1"/>
  <c r="AG24" i="1"/>
  <c r="AG46" i="1"/>
  <c r="AG96" i="1"/>
  <c r="AG149" i="1"/>
  <c r="AG18" i="1"/>
  <c r="AG68" i="1"/>
  <c r="AG100" i="1"/>
  <c r="AG146" i="1"/>
  <c r="AG123" i="1"/>
  <c r="AG178" i="1"/>
  <c r="AG116" i="1"/>
  <c r="AG170" i="1"/>
  <c r="AG157" i="1"/>
  <c r="AG204" i="1"/>
  <c r="AG195" i="1"/>
  <c r="AG210" i="1"/>
  <c r="AG239" i="1"/>
  <c r="AG253" i="1"/>
  <c r="AG262" i="1"/>
  <c r="BE81" i="1"/>
  <c r="BE58" i="1"/>
  <c r="AO159" i="1"/>
  <c r="AO8" i="1"/>
  <c r="AO156" i="1"/>
  <c r="AO219" i="1"/>
  <c r="AO271" i="1"/>
  <c r="AG256" i="1"/>
  <c r="AG112" i="1"/>
  <c r="AG85" i="1"/>
  <c r="AG12" i="1"/>
  <c r="AG104" i="1"/>
  <c r="AG109" i="1"/>
  <c r="CS59" i="1"/>
  <c r="CS77" i="1"/>
  <c r="CS117" i="1"/>
  <c r="CS79" i="1"/>
  <c r="CS112" i="1"/>
  <c r="CS70" i="1"/>
  <c r="CS82" i="1"/>
  <c r="CS113" i="1"/>
  <c r="CS128" i="1"/>
  <c r="CS280" i="1"/>
  <c r="CS251" i="1"/>
  <c r="CS269" i="1"/>
  <c r="CS250" i="1"/>
  <c r="CS245" i="1"/>
  <c r="CS232" i="1"/>
  <c r="CS265" i="1"/>
  <c r="CS254" i="1"/>
  <c r="CS234" i="1"/>
  <c r="CS238" i="1"/>
  <c r="CS216" i="1"/>
  <c r="CS229" i="1"/>
  <c r="CS217" i="1"/>
  <c r="CS202" i="1"/>
  <c r="CS186" i="1"/>
  <c r="CS177" i="1"/>
  <c r="CS164" i="1"/>
  <c r="CS148" i="1"/>
  <c r="CS197" i="1"/>
  <c r="CS175" i="1"/>
  <c r="CS159" i="1"/>
  <c r="CS248" i="1"/>
  <c r="CS208" i="1"/>
  <c r="CS179" i="1"/>
  <c r="CS137" i="1"/>
  <c r="CS123" i="1"/>
  <c r="CS218" i="1"/>
  <c r="CS192" i="1"/>
  <c r="CS174" i="1"/>
  <c r="CS158" i="1"/>
  <c r="CS136" i="1"/>
  <c r="CS200" i="1"/>
  <c r="CS143" i="1"/>
  <c r="CS103" i="1"/>
  <c r="CS84" i="1"/>
  <c r="CS75" i="1"/>
  <c r="CS52" i="1"/>
  <c r="CS25" i="1"/>
  <c r="CS13" i="1"/>
  <c r="CS157" i="1"/>
  <c r="CS133" i="1"/>
  <c r="CS109" i="1"/>
  <c r="CS96" i="1"/>
  <c r="CS85" i="1"/>
  <c r="CS58" i="1"/>
  <c r="CS49" i="1"/>
  <c r="CS42" i="1"/>
  <c r="CS16" i="1"/>
  <c r="CS171" i="1"/>
  <c r="CS62" i="1"/>
  <c r="CS91" i="1"/>
  <c r="CS130" i="1"/>
  <c r="CS281" i="1"/>
  <c r="CS61" i="1"/>
  <c r="CS107" i="1"/>
  <c r="CS267" i="1"/>
  <c r="CS282" i="1"/>
  <c r="CS255" i="1"/>
  <c r="CS244" i="1"/>
  <c r="CS228" i="1"/>
  <c r="CS259" i="1"/>
  <c r="CS242" i="1"/>
  <c r="CS222" i="1"/>
  <c r="CS271" i="1"/>
  <c r="CS215" i="1"/>
  <c r="CS195" i="1"/>
  <c r="CS178" i="1"/>
  <c r="CS163" i="1"/>
  <c r="CS214" i="1"/>
  <c r="CS180" i="1"/>
  <c r="CS154" i="1"/>
  <c r="CS219" i="1"/>
  <c r="CS187" i="1"/>
  <c r="CS131" i="1"/>
  <c r="CS119" i="1"/>
  <c r="CS193" i="1"/>
  <c r="CS167" i="1"/>
  <c r="CS146" i="1"/>
  <c r="CS129" i="1"/>
  <c r="CS141" i="1"/>
  <c r="CS94" i="1"/>
  <c r="CS78" i="1"/>
  <c r="CS43" i="1"/>
  <c r="CS23" i="1"/>
  <c r="CS253" i="1"/>
  <c r="CS126" i="1"/>
  <c r="CS105" i="1"/>
  <c r="CS87" i="1"/>
  <c r="CS56" i="1"/>
  <c r="CS47" i="1"/>
  <c r="CS29" i="1"/>
  <c r="CS150" i="1"/>
  <c r="CS54" i="1"/>
  <c r="CS114" i="1"/>
  <c r="CS270" i="1"/>
  <c r="AG45" i="1"/>
  <c r="CK27" i="1"/>
  <c r="CK43" i="1"/>
  <c r="CK112" i="1"/>
  <c r="CK240" i="1"/>
  <c r="CK19" i="1"/>
  <c r="CK64" i="1"/>
  <c r="CK97" i="1"/>
  <c r="CK138" i="1"/>
  <c r="CK185" i="1"/>
  <c r="CK220" i="1"/>
  <c r="CK271" i="1"/>
  <c r="CK45" i="1"/>
  <c r="CK127" i="1"/>
  <c r="CK180" i="1"/>
  <c r="CK239" i="1"/>
  <c r="CK18" i="1"/>
  <c r="CK67" i="1"/>
  <c r="CK88" i="1"/>
  <c r="CK134" i="1"/>
  <c r="CK155" i="1"/>
  <c r="CK199" i="1"/>
  <c r="CK223" i="1"/>
  <c r="CK272" i="1"/>
  <c r="CK9" i="1"/>
  <c r="CK111" i="1"/>
  <c r="CK270" i="1"/>
  <c r="CK38" i="1"/>
  <c r="CK92" i="1"/>
  <c r="CK151" i="1"/>
  <c r="CK201" i="1"/>
  <c r="CK259" i="1"/>
  <c r="CK93" i="1"/>
  <c r="CK167" i="1"/>
  <c r="CK238" i="1"/>
  <c r="CK29" i="1"/>
  <c r="CK78" i="1"/>
  <c r="CK131" i="1"/>
  <c r="CK172" i="1"/>
  <c r="CK208" i="1"/>
  <c r="CK266" i="1"/>
  <c r="BU97" i="1"/>
  <c r="BU245" i="1"/>
  <c r="BU237" i="1"/>
  <c r="BU214" i="1"/>
  <c r="BU225" i="1"/>
  <c r="BU188" i="1"/>
  <c r="BU176" i="1"/>
  <c r="BU246" i="1"/>
  <c r="BU121" i="1"/>
  <c r="BU117" i="1"/>
  <c r="BU89" i="1"/>
  <c r="BU44" i="1"/>
  <c r="BU12" i="1"/>
  <c r="BU142" i="1"/>
  <c r="BU86" i="1"/>
  <c r="BU146" i="1"/>
  <c r="BU111" i="1"/>
  <c r="CC21" i="1"/>
  <c r="CC43" i="1"/>
  <c r="CC53" i="1"/>
  <c r="CC65" i="1"/>
  <c r="CC203" i="1"/>
  <c r="CC79" i="1"/>
  <c r="CC105" i="1"/>
  <c r="CC132" i="1"/>
  <c r="CC17" i="1"/>
  <c r="CC36" i="1"/>
  <c r="CC40" i="1"/>
  <c r="CC87" i="1"/>
  <c r="CC134" i="1"/>
  <c r="CC186" i="1"/>
  <c r="CC61" i="1"/>
  <c r="CC215" i="1"/>
  <c r="CK264" i="1"/>
  <c r="CK236" i="1"/>
  <c r="CK216" i="1"/>
  <c r="CK206" i="1"/>
  <c r="CK195" i="1"/>
  <c r="CK171" i="1"/>
  <c r="CK148" i="1"/>
  <c r="CK141" i="1"/>
  <c r="CK130" i="1"/>
  <c r="CK95" i="1"/>
  <c r="CK80" i="1"/>
  <c r="CK71" i="1"/>
  <c r="CK61" i="1"/>
  <c r="CK25" i="1"/>
  <c r="CK13" i="1"/>
  <c r="CK254" i="1"/>
  <c r="CK230" i="1"/>
  <c r="CK187" i="1"/>
  <c r="CK174" i="1"/>
  <c r="CK157" i="1"/>
  <c r="CK116" i="1"/>
  <c r="CK76" i="1"/>
  <c r="CK36" i="1"/>
  <c r="CK280" i="1"/>
  <c r="CK255" i="1"/>
  <c r="CK225" i="1"/>
  <c r="CK213" i="1"/>
  <c r="CK196" i="1"/>
  <c r="CK168" i="1"/>
  <c r="CK150" i="1"/>
  <c r="CK133" i="1"/>
  <c r="CK114" i="1"/>
  <c r="CK87" i="1"/>
  <c r="CK73" i="1"/>
  <c r="CK54" i="1"/>
  <c r="CK26" i="1"/>
  <c r="CK8" i="1"/>
  <c r="CK262" i="1"/>
  <c r="CK226" i="1"/>
  <c r="CK163" i="1"/>
  <c r="CK103" i="1"/>
  <c r="CK59" i="1"/>
  <c r="CK33" i="1"/>
  <c r="AO146" i="1"/>
  <c r="AO47" i="1"/>
  <c r="AO83" i="1"/>
  <c r="AO36" i="1"/>
  <c r="AO57" i="1"/>
  <c r="AO48" i="1"/>
  <c r="AO45" i="1"/>
  <c r="AO32" i="1"/>
  <c r="AO23" i="1"/>
  <c r="AO35" i="1"/>
  <c r="AO31" i="1"/>
  <c r="AO21" i="1"/>
  <c r="AO33" i="1"/>
  <c r="AO67" i="1"/>
  <c r="AO99" i="1"/>
  <c r="AO142" i="1"/>
  <c r="AO78" i="1"/>
  <c r="AO113" i="1"/>
  <c r="AO282" i="1"/>
  <c r="AO270" i="1"/>
  <c r="AO258" i="1"/>
  <c r="AO279" i="1"/>
  <c r="AO259" i="1"/>
  <c r="AO247" i="1"/>
  <c r="AO240" i="1"/>
  <c r="AO257" i="1"/>
  <c r="AO236" i="1"/>
  <c r="AO269" i="1"/>
  <c r="AO229" i="1"/>
  <c r="AO215" i="1"/>
  <c r="AO228" i="1"/>
  <c r="AO208" i="1"/>
  <c r="AO216" i="1"/>
  <c r="AO211" i="1"/>
  <c r="AO192" i="1"/>
  <c r="AO176" i="1"/>
  <c r="AO167" i="1"/>
  <c r="AO148" i="1"/>
  <c r="AO202" i="1"/>
  <c r="AO193" i="1"/>
  <c r="AO163" i="1"/>
  <c r="AO222" i="1"/>
  <c r="AO194" i="1"/>
  <c r="AO165" i="1"/>
  <c r="AO153" i="1"/>
  <c r="AO124" i="1"/>
  <c r="AO255" i="1"/>
  <c r="AO204" i="1"/>
  <c r="AO166" i="1"/>
  <c r="AO143" i="1"/>
  <c r="AO128" i="1"/>
  <c r="AO149" i="1"/>
  <c r="AO111" i="1"/>
  <c r="AO92" i="1"/>
  <c r="AO82" i="1"/>
  <c r="AO63" i="1"/>
  <c r="AO42" i="1"/>
  <c r="AO27" i="1"/>
  <c r="AO22" i="1"/>
  <c r="AO191" i="1"/>
  <c r="AO242" i="1"/>
  <c r="AO152" i="1"/>
  <c r="AO118" i="1"/>
  <c r="AO112" i="1"/>
  <c r="AO95" i="1"/>
  <c r="AO79" i="1"/>
  <c r="AO66" i="1"/>
  <c r="AO44" i="1"/>
  <c r="AO12" i="1"/>
  <c r="AO59" i="1"/>
  <c r="AO107" i="1"/>
  <c r="AO39" i="1"/>
  <c r="AO65" i="1"/>
  <c r="AO103" i="1"/>
  <c r="AO189" i="1"/>
  <c r="AO90" i="1"/>
  <c r="AO16" i="1"/>
  <c r="AO37" i="1"/>
  <c r="AO56" i="1"/>
  <c r="AO68" i="1"/>
  <c r="AO105" i="1"/>
  <c r="AO131" i="1"/>
  <c r="AO188" i="1"/>
  <c r="AO60" i="1"/>
  <c r="AO281" i="1"/>
  <c r="AO267" i="1"/>
  <c r="AO256" i="1"/>
  <c r="AO278" i="1"/>
  <c r="AO254" i="1"/>
  <c r="AO243" i="1"/>
  <c r="AO238" i="1"/>
  <c r="AO253" i="1"/>
  <c r="AO235" i="1"/>
  <c r="AO252" i="1"/>
  <c r="AO224" i="1"/>
  <c r="AO210" i="1"/>
  <c r="AO227" i="1"/>
  <c r="AO232" i="1"/>
  <c r="AO214" i="1"/>
  <c r="AO209" i="1"/>
  <c r="AO185" i="1"/>
  <c r="AO174" i="1"/>
  <c r="AO160" i="1"/>
  <c r="AO264" i="1"/>
  <c r="AO201" i="1"/>
  <c r="AO190" i="1"/>
  <c r="AO158" i="1"/>
  <c r="AO205" i="1"/>
  <c r="AO178" i="1"/>
  <c r="AO162" i="1"/>
  <c r="AO141" i="1"/>
  <c r="AO123" i="1"/>
  <c r="AO241" i="1"/>
  <c r="AO183" i="1"/>
  <c r="AO157" i="1"/>
  <c r="AO138" i="1"/>
  <c r="AO126" i="1"/>
  <c r="AO140" i="1"/>
  <c r="AO108" i="1"/>
  <c r="AO89" i="1"/>
  <c r="AO81" i="1"/>
  <c r="AO58" i="1"/>
  <c r="AO38" i="1"/>
  <c r="AO26" i="1"/>
  <c r="AO19" i="1"/>
  <c r="AO177" i="1"/>
  <c r="AO200" i="1"/>
  <c r="AO147" i="1"/>
  <c r="AO117" i="1"/>
  <c r="AO104" i="1"/>
  <c r="AO93" i="1"/>
  <c r="AO76" i="1"/>
  <c r="AO53" i="1"/>
  <c r="AO43" i="1"/>
  <c r="AO11" i="1"/>
  <c r="AO61" i="1"/>
  <c r="AO10" i="1"/>
  <c r="AO40" i="1"/>
  <c r="AO110" i="1"/>
  <c r="AO17" i="1"/>
  <c r="AO100" i="1"/>
  <c r="AO106" i="1"/>
  <c r="AO133" i="1"/>
  <c r="AO91" i="1"/>
  <c r="AO114" i="1"/>
  <c r="AO80" i="1"/>
  <c r="AO272" i="1"/>
  <c r="AO266" i="1"/>
  <c r="AO251" i="1"/>
  <c r="AO263" i="1"/>
  <c r="AO250" i="1"/>
  <c r="AO280" i="1"/>
  <c r="AO276" i="1"/>
  <c r="AO246" i="1"/>
  <c r="AO234" i="1"/>
  <c r="AO233" i="1"/>
  <c r="AO220" i="1"/>
  <c r="AO244" i="1"/>
  <c r="AO223" i="1"/>
  <c r="AO230" i="1"/>
  <c r="AO213" i="1"/>
  <c r="AO207" i="1"/>
  <c r="AO182" i="1"/>
  <c r="AO173" i="1"/>
  <c r="AO155" i="1"/>
  <c r="AO260" i="1"/>
  <c r="AO199" i="1"/>
  <c r="AO186" i="1"/>
  <c r="AO154" i="1"/>
  <c r="AO203" i="1"/>
  <c r="AO175" i="1"/>
  <c r="AO161" i="1"/>
  <c r="AO136" i="1"/>
  <c r="AO121" i="1"/>
  <c r="AO226" i="1"/>
  <c r="AO179" i="1"/>
  <c r="AO150" i="1"/>
  <c r="AO137" i="1"/>
  <c r="AO120" i="1"/>
  <c r="AO139" i="1"/>
  <c r="AO102" i="1"/>
  <c r="AO87" i="1"/>
  <c r="AO75" i="1"/>
  <c r="AO54" i="1"/>
  <c r="AO34" i="1"/>
  <c r="AO25" i="1"/>
  <c r="AO14" i="1"/>
  <c r="AO172" i="1"/>
  <c r="AO196" i="1"/>
  <c r="AO130" i="1"/>
  <c r="AO116" i="1"/>
  <c r="AO98" i="1"/>
  <c r="AO88" i="1"/>
  <c r="AO72" i="1"/>
  <c r="AO52" i="1"/>
  <c r="AO30" i="1"/>
  <c r="AO187" i="1"/>
  <c r="AO62" i="1"/>
  <c r="AO9" i="1"/>
  <c r="AO41" i="1"/>
  <c r="AO69" i="1"/>
  <c r="AO169" i="1"/>
  <c r="AO18" i="1"/>
  <c r="AO101" i="1"/>
  <c r="CK263" i="1"/>
  <c r="CK235" i="1"/>
  <c r="CK212" i="1"/>
  <c r="CK205" i="1"/>
  <c r="CK194" i="1"/>
  <c r="CK159" i="1"/>
  <c r="CK144" i="1"/>
  <c r="CK135" i="1"/>
  <c r="CK125" i="1"/>
  <c r="CK91" i="1"/>
  <c r="CK79" i="1"/>
  <c r="CK70" i="1"/>
  <c r="CK42" i="1"/>
  <c r="CK22" i="1"/>
  <c r="CK12" i="1"/>
  <c r="CK244" i="1"/>
  <c r="CK227" i="1"/>
  <c r="CK184" i="1"/>
  <c r="CK173" i="1"/>
  <c r="CK140" i="1"/>
  <c r="CK110" i="1"/>
  <c r="CK56" i="1"/>
  <c r="CK10" i="1"/>
  <c r="CK279" i="1"/>
  <c r="CK243" i="1"/>
  <c r="CK222" i="1"/>
  <c r="CK209" i="1"/>
  <c r="CK186" i="1"/>
  <c r="CK161" i="1"/>
  <c r="CK149" i="1"/>
  <c r="CK128" i="1"/>
  <c r="CK104" i="1"/>
  <c r="CK86" i="1"/>
  <c r="CK68" i="1"/>
  <c r="CK48" i="1"/>
  <c r="CK21" i="1"/>
  <c r="CK276" i="1"/>
  <c r="CK248" i="1"/>
  <c r="CK221" i="1"/>
  <c r="CK123" i="1"/>
  <c r="CK99" i="1"/>
  <c r="CK51" i="1"/>
  <c r="CK32" i="1"/>
  <c r="CK46" i="1"/>
  <c r="CK75" i="1"/>
  <c r="CK109" i="1"/>
  <c r="CK139" i="1"/>
  <c r="CK204" i="1"/>
  <c r="CK237" i="1"/>
  <c r="CK267" i="1"/>
  <c r="CK278" i="1"/>
  <c r="CK20" i="1"/>
  <c r="CK31" i="1"/>
  <c r="CK57" i="1"/>
  <c r="CK69" i="1"/>
  <c r="CK85" i="1"/>
  <c r="CK94" i="1"/>
  <c r="CK115" i="1"/>
  <c r="CK132" i="1"/>
  <c r="CK145" i="1"/>
  <c r="CK156" i="1"/>
  <c r="CK178" i="1"/>
  <c r="CK192" i="1"/>
  <c r="CK202" i="1"/>
  <c r="CK215" i="1"/>
  <c r="BU85" i="1"/>
  <c r="BU65" i="1"/>
  <c r="BU48" i="1"/>
  <c r="BU23" i="1"/>
  <c r="BU78" i="1"/>
  <c r="BU26" i="1"/>
  <c r="BU46" i="1"/>
  <c r="BU19" i="1"/>
  <c r="BU11" i="1"/>
  <c r="BU14" i="1"/>
  <c r="BU80" i="1"/>
  <c r="BU43" i="1"/>
  <c r="BU13" i="1"/>
  <c r="CC260" i="1"/>
  <c r="CC46" i="1"/>
  <c r="CC45" i="1"/>
  <c r="CC41" i="1"/>
  <c r="CC23" i="1"/>
  <c r="CC34" i="1"/>
  <c r="CC33" i="1"/>
  <c r="CC31" i="1"/>
  <c r="CC19" i="1"/>
  <c r="CC11" i="1"/>
  <c r="CC26" i="1"/>
  <c r="CC15" i="1"/>
  <c r="CC14" i="1"/>
  <c r="CC13" i="1"/>
  <c r="CC12" i="1"/>
  <c r="CC42" i="1"/>
  <c r="CC25" i="1"/>
  <c r="CC20" i="1"/>
  <c r="CC27" i="1"/>
  <c r="CC24" i="1"/>
  <c r="BE202" i="1"/>
  <c r="BE42" i="1"/>
  <c r="BE41" i="1"/>
  <c r="BE26" i="1"/>
  <c r="BE25" i="1"/>
  <c r="BE24" i="1"/>
  <c r="BE18" i="1"/>
  <c r="BE10" i="1"/>
  <c r="BE34" i="1"/>
  <c r="BE16" i="1"/>
  <c r="BE8" i="1"/>
  <c r="BE75" i="1"/>
  <c r="AG176" i="1"/>
  <c r="AG44" i="1"/>
  <c r="AG43" i="1"/>
  <c r="AG17" i="1"/>
  <c r="AG9" i="1"/>
  <c r="AG15" i="1"/>
  <c r="AG47" i="1"/>
  <c r="AG32" i="1"/>
  <c r="AG21" i="1"/>
  <c r="CS210" i="1"/>
  <c r="CS183" i="1"/>
  <c r="CS95" i="1"/>
  <c r="CS86" i="1"/>
  <c r="CS246" i="1"/>
  <c r="CS209" i="1"/>
  <c r="CS99" i="1"/>
  <c r="CS73" i="1"/>
  <c r="CS72" i="1"/>
  <c r="CS63" i="1"/>
  <c r="CS44" i="1"/>
  <c r="CS35" i="1"/>
  <c r="CS32" i="1"/>
  <c r="CS22" i="1"/>
  <c r="CS21" i="1"/>
  <c r="CS17" i="1"/>
  <c r="CS9" i="1"/>
  <c r="CS15" i="1"/>
  <c r="CS101" i="1"/>
  <c r="CS68" i="1"/>
  <c r="CS41" i="1"/>
  <c r="CS20" i="1"/>
  <c r="CS12" i="1"/>
  <c r="CS38" i="1"/>
  <c r="CS37" i="1"/>
  <c r="CS18" i="1"/>
  <c r="CS165" i="1"/>
  <c r="CS118" i="1"/>
  <c r="CS104" i="1"/>
  <c r="CS100" i="1"/>
  <c r="CS88" i="1"/>
  <c r="CS67" i="1"/>
  <c r="CS34" i="1"/>
  <c r="CS116" i="1"/>
  <c r="CS106" i="1"/>
  <c r="CS45" i="1"/>
  <c r="CS40" i="1"/>
  <c r="CS201" i="1"/>
  <c r="CS156" i="1"/>
  <c r="CS33" i="1"/>
  <c r="CS31" i="1"/>
  <c r="CS30" i="1"/>
  <c r="CS28" i="1"/>
  <c r="BM275" i="1"/>
  <c r="BM282" i="1"/>
  <c r="BM244" i="1"/>
  <c r="BM247" i="1"/>
  <c r="BM242" i="1"/>
  <c r="BM231" i="1"/>
  <c r="BM226" i="1"/>
  <c r="BM237" i="1"/>
  <c r="BM235" i="1"/>
  <c r="BM228" i="1"/>
  <c r="BM212" i="1"/>
  <c r="BM205" i="1"/>
  <c r="BM219" i="1"/>
  <c r="BM217" i="1"/>
  <c r="BM210" i="1"/>
  <c r="BM201" i="1"/>
  <c r="BM194" i="1"/>
  <c r="BM189" i="1"/>
  <c r="BM183" i="1"/>
  <c r="BM162" i="1"/>
  <c r="BM157" i="1"/>
  <c r="BM221" i="1"/>
  <c r="BM203" i="1"/>
  <c r="BM196" i="1"/>
  <c r="BM187" i="1"/>
  <c r="BM178" i="1"/>
  <c r="BM171" i="1"/>
  <c r="BM167" i="1"/>
  <c r="BM164" i="1"/>
  <c r="BM215" i="1"/>
  <c r="BM173" i="1"/>
  <c r="BM146" i="1"/>
  <c r="BM139" i="1"/>
  <c r="BM130" i="1"/>
  <c r="BM114" i="1"/>
  <c r="BM233" i="1"/>
  <c r="BM199" i="1"/>
  <c r="BM169" i="1"/>
  <c r="BM151" i="1"/>
  <c r="BM148" i="1"/>
  <c r="BM135" i="1"/>
  <c r="BM121" i="1"/>
  <c r="BM180" i="1"/>
  <c r="BM155" i="1"/>
  <c r="BM137" i="1"/>
  <c r="BM132" i="1"/>
  <c r="BM123" i="1"/>
  <c r="BM109" i="1"/>
  <c r="BM105" i="1"/>
  <c r="BM73" i="1"/>
  <c r="BM61" i="1"/>
  <c r="BM59" i="1"/>
  <c r="BM48" i="1"/>
  <c r="BM39" i="1"/>
  <c r="BM32" i="1"/>
  <c r="BM23" i="1"/>
  <c r="BM9" i="1"/>
  <c r="BM153" i="1"/>
  <c r="BM141" i="1"/>
  <c r="BM107" i="1"/>
  <c r="BM100" i="1"/>
  <c r="BM91" i="1"/>
  <c r="BM89" i="1"/>
  <c r="BM77" i="1"/>
  <c r="BM68" i="1"/>
  <c r="BM54" i="1"/>
  <c r="BM41" i="1"/>
  <c r="BM37" i="1"/>
  <c r="BM21" i="1"/>
  <c r="BM18" i="1"/>
  <c r="BM16" i="1"/>
  <c r="BM185" i="1"/>
  <c r="BM98" i="1"/>
  <c r="BM66" i="1"/>
  <c r="BM43" i="1"/>
  <c r="BM27" i="1"/>
  <c r="BM93" i="1"/>
  <c r="BM87" i="1"/>
  <c r="BM82" i="1"/>
  <c r="BM57" i="1"/>
  <c r="BM11" i="1"/>
  <c r="BM125" i="1"/>
  <c r="BM51" i="1"/>
  <c r="BM75" i="1"/>
  <c r="BM34" i="1"/>
  <c r="BM116" i="1"/>
  <c r="BM84" i="1"/>
  <c r="BM119" i="1"/>
  <c r="BM103" i="1"/>
  <c r="BM71" i="1"/>
  <c r="BM25" i="1"/>
  <c r="Q279" i="1"/>
  <c r="Q281" i="1"/>
  <c r="Q269" i="1"/>
  <c r="Q267" i="1"/>
  <c r="Q261" i="1"/>
  <c r="Q255" i="1"/>
  <c r="Q252" i="1"/>
  <c r="Q244" i="1"/>
  <c r="Q276" i="1"/>
  <c r="Q271" i="1"/>
  <c r="Q270" i="1"/>
  <c r="Q265" i="1"/>
  <c r="Q258" i="1"/>
  <c r="Q256" i="1"/>
  <c r="Q251" i="1"/>
  <c r="Q248" i="1"/>
  <c r="Q282" i="1"/>
  <c r="Q278" i="1"/>
  <c r="Q275" i="1"/>
  <c r="Q273" i="1"/>
  <c r="Q266" i="1"/>
  <c r="Q262" i="1"/>
  <c r="Q257" i="1"/>
  <c r="Q253" i="1"/>
  <c r="Q250" i="1"/>
  <c r="Q246" i="1"/>
  <c r="Q245" i="1"/>
  <c r="Q237" i="1"/>
  <c r="Q233" i="1"/>
  <c r="Q231" i="1"/>
  <c r="Q229" i="1"/>
  <c r="Q228" i="1"/>
  <c r="Q264" i="1"/>
  <c r="Q260" i="1"/>
  <c r="Q249" i="1"/>
  <c r="Q240" i="1"/>
  <c r="Q238" i="1"/>
  <c r="Q280" i="1"/>
  <c r="Q242" i="1"/>
  <c r="Q241" i="1"/>
  <c r="Q239" i="1"/>
  <c r="Q223" i="1"/>
  <c r="Q221" i="1"/>
  <c r="Q208" i="1"/>
  <c r="Q243" i="1"/>
  <c r="Q236" i="1"/>
  <c r="Q234" i="1"/>
  <c r="Q232" i="1"/>
  <c r="Q230" i="1"/>
  <c r="Q226" i="1"/>
  <c r="Q225" i="1"/>
  <c r="Q222" i="1"/>
  <c r="Q218" i="1"/>
  <c r="Q216" i="1"/>
  <c r="Q214" i="1"/>
  <c r="Q213" i="1"/>
  <c r="Q212" i="1"/>
  <c r="Q211" i="1"/>
  <c r="Q206" i="1"/>
  <c r="Q205" i="1"/>
  <c r="Q215" i="1"/>
  <c r="Q203" i="1"/>
  <c r="Q200" i="1"/>
  <c r="Q196" i="1"/>
  <c r="Q191" i="1"/>
  <c r="Q187" i="1"/>
  <c r="Q183" i="1"/>
  <c r="Q179" i="1"/>
  <c r="Q178" i="1"/>
  <c r="Q177" i="1"/>
  <c r="Q171" i="1"/>
  <c r="Q169" i="1"/>
  <c r="Q165" i="1"/>
  <c r="Q164" i="1"/>
  <c r="Q159" i="1"/>
  <c r="Q156" i="1"/>
  <c r="Q153" i="1"/>
  <c r="Q149" i="1"/>
  <c r="Q272" i="1"/>
  <c r="Q259" i="1"/>
  <c r="Q254" i="1"/>
  <c r="Q220" i="1"/>
  <c r="Q210" i="1"/>
  <c r="Q198" i="1"/>
  <c r="Q192" i="1"/>
  <c r="Q185" i="1"/>
  <c r="Q182" i="1"/>
  <c r="Q181" i="1"/>
  <c r="Q176" i="1"/>
  <c r="Q174" i="1"/>
  <c r="Q173" i="1"/>
  <c r="Q170" i="1"/>
  <c r="Q167" i="1"/>
  <c r="Q160" i="1"/>
  <c r="Q155" i="1"/>
  <c r="Q247" i="1"/>
  <c r="Q217" i="1"/>
  <c r="Q209" i="1"/>
  <c r="Q207" i="1"/>
  <c r="Q202" i="1"/>
  <c r="Q189" i="1"/>
  <c r="Q188" i="1"/>
  <c r="Q158" i="1"/>
  <c r="Q151" i="1"/>
  <c r="Q145" i="1"/>
  <c r="Q143" i="1"/>
  <c r="Q138" i="1"/>
  <c r="Q137" i="1"/>
  <c r="Q132" i="1"/>
  <c r="Q128" i="1"/>
  <c r="Q126" i="1"/>
  <c r="Q120" i="1"/>
  <c r="Q263" i="1"/>
  <c r="Q227" i="1"/>
  <c r="Q224" i="1"/>
  <c r="Q219" i="1"/>
  <c r="Q197" i="1"/>
  <c r="Q194" i="1"/>
  <c r="Q180" i="1"/>
  <c r="Q175" i="1"/>
  <c r="Q168" i="1"/>
  <c r="Q162" i="1"/>
  <c r="Q161" i="1"/>
  <c r="Q148" i="1"/>
  <c r="Q147" i="1"/>
  <c r="Q146" i="1"/>
  <c r="Q140" i="1"/>
  <c r="Q139" i="1"/>
  <c r="Q135" i="1"/>
  <c r="Q133" i="1"/>
  <c r="Q130" i="1"/>
  <c r="Q127" i="1"/>
  <c r="Q235" i="1"/>
  <c r="Q184" i="1"/>
  <c r="Q150" i="1"/>
  <c r="Q144" i="1"/>
  <c r="Q142" i="1"/>
  <c r="Q141" i="1"/>
  <c r="Q122" i="1"/>
  <c r="Q119" i="1"/>
  <c r="Q112" i="1"/>
  <c r="Q104" i="1"/>
  <c r="Q98" i="1"/>
  <c r="Q97" i="1"/>
  <c r="Q95" i="1"/>
  <c r="Q93" i="1"/>
  <c r="Q88" i="1"/>
  <c r="Q85" i="1"/>
  <c r="Q79" i="1"/>
  <c r="Q76" i="1"/>
  <c r="Q72" i="1"/>
  <c r="Q70" i="1"/>
  <c r="Q66" i="1"/>
  <c r="Q53" i="1"/>
  <c r="Q52" i="1"/>
  <c r="Q51" i="1"/>
  <c r="Q49" i="1"/>
  <c r="Q44" i="1"/>
  <c r="Q43" i="1"/>
  <c r="Q30" i="1"/>
  <c r="Q20" i="1"/>
  <c r="Q12" i="1"/>
  <c r="Q11" i="1"/>
  <c r="Q136" i="1"/>
  <c r="Q201" i="1"/>
  <c r="Q199" i="1"/>
  <c r="Q195" i="1"/>
  <c r="Q163" i="1"/>
  <c r="Q154" i="1"/>
  <c r="Q134" i="1"/>
  <c r="Q124" i="1"/>
  <c r="Q121" i="1"/>
  <c r="Q114" i="1"/>
  <c r="Q110" i="1"/>
  <c r="Q109" i="1"/>
  <c r="Q106" i="1"/>
  <c r="Q99" i="1"/>
  <c r="Q94" i="1"/>
  <c r="Q90" i="1"/>
  <c r="Q86" i="1"/>
  <c r="Q74" i="1"/>
  <c r="Q67" i="1"/>
  <c r="Q65" i="1"/>
  <c r="Q62" i="1"/>
  <c r="Q61" i="1"/>
  <c r="Q59" i="1"/>
  <c r="Q57" i="1"/>
  <c r="Q54" i="1"/>
  <c r="Q48" i="1"/>
  <c r="Q47" i="1"/>
  <c r="Q45" i="1"/>
  <c r="Q40" i="1"/>
  <c r="Q37" i="1"/>
  <c r="Q33" i="1"/>
  <c r="Q32" i="1"/>
  <c r="Q21" i="1"/>
  <c r="Q17" i="1"/>
  <c r="Q15" i="1"/>
  <c r="Q9" i="1"/>
  <c r="Q204" i="1"/>
  <c r="Q152" i="1"/>
  <c r="Q190" i="1"/>
  <c r="Q172" i="1"/>
  <c r="Q125" i="1"/>
  <c r="Q123" i="1"/>
  <c r="Q116" i="1"/>
  <c r="Q108" i="1"/>
  <c r="Q103" i="1"/>
  <c r="Q82" i="1"/>
  <c r="Q75" i="1"/>
  <c r="Q71" i="1"/>
  <c r="Q41" i="1"/>
  <c r="Q39" i="1"/>
  <c r="Q34" i="1"/>
  <c r="Q28" i="1"/>
  <c r="Q131" i="1"/>
  <c r="Q117" i="1"/>
  <c r="Q115" i="1"/>
  <c r="Q111" i="1"/>
  <c r="Q105" i="1"/>
  <c r="Q92" i="1"/>
  <c r="Q68" i="1"/>
  <c r="Q63" i="1"/>
  <c r="Q56" i="1"/>
  <c r="Q46" i="1"/>
  <c r="Q29" i="1"/>
  <c r="Q25" i="1"/>
  <c r="Q22" i="1"/>
  <c r="Q193" i="1"/>
  <c r="Q157" i="1"/>
  <c r="Q129" i="1"/>
  <c r="Q118" i="1"/>
  <c r="Q113" i="1"/>
  <c r="Q102" i="1"/>
  <c r="Q96" i="1"/>
  <c r="Q91" i="1"/>
  <c r="Q89" i="1"/>
  <c r="Q87" i="1"/>
  <c r="Q83" i="1"/>
  <c r="Q80" i="1"/>
  <c r="Q78" i="1"/>
  <c r="Q77" i="1"/>
  <c r="Q60" i="1"/>
  <c r="Q38" i="1"/>
  <c r="Q36" i="1"/>
  <c r="Q35" i="1"/>
  <c r="Q31" i="1"/>
  <c r="Q27" i="1"/>
  <c r="Q24" i="1"/>
  <c r="Q14" i="1"/>
  <c r="Q8" i="1"/>
  <c r="Q186" i="1"/>
  <c r="Q101" i="1"/>
  <c r="Q100" i="1"/>
  <c r="Q84" i="1"/>
  <c r="Q58" i="1"/>
  <c r="Q42" i="1"/>
  <c r="Q18" i="1"/>
  <c r="Q16" i="1"/>
  <c r="Q13" i="1"/>
  <c r="Q10" i="1"/>
  <c r="Q166" i="1"/>
  <c r="Q69" i="1"/>
  <c r="Q107" i="1"/>
  <c r="Q81" i="1"/>
  <c r="Q64" i="1"/>
  <c r="Q73" i="1"/>
  <c r="Q26" i="1"/>
  <c r="Q23" i="1"/>
  <c r="Q19" i="1"/>
  <c r="BM248" i="1"/>
  <c r="BM184" i="1"/>
  <c r="BM120" i="1"/>
  <c r="BM56" i="1"/>
  <c r="BM198" i="1"/>
  <c r="BM70" i="1"/>
  <c r="BM261" i="1"/>
  <c r="BM259" i="1"/>
  <c r="BM236" i="1"/>
  <c r="BM213" i="1"/>
  <c r="BM193" i="1"/>
  <c r="BM172" i="1"/>
  <c r="BM149" i="1"/>
  <c r="BM129" i="1"/>
  <c r="BM108" i="1"/>
  <c r="BM85" i="1"/>
  <c r="BM65" i="1"/>
  <c r="BM42" i="1"/>
  <c r="BM19" i="1"/>
  <c r="BM273" i="1"/>
  <c r="BM214" i="1"/>
  <c r="BM96" i="1"/>
  <c r="CY267" i="1"/>
  <c r="BM267" i="1"/>
  <c r="BM258" i="1"/>
  <c r="BM232" i="1"/>
  <c r="BM200" i="1"/>
  <c r="BM168" i="1"/>
  <c r="BM136" i="1"/>
  <c r="BM104" i="1"/>
  <c r="BM72" i="1"/>
  <c r="BM38" i="1"/>
  <c r="BM176" i="1"/>
  <c r="BM102" i="1"/>
  <c r="BM36" i="1"/>
  <c r="BM271" i="1"/>
  <c r="BM253" i="1"/>
  <c r="BM280" i="1"/>
  <c r="BM252" i="1"/>
  <c r="BM241" i="1"/>
  <c r="BM229" i="1"/>
  <c r="BM220" i="1"/>
  <c r="BM209" i="1"/>
  <c r="BM197" i="1"/>
  <c r="BM188" i="1"/>
  <c r="BM177" i="1"/>
  <c r="BM165" i="1"/>
  <c r="BM156" i="1"/>
  <c r="BM145" i="1"/>
  <c r="BM133" i="1"/>
  <c r="BM124" i="1"/>
  <c r="BM113" i="1"/>
  <c r="BM101" i="1"/>
  <c r="BM92" i="1"/>
  <c r="BM81" i="1"/>
  <c r="BM69" i="1"/>
  <c r="BM60" i="1"/>
  <c r="BM47" i="1"/>
  <c r="BM35" i="1"/>
  <c r="BM26" i="1"/>
  <c r="BM15" i="1"/>
  <c r="BM278" i="1"/>
  <c r="BM264" i="1"/>
  <c r="BM240" i="1"/>
  <c r="BM182" i="1"/>
  <c r="BM118" i="1"/>
  <c r="BM64" i="1"/>
  <c r="CK275" i="1"/>
  <c r="CK257" i="1"/>
  <c r="CK250" i="1"/>
  <c r="CK247" i="1"/>
  <c r="CK261" i="1"/>
  <c r="CK253" i="1"/>
  <c r="CK249" i="1"/>
  <c r="CK246" i="1"/>
  <c r="CK265" i="1"/>
  <c r="CK234" i="1"/>
  <c r="CK233" i="1"/>
  <c r="CK282" i="1"/>
  <c r="CK251" i="1"/>
  <c r="CK241" i="1"/>
  <c r="CK229" i="1"/>
  <c r="CK217" i="1"/>
  <c r="CK181" i="1"/>
  <c r="CK169" i="1"/>
  <c r="CK154" i="1"/>
  <c r="CK147" i="1"/>
  <c r="CK211" i="1"/>
  <c r="CK210" i="1"/>
  <c r="CK200" i="1"/>
  <c r="CK153" i="1"/>
  <c r="CK228" i="1"/>
  <c r="CK224" i="1"/>
  <c r="CK183" i="1"/>
  <c r="CK124" i="1"/>
  <c r="CK118" i="1"/>
  <c r="CK188" i="1"/>
  <c r="CK177" i="1"/>
  <c r="CK164" i="1"/>
  <c r="CK119" i="1"/>
  <c r="CK218" i="1"/>
  <c r="CK182" i="1"/>
  <c r="CK165" i="1"/>
  <c r="CK101" i="1"/>
  <c r="CK83" i="1"/>
  <c r="CK62" i="1"/>
  <c r="CK49" i="1"/>
  <c r="CK35" i="1"/>
  <c r="CK34" i="1"/>
  <c r="CK190" i="1"/>
  <c r="CK252" i="1"/>
  <c r="CK193" i="1"/>
  <c r="CK146" i="1"/>
  <c r="CK65" i="1"/>
  <c r="CK52" i="1"/>
  <c r="CK24" i="1"/>
  <c r="CK23" i="1"/>
  <c r="CK245" i="1"/>
  <c r="CK160" i="1"/>
  <c r="CK117" i="1"/>
  <c r="CK113" i="1"/>
  <c r="CK96" i="1"/>
  <c r="CK90" i="1"/>
  <c r="CK82" i="1"/>
  <c r="CK60" i="1"/>
  <c r="CK39" i="1"/>
  <c r="CK30" i="1"/>
  <c r="CK129" i="1"/>
  <c r="CK105" i="1"/>
  <c r="CK53" i="1"/>
  <c r="CK40" i="1"/>
  <c r="CK16" i="1"/>
  <c r="CK126" i="1"/>
  <c r="CK106" i="1"/>
  <c r="CK72" i="1"/>
  <c r="CK47" i="1"/>
  <c r="CK170" i="1"/>
  <c r="CK136" i="1"/>
  <c r="CK89" i="1"/>
  <c r="CK17" i="1"/>
  <c r="CK100" i="1"/>
  <c r="BM263" i="1"/>
  <c r="BM216" i="1"/>
  <c r="BM152" i="1"/>
  <c r="BM88" i="1"/>
  <c r="BM22" i="1"/>
  <c r="BM150" i="1"/>
  <c r="BM14" i="1"/>
  <c r="BM249" i="1"/>
  <c r="BM245" i="1"/>
  <c r="BM225" i="1"/>
  <c r="BM204" i="1"/>
  <c r="BM181" i="1"/>
  <c r="BM161" i="1"/>
  <c r="BM140" i="1"/>
  <c r="BM117" i="1"/>
  <c r="BM97" i="1"/>
  <c r="BM76" i="1"/>
  <c r="BM52" i="1"/>
  <c r="BM31" i="1"/>
  <c r="BM10" i="1"/>
  <c r="BM256" i="1"/>
  <c r="BM134" i="1"/>
  <c r="BM30" i="1"/>
  <c r="CW267" i="1"/>
  <c r="E282" i="1"/>
  <c r="CW282" i="1"/>
  <c r="BM272" i="1"/>
  <c r="BM262" i="1"/>
  <c r="BM238" i="1"/>
  <c r="BM206" i="1"/>
  <c r="BM174" i="1"/>
  <c r="BM142" i="1"/>
  <c r="BM110" i="1"/>
  <c r="BM78" i="1"/>
  <c r="BM44" i="1"/>
  <c r="BM12" i="1"/>
  <c r="BM192" i="1"/>
  <c r="BM144" i="1"/>
  <c r="BM53" i="1"/>
  <c r="BM279" i="1"/>
  <c r="BM257" i="1"/>
  <c r="BM281" i="1"/>
  <c r="BM255" i="1"/>
  <c r="BM243" i="1"/>
  <c r="BM234" i="1"/>
  <c r="BM223" i="1"/>
  <c r="BM211" i="1"/>
  <c r="BM202" i="1"/>
  <c r="BM191" i="1"/>
  <c r="BM179" i="1"/>
  <c r="BM170" i="1"/>
  <c r="BM159" i="1"/>
  <c r="BM147" i="1"/>
  <c r="BM138" i="1"/>
  <c r="BM127" i="1"/>
  <c r="BM115" i="1"/>
  <c r="BM106" i="1"/>
  <c r="BM95" i="1"/>
  <c r="BM83" i="1"/>
  <c r="BM74" i="1"/>
  <c r="BM63" i="1"/>
  <c r="BM49" i="1"/>
  <c r="BM40" i="1"/>
  <c r="BM29" i="1"/>
  <c r="BM17" i="1"/>
  <c r="BM8" i="1"/>
  <c r="BM270" i="1"/>
  <c r="BM246" i="1"/>
  <c r="BM208" i="1"/>
  <c r="BM128" i="1"/>
  <c r="BM86" i="1"/>
  <c r="I280" i="1"/>
  <c r="I282" i="1"/>
  <c r="I271" i="1"/>
  <c r="I270" i="1"/>
  <c r="I266" i="1"/>
  <c r="I265" i="1"/>
  <c r="I258" i="1"/>
  <c r="I256" i="1"/>
  <c r="I251" i="1"/>
  <c r="I248" i="1"/>
  <c r="I281" i="1"/>
  <c r="I272" i="1"/>
  <c r="I267" i="1"/>
  <c r="I262" i="1"/>
  <c r="I259" i="1"/>
  <c r="I254" i="1"/>
  <c r="I250" i="1"/>
  <c r="I249" i="1"/>
  <c r="I247" i="1"/>
  <c r="I243" i="1"/>
  <c r="CY282" i="1"/>
  <c r="I269" i="1"/>
  <c r="I264" i="1"/>
  <c r="I260" i="1"/>
  <c r="I252" i="1"/>
  <c r="I244" i="1"/>
  <c r="I240" i="1"/>
  <c r="I238" i="1"/>
  <c r="I279" i="1"/>
  <c r="I273" i="1"/>
  <c r="I255" i="1"/>
  <c r="I236" i="1"/>
  <c r="I235" i="1"/>
  <c r="I234" i="1"/>
  <c r="I278" i="1"/>
  <c r="I275" i="1"/>
  <c r="I253" i="1"/>
  <c r="I246" i="1"/>
  <c r="I228" i="1"/>
  <c r="I227" i="1"/>
  <c r="I224" i="1"/>
  <c r="I220" i="1"/>
  <c r="I217" i="1"/>
  <c r="I215" i="1"/>
  <c r="I210" i="1"/>
  <c r="I245" i="1"/>
  <c r="I242" i="1"/>
  <c r="I241" i="1"/>
  <c r="I239" i="1"/>
  <c r="I223" i="1"/>
  <c r="I221" i="1"/>
  <c r="I208" i="1"/>
  <c r="I233" i="1"/>
  <c r="I231" i="1"/>
  <c r="I226" i="1"/>
  <c r="I206" i="1"/>
  <c r="I198" i="1"/>
  <c r="I192" i="1"/>
  <c r="I185" i="1"/>
  <c r="I182" i="1"/>
  <c r="I181" i="1"/>
  <c r="I176" i="1"/>
  <c r="I174" i="1"/>
  <c r="I173" i="1"/>
  <c r="I170" i="1"/>
  <c r="I167" i="1"/>
  <c r="I160" i="1"/>
  <c r="I155" i="1"/>
  <c r="I151" i="1"/>
  <c r="I148" i="1"/>
  <c r="I276" i="1"/>
  <c r="I263" i="1"/>
  <c r="I261" i="1"/>
  <c r="I257" i="1"/>
  <c r="I229" i="1"/>
  <c r="I225" i="1"/>
  <c r="I222" i="1"/>
  <c r="I205" i="1"/>
  <c r="I202" i="1"/>
  <c r="I201" i="1"/>
  <c r="I199" i="1"/>
  <c r="I195" i="1"/>
  <c r="I193" i="1"/>
  <c r="I190" i="1"/>
  <c r="I186" i="1"/>
  <c r="I180" i="1"/>
  <c r="I163" i="1"/>
  <c r="I158" i="1"/>
  <c r="I154" i="1"/>
  <c r="I216" i="1"/>
  <c r="I214" i="1"/>
  <c r="I191" i="1"/>
  <c r="I187" i="1"/>
  <c r="I184" i="1"/>
  <c r="I172" i="1"/>
  <c r="I169" i="1"/>
  <c r="I152" i="1"/>
  <c r="I150" i="1"/>
  <c r="I141" i="1"/>
  <c r="I136" i="1"/>
  <c r="I125" i="1"/>
  <c r="I124" i="1"/>
  <c r="I123" i="1"/>
  <c r="I121" i="1"/>
  <c r="I119" i="1"/>
  <c r="I232" i="1"/>
  <c r="I230" i="1"/>
  <c r="I213" i="1"/>
  <c r="I209" i="1"/>
  <c r="I207" i="1"/>
  <c r="I200" i="1"/>
  <c r="I196" i="1"/>
  <c r="I189" i="1"/>
  <c r="I188" i="1"/>
  <c r="I177" i="1"/>
  <c r="I164" i="1"/>
  <c r="I159" i="1"/>
  <c r="I149" i="1"/>
  <c r="I145" i="1"/>
  <c r="I143" i="1"/>
  <c r="I138" i="1"/>
  <c r="I137" i="1"/>
  <c r="I132" i="1"/>
  <c r="I128" i="1"/>
  <c r="I126" i="1"/>
  <c r="I120" i="1"/>
  <c r="I212" i="1"/>
  <c r="I211" i="1"/>
  <c r="I203" i="1"/>
  <c r="I171" i="1"/>
  <c r="I168" i="1"/>
  <c r="I166" i="1"/>
  <c r="I157" i="1"/>
  <c r="I135" i="1"/>
  <c r="I133" i="1"/>
  <c r="I131" i="1"/>
  <c r="I116" i="1"/>
  <c r="I115" i="1"/>
  <c r="I111" i="1"/>
  <c r="I108" i="1"/>
  <c r="I102" i="1"/>
  <c r="I96" i="1"/>
  <c r="I92" i="1"/>
  <c r="I89" i="1"/>
  <c r="I87" i="1"/>
  <c r="I84" i="1"/>
  <c r="I82" i="1"/>
  <c r="I81" i="1"/>
  <c r="I75" i="1"/>
  <c r="I71" i="1"/>
  <c r="I63" i="1"/>
  <c r="I58" i="1"/>
  <c r="I54" i="1"/>
  <c r="I46" i="1"/>
  <c r="I42" i="1"/>
  <c r="I38" i="1"/>
  <c r="I34" i="1"/>
  <c r="I28" i="1"/>
  <c r="I27" i="1"/>
  <c r="I26" i="1"/>
  <c r="I25" i="1"/>
  <c r="I24" i="1"/>
  <c r="I22" i="1"/>
  <c r="I19" i="1"/>
  <c r="I14" i="1"/>
  <c r="I194" i="1"/>
  <c r="I178" i="1"/>
  <c r="I219" i="1"/>
  <c r="I218" i="1"/>
  <c r="I197" i="1"/>
  <c r="I183" i="1"/>
  <c r="I179" i="1"/>
  <c r="I165" i="1"/>
  <c r="I156" i="1"/>
  <c r="I146" i="1"/>
  <c r="I144" i="1"/>
  <c r="I142" i="1"/>
  <c r="I127" i="1"/>
  <c r="I122" i="1"/>
  <c r="I112" i="1"/>
  <c r="I104" i="1"/>
  <c r="I98" i="1"/>
  <c r="I97" i="1"/>
  <c r="I95" i="1"/>
  <c r="I93" i="1"/>
  <c r="I88" i="1"/>
  <c r="I85" i="1"/>
  <c r="I79" i="1"/>
  <c r="I76" i="1"/>
  <c r="I72" i="1"/>
  <c r="I70" i="1"/>
  <c r="I66" i="1"/>
  <c r="I53" i="1"/>
  <c r="I52" i="1"/>
  <c r="I51" i="1"/>
  <c r="I44" i="1"/>
  <c r="I43" i="1"/>
  <c r="I30" i="1"/>
  <c r="I20" i="1"/>
  <c r="I12" i="1"/>
  <c r="I11" i="1"/>
  <c r="I237" i="1"/>
  <c r="I162" i="1"/>
  <c r="I153" i="1"/>
  <c r="I147" i="1"/>
  <c r="I140" i="1"/>
  <c r="I139" i="1"/>
  <c r="I129" i="1"/>
  <c r="I118" i="1"/>
  <c r="I113" i="1"/>
  <c r="I99" i="1"/>
  <c r="I91" i="1"/>
  <c r="I83" i="1"/>
  <c r="I80" i="1"/>
  <c r="I78" i="1"/>
  <c r="I77" i="1"/>
  <c r="I67" i="1"/>
  <c r="I60" i="1"/>
  <c r="I57" i="1"/>
  <c r="I48" i="1"/>
  <c r="I45" i="1"/>
  <c r="I36" i="1"/>
  <c r="I35" i="1"/>
  <c r="I31" i="1"/>
  <c r="I21" i="1"/>
  <c r="I204" i="1"/>
  <c r="I134" i="1"/>
  <c r="I103" i="1"/>
  <c r="I114" i="1"/>
  <c r="I110" i="1"/>
  <c r="I107" i="1"/>
  <c r="I90" i="1"/>
  <c r="I73" i="1"/>
  <c r="I69" i="1"/>
  <c r="I64" i="1"/>
  <c r="I62" i="1"/>
  <c r="I61" i="1"/>
  <c r="I59" i="1"/>
  <c r="I47" i="1"/>
  <c r="I33" i="1"/>
  <c r="I32" i="1"/>
  <c r="I23" i="1"/>
  <c r="I94" i="1"/>
  <c r="I86" i="1"/>
  <c r="I65" i="1"/>
  <c r="I41" i="1"/>
  <c r="I40" i="1"/>
  <c r="I39" i="1"/>
  <c r="I15" i="1"/>
  <c r="I9" i="1"/>
  <c r="I175" i="1"/>
  <c r="I161" i="1"/>
  <c r="I109" i="1"/>
  <c r="I106" i="1"/>
  <c r="I105" i="1"/>
  <c r="I100" i="1"/>
  <c r="I68" i="1"/>
  <c r="I17" i="1"/>
  <c r="I13" i="1"/>
  <c r="I101" i="1"/>
  <c r="I10" i="1"/>
  <c r="I130" i="1"/>
  <c r="I37" i="1"/>
  <c r="I29" i="1"/>
  <c r="I18" i="1"/>
  <c r="I16" i="1"/>
  <c r="I74" i="1"/>
  <c r="I56" i="1"/>
  <c r="I117" i="1"/>
  <c r="I49" i="1"/>
  <c r="AW275" i="1"/>
  <c r="AW237" i="1"/>
  <c r="AW233" i="1"/>
  <c r="AW229" i="1"/>
  <c r="AW245" i="1"/>
  <c r="AW221" i="1"/>
  <c r="AW282" i="1"/>
  <c r="AW225" i="1"/>
  <c r="AW213" i="1"/>
  <c r="AW205" i="1"/>
  <c r="AW241" i="1"/>
  <c r="AW177" i="1"/>
  <c r="AW169" i="1"/>
  <c r="AW165" i="1"/>
  <c r="AW153" i="1"/>
  <c r="AW149" i="1"/>
  <c r="AW253" i="1"/>
  <c r="AW249" i="1"/>
  <c r="AW217" i="1"/>
  <c r="AW209" i="1"/>
  <c r="AW185" i="1"/>
  <c r="AW181" i="1"/>
  <c r="AW173" i="1"/>
  <c r="AW193" i="1"/>
  <c r="AW157" i="1"/>
  <c r="AW145" i="1"/>
  <c r="AW137" i="1"/>
  <c r="AW201" i="1"/>
  <c r="AW133" i="1"/>
  <c r="AW197" i="1"/>
  <c r="AW129" i="1"/>
  <c r="AW125" i="1"/>
  <c r="AW117" i="1"/>
  <c r="AW97" i="1"/>
  <c r="AW93" i="1"/>
  <c r="AW85" i="1"/>
  <c r="AW52" i="1"/>
  <c r="AW43" i="1"/>
  <c r="AW11" i="1"/>
  <c r="AW141" i="1"/>
  <c r="AW109" i="1"/>
  <c r="AW65" i="1"/>
  <c r="AW61" i="1"/>
  <c r="AW57" i="1"/>
  <c r="AW47" i="1"/>
  <c r="AW15" i="1"/>
  <c r="AW189" i="1"/>
  <c r="AW161" i="1"/>
  <c r="AW121" i="1"/>
  <c r="AW81" i="1"/>
  <c r="AW73" i="1"/>
  <c r="AW69" i="1"/>
  <c r="AW23" i="1"/>
  <c r="AW19" i="1"/>
  <c r="AW89" i="1"/>
  <c r="AW77" i="1"/>
  <c r="AW35" i="1"/>
  <c r="AW31" i="1"/>
  <c r="AW105" i="1"/>
  <c r="AW101" i="1"/>
  <c r="AW113" i="1"/>
  <c r="AW27" i="1"/>
  <c r="AW39" i="1"/>
  <c r="Y280" i="1"/>
  <c r="Y276" i="1"/>
  <c r="Y275" i="1"/>
  <c r="Y264" i="1"/>
  <c r="Y263" i="1"/>
  <c r="Y260" i="1"/>
  <c r="Y257" i="1"/>
  <c r="Y253" i="1"/>
  <c r="Y246" i="1"/>
  <c r="Y245" i="1"/>
  <c r="Y273" i="1"/>
  <c r="Y269" i="1"/>
  <c r="Y261" i="1"/>
  <c r="Y255" i="1"/>
  <c r="Y252" i="1"/>
  <c r="Y244" i="1"/>
  <c r="Y267" i="1"/>
  <c r="Y248" i="1"/>
  <c r="Y242" i="1"/>
  <c r="Y241" i="1"/>
  <c r="Y239" i="1"/>
  <c r="Y232" i="1"/>
  <c r="Y230" i="1"/>
  <c r="Y282" i="1"/>
  <c r="Y281" i="1"/>
  <c r="Y271" i="1"/>
  <c r="Y270" i="1"/>
  <c r="Y262" i="1"/>
  <c r="Y258" i="1"/>
  <c r="Y250" i="1"/>
  <c r="Y237" i="1"/>
  <c r="Y279" i="1"/>
  <c r="Y251" i="1"/>
  <c r="Y249" i="1"/>
  <c r="Y243" i="1"/>
  <c r="Y236" i="1"/>
  <c r="Y234" i="1"/>
  <c r="Y226" i="1"/>
  <c r="Y225" i="1"/>
  <c r="Y222" i="1"/>
  <c r="Y218" i="1"/>
  <c r="Y216" i="1"/>
  <c r="Y214" i="1"/>
  <c r="Y213" i="1"/>
  <c r="Y212" i="1"/>
  <c r="Y211" i="1"/>
  <c r="Y206" i="1"/>
  <c r="Y205" i="1"/>
  <c r="Y272" i="1"/>
  <c r="Y266" i="1"/>
  <c r="Y219" i="1"/>
  <c r="Y209" i="1"/>
  <c r="Y207" i="1"/>
  <c r="Y224" i="1"/>
  <c r="Y217" i="1"/>
  <c r="Y208" i="1"/>
  <c r="Y204" i="1"/>
  <c r="Y197" i="1"/>
  <c r="Y194" i="1"/>
  <c r="Y189" i="1"/>
  <c r="Y188" i="1"/>
  <c r="Y184" i="1"/>
  <c r="Y175" i="1"/>
  <c r="Y172" i="1"/>
  <c r="Y168" i="1"/>
  <c r="Y166" i="1"/>
  <c r="Y162" i="1"/>
  <c r="Y161" i="1"/>
  <c r="Y157" i="1"/>
  <c r="Y152" i="1"/>
  <c r="Y150" i="1"/>
  <c r="Y265" i="1"/>
  <c r="Y256" i="1"/>
  <c r="Y233" i="1"/>
  <c r="Y231" i="1"/>
  <c r="Y215" i="1"/>
  <c r="Y203" i="1"/>
  <c r="Y200" i="1"/>
  <c r="Y196" i="1"/>
  <c r="Y191" i="1"/>
  <c r="Y187" i="1"/>
  <c r="Y183" i="1"/>
  <c r="Y179" i="1"/>
  <c r="Y178" i="1"/>
  <c r="Y177" i="1"/>
  <c r="Y171" i="1"/>
  <c r="Y169" i="1"/>
  <c r="Y165" i="1"/>
  <c r="Y164" i="1"/>
  <c r="Y159" i="1"/>
  <c r="Y156" i="1"/>
  <c r="Y153" i="1"/>
  <c r="Y254" i="1"/>
  <c r="Y240" i="1"/>
  <c r="Y227" i="1"/>
  <c r="Y210" i="1"/>
  <c r="Y198" i="1"/>
  <c r="Y180" i="1"/>
  <c r="Y176" i="1"/>
  <c r="Y174" i="1"/>
  <c r="Y167" i="1"/>
  <c r="Y160" i="1"/>
  <c r="Y155" i="1"/>
  <c r="Y149" i="1"/>
  <c r="Y148" i="1"/>
  <c r="Y147" i="1"/>
  <c r="Y146" i="1"/>
  <c r="Y140" i="1"/>
  <c r="Y139" i="1"/>
  <c r="Y135" i="1"/>
  <c r="Y133" i="1"/>
  <c r="Y130" i="1"/>
  <c r="Y127" i="1"/>
  <c r="Y115" i="1"/>
  <c r="Y114" i="1"/>
  <c r="Y259" i="1"/>
  <c r="Y235" i="1"/>
  <c r="Y229" i="1"/>
  <c r="Y228" i="1"/>
  <c r="Y223" i="1"/>
  <c r="Y221" i="1"/>
  <c r="Y220" i="1"/>
  <c r="Y193" i="1"/>
  <c r="Y190" i="1"/>
  <c r="Y186" i="1"/>
  <c r="Y185" i="1"/>
  <c r="Y182" i="1"/>
  <c r="Y170" i="1"/>
  <c r="Y154" i="1"/>
  <c r="Y144" i="1"/>
  <c r="Y142" i="1"/>
  <c r="Y134" i="1"/>
  <c r="Y131" i="1"/>
  <c r="Y129" i="1"/>
  <c r="Y122" i="1"/>
  <c r="Y118" i="1"/>
  <c r="Y117" i="1"/>
  <c r="Y247" i="1"/>
  <c r="Y202" i="1"/>
  <c r="Y201" i="1"/>
  <c r="Y199" i="1"/>
  <c r="Y195" i="1"/>
  <c r="Y163" i="1"/>
  <c r="Y128" i="1"/>
  <c r="Y126" i="1"/>
  <c r="Y124" i="1"/>
  <c r="Y121" i="1"/>
  <c r="Y110" i="1"/>
  <c r="Y109" i="1"/>
  <c r="Y106" i="1"/>
  <c r="Y99" i="1"/>
  <c r="Y94" i="1"/>
  <c r="Y90" i="1"/>
  <c r="Y86" i="1"/>
  <c r="Y74" i="1"/>
  <c r="Y67" i="1"/>
  <c r="Y65" i="1"/>
  <c r="Y62" i="1"/>
  <c r="Y61" i="1"/>
  <c r="Y59" i="1"/>
  <c r="Y57" i="1"/>
  <c r="Y48" i="1"/>
  <c r="Y47" i="1"/>
  <c r="Y45" i="1"/>
  <c r="Y40" i="1"/>
  <c r="Y37" i="1"/>
  <c r="Y33" i="1"/>
  <c r="Y32" i="1"/>
  <c r="Y21" i="1"/>
  <c r="Y17" i="1"/>
  <c r="Y15" i="1"/>
  <c r="Y9" i="1"/>
  <c r="Y181" i="1"/>
  <c r="Y138" i="1"/>
  <c r="Y136" i="1"/>
  <c r="Y125" i="1"/>
  <c r="Y113" i="1"/>
  <c r="Y107" i="1"/>
  <c r="Y105" i="1"/>
  <c r="Y103" i="1"/>
  <c r="Y101" i="1"/>
  <c r="Y100" i="1"/>
  <c r="Y91" i="1"/>
  <c r="Y83" i="1"/>
  <c r="Y80" i="1"/>
  <c r="Y78" i="1"/>
  <c r="Y77" i="1"/>
  <c r="Y73" i="1"/>
  <c r="Y69" i="1"/>
  <c r="Y68" i="1"/>
  <c r="Y64" i="1"/>
  <c r="Y60" i="1"/>
  <c r="Y56" i="1"/>
  <c r="Y49" i="1"/>
  <c r="Y41" i="1"/>
  <c r="Y39" i="1"/>
  <c r="Y36" i="1"/>
  <c r="Y35" i="1"/>
  <c r="Y31" i="1"/>
  <c r="Y29" i="1"/>
  <c r="Y23" i="1"/>
  <c r="Y18" i="1"/>
  <c r="Y16" i="1"/>
  <c r="Y13" i="1"/>
  <c r="Y10" i="1"/>
  <c r="Y158" i="1"/>
  <c r="Y111" i="1"/>
  <c r="Y97" i="1"/>
  <c r="Y95" i="1"/>
  <c r="Y92" i="1"/>
  <c r="Y88" i="1"/>
  <c r="Y84" i="1"/>
  <c r="Y63" i="1"/>
  <c r="Y58" i="1"/>
  <c r="Y54" i="1"/>
  <c r="Y53" i="1"/>
  <c r="Y46" i="1"/>
  <c r="Y42" i="1"/>
  <c r="Y25" i="1"/>
  <c r="Y22" i="1"/>
  <c r="Y12" i="1"/>
  <c r="Y173" i="1"/>
  <c r="Y151" i="1"/>
  <c r="Y81" i="1"/>
  <c r="Y72" i="1"/>
  <c r="Y70" i="1"/>
  <c r="Y51" i="1"/>
  <c r="Y26" i="1"/>
  <c r="Y192" i="1"/>
  <c r="Y238" i="1"/>
  <c r="Y143" i="1"/>
  <c r="Y137" i="1"/>
  <c r="Y123" i="1"/>
  <c r="Y120" i="1"/>
  <c r="Y119" i="1"/>
  <c r="Y116" i="1"/>
  <c r="Y108" i="1"/>
  <c r="Y104" i="1"/>
  <c r="Y93" i="1"/>
  <c r="Y85" i="1"/>
  <c r="Y82" i="1"/>
  <c r="Y75" i="1"/>
  <c r="Y71" i="1"/>
  <c r="Y44" i="1"/>
  <c r="Y34" i="1"/>
  <c r="Y30" i="1"/>
  <c r="Y28" i="1"/>
  <c r="Y20" i="1"/>
  <c r="Y11" i="1"/>
  <c r="Y145" i="1"/>
  <c r="Y141" i="1"/>
  <c r="Y132" i="1"/>
  <c r="Y19" i="1"/>
  <c r="Y87" i="1"/>
  <c r="Y43" i="1"/>
  <c r="Y79" i="1"/>
  <c r="Y102" i="1"/>
  <c r="Y52" i="1"/>
  <c r="Y38" i="1"/>
  <c r="Y112" i="1"/>
  <c r="Y98" i="1"/>
  <c r="Y96" i="1"/>
  <c r="Y89" i="1"/>
  <c r="Y66" i="1"/>
  <c r="Y27" i="1"/>
  <c r="Y24" i="1"/>
  <c r="Y8" i="1"/>
  <c r="Y76" i="1"/>
  <c r="Y14" i="1"/>
  <c r="DA271" i="1"/>
  <c r="DA282" i="1"/>
  <c r="DA256" i="1"/>
  <c r="DA254" i="1"/>
  <c r="DA235" i="1"/>
  <c r="DA234" i="1"/>
  <c r="DA233" i="1"/>
  <c r="DA237" i="1"/>
  <c r="DA206" i="1"/>
  <c r="DA216" i="1"/>
  <c r="DA204" i="1"/>
  <c r="DA213" i="1"/>
  <c r="DA212" i="1"/>
  <c r="DA211" i="1"/>
  <c r="DA210" i="1"/>
  <c r="DA141" i="1"/>
  <c r="DA133" i="1"/>
  <c r="DA128" i="1"/>
  <c r="DA116" i="1"/>
  <c r="DA115" i="1"/>
  <c r="DA166" i="1"/>
  <c r="DA123" i="1"/>
  <c r="DA122" i="1"/>
  <c r="DA184" i="1"/>
  <c r="DA136" i="1"/>
  <c r="DA104" i="1"/>
  <c r="DA99" i="1"/>
  <c r="DA68" i="1"/>
  <c r="DA67" i="1"/>
  <c r="DA54" i="1"/>
  <c r="DA35" i="1"/>
  <c r="DA34" i="1"/>
  <c r="DA231" i="1"/>
  <c r="DA81" i="1"/>
  <c r="DA80" i="1"/>
  <c r="DA57" i="1"/>
  <c r="DA27" i="1"/>
  <c r="DA26" i="1"/>
  <c r="DA25" i="1"/>
  <c r="DA24" i="1"/>
  <c r="DA23" i="1"/>
  <c r="DA13" i="1"/>
  <c r="DA158" i="1"/>
  <c r="DA126" i="1"/>
  <c r="DA113" i="1"/>
  <c r="DA61" i="1"/>
  <c r="DA60" i="1"/>
  <c r="DA32" i="1"/>
  <c r="DA31" i="1"/>
  <c r="DA29" i="1"/>
  <c r="DA138" i="1"/>
  <c r="DA96" i="1"/>
  <c r="DA87" i="1"/>
  <c r="DA44" i="1"/>
  <c r="DA20" i="1"/>
  <c r="DA176" i="1"/>
  <c r="DA111" i="1"/>
  <c r="DA73" i="1"/>
  <c r="DA51" i="1"/>
  <c r="DA42" i="1"/>
  <c r="DA139" i="1"/>
  <c r="DA48" i="1"/>
  <c r="DA71" i="1"/>
  <c r="DA49" i="1"/>
  <c r="DA273" i="1"/>
  <c r="DA15" i="1"/>
  <c r="DA38" i="1"/>
  <c r="DA59" i="1"/>
  <c r="DA72" i="1"/>
  <c r="DA94" i="1"/>
  <c r="DA140" i="1"/>
  <c r="DA148" i="1"/>
  <c r="DA169" i="1"/>
  <c r="DA191" i="1"/>
  <c r="DA207" i="1"/>
  <c r="DA219" i="1"/>
  <c r="DA225" i="1"/>
  <c r="DA236" i="1"/>
  <c r="DA246" i="1"/>
  <c r="DA263" i="1"/>
  <c r="DA278" i="1"/>
  <c r="DA8" i="1"/>
  <c r="DA36" i="1"/>
  <c r="DA78" i="1"/>
  <c r="DA85" i="1"/>
  <c r="DA106" i="1"/>
  <c r="DA129" i="1"/>
  <c r="DA150" i="1"/>
  <c r="DA156" i="1"/>
  <c r="DA162" i="1"/>
  <c r="DA174" i="1"/>
  <c r="DA183" i="1"/>
  <c r="DA195" i="1"/>
  <c r="DA208" i="1"/>
  <c r="DA227" i="1"/>
  <c r="DA243" i="1"/>
  <c r="DA251" i="1"/>
  <c r="DA262" i="1"/>
  <c r="DA276" i="1"/>
  <c r="DA12" i="1"/>
  <c r="DA19" i="1"/>
  <c r="DA40" i="1"/>
  <c r="DA53" i="1"/>
  <c r="DA70" i="1"/>
  <c r="DA90" i="1"/>
  <c r="DA95" i="1"/>
  <c r="DA101" i="1"/>
  <c r="DA117" i="1"/>
  <c r="DA124" i="1"/>
  <c r="DA135" i="1"/>
  <c r="DA151" i="1"/>
  <c r="DA175" i="1"/>
  <c r="DA186" i="1"/>
  <c r="DA197" i="1"/>
  <c r="DA205" i="1"/>
  <c r="DA248" i="1"/>
  <c r="DA21" i="1"/>
  <c r="DA45" i="1"/>
  <c r="DA62" i="1"/>
  <c r="DA74" i="1"/>
  <c r="DA102" i="1"/>
  <c r="DA142" i="1"/>
  <c r="DA170" i="1"/>
  <c r="DA193" i="1"/>
  <c r="DA220" i="1"/>
  <c r="DA238" i="1"/>
  <c r="DA266" i="1"/>
  <c r="DA9" i="1"/>
  <c r="DA82" i="1"/>
  <c r="DA130" i="1"/>
  <c r="DA164" i="1"/>
  <c r="DA185" i="1"/>
  <c r="DA209" i="1"/>
  <c r="DA244" i="1"/>
  <c r="DA264" i="1"/>
  <c r="DA16" i="1"/>
  <c r="DA41" i="1"/>
  <c r="DA79" i="1"/>
  <c r="DA97" i="1"/>
  <c r="DA125" i="1"/>
  <c r="DA160" i="1"/>
  <c r="DA187" i="1"/>
  <c r="DA222" i="1"/>
  <c r="DA30" i="1"/>
  <c r="DA64" i="1"/>
  <c r="DA112" i="1"/>
  <c r="DA152" i="1"/>
  <c r="DA194" i="1"/>
  <c r="DA221" i="1"/>
  <c r="DA228" i="1"/>
  <c r="DA257" i="1"/>
  <c r="DA279" i="1"/>
  <c r="DA56" i="1"/>
  <c r="DA103" i="1"/>
  <c r="DA134" i="1"/>
  <c r="DA159" i="1"/>
  <c r="DA181" i="1"/>
  <c r="DA199" i="1"/>
  <c r="DA239" i="1"/>
  <c r="DA253" i="1"/>
  <c r="DA281" i="1"/>
  <c r="DA37" i="1"/>
  <c r="DA65" i="1"/>
  <c r="DA92" i="1"/>
  <c r="DA110" i="1"/>
  <c r="DA131" i="1"/>
  <c r="DA163" i="1"/>
  <c r="DA190" i="1"/>
  <c r="DA230" i="1"/>
  <c r="DA267" i="1"/>
  <c r="DA14" i="1"/>
  <c r="DA33" i="1"/>
  <c r="DA58" i="1"/>
  <c r="DA69" i="1"/>
  <c r="DA77" i="1"/>
  <c r="DA120" i="1"/>
  <c r="DA147" i="1"/>
  <c r="DA167" i="1"/>
  <c r="DA173" i="1"/>
  <c r="DA198" i="1"/>
  <c r="DA218" i="1"/>
  <c r="DA223" i="1"/>
  <c r="DA229" i="1"/>
  <c r="DA245" i="1"/>
  <c r="DA259" i="1"/>
  <c r="DA275" i="1"/>
  <c r="DA28" i="1"/>
  <c r="DA76" i="1"/>
  <c r="DA84" i="1"/>
  <c r="DA105" i="1"/>
  <c r="DA127" i="1"/>
  <c r="DA143" i="1"/>
  <c r="DA155" i="1"/>
  <c r="DA161" i="1"/>
  <c r="DA172" i="1"/>
  <c r="DA182" i="1"/>
  <c r="DA189" i="1"/>
  <c r="DA201" i="1"/>
  <c r="DA224" i="1"/>
  <c r="DA241" i="1"/>
  <c r="DA250" i="1"/>
  <c r="DA255" i="1"/>
  <c r="DA272" i="1"/>
  <c r="DA10" i="1"/>
  <c r="DA18" i="1"/>
  <c r="DA39" i="1"/>
  <c r="DA52" i="1"/>
  <c r="DA66" i="1"/>
  <c r="DA89" i="1"/>
  <c r="DA93" i="1"/>
  <c r="DA100" i="1"/>
  <c r="DA114" i="1"/>
  <c r="DA121" i="1"/>
  <c r="DA132" i="1"/>
  <c r="DA145" i="1"/>
  <c r="DA168" i="1"/>
  <c r="DA180" i="1"/>
  <c r="DA192" i="1"/>
  <c r="DA203" i="1"/>
  <c r="DA240" i="1"/>
  <c r="DA265" i="1"/>
  <c r="DA149" i="1"/>
  <c r="DA214" i="1"/>
  <c r="DA226" i="1"/>
  <c r="DA247" i="1"/>
  <c r="DA261" i="1"/>
  <c r="DA46" i="1"/>
  <c r="DA88" i="1"/>
  <c r="DA107" i="1"/>
  <c r="DA153" i="1"/>
  <c r="DA157" i="1"/>
  <c r="DA178" i="1"/>
  <c r="DA196" i="1"/>
  <c r="DA232" i="1"/>
  <c r="DA252" i="1"/>
  <c r="DA280" i="1"/>
  <c r="DA22" i="1"/>
  <c r="DA63" i="1"/>
  <c r="DA91" i="1"/>
  <c r="DA108" i="1"/>
  <c r="DA118" i="1"/>
  <c r="DA137" i="1"/>
  <c r="DA177" i="1"/>
  <c r="DA200" i="1"/>
  <c r="DA258" i="1"/>
  <c r="DA47" i="1"/>
  <c r="DA75" i="1"/>
  <c r="DA146" i="1"/>
  <c r="DA171" i="1"/>
  <c r="DA217" i="1"/>
  <c r="DA242" i="1"/>
  <c r="DA270" i="1"/>
  <c r="DA11" i="1"/>
  <c r="DA83" i="1"/>
  <c r="DA109" i="1"/>
  <c r="DA154" i="1"/>
  <c r="DA165" i="1"/>
  <c r="DA188" i="1"/>
  <c r="DA215" i="1"/>
  <c r="DA249" i="1"/>
  <c r="DA269" i="1"/>
  <c r="DA17" i="1"/>
  <c r="DA43" i="1"/>
  <c r="DA86" i="1"/>
  <c r="DA98" i="1"/>
  <c r="DA119" i="1"/>
  <c r="DA144" i="1"/>
  <c r="DA179" i="1"/>
  <c r="DA202" i="1"/>
  <c r="DA260" i="1"/>
  <c r="J16" i="3" l="1"/>
  <c r="L16" i="3"/>
  <c r="H19" i="3"/>
  <c r="J15" i="3"/>
  <c r="N15" i="3"/>
  <c r="J14" i="3"/>
  <c r="N14" i="3"/>
  <c r="J13" i="3"/>
  <c r="M6" i="16"/>
  <c r="I19" i="16"/>
  <c r="H19" i="16"/>
  <c r="G19" i="16"/>
  <c r="E7" i="4"/>
  <c r="K8" i="8"/>
  <c r="I16" i="8"/>
  <c r="E11" i="3"/>
  <c r="I13" i="8"/>
  <c r="J19" i="3" l="1"/>
  <c r="J21" i="3" s="1"/>
  <c r="J19" i="16"/>
  <c r="H18" i="8"/>
  <c r="G18" i="8"/>
  <c r="E9" i="4"/>
  <c r="F9" i="4" s="1"/>
  <c r="K13" i="8"/>
  <c r="K16" i="8" s="1"/>
  <c r="F18" i="8"/>
  <c r="E12" i="4"/>
  <c r="E13" i="4" s="1"/>
  <c r="F7" i="4"/>
  <c r="F12" i="4" s="1"/>
  <c r="H11" i="3"/>
  <c r="J11" i="3" l="1"/>
  <c r="I18" i="8"/>
  <c r="F21" i="3" l="1"/>
  <c r="G21" i="3"/>
  <c r="E21" i="3"/>
  <c r="D21" i="3"/>
</calcChain>
</file>

<file path=xl/comments1.xml><?xml version="1.0" encoding="utf-8"?>
<comments xmlns="http://schemas.openxmlformats.org/spreadsheetml/2006/main">
  <authors>
    <author>Stanley Samidas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Sales considered without the Freight, Handling, cost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Excluded reimbursable income
Freight, Handling &amp; documentation
</t>
        </r>
      </text>
    </comment>
  </commentList>
</comments>
</file>

<file path=xl/comments2.xml><?xml version="1.0" encoding="utf-8"?>
<comments xmlns="http://schemas.openxmlformats.org/spreadsheetml/2006/main">
  <authors>
    <author>Stanley Samidas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Sales considered without the Freight, Handling, cost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Excluded reimbursable income
Freight, Handling &amp; documentation
</t>
        </r>
      </text>
    </comment>
  </commentList>
</comments>
</file>

<file path=xl/comments3.xml><?xml version="1.0" encoding="utf-8"?>
<comments xmlns="http://schemas.openxmlformats.org/spreadsheetml/2006/main">
  <authors>
    <author>Stanley Samidas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Sales considered without the Freight, Handling, cost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Excluded reimbursable income
Freight, Handling &amp; documentation
</t>
        </r>
      </text>
    </comment>
  </commentList>
</comments>
</file>

<file path=xl/comments4.xml><?xml version="1.0" encoding="utf-8"?>
<comments xmlns="http://schemas.openxmlformats.org/spreadsheetml/2006/main">
  <authors>
    <author>Stanley Samidas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Sales considered without the Freight, Handling, cost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Excluded reimbursable income
Freight, Handling &amp; documentation
</t>
        </r>
      </text>
    </comment>
  </commentList>
</comments>
</file>

<file path=xl/comments5.xml><?xml version="1.0" encoding="utf-8"?>
<comments xmlns="http://schemas.openxmlformats.org/spreadsheetml/2006/main">
  <authors>
    <author>Stanley Samidas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Sales considered without the Freight, Handling, cost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Excluded reimbursable income
Freight, Handling &amp; documentation
</t>
        </r>
      </text>
    </comment>
  </commentList>
</comments>
</file>

<file path=xl/comments6.xml><?xml version="1.0" encoding="utf-8"?>
<comments xmlns="http://schemas.openxmlformats.org/spreadsheetml/2006/main">
  <authors>
    <author>Stanley Samidas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Sales considered without the Freight, Handling, cost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Stanley Samidas:</t>
        </r>
        <r>
          <rPr>
            <sz val="9"/>
            <color indexed="81"/>
            <rFont val="Tahoma"/>
            <family val="2"/>
          </rPr>
          <t xml:space="preserve">
Excluded reimbursable income
Freight, Handling &amp; documentation
</t>
        </r>
      </text>
    </comment>
  </commentList>
</comments>
</file>

<file path=xl/sharedStrings.xml><?xml version="1.0" encoding="utf-8"?>
<sst xmlns="http://schemas.openxmlformats.org/spreadsheetml/2006/main" count="1839" uniqueCount="600">
  <si>
    <t>Jan 16</t>
  </si>
  <si>
    <t>Feb 16</t>
  </si>
  <si>
    <t>Mar 16</t>
  </si>
  <si>
    <t>Apr 16</t>
  </si>
  <si>
    <t>May 16</t>
  </si>
  <si>
    <t>Jun 16</t>
  </si>
  <si>
    <t>Jul 16</t>
  </si>
  <si>
    <t>Aug 16</t>
  </si>
  <si>
    <t>Sep 16</t>
  </si>
  <si>
    <t>Oct 16</t>
  </si>
  <si>
    <t>Nov 16</t>
  </si>
  <si>
    <t>Dec 16</t>
  </si>
  <si>
    <t>TOTAL</t>
  </si>
  <si>
    <t>Qty</t>
  </si>
  <si>
    <t>Amount</t>
  </si>
  <si>
    <t>% of Sales</t>
  </si>
  <si>
    <t>Avg Price</t>
  </si>
  <si>
    <t>Inventory</t>
  </si>
  <si>
    <t>FRESH WATER FISH- HORANA</t>
  </si>
  <si>
    <t>111-02035</t>
  </si>
  <si>
    <t>111-02045</t>
  </si>
  <si>
    <t>111-02065</t>
  </si>
  <si>
    <t>111-02135</t>
  </si>
  <si>
    <t>111-02215</t>
  </si>
  <si>
    <t>111-04188</t>
  </si>
  <si>
    <t>111-04248</t>
  </si>
  <si>
    <t>111-04253</t>
  </si>
  <si>
    <t>111-04263</t>
  </si>
  <si>
    <t>111-04265</t>
  </si>
  <si>
    <t>111-100133</t>
  </si>
  <si>
    <t>111-140855</t>
  </si>
  <si>
    <t>111-14143</t>
  </si>
  <si>
    <t>111-16106</t>
  </si>
  <si>
    <t>111-162166</t>
  </si>
  <si>
    <t>111-16266</t>
  </si>
  <si>
    <t>111-162766</t>
  </si>
  <si>
    <t>111-16396</t>
  </si>
  <si>
    <t>111-16426</t>
  </si>
  <si>
    <t>111-164718</t>
  </si>
  <si>
    <t>111-16486</t>
  </si>
  <si>
    <t>111-16628</t>
  </si>
  <si>
    <t>111-16666</t>
  </si>
  <si>
    <t>111-22113</t>
  </si>
  <si>
    <t>111-221433</t>
  </si>
  <si>
    <t>111-22147</t>
  </si>
  <si>
    <t>111-26016</t>
  </si>
  <si>
    <t>111-260855</t>
  </si>
  <si>
    <t>111-261866</t>
  </si>
  <si>
    <t>111-262044</t>
  </si>
  <si>
    <t>111-26245</t>
  </si>
  <si>
    <t>111-26646</t>
  </si>
  <si>
    <t>111-280955</t>
  </si>
  <si>
    <t>111-28103</t>
  </si>
  <si>
    <t>111-28113</t>
  </si>
  <si>
    <t>111-448016</t>
  </si>
  <si>
    <t>111-448116</t>
  </si>
  <si>
    <t>111-674633</t>
  </si>
  <si>
    <t>111-97025</t>
  </si>
  <si>
    <t>811-041471</t>
  </si>
  <si>
    <t>811-041481</t>
  </si>
  <si>
    <t>Total FRESH WATER FISH- HORANA</t>
  </si>
  <si>
    <t>LIVE ROCK</t>
  </si>
  <si>
    <t>311-16683</t>
  </si>
  <si>
    <t>311-16695</t>
  </si>
  <si>
    <t>311-16696</t>
  </si>
  <si>
    <t>Total LIVE ROCK</t>
  </si>
  <si>
    <t>SEA WATER - WADDUWA</t>
  </si>
  <si>
    <t>111-11195</t>
  </si>
  <si>
    <t>111-14052..</t>
  </si>
  <si>
    <t>111-2270133</t>
  </si>
  <si>
    <t>111-43041</t>
  </si>
  <si>
    <t>111-43043</t>
  </si>
  <si>
    <t>201-03518</t>
  </si>
  <si>
    <t>201-03718</t>
  </si>
  <si>
    <t>201-15341</t>
  </si>
  <si>
    <t>201-198148</t>
  </si>
  <si>
    <t>201-4031908</t>
  </si>
  <si>
    <t>201-453208</t>
  </si>
  <si>
    <t>201-662045</t>
  </si>
  <si>
    <t>201-667765</t>
  </si>
  <si>
    <t>211-01071</t>
  </si>
  <si>
    <t>211-0115431</t>
  </si>
  <si>
    <t>211-0115433</t>
  </si>
  <si>
    <t>211-0115455</t>
  </si>
  <si>
    <t>211-0115466</t>
  </si>
  <si>
    <t>211-0115511</t>
  </si>
  <si>
    <t>211-011553</t>
  </si>
  <si>
    <t>211-011555</t>
  </si>
  <si>
    <t>211-011583</t>
  </si>
  <si>
    <t>211-01160</t>
  </si>
  <si>
    <t>211-014173</t>
  </si>
  <si>
    <t>211-0141733</t>
  </si>
  <si>
    <t>211-014175</t>
  </si>
  <si>
    <t>211-014185</t>
  </si>
  <si>
    <t>211-014195</t>
  </si>
  <si>
    <t>211-014201</t>
  </si>
  <si>
    <t>211-014203</t>
  </si>
  <si>
    <t>211-014276</t>
  </si>
  <si>
    <t>211-014285</t>
  </si>
  <si>
    <t>211-014293</t>
  </si>
  <si>
    <t>211-014295</t>
  </si>
  <si>
    <t>211-014313</t>
  </si>
  <si>
    <t>211-014323</t>
  </si>
  <si>
    <t>211-01491</t>
  </si>
  <si>
    <t>211-01495</t>
  </si>
  <si>
    <t>211-03023</t>
  </si>
  <si>
    <t>211-03035</t>
  </si>
  <si>
    <t>211-030433</t>
  </si>
  <si>
    <t>211-03053</t>
  </si>
  <si>
    <t>211-03833</t>
  </si>
  <si>
    <t>211-101055</t>
  </si>
  <si>
    <t>211-1020611</t>
  </si>
  <si>
    <t>211-1020633</t>
  </si>
  <si>
    <t>211-1020655</t>
  </si>
  <si>
    <t>211-102075</t>
  </si>
  <si>
    <t>211-1020833</t>
  </si>
  <si>
    <t>211-1020855</t>
  </si>
  <si>
    <t>211-111013</t>
  </si>
  <si>
    <t>211-111941</t>
  </si>
  <si>
    <t>211-111943</t>
  </si>
  <si>
    <t>211-111985</t>
  </si>
  <si>
    <t>211-112033</t>
  </si>
  <si>
    <t>211-11381</t>
  </si>
  <si>
    <t>211-11385</t>
  </si>
  <si>
    <t>211-11431</t>
  </si>
  <si>
    <t>211-114333</t>
  </si>
  <si>
    <t>211-11461</t>
  </si>
  <si>
    <t>211-114633</t>
  </si>
  <si>
    <t>211-11465</t>
  </si>
  <si>
    <t>211-11483</t>
  </si>
  <si>
    <t>211-11523</t>
  </si>
  <si>
    <t>211-11525</t>
  </si>
  <si>
    <t>211-115255</t>
  </si>
  <si>
    <t>211-115333</t>
  </si>
  <si>
    <t>211-11553</t>
  </si>
  <si>
    <t>211-115533</t>
  </si>
  <si>
    <t>211-115555</t>
  </si>
  <si>
    <t>211-115933</t>
  </si>
  <si>
    <t>211-11595</t>
  </si>
  <si>
    <t>211-115955</t>
  </si>
  <si>
    <t>211-116011</t>
  </si>
  <si>
    <t>211-11603</t>
  </si>
  <si>
    <t>211-116043</t>
  </si>
  <si>
    <t>211-116045</t>
  </si>
  <si>
    <t>211-11605</t>
  </si>
  <si>
    <t>211-1160633</t>
  </si>
  <si>
    <t>211-116065</t>
  </si>
  <si>
    <t>211-116071</t>
  </si>
  <si>
    <t>211-116073</t>
  </si>
  <si>
    <t>211-116655</t>
  </si>
  <si>
    <t>211-119311</t>
  </si>
  <si>
    <t>211-119373</t>
  </si>
  <si>
    <t>211-119423</t>
  </si>
  <si>
    <t>211-135061</t>
  </si>
  <si>
    <t>211-1350633</t>
  </si>
  <si>
    <t>211-135065</t>
  </si>
  <si>
    <t>211-1350733</t>
  </si>
  <si>
    <t>211-135381</t>
  </si>
  <si>
    <t>211-135385</t>
  </si>
  <si>
    <t>211-135386</t>
  </si>
  <si>
    <t>211-1371153</t>
  </si>
  <si>
    <t>211-137225</t>
  </si>
  <si>
    <t>211-137373</t>
  </si>
  <si>
    <t>211-141051</t>
  </si>
  <si>
    <t>211-141053</t>
  </si>
  <si>
    <t>211-141055</t>
  </si>
  <si>
    <t>211-141223</t>
  </si>
  <si>
    <t>211-141225</t>
  </si>
  <si>
    <t>211-15081</t>
  </si>
  <si>
    <t>211-19089</t>
  </si>
  <si>
    <t>211-195115</t>
  </si>
  <si>
    <t>211-195495</t>
  </si>
  <si>
    <t>211-195593</t>
  </si>
  <si>
    <t>211-195613</t>
  </si>
  <si>
    <t>211-1960411</t>
  </si>
  <si>
    <t>211-196061</t>
  </si>
  <si>
    <t>211-196075</t>
  </si>
  <si>
    <t>211-196143</t>
  </si>
  <si>
    <t>211-1961933</t>
  </si>
  <si>
    <t>211-207065</t>
  </si>
  <si>
    <t>211-207223</t>
  </si>
  <si>
    <t>211-25668</t>
  </si>
  <si>
    <t>211-31023</t>
  </si>
  <si>
    <t>211-37018</t>
  </si>
  <si>
    <t>211-37043</t>
  </si>
  <si>
    <t>211-371058</t>
  </si>
  <si>
    <t>211-371063</t>
  </si>
  <si>
    <t>211-371115</t>
  </si>
  <si>
    <t>211-371133</t>
  </si>
  <si>
    <t>211-37128</t>
  </si>
  <si>
    <t>211-37158</t>
  </si>
  <si>
    <t>211-392103</t>
  </si>
  <si>
    <t>211-39224</t>
  </si>
  <si>
    <t>211-401691</t>
  </si>
  <si>
    <t>211-401778</t>
  </si>
  <si>
    <t>211-402035</t>
  </si>
  <si>
    <t>211-40523</t>
  </si>
  <si>
    <t>211-40545</t>
  </si>
  <si>
    <t>211-4194441</t>
  </si>
  <si>
    <t>211-4194443</t>
  </si>
  <si>
    <t>211-4194445</t>
  </si>
  <si>
    <t>211-4194446</t>
  </si>
  <si>
    <t>211-4194473</t>
  </si>
  <si>
    <t>211-436048</t>
  </si>
  <si>
    <t>211-436078</t>
  </si>
  <si>
    <t>211-436088</t>
  </si>
  <si>
    <t>211-436118</t>
  </si>
  <si>
    <t>211-451013</t>
  </si>
  <si>
    <t>211-451031</t>
  </si>
  <si>
    <t>211-451033</t>
  </si>
  <si>
    <t>211-4510355</t>
  </si>
  <si>
    <t>211-451045</t>
  </si>
  <si>
    <t>211-451063</t>
  </si>
  <si>
    <t>211-451065</t>
  </si>
  <si>
    <t>211-451071</t>
  </si>
  <si>
    <t>211-4510733</t>
  </si>
  <si>
    <t>211-451078</t>
  </si>
  <si>
    <t>211-451121</t>
  </si>
  <si>
    <t>211-4511233</t>
  </si>
  <si>
    <t>211-4511255</t>
  </si>
  <si>
    <t>211-4511555</t>
  </si>
  <si>
    <t>211-45181</t>
  </si>
  <si>
    <t>211-453003</t>
  </si>
  <si>
    <t>211-453085</t>
  </si>
  <si>
    <t>211-4530855</t>
  </si>
  <si>
    <t>211-4531533</t>
  </si>
  <si>
    <t>211-453243</t>
  </si>
  <si>
    <t>211-454111</t>
  </si>
  <si>
    <t>211-455281</t>
  </si>
  <si>
    <t>211-455293</t>
  </si>
  <si>
    <t>211-455525</t>
  </si>
  <si>
    <t>211-45671</t>
  </si>
  <si>
    <t>211-456733</t>
  </si>
  <si>
    <t>211-456755</t>
  </si>
  <si>
    <t>211-45763</t>
  </si>
  <si>
    <t>211-536081</t>
  </si>
  <si>
    <t>211-536291</t>
  </si>
  <si>
    <t>211-536293</t>
  </si>
  <si>
    <t>211-536295</t>
  </si>
  <si>
    <t>211-66101</t>
  </si>
  <si>
    <t>211-66103</t>
  </si>
  <si>
    <t>211-66105</t>
  </si>
  <si>
    <t>211-66108</t>
  </si>
  <si>
    <t>211-661088</t>
  </si>
  <si>
    <t>211-66111</t>
  </si>
  <si>
    <t>211-661133</t>
  </si>
  <si>
    <t>211-66215</t>
  </si>
  <si>
    <t>211-6643733</t>
  </si>
  <si>
    <t>211-664391</t>
  </si>
  <si>
    <t>211-664393</t>
  </si>
  <si>
    <t>211-664395</t>
  </si>
  <si>
    <t>211-664396</t>
  </si>
  <si>
    <t>211-664421</t>
  </si>
  <si>
    <t>211-664423</t>
  </si>
  <si>
    <t>211-664425</t>
  </si>
  <si>
    <t>211-664428</t>
  </si>
  <si>
    <t>211-664431</t>
  </si>
  <si>
    <t>211-664433</t>
  </si>
  <si>
    <t>211-664435</t>
  </si>
  <si>
    <t>211-664453</t>
  </si>
  <si>
    <t>211-664471</t>
  </si>
  <si>
    <t>211-6644755</t>
  </si>
  <si>
    <t>211-664481</t>
  </si>
  <si>
    <t>211-664483</t>
  </si>
  <si>
    <t>211-6644855</t>
  </si>
  <si>
    <t>211-668558</t>
  </si>
  <si>
    <t>211-668681</t>
  </si>
  <si>
    <t>211-710411</t>
  </si>
  <si>
    <t>211-71053</t>
  </si>
  <si>
    <t>211-71055</t>
  </si>
  <si>
    <t>211-86156</t>
  </si>
  <si>
    <t>211-88161</t>
  </si>
  <si>
    <t>241-56011</t>
  </si>
  <si>
    <t>288-104578</t>
  </si>
  <si>
    <t>DUP 211-115933</t>
  </si>
  <si>
    <t>DUP 211-45763</t>
  </si>
  <si>
    <t>Sales Commission</t>
  </si>
  <si>
    <t>Total SEA WATER - WADDUWA</t>
  </si>
  <si>
    <t>Total Inventory</t>
  </si>
  <si>
    <t>Assembly</t>
  </si>
  <si>
    <t>Cartoon+Styro Combination (L)</t>
  </si>
  <si>
    <t>Cartoon+Styro Combination (M)</t>
  </si>
  <si>
    <t>Cartoon+Styro Combination (S)</t>
  </si>
  <si>
    <t>Cartoon+Styro Combination box-</t>
  </si>
  <si>
    <t>Total Assembly</t>
  </si>
  <si>
    <t>Service</t>
  </si>
  <si>
    <t>Documentation &amp; Handling Charge</t>
  </si>
  <si>
    <t>Total Service</t>
  </si>
  <si>
    <t>Other Charges</t>
  </si>
  <si>
    <t>Fish Sales</t>
  </si>
  <si>
    <t>Freight Income</t>
  </si>
  <si>
    <t>Packing Income</t>
  </si>
  <si>
    <t>Total Other Charges</t>
  </si>
  <si>
    <t>TROPICAL FISH INTERNATIONAL, SRI LANKA</t>
  </si>
  <si>
    <t>MONTH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</si>
  <si>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</si>
  <si>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</si>
  <si>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</si>
  <si>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</si>
  <si>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</si>
  <si>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</si>
  <si>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</si>
  <si>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</si>
  <si>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</si>
  <si>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</si>
  <si>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</si>
  <si>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Fresh Water</t>
  </si>
  <si>
    <t xml:space="preserve">Marine Water </t>
  </si>
  <si>
    <t>Live rock</t>
  </si>
  <si>
    <t>Reimbursable income</t>
  </si>
  <si>
    <t>Ex.Rate $1/145</t>
  </si>
  <si>
    <t>Total USD</t>
  </si>
  <si>
    <t>Total Income USD</t>
  </si>
  <si>
    <t xml:space="preserve">Ave.Weekly Sales </t>
  </si>
  <si>
    <t xml:space="preserve">Ave.Weekly target </t>
  </si>
  <si>
    <t xml:space="preserve">Variance </t>
  </si>
  <si>
    <t>JUNE 2016</t>
  </si>
  <si>
    <t>WEEK 1</t>
  </si>
  <si>
    <t>WEEK 2</t>
  </si>
  <si>
    <t>WEEK 3</t>
  </si>
  <si>
    <t>WEEK 4</t>
  </si>
  <si>
    <t>Actual Sales</t>
  </si>
  <si>
    <t>Date</t>
  </si>
  <si>
    <t>Live Fish Shipments Planned for June 2016</t>
  </si>
  <si>
    <t>Ship date</t>
  </si>
  <si>
    <t>Shipment</t>
  </si>
  <si>
    <t>Description</t>
  </si>
  <si>
    <t>Projected</t>
  </si>
  <si>
    <t>Total</t>
  </si>
  <si>
    <t>Value</t>
  </si>
  <si>
    <t>Regular Shipment</t>
  </si>
  <si>
    <t>#193-Freshwater</t>
  </si>
  <si>
    <t>#193-Saltwater</t>
  </si>
  <si>
    <t>#500-Saltwater</t>
  </si>
  <si>
    <t>#651-Saltwater</t>
  </si>
  <si>
    <t>Air Freight and Other Charges</t>
  </si>
  <si>
    <t>Promo Shipment</t>
  </si>
  <si>
    <t>#193-Saltwater - Blonde Naso Tang</t>
  </si>
  <si>
    <t>#193-Saltwater - Clown Tang</t>
  </si>
  <si>
    <t>#193-Saltwater - Cleaner Shrimp</t>
  </si>
  <si>
    <t>#193-Saltwater - P/Tang</t>
  </si>
  <si>
    <t>#193-Saltwater - Powder Blue Tang</t>
  </si>
  <si>
    <t>#193-Saltwater - Fire Shrimp</t>
  </si>
  <si>
    <t>#193-Saltwater - Regal Angel</t>
  </si>
  <si>
    <t>Jun 3 - 9</t>
  </si>
  <si>
    <t>Jun 10 -16</t>
  </si>
  <si>
    <t>Jun 17 - 23</t>
  </si>
  <si>
    <t>Jun 24 - 30</t>
  </si>
  <si>
    <t>MONTHLY SALES - BUDGETED VS ACTUAL</t>
  </si>
  <si>
    <t>WEEKS</t>
  </si>
  <si>
    <t>Styrofoam</t>
  </si>
  <si>
    <t>Total Revenue USD</t>
  </si>
  <si>
    <t>Variances</t>
  </si>
  <si>
    <t>Note:</t>
  </si>
  <si>
    <t>Remarks</t>
  </si>
  <si>
    <t>Negative Sales Variance</t>
  </si>
  <si>
    <t>Justification - Sales &amp; Marketing</t>
  </si>
  <si>
    <t xml:space="preserve">Budgeted Sales </t>
  </si>
  <si>
    <t>JULY 2016</t>
  </si>
  <si>
    <t>Jul 1 - 7</t>
  </si>
  <si>
    <t>Jul 8 -14</t>
  </si>
  <si>
    <t>Jul 15 - 21</t>
  </si>
  <si>
    <t>Live Fish Shipments Planned for July 2016</t>
  </si>
  <si>
    <t xml:space="preserve"> Projected </t>
  </si>
  <si>
    <t xml:space="preserve"> Value </t>
  </si>
  <si>
    <t>#651-Freshwater</t>
  </si>
  <si>
    <t>#193-Saltwater-Cleaner Shrimp</t>
  </si>
  <si>
    <t>Agreed weekly target is 35K</t>
  </si>
  <si>
    <t>This report date range is Friday - Thursday based on group accounting calendar - to be lined with weekly financial reports</t>
  </si>
  <si>
    <t>Positive Sales Variance</t>
  </si>
  <si>
    <t xml:space="preserve">January </t>
  </si>
  <si>
    <t>TFI</t>
  </si>
  <si>
    <t>2016 Accounting Calendar</t>
  </si>
  <si>
    <t>DATES</t>
  </si>
  <si>
    <t># OF WEEKS</t>
  </si>
  <si>
    <t>JAN</t>
  </si>
  <si>
    <t>1/1 to 1/28</t>
  </si>
  <si>
    <t>FEB</t>
  </si>
  <si>
    <t>1/29 to 2/25</t>
  </si>
  <si>
    <t>MAR</t>
  </si>
  <si>
    <t>2/26 to 3/31</t>
  </si>
  <si>
    <t>APR</t>
  </si>
  <si>
    <t>4/1 to 4/28</t>
  </si>
  <si>
    <t>MAY</t>
  </si>
  <si>
    <t>4/29 to 5/26</t>
  </si>
  <si>
    <t>JUN</t>
  </si>
  <si>
    <t>5/27 to 6/30</t>
  </si>
  <si>
    <t>JUL</t>
  </si>
  <si>
    <t>7/1 to 7/28</t>
  </si>
  <si>
    <t>AUG</t>
  </si>
  <si>
    <t>7/29 to 8/25</t>
  </si>
  <si>
    <t>SEP</t>
  </si>
  <si>
    <t>8/26 to 9/29</t>
  </si>
  <si>
    <t>OCT</t>
  </si>
  <si>
    <t>9/30 to 10/27</t>
  </si>
  <si>
    <t>NOV</t>
  </si>
  <si>
    <t>10/28 to 11/24</t>
  </si>
  <si>
    <t>DEC</t>
  </si>
  <si>
    <t>11/25 to 12/29</t>
  </si>
  <si>
    <t>No of weeks</t>
  </si>
  <si>
    <t>MONTHLY SALES</t>
  </si>
  <si>
    <t>YEAR 2016</t>
  </si>
  <si>
    <t>% To Total Sales</t>
  </si>
  <si>
    <t>% Achieved</t>
  </si>
  <si>
    <t>MONTHLY SALES - JUNE 2016</t>
  </si>
  <si>
    <t>No</t>
  </si>
  <si>
    <t>Invoice No</t>
  </si>
  <si>
    <t>Freight, Handling and Documentation</t>
  </si>
  <si>
    <t>01.06.2016</t>
  </si>
  <si>
    <t>08.06.2016</t>
  </si>
  <si>
    <t>06.06.2016</t>
  </si>
  <si>
    <t>13.06.2016</t>
  </si>
  <si>
    <t>14.06.2016</t>
  </si>
  <si>
    <t>15.06.2016</t>
  </si>
  <si>
    <t>18.06.2016</t>
  </si>
  <si>
    <t>22.06.2016</t>
  </si>
  <si>
    <t>25.06.2016</t>
  </si>
  <si>
    <t>WEEK 5</t>
  </si>
  <si>
    <t>May 27-Jun 2</t>
  </si>
  <si>
    <t>MONTHLY SALES - JULY 2016</t>
  </si>
  <si>
    <t>02.07.2016</t>
  </si>
  <si>
    <t>257</t>
  </si>
  <si>
    <t>05.07.2016</t>
  </si>
  <si>
    <t>258</t>
  </si>
  <si>
    <t>06.07.2016</t>
  </si>
  <si>
    <t>260</t>
  </si>
  <si>
    <t>Jul 22 - 28</t>
  </si>
  <si>
    <t>2016.07.13</t>
  </si>
  <si>
    <t>262'</t>
  </si>
  <si>
    <t>2016.07.20</t>
  </si>
  <si>
    <t>263</t>
  </si>
  <si>
    <t>2016.07.22</t>
  </si>
  <si>
    <t>264</t>
  </si>
  <si>
    <t>2016.07.23</t>
  </si>
  <si>
    <t>265</t>
  </si>
  <si>
    <t>2016.07.24</t>
  </si>
  <si>
    <t>266</t>
  </si>
  <si>
    <t>2016.07.27</t>
  </si>
  <si>
    <t>2016.07.29</t>
  </si>
  <si>
    <t>2016.07.10</t>
  </si>
  <si>
    <t>#193-Saltwater-Salt water</t>
  </si>
  <si>
    <t>,</t>
  </si>
  <si>
    <t>Live Fish Shipments Planned for August 2016</t>
  </si>
  <si>
    <t>Aug 1 - 7</t>
  </si>
  <si>
    <t>Aug 8 -14</t>
  </si>
  <si>
    <t>Aug 15 - 21</t>
  </si>
  <si>
    <t>Aug 22 - 28</t>
  </si>
  <si>
    <t>MONTHLY SALES - AUGUST  2016</t>
  </si>
  <si>
    <t xml:space="preserve">Ex Rate </t>
  </si>
  <si>
    <t>Total Income Rs</t>
  </si>
  <si>
    <t>07.08.2016</t>
  </si>
  <si>
    <t>10.08.2016</t>
  </si>
  <si>
    <t>12.08.2016</t>
  </si>
  <si>
    <t>15.08.2016</t>
  </si>
  <si>
    <t>17.08.2016</t>
  </si>
  <si>
    <t>21.08.2016</t>
  </si>
  <si>
    <t>24.08.2016</t>
  </si>
  <si>
    <t>26.08.2016</t>
  </si>
  <si>
    <t>31.08.2016</t>
  </si>
  <si>
    <t>Ex.Rate $1/146</t>
  </si>
  <si>
    <t xml:space="preserve">Freight </t>
  </si>
  <si>
    <t>Fish</t>
  </si>
  <si>
    <t>05.09.2016</t>
  </si>
  <si>
    <t>07.09.2016</t>
  </si>
  <si>
    <t>14.09.2016</t>
  </si>
  <si>
    <t>21.09.2016</t>
  </si>
  <si>
    <t>28.09.2016</t>
  </si>
  <si>
    <t>MONTHLY SALES - SEPTEMBER  2016</t>
  </si>
  <si>
    <t>Sep 1 - 7</t>
  </si>
  <si>
    <t>Sep 8 -14</t>
  </si>
  <si>
    <t>Sep 15 - 21</t>
  </si>
  <si>
    <t>Sep 22 - 28</t>
  </si>
  <si>
    <t xml:space="preserve">Live Fish Shipments Planned for September 2016 </t>
  </si>
  <si>
    <t>Special Shipment</t>
  </si>
  <si>
    <t>05.10.2016</t>
  </si>
  <si>
    <t>12.10.2016</t>
  </si>
  <si>
    <t>14.10.2016</t>
  </si>
  <si>
    <t>17.10.2016</t>
  </si>
  <si>
    <t xml:space="preserve">Live Fish Shipments Planned for October 2016 </t>
  </si>
  <si>
    <t xml:space="preserve">#500-Saltwater </t>
  </si>
  <si>
    <t>#500-Saltwater Special</t>
  </si>
  <si>
    <t xml:space="preserve">Promo Shipment </t>
  </si>
  <si>
    <t xml:space="preserve">#193-Saltwater </t>
  </si>
  <si>
    <t>#500-Saltwater  Special</t>
  </si>
  <si>
    <t>Oct 1 - 7</t>
  </si>
  <si>
    <t>Oct 8 -14</t>
  </si>
  <si>
    <t>Oct 15 - 21</t>
  </si>
  <si>
    <t>Oct 22 - 28</t>
  </si>
  <si>
    <t>COGS</t>
  </si>
  <si>
    <t>Gross Margin</t>
  </si>
  <si>
    <t>Coconut</t>
  </si>
  <si>
    <t>Discarded Iron Items</t>
  </si>
  <si>
    <t>Discarded Scrap Items</t>
  </si>
  <si>
    <t>111-011194</t>
  </si>
  <si>
    <t>111-021673</t>
  </si>
  <si>
    <t>111-12046</t>
  </si>
  <si>
    <t>111-12065</t>
  </si>
  <si>
    <t>111-140833</t>
  </si>
  <si>
    <t>111-14094</t>
  </si>
  <si>
    <t>111-141155</t>
  </si>
  <si>
    <t>111-162</t>
  </si>
  <si>
    <t>111-18012</t>
  </si>
  <si>
    <t>111-2270333</t>
  </si>
  <si>
    <t>111-26026</t>
  </si>
  <si>
    <t>111-374023</t>
  </si>
  <si>
    <t>111-374058</t>
  </si>
  <si>
    <t>111-71075</t>
  </si>
  <si>
    <t>111-91598</t>
  </si>
  <si>
    <t>211-03093</t>
  </si>
  <si>
    <t>211-661055</t>
  </si>
  <si>
    <t>FRESH WATER FISH- HORANA - Other</t>
  </si>
  <si>
    <t>201-385013</t>
  </si>
  <si>
    <t>201-3991069</t>
  </si>
  <si>
    <t>211-011581</t>
  </si>
  <si>
    <t>211-011595</t>
  </si>
  <si>
    <t>211-014231</t>
  </si>
  <si>
    <t>211-0149145</t>
  </si>
  <si>
    <t>211-01493 -</t>
  </si>
  <si>
    <t>211-030533</t>
  </si>
  <si>
    <t>211-030544</t>
  </si>
  <si>
    <t>211-030545</t>
  </si>
  <si>
    <t>211-03063</t>
  </si>
  <si>
    <t>211-101053</t>
  </si>
  <si>
    <t>211-102075.</t>
  </si>
  <si>
    <t>211-1020811</t>
  </si>
  <si>
    <t>211-1114033</t>
  </si>
  <si>
    <t>211-1130233</t>
  </si>
  <si>
    <t>211-114655</t>
  </si>
  <si>
    <t>211-114833</t>
  </si>
  <si>
    <t>211-11551</t>
  </si>
  <si>
    <t>211-115911</t>
  </si>
  <si>
    <t>211-115955.</t>
  </si>
  <si>
    <t>211-1159555</t>
  </si>
  <si>
    <t>211-116061</t>
  </si>
  <si>
    <t>211-116641</t>
  </si>
  <si>
    <t>211-116673</t>
  </si>
  <si>
    <t>211-1371145</t>
  </si>
  <si>
    <t>211-1371161</t>
  </si>
  <si>
    <t>211-15031</t>
  </si>
  <si>
    <t>211-19188...</t>
  </si>
  <si>
    <t>211-19328</t>
  </si>
  <si>
    <t>211-195493</t>
  </si>
  <si>
    <t>211-1960455</t>
  </si>
  <si>
    <t>211-207063</t>
  </si>
  <si>
    <t>211-2070655</t>
  </si>
  <si>
    <t>211-27228</t>
  </si>
  <si>
    <t>211-37153</t>
  </si>
  <si>
    <t>211-391803</t>
  </si>
  <si>
    <t>211-39205</t>
  </si>
  <si>
    <t>211-40043</t>
  </si>
  <si>
    <t>211-40544</t>
  </si>
  <si>
    <t>211-436113</t>
  </si>
  <si>
    <t>211-4510655</t>
  </si>
  <si>
    <t>211-451081</t>
  </si>
  <si>
    <t>211-4531933</t>
  </si>
  <si>
    <t>211-455483</t>
  </si>
  <si>
    <t>211-455535</t>
  </si>
  <si>
    <t>211-455553</t>
  </si>
  <si>
    <t>211-4567333</t>
  </si>
  <si>
    <t>211-45983</t>
  </si>
  <si>
    <t>211-46115</t>
  </si>
  <si>
    <t>211-50081</t>
  </si>
  <si>
    <t>211-51231</t>
  </si>
  <si>
    <t>211-51234</t>
  </si>
  <si>
    <t>211-664397</t>
  </si>
  <si>
    <t>211-664411</t>
  </si>
  <si>
    <t>211-664413</t>
  </si>
  <si>
    <t>211-664415</t>
  </si>
  <si>
    <t>211-6644955</t>
  </si>
  <si>
    <t>211-6686855</t>
  </si>
  <si>
    <t>211-669455</t>
  </si>
  <si>
    <t>211-669473</t>
  </si>
  <si>
    <t>211-710433</t>
  </si>
  <si>
    <t>211-71051</t>
  </si>
  <si>
    <t>211-88043</t>
  </si>
  <si>
    <t>211-88045</t>
  </si>
  <si>
    <t>241-56015</t>
  </si>
  <si>
    <t>288-0130422</t>
  </si>
  <si>
    <t>288-2297723</t>
  </si>
  <si>
    <t>DUP 201-03518</t>
  </si>
  <si>
    <t>Halfmoon Angel</t>
  </si>
  <si>
    <t>19.10.2016</t>
  </si>
  <si>
    <t>26.10.2016</t>
  </si>
  <si>
    <t>28.10.2016</t>
  </si>
  <si>
    <t>MONTHLY SALES - OCTOBER 2016</t>
  </si>
  <si>
    <t>MONTHLY SALES - NOVEMBER 2016</t>
  </si>
  <si>
    <t>NOVEMBER 2016</t>
  </si>
  <si>
    <t>2016.11.02</t>
  </si>
  <si>
    <t>2016.11.09</t>
  </si>
  <si>
    <t xml:space="preserve">Live Fish Shipments Planned for November 9nd to November 30th 2016 </t>
  </si>
  <si>
    <t xml:space="preserve">#500-Saltwater Special </t>
  </si>
  <si>
    <t>Live Rock Shipment</t>
  </si>
  <si>
    <t xml:space="preserve">#193-Live rock </t>
  </si>
  <si>
    <t>Nov 1 - 7</t>
  </si>
  <si>
    <t>Nov 8 -14</t>
  </si>
  <si>
    <t>Nov 15 - 21</t>
  </si>
  <si>
    <t>Nov 22 - 30</t>
  </si>
  <si>
    <t>2016.11.13</t>
  </si>
  <si>
    <t>2016.11.15</t>
  </si>
  <si>
    <t>2016.11.16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</si>
</sst>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-#,##0.00"/>
    <numFmt numFmtId="165" formatCode="#,##0.0#%;\-#,##0.0#%"/>
    <numFmt numFmtId="166" formatCode="#,##0.00###;\-#,##0.00###"/>
    <numFmt numFmtId="167" formatCode="_(* #,##0_);_(* \(#,##0\);_(* &quot;-&quot;??_);_(@_)"/>
    <numFmt numFmtId="168" formatCode="&quot;$&quot;#,##0.00"/>
    <numFmt numFmtId="169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.5"/>
      <color theme="1"/>
      <name val="Verdana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60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4" xfId="0" applyNumberFormat="1" applyFont="1" applyBorder="1"/>
    <xf numFmtId="165" fontId="2" fillId="0" borderId="4" xfId="0" applyNumberFormat="1" applyFont="1" applyBorder="1"/>
    <xf numFmtId="164" fontId="2" fillId="0" borderId="6" xfId="0" applyNumberFormat="1" applyFont="1" applyBorder="1"/>
    <xf numFmtId="165" fontId="2" fillId="0" borderId="6" xfId="0" applyNumberFormat="1" applyFont="1" applyBorder="1"/>
    <xf numFmtId="164" fontId="1" fillId="0" borderId="5" xfId="0" applyNumberFormat="1" applyFont="1" applyBorder="1"/>
    <xf numFmtId="165" fontId="1" fillId="0" borderId="5" xfId="0" applyNumberFormat="1" applyFont="1" applyBorder="1"/>
    <xf numFmtId="166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43" fontId="1" fillId="0" borderId="2" xfId="2" applyFont="1" applyBorder="1" applyAlignment="1">
      <alignment horizontal="center"/>
    </xf>
    <xf numFmtId="43" fontId="2" fillId="0" borderId="0" xfId="2" applyFont="1"/>
    <xf numFmtId="43" fontId="2" fillId="0" borderId="3" xfId="2" applyFont="1" applyBorder="1"/>
    <xf numFmtId="43" fontId="2" fillId="0" borderId="0" xfId="2" applyFont="1" applyBorder="1"/>
    <xf numFmtId="43" fontId="2" fillId="0" borderId="4" xfId="2" applyFont="1" applyBorder="1"/>
    <xf numFmtId="43" fontId="2" fillId="0" borderId="6" xfId="2" applyFont="1" applyBorder="1"/>
    <xf numFmtId="43" fontId="1" fillId="0" borderId="5" xfId="2" applyFont="1" applyBorder="1"/>
    <xf numFmtId="43" fontId="0" fillId="0" borderId="0" xfId="2" applyFont="1"/>
    <xf numFmtId="167" fontId="1" fillId="0" borderId="0" xfId="2" applyNumberFormat="1" applyFont="1" applyBorder="1" applyAlignment="1">
      <alignment horizontal="centerContinuous"/>
    </xf>
    <xf numFmtId="167" fontId="1" fillId="0" borderId="2" xfId="2" applyNumberFormat="1" applyFont="1" applyBorder="1" applyAlignment="1">
      <alignment horizontal="center"/>
    </xf>
    <xf numFmtId="167" fontId="2" fillId="0" borderId="0" xfId="2" applyNumberFormat="1" applyFont="1"/>
    <xf numFmtId="167" fontId="2" fillId="0" borderId="3" xfId="2" applyNumberFormat="1" applyFont="1" applyBorder="1"/>
    <xf numFmtId="167" fontId="2" fillId="0" borderId="0" xfId="2" applyNumberFormat="1" applyFont="1" applyBorder="1"/>
    <xf numFmtId="167" fontId="2" fillId="0" borderId="4" xfId="2" applyNumberFormat="1" applyFont="1" applyBorder="1"/>
    <xf numFmtId="167" fontId="2" fillId="0" borderId="6" xfId="2" applyNumberFormat="1" applyFont="1" applyBorder="1"/>
    <xf numFmtId="167" fontId="1" fillId="0" borderId="5" xfId="2" applyNumberFormat="1" applyFont="1" applyBorder="1"/>
    <xf numFmtId="167" fontId="0" fillId="0" borderId="0" xfId="2" applyNumberFormat="1" applyFont="1"/>
    <xf numFmtId="43" fontId="0" fillId="0" borderId="0" xfId="2" applyFont="1" applyBorder="1" applyAlignment="1">
      <alignment horizontal="centerContinuous"/>
    </xf>
    <xf numFmtId="167" fontId="0" fillId="0" borderId="0" xfId="2" applyNumberFormat="1" applyFont="1" applyBorder="1" applyAlignment="1">
      <alignment horizontal="centerContinuous"/>
    </xf>
    <xf numFmtId="0" fontId="0" fillId="3" borderId="0" xfId="0" applyFill="1"/>
    <xf numFmtId="167" fontId="0" fillId="3" borderId="0" xfId="2" applyNumberFormat="1" applyFont="1" applyFill="1"/>
    <xf numFmtId="167" fontId="0" fillId="3" borderId="0" xfId="0" applyNumberFormat="1" applyFill="1"/>
    <xf numFmtId="43" fontId="0" fillId="3" borderId="0" xfId="2" applyFont="1" applyFill="1"/>
    <xf numFmtId="167" fontId="0" fillId="3" borderId="8" xfId="2" applyNumberFormat="1" applyFont="1" applyFill="1" applyBorder="1" applyAlignment="1">
      <alignment horizontal="center" wrapText="1"/>
    </xf>
    <xf numFmtId="4" fontId="0" fillId="3" borderId="30" xfId="0" applyNumberFormat="1" applyFill="1" applyBorder="1"/>
    <xf numFmtId="167" fontId="0" fillId="3" borderId="27" xfId="2" applyNumberFormat="1" applyFont="1" applyFill="1" applyBorder="1"/>
    <xf numFmtId="167" fontId="0" fillId="3" borderId="16" xfId="2" applyNumberFormat="1" applyFont="1" applyFill="1" applyBorder="1"/>
    <xf numFmtId="167" fontId="0" fillId="3" borderId="24" xfId="2" applyNumberFormat="1" applyFont="1" applyFill="1" applyBorder="1"/>
    <xf numFmtId="167" fontId="0" fillId="3" borderId="15" xfId="2" applyNumberFormat="1" applyFont="1" applyFill="1" applyBorder="1"/>
    <xf numFmtId="167" fontId="0" fillId="3" borderId="17" xfId="2" applyNumberFormat="1" applyFont="1" applyFill="1" applyBorder="1"/>
    <xf numFmtId="4" fontId="0" fillId="3" borderId="31" xfId="0" applyNumberFormat="1" applyFill="1" applyBorder="1"/>
    <xf numFmtId="167" fontId="0" fillId="3" borderId="28" xfId="2" applyNumberFormat="1" applyFont="1" applyFill="1" applyBorder="1"/>
    <xf numFmtId="167" fontId="0" fillId="3" borderId="19" xfId="2" applyNumberFormat="1" applyFont="1" applyFill="1" applyBorder="1"/>
    <xf numFmtId="167" fontId="0" fillId="3" borderId="25" xfId="2" applyNumberFormat="1" applyFont="1" applyFill="1" applyBorder="1"/>
    <xf numFmtId="167" fontId="0" fillId="3" borderId="18" xfId="2" applyNumberFormat="1" applyFont="1" applyFill="1" applyBorder="1"/>
    <xf numFmtId="167" fontId="0" fillId="3" borderId="20" xfId="2" applyNumberFormat="1" applyFont="1" applyFill="1" applyBorder="1"/>
    <xf numFmtId="4" fontId="0" fillId="3" borderId="32" xfId="0" applyNumberFormat="1" applyFill="1" applyBorder="1"/>
    <xf numFmtId="167" fontId="0" fillId="3" borderId="29" xfId="2" applyNumberFormat="1" applyFont="1" applyFill="1" applyBorder="1"/>
    <xf numFmtId="167" fontId="0" fillId="3" borderId="22" xfId="2" applyNumberFormat="1" applyFont="1" applyFill="1" applyBorder="1"/>
    <xf numFmtId="167" fontId="0" fillId="3" borderId="26" xfId="2" applyNumberFormat="1" applyFont="1" applyFill="1" applyBorder="1"/>
    <xf numFmtId="167" fontId="0" fillId="3" borderId="21" xfId="2" applyNumberFormat="1" applyFont="1" applyFill="1" applyBorder="1"/>
    <xf numFmtId="167" fontId="0" fillId="3" borderId="23" xfId="2" applyNumberFormat="1" applyFont="1" applyFill="1" applyBorder="1"/>
    <xf numFmtId="0" fontId="7" fillId="3" borderId="0" xfId="0" applyFont="1" applyFill="1"/>
    <xf numFmtId="43" fontId="7" fillId="3" borderId="0" xfId="2" applyFont="1" applyFill="1"/>
    <xf numFmtId="4" fontId="0" fillId="4" borderId="31" xfId="0" applyNumberFormat="1" applyFill="1" applyBorder="1"/>
    <xf numFmtId="167" fontId="0" fillId="4" borderId="28" xfId="2" applyNumberFormat="1" applyFont="1" applyFill="1" applyBorder="1"/>
    <xf numFmtId="167" fontId="0" fillId="4" borderId="19" xfId="2" applyNumberFormat="1" applyFont="1" applyFill="1" applyBorder="1"/>
    <xf numFmtId="167" fontId="0" fillId="4" borderId="25" xfId="2" applyNumberFormat="1" applyFont="1" applyFill="1" applyBorder="1"/>
    <xf numFmtId="167" fontId="0" fillId="4" borderId="18" xfId="2" applyNumberFormat="1" applyFont="1" applyFill="1" applyBorder="1"/>
    <xf numFmtId="167" fontId="0" fillId="4" borderId="20" xfId="2" applyNumberFormat="1" applyFont="1" applyFill="1" applyBorder="1"/>
    <xf numFmtId="167" fontId="0" fillId="5" borderId="8" xfId="2" applyNumberFormat="1" applyFont="1" applyFill="1" applyBorder="1" applyAlignment="1">
      <alignment horizontal="center" wrapText="1"/>
    </xf>
    <xf numFmtId="167" fontId="0" fillId="5" borderId="13" xfId="2" applyNumberFormat="1" applyFont="1" applyFill="1" applyBorder="1"/>
    <xf numFmtId="167" fontId="0" fillId="5" borderId="14" xfId="2" applyNumberFormat="1" applyFont="1" applyFill="1" applyBorder="1"/>
    <xf numFmtId="0" fontId="0" fillId="6" borderId="11" xfId="0" applyFill="1" applyBorder="1" applyAlignment="1">
      <alignment horizontal="center"/>
    </xf>
    <xf numFmtId="167" fontId="0" fillId="6" borderId="8" xfId="2" applyNumberFormat="1" applyFont="1" applyFill="1" applyBorder="1" applyAlignment="1">
      <alignment horizontal="center"/>
    </xf>
    <xf numFmtId="167" fontId="0" fillId="6" borderId="4" xfId="2" applyNumberFormat="1" applyFont="1" applyFill="1" applyBorder="1" applyAlignment="1">
      <alignment horizontal="center"/>
    </xf>
    <xf numFmtId="167" fontId="0" fillId="6" borderId="8" xfId="2" applyNumberFormat="1" applyFont="1" applyFill="1" applyBorder="1" applyAlignment="1">
      <alignment horizontal="center" wrapText="1"/>
    </xf>
    <xf numFmtId="167" fontId="0" fillId="6" borderId="4" xfId="2" applyNumberFormat="1" applyFont="1" applyFill="1" applyBorder="1" applyAlignment="1">
      <alignment horizontal="center" wrapText="1"/>
    </xf>
    <xf numFmtId="0" fontId="7" fillId="7" borderId="0" xfId="0" applyFont="1" applyFill="1"/>
    <xf numFmtId="167" fontId="7" fillId="7" borderId="7" xfId="2" applyNumberFormat="1" applyFont="1" applyFill="1" applyBorder="1"/>
    <xf numFmtId="167" fontId="0" fillId="8" borderId="8" xfId="2" applyNumberFormat="1" applyFont="1" applyFill="1" applyBorder="1" applyAlignment="1">
      <alignment horizontal="center" wrapText="1"/>
    </xf>
    <xf numFmtId="167" fontId="0" fillId="8" borderId="13" xfId="2" applyNumberFormat="1" applyFont="1" applyFill="1" applyBorder="1"/>
    <xf numFmtId="167" fontId="0" fillId="8" borderId="14" xfId="2" applyNumberFormat="1" applyFont="1" applyFill="1" applyBorder="1"/>
    <xf numFmtId="167" fontId="0" fillId="5" borderId="12" xfId="2" applyNumberFormat="1" applyFont="1" applyFill="1" applyBorder="1"/>
    <xf numFmtId="167" fontId="7" fillId="3" borderId="13" xfId="2" applyNumberFormat="1" applyFont="1" applyFill="1" applyBorder="1"/>
    <xf numFmtId="167" fontId="7" fillId="3" borderId="14" xfId="2" applyNumberFormat="1" applyFont="1" applyFill="1" applyBorder="1"/>
    <xf numFmtId="0" fontId="6" fillId="3" borderId="0" xfId="0" applyFont="1" applyFill="1"/>
    <xf numFmtId="44" fontId="10" fillId="9" borderId="9" xfId="3" applyFont="1" applyFill="1" applyBorder="1" applyAlignment="1">
      <alignment horizontal="center" vertical="center" wrapText="1"/>
    </xf>
    <xf numFmtId="44" fontId="10" fillId="9" borderId="10" xfId="3" applyFont="1" applyFill="1" applyBorder="1" applyAlignment="1">
      <alignment horizontal="center" vertical="center" wrapText="1"/>
    </xf>
    <xf numFmtId="15" fontId="10" fillId="7" borderId="14" xfId="0" applyNumberFormat="1" applyFont="1" applyFill="1" applyBorder="1" applyAlignment="1">
      <alignment horizontal="right" vertical="center"/>
    </xf>
    <xf numFmtId="0" fontId="10" fillId="7" borderId="10" xfId="0" applyFont="1" applyFill="1" applyBorder="1" applyAlignment="1">
      <alignment vertical="center"/>
    </xf>
    <xf numFmtId="44" fontId="10" fillId="7" borderId="10" xfId="3" applyFont="1" applyFill="1" applyBorder="1" applyAlignment="1">
      <alignment horizontal="center" vertical="center"/>
    </xf>
    <xf numFmtId="44" fontId="10" fillId="7" borderId="10" xfId="3" applyFont="1" applyFill="1" applyBorder="1" applyAlignment="1">
      <alignment vertical="center"/>
    </xf>
    <xf numFmtId="0" fontId="10" fillId="7" borderId="14" xfId="0" applyFont="1" applyFill="1" applyBorder="1" applyAlignment="1">
      <alignment vertical="center"/>
    </xf>
    <xf numFmtId="44" fontId="10" fillId="7" borderId="10" xfId="3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vertical="center"/>
    </xf>
    <xf numFmtId="0" fontId="10" fillId="9" borderId="10" xfId="0" applyFont="1" applyFill="1" applyBorder="1" applyAlignment="1">
      <alignment vertical="center"/>
    </xf>
    <xf numFmtId="44" fontId="10" fillId="9" borderId="10" xfId="3" applyFont="1" applyFill="1" applyBorder="1" applyAlignment="1">
      <alignment vertical="center"/>
    </xf>
    <xf numFmtId="15" fontId="10" fillId="9" borderId="14" xfId="0" applyNumberFormat="1" applyFont="1" applyFill="1" applyBorder="1" applyAlignment="1">
      <alignment horizontal="right" vertical="center"/>
    </xf>
    <xf numFmtId="44" fontId="10" fillId="9" borderId="10" xfId="3" applyFont="1" applyFill="1" applyBorder="1" applyAlignment="1">
      <alignment horizontal="center" vertical="center"/>
    </xf>
    <xf numFmtId="44" fontId="10" fillId="9" borderId="10" xfId="3" applyFont="1" applyFill="1" applyBorder="1" applyAlignment="1">
      <alignment horizontal="right" vertical="center"/>
    </xf>
    <xf numFmtId="44" fontId="0" fillId="0" borderId="0" xfId="3" applyFont="1"/>
    <xf numFmtId="4" fontId="0" fillId="3" borderId="16" xfId="0" applyNumberFormat="1" applyFill="1" applyBorder="1" applyAlignment="1">
      <alignment horizontal="center"/>
    </xf>
    <xf numFmtId="4" fontId="0" fillId="3" borderId="19" xfId="0" applyNumberFormat="1" applyFill="1" applyBorder="1" applyAlignment="1">
      <alignment horizontal="center"/>
    </xf>
    <xf numFmtId="4" fontId="0" fillId="3" borderId="22" xfId="0" applyNumberFormat="1" applyFill="1" applyBorder="1" applyAlignment="1">
      <alignment horizontal="center"/>
    </xf>
    <xf numFmtId="44" fontId="0" fillId="0" borderId="0" xfId="0" applyNumberFormat="1"/>
    <xf numFmtId="167" fontId="4" fillId="0" borderId="22" xfId="2" applyNumberFormat="1" applyFont="1" applyFill="1" applyBorder="1"/>
    <xf numFmtId="17" fontId="6" fillId="6" borderId="11" xfId="0" quotePrefix="1" applyNumberFormat="1" applyFont="1" applyFill="1" applyBorder="1" applyAlignment="1">
      <alignment horizontal="center"/>
    </xf>
    <xf numFmtId="167" fontId="6" fillId="6" borderId="8" xfId="2" applyNumberFormat="1" applyFont="1" applyFill="1" applyBorder="1" applyAlignment="1">
      <alignment horizontal="center" wrapText="1"/>
    </xf>
    <xf numFmtId="167" fontId="6" fillId="6" borderId="4" xfId="2" applyNumberFormat="1" applyFont="1" applyFill="1" applyBorder="1" applyAlignment="1">
      <alignment horizontal="center" wrapText="1"/>
    </xf>
    <xf numFmtId="167" fontId="6" fillId="6" borderId="8" xfId="2" applyNumberFormat="1" applyFont="1" applyFill="1" applyBorder="1" applyAlignment="1">
      <alignment horizontal="center"/>
    </xf>
    <xf numFmtId="0" fontId="6" fillId="3" borderId="0" xfId="0" quotePrefix="1" applyFont="1" applyFill="1"/>
    <xf numFmtId="0" fontId="11" fillId="3" borderId="0" xfId="0" applyFont="1" applyFill="1"/>
    <xf numFmtId="0" fontId="12" fillId="3" borderId="0" xfId="0" applyFont="1" applyFill="1"/>
    <xf numFmtId="4" fontId="0" fillId="3" borderId="15" xfId="0" applyNumberFormat="1" applyFill="1" applyBorder="1" applyAlignment="1">
      <alignment horizontal="center"/>
    </xf>
    <xf numFmtId="4" fontId="0" fillId="3" borderId="18" xfId="0" applyNumberFormat="1" applyFill="1" applyBorder="1" applyAlignment="1">
      <alignment horizontal="center"/>
    </xf>
    <xf numFmtId="4" fontId="0" fillId="3" borderId="21" xfId="0" applyNumberFormat="1" applyFill="1" applyBorder="1" applyAlignment="1">
      <alignment horizontal="center"/>
    </xf>
    <xf numFmtId="167" fontId="0" fillId="3" borderId="17" xfId="2" applyNumberFormat="1" applyFont="1" applyFill="1" applyBorder="1" applyAlignment="1">
      <alignment horizontal="center"/>
    </xf>
    <xf numFmtId="167" fontId="0" fillId="3" borderId="20" xfId="2" applyNumberFormat="1" applyFont="1" applyFill="1" applyBorder="1" applyAlignment="1">
      <alignment horizontal="center"/>
    </xf>
    <xf numFmtId="167" fontId="4" fillId="0" borderId="23" xfId="2" applyNumberFormat="1" applyFont="1" applyFill="1" applyBorder="1" applyAlignment="1">
      <alignment horizontal="center"/>
    </xf>
    <xf numFmtId="167" fontId="6" fillId="3" borderId="24" xfId="2" applyNumberFormat="1" applyFont="1" applyFill="1" applyBorder="1"/>
    <xf numFmtId="167" fontId="6" fillId="3" borderId="25" xfId="2" applyNumberFormat="1" applyFont="1" applyFill="1" applyBorder="1"/>
    <xf numFmtId="167" fontId="7" fillId="3" borderId="25" xfId="2" applyNumberFormat="1" applyFont="1" applyFill="1" applyBorder="1"/>
    <xf numFmtId="167" fontId="7" fillId="0" borderId="26" xfId="2" applyNumberFormat="1" applyFont="1" applyFill="1" applyBorder="1"/>
    <xf numFmtId="167" fontId="0" fillId="3" borderId="30" xfId="2" applyNumberFormat="1" applyFont="1" applyFill="1" applyBorder="1" applyAlignment="1">
      <alignment horizontal="center"/>
    </xf>
    <xf numFmtId="167" fontId="0" fillId="3" borderId="31" xfId="2" applyNumberFormat="1" applyFont="1" applyFill="1" applyBorder="1" applyAlignment="1">
      <alignment horizontal="center"/>
    </xf>
    <xf numFmtId="167" fontId="7" fillId="3" borderId="31" xfId="2" applyNumberFormat="1" applyFont="1" applyFill="1" applyBorder="1" applyAlignment="1">
      <alignment horizontal="center"/>
    </xf>
    <xf numFmtId="167" fontId="7" fillId="0" borderId="32" xfId="2" applyNumberFormat="1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5" fontId="10" fillId="3" borderId="14" xfId="0" applyNumberFormat="1" applyFont="1" applyFill="1" applyBorder="1" applyAlignment="1">
      <alignment horizontal="right" vertical="center"/>
    </xf>
    <xf numFmtId="0" fontId="10" fillId="3" borderId="10" xfId="0" applyFont="1" applyFill="1" applyBorder="1" applyAlignment="1">
      <alignment vertical="center"/>
    </xf>
    <xf numFmtId="8" fontId="10" fillId="3" borderId="10" xfId="0" applyNumberFormat="1" applyFont="1" applyFill="1" applyBorder="1" applyAlignment="1">
      <alignment horizontal="right" vertical="center"/>
    </xf>
    <xf numFmtId="168" fontId="0" fillId="0" borderId="0" xfId="0" applyNumberFormat="1"/>
    <xf numFmtId="0" fontId="10" fillId="3" borderId="14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right" vertical="center"/>
    </xf>
    <xf numFmtId="8" fontId="10" fillId="3" borderId="10" xfId="0" applyNumberFormat="1" applyFont="1" applyFill="1" applyBorder="1" applyAlignment="1">
      <alignment vertical="center"/>
    </xf>
    <xf numFmtId="168" fontId="10" fillId="3" borderId="10" xfId="0" applyNumberFormat="1" applyFont="1" applyFill="1" applyBorder="1" applyAlignment="1">
      <alignment horizontal="right" vertical="center"/>
    </xf>
    <xf numFmtId="0" fontId="10" fillId="0" borderId="14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8" fontId="10" fillId="0" borderId="10" xfId="0" applyNumberFormat="1" applyFont="1" applyBorder="1" applyAlignment="1">
      <alignment vertical="center"/>
    </xf>
    <xf numFmtId="15" fontId="10" fillId="0" borderId="14" xfId="0" applyNumberFormat="1" applyFont="1" applyBorder="1" applyAlignment="1">
      <alignment horizontal="right" vertical="center"/>
    </xf>
    <xf numFmtId="8" fontId="10" fillId="0" borderId="10" xfId="0" applyNumberFormat="1" applyFont="1" applyBorder="1" applyAlignment="1">
      <alignment vertical="center"/>
    </xf>
    <xf numFmtId="8" fontId="10" fillId="0" borderId="10" xfId="0" applyNumberFormat="1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8" fontId="10" fillId="0" borderId="10" xfId="0" applyNumberFormat="1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right" vertical="center"/>
    </xf>
    <xf numFmtId="8" fontId="0" fillId="0" borderId="0" xfId="0" applyNumberFormat="1"/>
    <xf numFmtId="167" fontId="8" fillId="3" borderId="31" xfId="2" applyNumberFormat="1" applyFont="1" applyFill="1" applyBorder="1" applyAlignment="1">
      <alignment horizontal="center"/>
    </xf>
    <xf numFmtId="167" fontId="8" fillId="0" borderId="32" xfId="2" applyNumberFormat="1" applyFont="1" applyFill="1" applyBorder="1" applyAlignment="1">
      <alignment horizontal="center"/>
    </xf>
    <xf numFmtId="4" fontId="0" fillId="3" borderId="31" xfId="0" applyNumberFormat="1" applyFont="1" applyFill="1" applyBorder="1"/>
    <xf numFmtId="167" fontId="4" fillId="3" borderId="28" xfId="2" applyNumberFormat="1" applyFont="1" applyFill="1" applyBorder="1"/>
    <xf numFmtId="167" fontId="4" fillId="3" borderId="19" xfId="2" applyNumberFormat="1" applyFont="1" applyFill="1" applyBorder="1"/>
    <xf numFmtId="167" fontId="4" fillId="3" borderId="25" xfId="2" applyNumberFormat="1" applyFont="1" applyFill="1" applyBorder="1"/>
    <xf numFmtId="167" fontId="4" fillId="3" borderId="18" xfId="2" applyNumberFormat="1" applyFont="1" applyFill="1" applyBorder="1"/>
    <xf numFmtId="167" fontId="4" fillId="3" borderId="20" xfId="2" applyNumberFormat="1" applyFont="1" applyFill="1" applyBorder="1"/>
    <xf numFmtId="0" fontId="0" fillId="6" borderId="11" xfId="0" applyFill="1" applyBorder="1" applyAlignment="1">
      <alignment horizontal="center" wrapText="1"/>
    </xf>
    <xf numFmtId="3" fontId="0" fillId="3" borderId="30" xfId="0" applyNumberFormat="1" applyFill="1" applyBorder="1" applyAlignment="1">
      <alignment horizontal="center"/>
    </xf>
    <xf numFmtId="3" fontId="0" fillId="3" borderId="31" xfId="0" applyNumberFormat="1" applyFill="1" applyBorder="1" applyAlignment="1">
      <alignment horizontal="center"/>
    </xf>
    <xf numFmtId="3" fontId="0" fillId="3" borderId="31" xfId="0" applyNumberFormat="1" applyFont="1" applyFill="1" applyBorder="1" applyAlignment="1">
      <alignment horizontal="center"/>
    </xf>
    <xf numFmtId="3" fontId="0" fillId="4" borderId="31" xfId="0" applyNumberFormat="1" applyFill="1" applyBorder="1" applyAlignment="1">
      <alignment horizontal="center"/>
    </xf>
    <xf numFmtId="9" fontId="5" fillId="3" borderId="0" xfId="4" applyFont="1" applyFill="1"/>
    <xf numFmtId="43" fontId="5" fillId="3" borderId="0" xfId="0" applyNumberFormat="1" applyFont="1" applyFill="1"/>
    <xf numFmtId="167" fontId="5" fillId="3" borderId="0" xfId="2" applyNumberFormat="1" applyFont="1" applyFill="1"/>
    <xf numFmtId="43" fontId="5" fillId="3" borderId="0" xfId="2" applyFont="1" applyFill="1"/>
    <xf numFmtId="0" fontId="5" fillId="3" borderId="0" xfId="0" applyFont="1" applyFill="1"/>
    <xf numFmtId="43" fontId="0" fillId="0" borderId="0" xfId="0" applyNumberFormat="1"/>
    <xf numFmtId="9" fontId="6" fillId="3" borderId="0" xfId="4" applyFont="1" applyFill="1"/>
    <xf numFmtId="0" fontId="0" fillId="3" borderId="31" xfId="0" applyNumberFormat="1" applyFill="1" applyBorder="1" applyAlignment="1">
      <alignment horizontal="center"/>
    </xf>
    <xf numFmtId="0" fontId="16" fillId="3" borderId="31" xfId="5" applyNumberFormat="1" applyFill="1" applyBorder="1" applyAlignment="1" applyProtection="1">
      <alignment horizontal="center"/>
    </xf>
    <xf numFmtId="0" fontId="0" fillId="0" borderId="0" xfId="0" applyFill="1"/>
    <xf numFmtId="0" fontId="0" fillId="0" borderId="31" xfId="0" applyNumberFormat="1" applyFill="1" applyBorder="1" applyAlignment="1">
      <alignment horizontal="center"/>
    </xf>
    <xf numFmtId="0" fontId="16" fillId="0" borderId="31" xfId="5" applyNumberFormat="1" applyFill="1" applyBorder="1" applyAlignment="1" applyProtection="1">
      <alignment horizontal="center"/>
    </xf>
    <xf numFmtId="167" fontId="0" fillId="0" borderId="28" xfId="2" applyNumberFormat="1" applyFont="1" applyFill="1" applyBorder="1"/>
    <xf numFmtId="167" fontId="0" fillId="0" borderId="19" xfId="2" applyNumberFormat="1" applyFont="1" applyFill="1" applyBorder="1"/>
    <xf numFmtId="167" fontId="0" fillId="0" borderId="25" xfId="2" applyNumberFormat="1" applyFont="1" applyFill="1" applyBorder="1"/>
    <xf numFmtId="167" fontId="0" fillId="0" borderId="18" xfId="2" applyNumberFormat="1" applyFont="1" applyFill="1" applyBorder="1"/>
    <xf numFmtId="167" fontId="0" fillId="0" borderId="20" xfId="2" applyNumberFormat="1" applyFont="1" applyFill="1" applyBorder="1"/>
    <xf numFmtId="43" fontId="0" fillId="0" borderId="0" xfId="2" applyFont="1" applyFill="1"/>
    <xf numFmtId="0" fontId="0" fillId="3" borderId="32" xfId="0" applyNumberFormat="1" applyFill="1" applyBorder="1" applyAlignment="1">
      <alignment horizontal="center"/>
    </xf>
    <xf numFmtId="0" fontId="16" fillId="3" borderId="32" xfId="5" applyNumberFormat="1" applyFill="1" applyBorder="1" applyAlignment="1" applyProtection="1">
      <alignment horizontal="center"/>
    </xf>
    <xf numFmtId="9" fontId="5" fillId="3" borderId="0" xfId="0" applyNumberFormat="1" applyFont="1" applyFill="1"/>
    <xf numFmtId="43" fontId="0" fillId="3" borderId="0" xfId="2" applyNumberFormat="1" applyFont="1" applyFill="1"/>
    <xf numFmtId="17" fontId="6" fillId="6" borderId="35" xfId="0" quotePrefix="1" applyNumberFormat="1" applyFont="1" applyFill="1" applyBorder="1" applyAlignment="1">
      <alignment horizontal="center"/>
    </xf>
    <xf numFmtId="167" fontId="6" fillId="6" borderId="6" xfId="2" applyNumberFormat="1" applyFont="1" applyFill="1" applyBorder="1" applyAlignment="1">
      <alignment horizontal="center" wrapText="1"/>
    </xf>
    <xf numFmtId="167" fontId="6" fillId="6" borderId="12" xfId="2" applyNumberFormat="1" applyFont="1" applyFill="1" applyBorder="1" applyAlignment="1">
      <alignment horizontal="center" wrapText="1"/>
    </xf>
    <xf numFmtId="4" fontId="0" fillId="3" borderId="36" xfId="0" applyNumberFormat="1" applyFill="1" applyBorder="1" applyAlignment="1">
      <alignment horizontal="center"/>
    </xf>
    <xf numFmtId="4" fontId="0" fillId="3" borderId="37" xfId="0" applyNumberFormat="1" applyFill="1" applyBorder="1" applyAlignment="1">
      <alignment horizontal="center"/>
    </xf>
    <xf numFmtId="167" fontId="0" fillId="3" borderId="37" xfId="2" applyNumberFormat="1" applyFont="1" applyFill="1" applyBorder="1"/>
    <xf numFmtId="167" fontId="6" fillId="3" borderId="38" xfId="2" applyNumberFormat="1" applyFont="1" applyFill="1" applyBorder="1"/>
    <xf numFmtId="167" fontId="0" fillId="3" borderId="39" xfId="2" applyNumberFormat="1" applyFont="1" applyFill="1" applyBorder="1" applyAlignment="1">
      <alignment horizontal="center"/>
    </xf>
    <xf numFmtId="167" fontId="0" fillId="3" borderId="40" xfId="2" applyNumberFormat="1" applyFont="1" applyFill="1" applyBorder="1" applyAlignment="1">
      <alignment horizontal="center"/>
    </xf>
    <xf numFmtId="0" fontId="0" fillId="0" borderId="41" xfId="0" applyBorder="1"/>
    <xf numFmtId="0" fontId="6" fillId="0" borderId="41" xfId="0" applyFont="1" applyBorder="1"/>
    <xf numFmtId="167" fontId="6" fillId="6" borderId="12" xfId="2" applyNumberFormat="1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1" fontId="0" fillId="0" borderId="41" xfId="0" applyNumberFormat="1" applyBorder="1" applyAlignment="1"/>
    <xf numFmtId="0" fontId="0" fillId="6" borderId="41" xfId="0" applyFill="1" applyBorder="1" applyAlignment="1">
      <alignment horizontal="center"/>
    </xf>
    <xf numFmtId="0" fontId="0" fillId="6" borderId="41" xfId="0" applyFill="1" applyBorder="1" applyAlignment="1">
      <alignment horizontal="center" wrapText="1"/>
    </xf>
    <xf numFmtId="167" fontId="0" fillId="6" borderId="41" xfId="2" applyNumberFormat="1" applyFont="1" applyFill="1" applyBorder="1" applyAlignment="1">
      <alignment horizontal="center"/>
    </xf>
    <xf numFmtId="167" fontId="0" fillId="6" borderId="41" xfId="2" applyNumberFormat="1" applyFont="1" applyFill="1" applyBorder="1" applyAlignment="1">
      <alignment horizontal="center" wrapText="1"/>
    </xf>
    <xf numFmtId="0" fontId="0" fillId="3" borderId="41" xfId="0" applyNumberFormat="1" applyFill="1" applyBorder="1" applyAlignment="1">
      <alignment horizontal="center"/>
    </xf>
    <xf numFmtId="167" fontId="4" fillId="3" borderId="41" xfId="2" applyNumberFormat="1" applyFont="1" applyFill="1" applyBorder="1"/>
    <xf numFmtId="0" fontId="0" fillId="0" borderId="41" xfId="0" applyNumberFormat="1" applyFill="1" applyBorder="1" applyAlignment="1">
      <alignment horizontal="center"/>
    </xf>
    <xf numFmtId="167" fontId="0" fillId="0" borderId="41" xfId="2" applyNumberFormat="1" applyFont="1" applyFill="1" applyBorder="1"/>
    <xf numFmtId="167" fontId="0" fillId="3" borderId="41" xfId="2" applyNumberFormat="1" applyFont="1" applyFill="1" applyBorder="1"/>
    <xf numFmtId="43" fontId="5" fillId="3" borderId="0" xfId="2" applyNumberFormat="1" applyFont="1" applyFill="1"/>
    <xf numFmtId="9" fontId="0" fillId="3" borderId="0" xfId="4" applyFont="1" applyFill="1"/>
    <xf numFmtId="0" fontId="17" fillId="3" borderId="41" xfId="5" quotePrefix="1" applyNumberFormat="1" applyFont="1" applyFill="1" applyBorder="1" applyAlignment="1" applyProtection="1">
      <alignment horizontal="center"/>
    </xf>
    <xf numFmtId="0" fontId="8" fillId="0" borderId="41" xfId="0" quotePrefix="1" applyFont="1" applyBorder="1" applyAlignment="1">
      <alignment horizontal="center"/>
    </xf>
    <xf numFmtId="0" fontId="10" fillId="2" borderId="4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15" fontId="10" fillId="3" borderId="8" xfId="0" applyNumberFormat="1" applyFont="1" applyFill="1" applyBorder="1" applyAlignment="1">
      <alignment horizontal="right" vertical="center"/>
    </xf>
    <xf numFmtId="0" fontId="10" fillId="3" borderId="8" xfId="0" applyFont="1" applyFill="1" applyBorder="1" applyAlignment="1">
      <alignment vertical="center"/>
    </xf>
    <xf numFmtId="8" fontId="10" fillId="3" borderId="8" xfId="0" applyNumberFormat="1" applyFont="1" applyFill="1" applyBorder="1" applyAlignment="1">
      <alignment horizontal="right" vertical="center"/>
    </xf>
    <xf numFmtId="8" fontId="10" fillId="3" borderId="8" xfId="0" applyNumberFormat="1" applyFont="1" applyFill="1" applyBorder="1" applyAlignment="1">
      <alignment vertical="center"/>
    </xf>
    <xf numFmtId="168" fontId="0" fillId="0" borderId="8" xfId="0" applyNumberFormat="1" applyBorder="1"/>
    <xf numFmtId="0" fontId="0" fillId="0" borderId="8" xfId="0" applyBorder="1"/>
    <xf numFmtId="169" fontId="0" fillId="0" borderId="0" xfId="3" applyNumberFormat="1" applyFont="1"/>
    <xf numFmtId="167" fontId="6" fillId="3" borderId="23" xfId="2" applyNumberFormat="1" applyFont="1" applyFill="1" applyBorder="1"/>
    <xf numFmtId="9" fontId="5" fillId="3" borderId="0" xfId="4" applyFont="1" applyFill="1" applyAlignment="1">
      <alignment horizontal="center"/>
    </xf>
    <xf numFmtId="0" fontId="10" fillId="2" borderId="45" xfId="0" applyFont="1" applyFill="1" applyBorder="1" applyAlignment="1">
      <alignment horizontal="center" vertical="center" wrapText="1"/>
    </xf>
    <xf numFmtId="168" fontId="0" fillId="0" borderId="10" xfId="0" applyNumberFormat="1" applyBorder="1"/>
    <xf numFmtId="168" fontId="0" fillId="0" borderId="7" xfId="0" applyNumberFormat="1" applyBorder="1"/>
    <xf numFmtId="0" fontId="0" fillId="6" borderId="46" xfId="0" applyFill="1" applyBorder="1" applyAlignment="1">
      <alignment horizontal="center" wrapText="1"/>
    </xf>
    <xf numFmtId="167" fontId="0" fillId="6" borderId="47" xfId="2" applyNumberFormat="1" applyFont="1" applyFill="1" applyBorder="1" applyAlignment="1">
      <alignment horizontal="center"/>
    </xf>
    <xf numFmtId="0" fontId="18" fillId="3" borderId="48" xfId="5" applyNumberFormat="1" applyFont="1" applyFill="1" applyBorder="1" applyAlignment="1" applyProtection="1">
      <alignment horizontal="center"/>
    </xf>
    <xf numFmtId="0" fontId="18" fillId="0" borderId="48" xfId="5" applyNumberFormat="1" applyFont="1" applyFill="1" applyBorder="1" applyAlignment="1" applyProtection="1">
      <alignment horizontal="center"/>
    </xf>
    <xf numFmtId="0" fontId="16" fillId="3" borderId="49" xfId="5" applyNumberFormat="1" applyFill="1" applyBorder="1" applyAlignment="1" applyProtection="1">
      <alignment horizontal="center"/>
    </xf>
    <xf numFmtId="167" fontId="0" fillId="3" borderId="32" xfId="2" applyNumberFormat="1" applyFont="1" applyFill="1" applyBorder="1"/>
    <xf numFmtId="167" fontId="0" fillId="3" borderId="13" xfId="2" applyNumberFormat="1" applyFont="1" applyFill="1" applyBorder="1"/>
    <xf numFmtId="167" fontId="0" fillId="0" borderId="13" xfId="2" applyNumberFormat="1" applyFont="1" applyFill="1" applyBorder="1"/>
    <xf numFmtId="0" fontId="0" fillId="0" borderId="0" xfId="0" applyAlignment="1">
      <alignment horizontal="center" vertical="center"/>
    </xf>
    <xf numFmtId="43" fontId="0" fillId="8" borderId="13" xfId="2" applyNumberFormat="1" applyFont="1" applyFill="1" applyBorder="1"/>
    <xf numFmtId="43" fontId="0" fillId="0" borderId="7" xfId="2" applyFont="1" applyBorder="1"/>
    <xf numFmtId="167" fontId="4" fillId="0" borderId="26" xfId="2" applyNumberFormat="1" applyFont="1" applyFill="1" applyBorder="1"/>
    <xf numFmtId="167" fontId="6" fillId="3" borderId="41" xfId="2" applyNumberFormat="1" applyFont="1" applyFill="1" applyBorder="1"/>
    <xf numFmtId="0" fontId="0" fillId="3" borderId="50" xfId="0" applyNumberFormat="1" applyFill="1" applyBorder="1" applyAlignment="1">
      <alignment horizontal="center"/>
    </xf>
    <xf numFmtId="0" fontId="18" fillId="3" borderId="51" xfId="5" applyNumberFormat="1" applyFont="1" applyFill="1" applyBorder="1" applyAlignment="1" applyProtection="1">
      <alignment horizontal="center"/>
    </xf>
    <xf numFmtId="167" fontId="0" fillId="3" borderId="52" xfId="2" applyNumberFormat="1" applyFont="1" applyFill="1" applyBorder="1"/>
    <xf numFmtId="167" fontId="0" fillId="3" borderId="53" xfId="2" applyNumberFormat="1" applyFont="1" applyFill="1" applyBorder="1"/>
    <xf numFmtId="167" fontId="4" fillId="3" borderId="54" xfId="2" applyNumberFormat="1" applyFont="1" applyFill="1" applyBorder="1"/>
    <xf numFmtId="167" fontId="0" fillId="3" borderId="55" xfId="2" applyNumberFormat="1" applyFont="1" applyFill="1" applyBorder="1"/>
    <xf numFmtId="167" fontId="4" fillId="3" borderId="56" xfId="2" applyNumberFormat="1" applyFont="1" applyFill="1" applyBorder="1"/>
    <xf numFmtId="167" fontId="0" fillId="3" borderId="54" xfId="2" applyNumberFormat="1" applyFont="1" applyFill="1" applyBorder="1"/>
    <xf numFmtId="43" fontId="0" fillId="3" borderId="13" xfId="2" applyNumberFormat="1" applyFont="1" applyFill="1" applyBorder="1"/>
    <xf numFmtId="43" fontId="0" fillId="3" borderId="0" xfId="0" applyNumberFormat="1" applyFill="1"/>
    <xf numFmtId="43" fontId="0" fillId="3" borderId="57" xfId="0" applyNumberFormat="1" applyFill="1" applyBorder="1"/>
    <xf numFmtId="43" fontId="0" fillId="3" borderId="7" xfId="0" applyNumberFormat="1" applyFill="1" applyBorder="1"/>
    <xf numFmtId="9" fontId="5" fillId="3" borderId="0" xfId="4" applyFont="1" applyFill="1" applyAlignment="1">
      <alignment horizontal="center"/>
    </xf>
    <xf numFmtId="9" fontId="5" fillId="3" borderId="0" xfId="4" applyFont="1" applyFill="1" applyAlignment="1">
      <alignment horizontal="center"/>
    </xf>
    <xf numFmtId="0" fontId="0" fillId="0" borderId="3" xfId="0" applyBorder="1"/>
    <xf numFmtId="0" fontId="18" fillId="3" borderId="49" xfId="5" applyNumberFormat="1" applyFont="1" applyFill="1" applyBorder="1" applyAlignment="1" applyProtection="1">
      <alignment horizontal="center"/>
    </xf>
    <xf numFmtId="167" fontId="4" fillId="3" borderId="23" xfId="2" applyNumberFormat="1" applyFont="1" applyFill="1" applyBorder="1"/>
    <xf numFmtId="43" fontId="0" fillId="3" borderId="14" xfId="2" applyNumberFormat="1" applyFont="1" applyFill="1" applyBorder="1"/>
    <xf numFmtId="0" fontId="0" fillId="0" borderId="0" xfId="0" applyBorder="1"/>
    <xf numFmtId="0" fontId="15" fillId="0" borderId="58" xfId="0" applyFont="1" applyBorder="1" applyAlignment="1">
      <alignment vertical="center" wrapText="1"/>
    </xf>
    <xf numFmtId="0" fontId="15" fillId="0" borderId="58" xfId="0" applyFont="1" applyFill="1" applyBorder="1" applyAlignment="1">
      <alignment vertical="center" wrapText="1"/>
    </xf>
    <xf numFmtId="0" fontId="19" fillId="0" borderId="58" xfId="0" applyFont="1" applyFill="1" applyBorder="1" applyAlignment="1">
      <alignment vertical="center" wrapText="1"/>
    </xf>
    <xf numFmtId="168" fontId="0" fillId="0" borderId="12" xfId="0" applyNumberFormat="1" applyBorder="1"/>
    <xf numFmtId="0" fontId="0" fillId="0" borderId="7" xfId="0" applyBorder="1"/>
    <xf numFmtId="0" fontId="0" fillId="6" borderId="35" xfId="0" applyFill="1" applyBorder="1" applyAlignment="1">
      <alignment horizontal="center"/>
    </xf>
    <xf numFmtId="0" fontId="0" fillId="6" borderId="35" xfId="0" applyFill="1" applyBorder="1" applyAlignment="1">
      <alignment horizontal="center" wrapText="1"/>
    </xf>
    <xf numFmtId="0" fontId="0" fillId="6" borderId="59" xfId="0" applyFill="1" applyBorder="1" applyAlignment="1">
      <alignment horizontal="center" wrapText="1"/>
    </xf>
    <xf numFmtId="167" fontId="0" fillId="6" borderId="43" xfId="2" applyNumberFormat="1" applyFont="1" applyFill="1" applyBorder="1" applyAlignment="1">
      <alignment horizontal="center"/>
    </xf>
    <xf numFmtId="167" fontId="0" fillId="6" borderId="6" xfId="2" applyNumberFormat="1" applyFont="1" applyFill="1" applyBorder="1" applyAlignment="1">
      <alignment horizontal="center"/>
    </xf>
    <xf numFmtId="167" fontId="0" fillId="6" borderId="12" xfId="2" applyNumberFormat="1" applyFont="1" applyFill="1" applyBorder="1" applyAlignment="1">
      <alignment horizontal="center"/>
    </xf>
    <xf numFmtId="167" fontId="0" fillId="6" borderId="12" xfId="2" applyNumberFormat="1" applyFont="1" applyFill="1" applyBorder="1" applyAlignment="1">
      <alignment horizontal="center" wrapText="1"/>
    </xf>
    <xf numFmtId="167" fontId="0" fillId="6" borderId="6" xfId="2" applyNumberFormat="1" applyFont="1" applyFill="1" applyBorder="1" applyAlignment="1">
      <alignment horizontal="center" wrapText="1"/>
    </xf>
    <xf numFmtId="0" fontId="18" fillId="3" borderId="41" xfId="5" applyNumberFormat="1" applyFont="1" applyFill="1" applyBorder="1" applyAlignment="1" applyProtection="1">
      <alignment horizontal="center"/>
    </xf>
    <xf numFmtId="43" fontId="0" fillId="3" borderId="41" xfId="2" applyNumberFormat="1" applyFont="1" applyFill="1" applyBorder="1"/>
    <xf numFmtId="0" fontId="18" fillId="0" borderId="41" xfId="5" applyNumberFormat="1" applyFont="1" applyFill="1" applyBorder="1" applyAlignment="1" applyProtection="1">
      <alignment horizontal="center"/>
    </xf>
    <xf numFmtId="15" fontId="20" fillId="0" borderId="8" xfId="0" applyNumberFormat="1" applyFont="1" applyBorder="1"/>
    <xf numFmtId="0" fontId="10" fillId="3" borderId="47" xfId="0" applyFont="1" applyFill="1" applyBorder="1" applyAlignment="1">
      <alignment vertical="center"/>
    </xf>
    <xf numFmtId="168" fontId="0" fillId="0" borderId="47" xfId="0" applyNumberFormat="1" applyBorder="1"/>
    <xf numFmtId="0" fontId="10" fillId="3" borderId="11" xfId="0" applyFont="1" applyFill="1" applyBorder="1" applyAlignment="1">
      <alignment vertical="center"/>
    </xf>
    <xf numFmtId="168" fontId="0" fillId="0" borderId="11" xfId="0" applyNumberFormat="1" applyBorder="1"/>
    <xf numFmtId="15" fontId="0" fillId="0" borderId="8" xfId="0" applyNumberFormat="1" applyBorder="1"/>
    <xf numFmtId="0" fontId="0" fillId="0" borderId="14" xfId="0" applyBorder="1"/>
    <xf numFmtId="0" fontId="0" fillId="0" borderId="47" xfId="0" applyBorder="1"/>
    <xf numFmtId="15" fontId="0" fillId="0" borderId="13" xfId="0" applyNumberFormat="1" applyBorder="1"/>
    <xf numFmtId="0" fontId="0" fillId="0" borderId="13" xfId="0" applyBorder="1"/>
    <xf numFmtId="15" fontId="0" fillId="0" borderId="14" xfId="0" applyNumberFormat="1" applyBorder="1"/>
    <xf numFmtId="166" fontId="2" fillId="0" borderId="0" xfId="0" applyNumberFormat="1" applyFont="1"/>
    <xf numFmtId="166" fontId="2" fillId="0" borderId="3" xfId="0" applyNumberFormat="1" applyFont="1" applyBorder="1"/>
    <xf numFmtId="166" fontId="2" fillId="0" borderId="0" xfId="0" applyNumberFormat="1" applyFont="1" applyBorder="1"/>
    <xf numFmtId="164" fontId="1" fillId="0" borderId="0" xfId="0" applyNumberFormat="1" applyFont="1"/>
    <xf numFmtId="49" fontId="1" fillId="10" borderId="0" xfId="0" applyNumberFormat="1" applyFont="1" applyFill="1" applyBorder="1" applyAlignment="1">
      <alignment horizontal="centerContinuous"/>
    </xf>
    <xf numFmtId="49" fontId="0" fillId="10" borderId="0" xfId="0" applyNumberFormat="1" applyFill="1" applyBorder="1" applyAlignment="1">
      <alignment horizontal="centerContinuous"/>
    </xf>
    <xf numFmtId="49" fontId="1" fillId="10" borderId="2" xfId="0" applyNumberFormat="1" applyFont="1" applyFill="1" applyBorder="1" applyAlignment="1">
      <alignment horizontal="center"/>
    </xf>
    <xf numFmtId="164" fontId="2" fillId="10" borderId="0" xfId="0" applyNumberFormat="1" applyFont="1" applyFill="1"/>
    <xf numFmtId="165" fontId="2" fillId="10" borderId="0" xfId="0" applyNumberFormat="1" applyFont="1" applyFill="1"/>
    <xf numFmtId="166" fontId="2" fillId="10" borderId="0" xfId="0" applyNumberFormat="1" applyFont="1" applyFill="1"/>
    <xf numFmtId="164" fontId="2" fillId="10" borderId="3" xfId="0" applyNumberFormat="1" applyFont="1" applyFill="1" applyBorder="1"/>
    <xf numFmtId="165" fontId="2" fillId="10" borderId="3" xfId="0" applyNumberFormat="1" applyFont="1" applyFill="1" applyBorder="1"/>
    <xf numFmtId="164" fontId="2" fillId="10" borderId="0" xfId="0" applyNumberFormat="1" applyFont="1" applyFill="1" applyBorder="1"/>
    <xf numFmtId="165" fontId="2" fillId="10" borderId="0" xfId="0" applyNumberFormat="1" applyFont="1" applyFill="1" applyBorder="1"/>
    <xf numFmtId="164" fontId="2" fillId="10" borderId="4" xfId="0" applyNumberFormat="1" applyFont="1" applyFill="1" applyBorder="1"/>
    <xf numFmtId="165" fontId="2" fillId="10" borderId="4" xfId="0" applyNumberFormat="1" applyFont="1" applyFill="1" applyBorder="1"/>
    <xf numFmtId="166" fontId="2" fillId="10" borderId="3" xfId="0" applyNumberFormat="1" applyFont="1" applyFill="1" applyBorder="1"/>
    <xf numFmtId="164" fontId="2" fillId="10" borderId="6" xfId="0" applyNumberFormat="1" applyFont="1" applyFill="1" applyBorder="1"/>
    <xf numFmtId="165" fontId="2" fillId="10" borderId="6" xfId="0" applyNumberFormat="1" applyFont="1" applyFill="1" applyBorder="1"/>
    <xf numFmtId="164" fontId="1" fillId="10" borderId="0" xfId="0" applyNumberFormat="1" applyFont="1" applyFill="1"/>
    <xf numFmtId="164" fontId="1" fillId="10" borderId="5" xfId="0" applyNumberFormat="1" applyFont="1" applyFill="1" applyBorder="1"/>
    <xf numFmtId="165" fontId="1" fillId="10" borderId="5" xfId="0" applyNumberFormat="1" applyFont="1" applyFill="1" applyBorder="1"/>
    <xf numFmtId="0" fontId="0" fillId="10" borderId="0" xfId="0" applyNumberFormat="1" applyFill="1"/>
    <xf numFmtId="49" fontId="1" fillId="11" borderId="0" xfId="0" applyNumberFormat="1" applyFont="1" applyFill="1" applyBorder="1" applyAlignment="1">
      <alignment horizontal="centerContinuous"/>
    </xf>
    <xf numFmtId="49" fontId="0" fillId="11" borderId="0" xfId="0" applyNumberFormat="1" applyFill="1" applyBorder="1" applyAlignment="1">
      <alignment horizontal="centerContinuous"/>
    </xf>
    <xf numFmtId="49" fontId="1" fillId="11" borderId="2" xfId="0" applyNumberFormat="1" applyFont="1" applyFill="1" applyBorder="1" applyAlignment="1">
      <alignment horizontal="center"/>
    </xf>
    <xf numFmtId="164" fontId="2" fillId="11" borderId="0" xfId="0" applyNumberFormat="1" applyFont="1" applyFill="1"/>
    <xf numFmtId="165" fontId="2" fillId="11" borderId="0" xfId="0" applyNumberFormat="1" applyFont="1" applyFill="1"/>
    <xf numFmtId="166" fontId="2" fillId="11" borderId="0" xfId="0" applyNumberFormat="1" applyFont="1" applyFill="1"/>
    <xf numFmtId="164" fontId="2" fillId="11" borderId="3" xfId="0" applyNumberFormat="1" applyFont="1" applyFill="1" applyBorder="1"/>
    <xf numFmtId="165" fontId="2" fillId="11" borderId="3" xfId="0" applyNumberFormat="1" applyFont="1" applyFill="1" applyBorder="1"/>
    <xf numFmtId="164" fontId="2" fillId="11" borderId="0" xfId="0" applyNumberFormat="1" applyFont="1" applyFill="1" applyBorder="1"/>
    <xf numFmtId="165" fontId="2" fillId="11" borderId="0" xfId="0" applyNumberFormat="1" applyFont="1" applyFill="1" applyBorder="1"/>
    <xf numFmtId="164" fontId="2" fillId="11" borderId="4" xfId="0" applyNumberFormat="1" applyFont="1" applyFill="1" applyBorder="1"/>
    <xf numFmtId="165" fontId="2" fillId="11" borderId="4" xfId="0" applyNumberFormat="1" applyFont="1" applyFill="1" applyBorder="1"/>
    <xf numFmtId="166" fontId="2" fillId="11" borderId="3" xfId="0" applyNumberFormat="1" applyFont="1" applyFill="1" applyBorder="1"/>
    <xf numFmtId="166" fontId="2" fillId="11" borderId="0" xfId="0" applyNumberFormat="1" applyFont="1" applyFill="1" applyBorder="1"/>
    <xf numFmtId="164" fontId="2" fillId="11" borderId="6" xfId="0" applyNumberFormat="1" applyFont="1" applyFill="1" applyBorder="1"/>
    <xf numFmtId="165" fontId="2" fillId="11" borderId="6" xfId="0" applyNumberFormat="1" applyFont="1" applyFill="1" applyBorder="1"/>
    <xf numFmtId="164" fontId="1" fillId="11" borderId="5" xfId="0" applyNumberFormat="1" applyFont="1" applyFill="1" applyBorder="1"/>
    <xf numFmtId="165" fontId="1" fillId="11" borderId="5" xfId="0" applyNumberFormat="1" applyFont="1" applyFill="1" applyBorder="1"/>
    <xf numFmtId="0" fontId="0" fillId="11" borderId="0" xfId="0" applyNumberFormat="1" applyFill="1"/>
    <xf numFmtId="49" fontId="1" fillId="12" borderId="0" xfId="0" applyNumberFormat="1" applyFont="1" applyFill="1" applyBorder="1" applyAlignment="1">
      <alignment horizontal="centerContinuous"/>
    </xf>
    <xf numFmtId="49" fontId="0" fillId="12" borderId="0" xfId="0" applyNumberFormat="1" applyFill="1" applyBorder="1" applyAlignment="1">
      <alignment horizontal="centerContinuous"/>
    </xf>
    <xf numFmtId="49" fontId="1" fillId="12" borderId="2" xfId="0" applyNumberFormat="1" applyFont="1" applyFill="1" applyBorder="1" applyAlignment="1">
      <alignment horizontal="center"/>
    </xf>
    <xf numFmtId="166" fontId="2" fillId="12" borderId="0" xfId="0" applyNumberFormat="1" applyFont="1" applyFill="1"/>
    <xf numFmtId="164" fontId="2" fillId="12" borderId="0" xfId="0" applyNumberFormat="1" applyFont="1" applyFill="1"/>
    <xf numFmtId="165" fontId="2" fillId="12" borderId="0" xfId="0" applyNumberFormat="1" applyFont="1" applyFill="1"/>
    <xf numFmtId="166" fontId="2" fillId="12" borderId="3" xfId="0" applyNumberFormat="1" applyFont="1" applyFill="1" applyBorder="1"/>
    <xf numFmtId="164" fontId="2" fillId="12" borderId="3" xfId="0" applyNumberFormat="1" applyFont="1" applyFill="1" applyBorder="1"/>
    <xf numFmtId="165" fontId="2" fillId="12" borderId="3" xfId="0" applyNumberFormat="1" applyFont="1" applyFill="1" applyBorder="1"/>
    <xf numFmtId="166" fontId="2" fillId="12" borderId="0" xfId="0" applyNumberFormat="1" applyFont="1" applyFill="1" applyBorder="1"/>
    <xf numFmtId="164" fontId="2" fillId="12" borderId="0" xfId="0" applyNumberFormat="1" applyFont="1" applyFill="1" applyBorder="1"/>
    <xf numFmtId="165" fontId="2" fillId="12" borderId="0" xfId="0" applyNumberFormat="1" applyFont="1" applyFill="1" applyBorder="1"/>
    <xf numFmtId="166" fontId="2" fillId="12" borderId="4" xfId="0" applyNumberFormat="1" applyFont="1" applyFill="1" applyBorder="1"/>
    <xf numFmtId="164" fontId="2" fillId="12" borderId="4" xfId="0" applyNumberFormat="1" applyFont="1" applyFill="1" applyBorder="1"/>
    <xf numFmtId="165" fontId="2" fillId="12" borderId="4" xfId="0" applyNumberFormat="1" applyFont="1" applyFill="1" applyBorder="1"/>
    <xf numFmtId="166" fontId="2" fillId="12" borderId="6" xfId="0" applyNumberFormat="1" applyFont="1" applyFill="1" applyBorder="1"/>
    <xf numFmtId="164" fontId="2" fillId="12" borderId="6" xfId="0" applyNumberFormat="1" applyFont="1" applyFill="1" applyBorder="1"/>
    <xf numFmtId="165" fontId="2" fillId="12" borderId="6" xfId="0" applyNumberFormat="1" applyFont="1" applyFill="1" applyBorder="1"/>
    <xf numFmtId="166" fontId="1" fillId="12" borderId="5" xfId="0" applyNumberFormat="1" applyFont="1" applyFill="1" applyBorder="1"/>
    <xf numFmtId="164" fontId="1" fillId="12" borderId="5" xfId="0" applyNumberFormat="1" applyFont="1" applyFill="1" applyBorder="1"/>
    <xf numFmtId="165" fontId="1" fillId="12" borderId="5" xfId="0" applyNumberFormat="1" applyFont="1" applyFill="1" applyBorder="1"/>
    <xf numFmtId="0" fontId="0" fillId="12" borderId="0" xfId="0" applyNumberFormat="1" applyFill="1"/>
    <xf numFmtId="49" fontId="1" fillId="13" borderId="0" xfId="0" applyNumberFormat="1" applyFont="1" applyFill="1" applyBorder="1" applyAlignment="1">
      <alignment horizontal="centerContinuous"/>
    </xf>
    <xf numFmtId="49" fontId="0" fillId="13" borderId="0" xfId="0" applyNumberFormat="1" applyFill="1" applyBorder="1" applyAlignment="1">
      <alignment horizontal="centerContinuous"/>
    </xf>
    <xf numFmtId="49" fontId="1" fillId="13" borderId="2" xfId="0" applyNumberFormat="1" applyFont="1" applyFill="1" applyBorder="1" applyAlignment="1">
      <alignment horizontal="center"/>
    </xf>
    <xf numFmtId="164" fontId="2" fillId="13" borderId="0" xfId="0" applyNumberFormat="1" applyFont="1" applyFill="1"/>
    <xf numFmtId="165" fontId="2" fillId="13" borderId="0" xfId="0" applyNumberFormat="1" applyFont="1" applyFill="1"/>
    <xf numFmtId="166" fontId="2" fillId="13" borderId="0" xfId="0" applyNumberFormat="1" applyFont="1" applyFill="1"/>
    <xf numFmtId="164" fontId="2" fillId="13" borderId="3" xfId="0" applyNumberFormat="1" applyFont="1" applyFill="1" applyBorder="1"/>
    <xf numFmtId="165" fontId="2" fillId="13" borderId="3" xfId="0" applyNumberFormat="1" applyFont="1" applyFill="1" applyBorder="1"/>
    <xf numFmtId="164" fontId="2" fillId="13" borderId="0" xfId="0" applyNumberFormat="1" applyFont="1" applyFill="1" applyBorder="1"/>
    <xf numFmtId="165" fontId="2" fillId="13" borderId="0" xfId="0" applyNumberFormat="1" applyFont="1" applyFill="1" applyBorder="1"/>
    <xf numFmtId="164" fontId="2" fillId="13" borderId="4" xfId="0" applyNumberFormat="1" applyFont="1" applyFill="1" applyBorder="1"/>
    <xf numFmtId="165" fontId="2" fillId="13" borderId="4" xfId="0" applyNumberFormat="1" applyFont="1" applyFill="1" applyBorder="1"/>
    <xf numFmtId="166" fontId="2" fillId="13" borderId="3" xfId="0" applyNumberFormat="1" applyFont="1" applyFill="1" applyBorder="1"/>
    <xf numFmtId="166" fontId="2" fillId="13" borderId="0" xfId="0" applyNumberFormat="1" applyFont="1" applyFill="1" applyBorder="1"/>
    <xf numFmtId="164" fontId="2" fillId="13" borderId="6" xfId="0" applyNumberFormat="1" applyFont="1" applyFill="1" applyBorder="1"/>
    <xf numFmtId="165" fontId="2" fillId="13" borderId="6" xfId="0" applyNumberFormat="1" applyFont="1" applyFill="1" applyBorder="1"/>
    <xf numFmtId="164" fontId="1" fillId="13" borderId="5" xfId="0" applyNumberFormat="1" applyFont="1" applyFill="1" applyBorder="1"/>
    <xf numFmtId="165" fontId="1" fillId="13" borderId="5" xfId="0" applyNumberFormat="1" applyFont="1" applyFill="1" applyBorder="1"/>
    <xf numFmtId="0" fontId="0" fillId="13" borderId="0" xfId="0" applyNumberFormat="1" applyFill="1"/>
    <xf numFmtId="49" fontId="1" fillId="14" borderId="0" xfId="0" applyNumberFormat="1" applyFont="1" applyFill="1" applyBorder="1" applyAlignment="1">
      <alignment horizontal="centerContinuous"/>
    </xf>
    <xf numFmtId="49" fontId="0" fillId="14" borderId="0" xfId="0" applyNumberFormat="1" applyFill="1" applyBorder="1" applyAlignment="1">
      <alignment horizontal="centerContinuous"/>
    </xf>
    <xf numFmtId="49" fontId="1" fillId="14" borderId="2" xfId="0" applyNumberFormat="1" applyFont="1" applyFill="1" applyBorder="1" applyAlignment="1">
      <alignment horizontal="center"/>
    </xf>
    <xf numFmtId="164" fontId="2" fillId="14" borderId="0" xfId="0" applyNumberFormat="1" applyFont="1" applyFill="1"/>
    <xf numFmtId="165" fontId="2" fillId="14" borderId="0" xfId="0" applyNumberFormat="1" applyFont="1" applyFill="1"/>
    <xf numFmtId="166" fontId="2" fillId="14" borderId="0" xfId="0" applyNumberFormat="1" applyFont="1" applyFill="1"/>
    <xf numFmtId="164" fontId="2" fillId="14" borderId="3" xfId="0" applyNumberFormat="1" applyFont="1" applyFill="1" applyBorder="1"/>
    <xf numFmtId="165" fontId="2" fillId="14" borderId="3" xfId="0" applyNumberFormat="1" applyFont="1" applyFill="1" applyBorder="1"/>
    <xf numFmtId="166" fontId="2" fillId="14" borderId="0" xfId="0" applyNumberFormat="1" applyFont="1" applyFill="1" applyBorder="1"/>
    <xf numFmtId="164" fontId="2" fillId="14" borderId="0" xfId="0" applyNumberFormat="1" applyFont="1" applyFill="1" applyBorder="1"/>
    <xf numFmtId="165" fontId="2" fillId="14" borderId="0" xfId="0" applyNumberFormat="1" applyFont="1" applyFill="1" applyBorder="1"/>
    <xf numFmtId="164" fontId="2" fillId="14" borderId="4" xfId="0" applyNumberFormat="1" applyFont="1" applyFill="1" applyBorder="1"/>
    <xf numFmtId="165" fontId="2" fillId="14" borderId="4" xfId="0" applyNumberFormat="1" applyFont="1" applyFill="1" applyBorder="1"/>
    <xf numFmtId="166" fontId="2" fillId="14" borderId="3" xfId="0" applyNumberFormat="1" applyFont="1" applyFill="1" applyBorder="1"/>
    <xf numFmtId="164" fontId="2" fillId="14" borderId="6" xfId="0" applyNumberFormat="1" applyFont="1" applyFill="1" applyBorder="1"/>
    <xf numFmtId="165" fontId="2" fillId="14" borderId="6" xfId="0" applyNumberFormat="1" applyFont="1" applyFill="1" applyBorder="1"/>
    <xf numFmtId="164" fontId="1" fillId="14" borderId="5" xfId="0" applyNumberFormat="1" applyFont="1" applyFill="1" applyBorder="1"/>
    <xf numFmtId="165" fontId="1" fillId="14" borderId="5" xfId="0" applyNumberFormat="1" applyFont="1" applyFill="1" applyBorder="1"/>
    <xf numFmtId="0" fontId="0" fillId="14" borderId="0" xfId="0" applyNumberFormat="1" applyFill="1"/>
    <xf numFmtId="49" fontId="1" fillId="4" borderId="0" xfId="0" applyNumberFormat="1" applyFont="1" applyFill="1" applyBorder="1" applyAlignment="1">
      <alignment horizontal="centerContinuous"/>
    </xf>
    <xf numFmtId="49" fontId="0" fillId="4" borderId="0" xfId="0" applyNumberFormat="1" applyFill="1" applyBorder="1" applyAlignment="1">
      <alignment horizontal="centerContinuous"/>
    </xf>
    <xf numFmtId="49" fontId="1" fillId="4" borderId="2" xfId="0" applyNumberFormat="1" applyFont="1" applyFill="1" applyBorder="1" applyAlignment="1">
      <alignment horizontal="center"/>
    </xf>
    <xf numFmtId="164" fontId="2" fillId="4" borderId="0" xfId="0" applyNumberFormat="1" applyFont="1" applyFill="1"/>
    <xf numFmtId="165" fontId="2" fillId="4" borderId="0" xfId="0" applyNumberFormat="1" applyFont="1" applyFill="1"/>
    <xf numFmtId="166" fontId="2" fillId="4" borderId="0" xfId="0" applyNumberFormat="1" applyFont="1" applyFill="1"/>
    <xf numFmtId="164" fontId="2" fillId="4" borderId="3" xfId="0" applyNumberFormat="1" applyFont="1" applyFill="1" applyBorder="1"/>
    <xf numFmtId="165" fontId="2" fillId="4" borderId="3" xfId="0" applyNumberFormat="1" applyFont="1" applyFill="1" applyBorder="1"/>
    <xf numFmtId="164" fontId="2" fillId="4" borderId="0" xfId="0" applyNumberFormat="1" applyFont="1" applyFill="1" applyBorder="1"/>
    <xf numFmtId="165" fontId="2" fillId="4" borderId="0" xfId="0" applyNumberFormat="1" applyFont="1" applyFill="1" applyBorder="1"/>
    <xf numFmtId="164" fontId="2" fillId="4" borderId="4" xfId="0" applyNumberFormat="1" applyFont="1" applyFill="1" applyBorder="1"/>
    <xf numFmtId="165" fontId="2" fillId="4" borderId="4" xfId="0" applyNumberFormat="1" applyFont="1" applyFill="1" applyBorder="1"/>
    <xf numFmtId="166" fontId="2" fillId="4" borderId="3" xfId="0" applyNumberFormat="1" applyFont="1" applyFill="1" applyBorder="1"/>
    <xf numFmtId="166" fontId="2" fillId="4" borderId="0" xfId="0" applyNumberFormat="1" applyFont="1" applyFill="1" applyBorder="1"/>
    <xf numFmtId="164" fontId="2" fillId="4" borderId="6" xfId="0" applyNumberFormat="1" applyFont="1" applyFill="1" applyBorder="1"/>
    <xf numFmtId="165" fontId="2" fillId="4" borderId="6" xfId="0" applyNumberFormat="1" applyFont="1" applyFill="1" applyBorder="1"/>
    <xf numFmtId="164" fontId="1" fillId="4" borderId="5" xfId="0" applyNumberFormat="1" applyFont="1" applyFill="1" applyBorder="1"/>
    <xf numFmtId="165" fontId="1" fillId="4" borderId="5" xfId="0" applyNumberFormat="1" applyFont="1" applyFill="1" applyBorder="1"/>
    <xf numFmtId="0" fontId="0" fillId="4" borderId="0" xfId="0" applyNumberFormat="1" applyFill="1"/>
    <xf numFmtId="49" fontId="1" fillId="15" borderId="0" xfId="0" applyNumberFormat="1" applyFont="1" applyFill="1" applyBorder="1" applyAlignment="1">
      <alignment horizontal="centerContinuous"/>
    </xf>
    <xf numFmtId="49" fontId="0" fillId="15" borderId="0" xfId="0" applyNumberFormat="1" applyFill="1" applyBorder="1" applyAlignment="1">
      <alignment horizontal="centerContinuous"/>
    </xf>
    <xf numFmtId="49" fontId="1" fillId="15" borderId="2" xfId="0" applyNumberFormat="1" applyFont="1" applyFill="1" applyBorder="1" applyAlignment="1">
      <alignment horizontal="center"/>
    </xf>
    <xf numFmtId="166" fontId="2" fillId="15" borderId="0" xfId="0" applyNumberFormat="1" applyFont="1" applyFill="1"/>
    <xf numFmtId="164" fontId="2" fillId="15" borderId="0" xfId="0" applyNumberFormat="1" applyFont="1" applyFill="1"/>
    <xf numFmtId="165" fontId="2" fillId="15" borderId="0" xfId="0" applyNumberFormat="1" applyFont="1" applyFill="1"/>
    <xf numFmtId="166" fontId="2" fillId="15" borderId="3" xfId="0" applyNumberFormat="1" applyFont="1" applyFill="1" applyBorder="1"/>
    <xf numFmtId="164" fontId="2" fillId="15" borderId="3" xfId="0" applyNumberFormat="1" applyFont="1" applyFill="1" applyBorder="1"/>
    <xf numFmtId="165" fontId="2" fillId="15" borderId="3" xfId="0" applyNumberFormat="1" applyFont="1" applyFill="1" applyBorder="1"/>
    <xf numFmtId="166" fontId="2" fillId="15" borderId="0" xfId="0" applyNumberFormat="1" applyFont="1" applyFill="1" applyBorder="1"/>
    <xf numFmtId="164" fontId="2" fillId="15" borderId="0" xfId="0" applyNumberFormat="1" applyFont="1" applyFill="1" applyBorder="1"/>
    <xf numFmtId="165" fontId="2" fillId="15" borderId="0" xfId="0" applyNumberFormat="1" applyFont="1" applyFill="1" applyBorder="1"/>
    <xf numFmtId="166" fontId="2" fillId="15" borderId="4" xfId="0" applyNumberFormat="1" applyFont="1" applyFill="1" applyBorder="1"/>
    <xf numFmtId="164" fontId="2" fillId="15" borderId="4" xfId="0" applyNumberFormat="1" applyFont="1" applyFill="1" applyBorder="1"/>
    <xf numFmtId="165" fontId="2" fillId="15" borderId="4" xfId="0" applyNumberFormat="1" applyFont="1" applyFill="1" applyBorder="1"/>
    <xf numFmtId="166" fontId="2" fillId="15" borderId="6" xfId="0" applyNumberFormat="1" applyFont="1" applyFill="1" applyBorder="1"/>
    <xf numFmtId="164" fontId="2" fillId="15" borderId="6" xfId="0" applyNumberFormat="1" applyFont="1" applyFill="1" applyBorder="1"/>
    <xf numFmtId="165" fontId="2" fillId="15" borderId="6" xfId="0" applyNumberFormat="1" applyFont="1" applyFill="1" applyBorder="1"/>
    <xf numFmtId="166" fontId="1" fillId="15" borderId="5" xfId="0" applyNumberFormat="1" applyFont="1" applyFill="1" applyBorder="1"/>
    <xf numFmtId="164" fontId="1" fillId="15" borderId="5" xfId="0" applyNumberFormat="1" applyFont="1" applyFill="1" applyBorder="1"/>
    <xf numFmtId="165" fontId="1" fillId="15" borderId="5" xfId="0" applyNumberFormat="1" applyFont="1" applyFill="1" applyBorder="1"/>
    <xf numFmtId="0" fontId="0" fillId="15" borderId="0" xfId="0" applyNumberFormat="1" applyFill="1"/>
    <xf numFmtId="49" fontId="1" fillId="16" borderId="0" xfId="0" applyNumberFormat="1" applyFont="1" applyFill="1" applyBorder="1" applyAlignment="1">
      <alignment horizontal="centerContinuous"/>
    </xf>
    <xf numFmtId="49" fontId="0" fillId="16" borderId="0" xfId="0" applyNumberFormat="1" applyFill="1" applyBorder="1" applyAlignment="1">
      <alignment horizontal="centerContinuous"/>
    </xf>
    <xf numFmtId="49" fontId="1" fillId="16" borderId="2" xfId="0" applyNumberFormat="1" applyFont="1" applyFill="1" applyBorder="1" applyAlignment="1">
      <alignment horizontal="center"/>
    </xf>
    <xf numFmtId="164" fontId="2" fillId="16" borderId="0" xfId="0" applyNumberFormat="1" applyFont="1" applyFill="1"/>
    <xf numFmtId="165" fontId="2" fillId="16" borderId="0" xfId="0" applyNumberFormat="1" applyFont="1" applyFill="1"/>
    <xf numFmtId="166" fontId="2" fillId="16" borderId="0" xfId="0" applyNumberFormat="1" applyFont="1" applyFill="1"/>
    <xf numFmtId="166" fontId="2" fillId="16" borderId="3" xfId="0" applyNumberFormat="1" applyFont="1" applyFill="1" applyBorder="1"/>
    <xf numFmtId="164" fontId="2" fillId="16" borderId="3" xfId="0" applyNumberFormat="1" applyFont="1" applyFill="1" applyBorder="1"/>
    <xf numFmtId="165" fontId="2" fillId="16" borderId="3" xfId="0" applyNumberFormat="1" applyFont="1" applyFill="1" applyBorder="1"/>
    <xf numFmtId="164" fontId="2" fillId="16" borderId="0" xfId="0" applyNumberFormat="1" applyFont="1" applyFill="1" applyBorder="1"/>
    <xf numFmtId="165" fontId="2" fillId="16" borderId="0" xfId="0" applyNumberFormat="1" applyFont="1" applyFill="1" applyBorder="1"/>
    <xf numFmtId="164" fontId="2" fillId="16" borderId="4" xfId="0" applyNumberFormat="1" applyFont="1" applyFill="1" applyBorder="1"/>
    <xf numFmtId="165" fontId="2" fillId="16" borderId="4" xfId="0" applyNumberFormat="1" applyFont="1" applyFill="1" applyBorder="1"/>
    <xf numFmtId="166" fontId="2" fillId="16" borderId="0" xfId="0" applyNumberFormat="1" applyFont="1" applyFill="1" applyBorder="1"/>
    <xf numFmtId="164" fontId="2" fillId="16" borderId="6" xfId="0" applyNumberFormat="1" applyFont="1" applyFill="1" applyBorder="1"/>
    <xf numFmtId="165" fontId="2" fillId="16" borderId="6" xfId="0" applyNumberFormat="1" applyFont="1" applyFill="1" applyBorder="1"/>
    <xf numFmtId="164" fontId="1" fillId="16" borderId="5" xfId="0" applyNumberFormat="1" applyFont="1" applyFill="1" applyBorder="1"/>
    <xf numFmtId="165" fontId="1" fillId="16" borderId="5" xfId="0" applyNumberFormat="1" applyFont="1" applyFill="1" applyBorder="1"/>
    <xf numFmtId="0" fontId="0" fillId="16" borderId="0" xfId="0" applyNumberFormat="1" applyFill="1"/>
    <xf numFmtId="49" fontId="1" fillId="8" borderId="0" xfId="0" applyNumberFormat="1" applyFont="1" applyFill="1" applyBorder="1" applyAlignment="1">
      <alignment horizontal="centerContinuous"/>
    </xf>
    <xf numFmtId="49" fontId="0" fillId="8" borderId="0" xfId="0" applyNumberFormat="1" applyFill="1" applyBorder="1" applyAlignment="1">
      <alignment horizontal="centerContinuous"/>
    </xf>
    <xf numFmtId="49" fontId="1" fillId="8" borderId="2" xfId="0" applyNumberFormat="1" applyFont="1" applyFill="1" applyBorder="1" applyAlignment="1">
      <alignment horizontal="center"/>
    </xf>
    <xf numFmtId="166" fontId="2" fillId="8" borderId="0" xfId="0" applyNumberFormat="1" applyFont="1" applyFill="1"/>
    <xf numFmtId="164" fontId="2" fillId="8" borderId="0" xfId="0" applyNumberFormat="1" applyFont="1" applyFill="1"/>
    <xf numFmtId="165" fontId="2" fillId="8" borderId="0" xfId="0" applyNumberFormat="1" applyFont="1" applyFill="1"/>
    <xf numFmtId="166" fontId="2" fillId="8" borderId="3" xfId="0" applyNumberFormat="1" applyFont="1" applyFill="1" applyBorder="1"/>
    <xf numFmtId="164" fontId="2" fillId="8" borderId="3" xfId="0" applyNumberFormat="1" applyFont="1" applyFill="1" applyBorder="1"/>
    <xf numFmtId="165" fontId="2" fillId="8" borderId="3" xfId="0" applyNumberFormat="1" applyFont="1" applyFill="1" applyBorder="1"/>
    <xf numFmtId="166" fontId="2" fillId="8" borderId="0" xfId="0" applyNumberFormat="1" applyFont="1" applyFill="1" applyBorder="1"/>
    <xf numFmtId="164" fontId="2" fillId="8" borderId="0" xfId="0" applyNumberFormat="1" applyFont="1" applyFill="1" applyBorder="1"/>
    <xf numFmtId="165" fontId="2" fillId="8" borderId="0" xfId="0" applyNumberFormat="1" applyFont="1" applyFill="1" applyBorder="1"/>
    <xf numFmtId="166" fontId="2" fillId="8" borderId="4" xfId="0" applyNumberFormat="1" applyFont="1" applyFill="1" applyBorder="1"/>
    <xf numFmtId="164" fontId="2" fillId="8" borderId="4" xfId="0" applyNumberFormat="1" applyFont="1" applyFill="1" applyBorder="1"/>
    <xf numFmtId="165" fontId="2" fillId="8" borderId="4" xfId="0" applyNumberFormat="1" applyFont="1" applyFill="1" applyBorder="1"/>
    <xf numFmtId="166" fontId="2" fillId="8" borderId="6" xfId="0" applyNumberFormat="1" applyFont="1" applyFill="1" applyBorder="1"/>
    <xf numFmtId="164" fontId="2" fillId="8" borderId="6" xfId="0" applyNumberFormat="1" applyFont="1" applyFill="1" applyBorder="1"/>
    <xf numFmtId="165" fontId="2" fillId="8" borderId="6" xfId="0" applyNumberFormat="1" applyFont="1" applyFill="1" applyBorder="1"/>
    <xf numFmtId="166" fontId="1" fillId="8" borderId="5" xfId="0" applyNumberFormat="1" applyFont="1" applyFill="1" applyBorder="1"/>
    <xf numFmtId="164" fontId="1" fillId="8" borderId="5" xfId="0" applyNumberFormat="1" applyFont="1" applyFill="1" applyBorder="1"/>
    <xf numFmtId="165" fontId="1" fillId="8" borderId="5" xfId="0" applyNumberFormat="1" applyFont="1" applyFill="1" applyBorder="1"/>
    <xf numFmtId="0" fontId="0" fillId="8" borderId="0" xfId="0" applyNumberFormat="1" applyFill="1"/>
    <xf numFmtId="49" fontId="1" fillId="17" borderId="0" xfId="0" applyNumberFormat="1" applyFont="1" applyFill="1" applyBorder="1" applyAlignment="1">
      <alignment horizontal="centerContinuous"/>
    </xf>
    <xf numFmtId="49" fontId="0" fillId="17" borderId="0" xfId="0" applyNumberFormat="1" applyFill="1" applyBorder="1" applyAlignment="1">
      <alignment horizontal="centerContinuous"/>
    </xf>
    <xf numFmtId="49" fontId="1" fillId="17" borderId="2" xfId="0" applyNumberFormat="1" applyFont="1" applyFill="1" applyBorder="1" applyAlignment="1">
      <alignment horizontal="center"/>
    </xf>
    <xf numFmtId="164" fontId="2" fillId="17" borderId="0" xfId="0" applyNumberFormat="1" applyFont="1" applyFill="1"/>
    <xf numFmtId="165" fontId="2" fillId="17" borderId="0" xfId="0" applyNumberFormat="1" applyFont="1" applyFill="1"/>
    <xf numFmtId="166" fontId="2" fillId="17" borderId="0" xfId="0" applyNumberFormat="1" applyFont="1" applyFill="1"/>
    <xf numFmtId="164" fontId="2" fillId="17" borderId="3" xfId="0" applyNumberFormat="1" applyFont="1" applyFill="1" applyBorder="1"/>
    <xf numFmtId="165" fontId="2" fillId="17" borderId="3" xfId="0" applyNumberFormat="1" applyFont="1" applyFill="1" applyBorder="1"/>
    <xf numFmtId="164" fontId="2" fillId="17" borderId="0" xfId="0" applyNumberFormat="1" applyFont="1" applyFill="1" applyBorder="1"/>
    <xf numFmtId="165" fontId="2" fillId="17" borderId="0" xfId="0" applyNumberFormat="1" applyFont="1" applyFill="1" applyBorder="1"/>
    <xf numFmtId="164" fontId="2" fillId="17" borderId="4" xfId="0" applyNumberFormat="1" applyFont="1" applyFill="1" applyBorder="1"/>
    <xf numFmtId="165" fontId="2" fillId="17" borderId="4" xfId="0" applyNumberFormat="1" applyFont="1" applyFill="1" applyBorder="1"/>
    <xf numFmtId="166" fontId="2" fillId="17" borderId="3" xfId="0" applyNumberFormat="1" applyFont="1" applyFill="1" applyBorder="1"/>
    <xf numFmtId="166" fontId="2" fillId="17" borderId="0" xfId="0" applyNumberFormat="1" applyFont="1" applyFill="1" applyBorder="1"/>
    <xf numFmtId="164" fontId="2" fillId="17" borderId="6" xfId="0" applyNumberFormat="1" applyFont="1" applyFill="1" applyBorder="1"/>
    <xf numFmtId="165" fontId="2" fillId="17" borderId="6" xfId="0" applyNumberFormat="1" applyFont="1" applyFill="1" applyBorder="1"/>
    <xf numFmtId="164" fontId="1" fillId="17" borderId="5" xfId="0" applyNumberFormat="1" applyFont="1" applyFill="1" applyBorder="1"/>
    <xf numFmtId="165" fontId="1" fillId="17" borderId="5" xfId="0" applyNumberFormat="1" applyFont="1" applyFill="1" applyBorder="1"/>
    <xf numFmtId="0" fontId="0" fillId="17" borderId="0" xfId="0" applyNumberFormat="1" applyFill="1"/>
    <xf numFmtId="49" fontId="1" fillId="18" borderId="0" xfId="0" applyNumberFormat="1" applyFont="1" applyFill="1" applyBorder="1" applyAlignment="1">
      <alignment horizontal="centerContinuous"/>
    </xf>
    <xf numFmtId="49" fontId="0" fillId="18" borderId="0" xfId="0" applyNumberFormat="1" applyFill="1" applyBorder="1" applyAlignment="1">
      <alignment horizontal="centerContinuous"/>
    </xf>
    <xf numFmtId="49" fontId="1" fillId="18" borderId="2" xfId="0" applyNumberFormat="1" applyFont="1" applyFill="1" applyBorder="1" applyAlignment="1">
      <alignment horizontal="center"/>
    </xf>
    <xf numFmtId="164" fontId="2" fillId="18" borderId="0" xfId="0" applyNumberFormat="1" applyFont="1" applyFill="1"/>
    <xf numFmtId="165" fontId="2" fillId="18" borderId="0" xfId="0" applyNumberFormat="1" applyFont="1" applyFill="1"/>
    <xf numFmtId="166" fontId="2" fillId="18" borderId="0" xfId="0" applyNumberFormat="1" applyFont="1" applyFill="1"/>
    <xf numFmtId="164" fontId="2" fillId="18" borderId="3" xfId="0" applyNumberFormat="1" applyFont="1" applyFill="1" applyBorder="1"/>
    <xf numFmtId="165" fontId="2" fillId="18" borderId="3" xfId="0" applyNumberFormat="1" applyFont="1" applyFill="1" applyBorder="1"/>
    <xf numFmtId="164" fontId="2" fillId="18" borderId="0" xfId="0" applyNumberFormat="1" applyFont="1" applyFill="1" applyBorder="1"/>
    <xf numFmtId="165" fontId="2" fillId="18" borderId="0" xfId="0" applyNumberFormat="1" applyFont="1" applyFill="1" applyBorder="1"/>
    <xf numFmtId="164" fontId="2" fillId="18" borderId="4" xfId="0" applyNumberFormat="1" applyFont="1" applyFill="1" applyBorder="1"/>
    <xf numFmtId="165" fontId="2" fillId="18" borderId="4" xfId="0" applyNumberFormat="1" applyFont="1" applyFill="1" applyBorder="1"/>
    <xf numFmtId="166" fontId="2" fillId="18" borderId="3" xfId="0" applyNumberFormat="1" applyFont="1" applyFill="1" applyBorder="1"/>
    <xf numFmtId="166" fontId="2" fillId="18" borderId="0" xfId="0" applyNumberFormat="1" applyFont="1" applyFill="1" applyBorder="1"/>
    <xf numFmtId="164" fontId="2" fillId="18" borderId="6" xfId="0" applyNumberFormat="1" applyFont="1" applyFill="1" applyBorder="1"/>
    <xf numFmtId="165" fontId="2" fillId="18" borderId="6" xfId="0" applyNumberFormat="1" applyFont="1" applyFill="1" applyBorder="1"/>
    <xf numFmtId="164" fontId="1" fillId="18" borderId="5" xfId="0" applyNumberFormat="1" applyFont="1" applyFill="1" applyBorder="1"/>
    <xf numFmtId="165" fontId="1" fillId="18" borderId="5" xfId="0" applyNumberFormat="1" applyFont="1" applyFill="1" applyBorder="1"/>
    <xf numFmtId="0" fontId="0" fillId="18" borderId="0" xfId="0" applyNumberFormat="1" applyFill="1"/>
    <xf numFmtId="49" fontId="1" fillId="19" borderId="0" xfId="0" applyNumberFormat="1" applyFont="1" applyFill="1" applyBorder="1" applyAlignment="1">
      <alignment horizontal="centerContinuous"/>
    </xf>
    <xf numFmtId="49" fontId="0" fillId="19" borderId="0" xfId="0" applyNumberFormat="1" applyFill="1" applyBorder="1" applyAlignment="1">
      <alignment horizontal="centerContinuous"/>
    </xf>
    <xf numFmtId="49" fontId="1" fillId="19" borderId="2" xfId="0" applyNumberFormat="1" applyFont="1" applyFill="1" applyBorder="1" applyAlignment="1">
      <alignment horizontal="center"/>
    </xf>
    <xf numFmtId="166" fontId="2" fillId="19" borderId="0" xfId="0" applyNumberFormat="1" applyFont="1" applyFill="1"/>
    <xf numFmtId="164" fontId="2" fillId="19" borderId="0" xfId="0" applyNumberFormat="1" applyFont="1" applyFill="1"/>
    <xf numFmtId="165" fontId="2" fillId="19" borderId="0" xfId="0" applyNumberFormat="1" applyFont="1" applyFill="1"/>
    <xf numFmtId="166" fontId="2" fillId="19" borderId="3" xfId="0" applyNumberFormat="1" applyFont="1" applyFill="1" applyBorder="1"/>
    <xf numFmtId="164" fontId="2" fillId="19" borderId="3" xfId="0" applyNumberFormat="1" applyFont="1" applyFill="1" applyBorder="1"/>
    <xf numFmtId="165" fontId="2" fillId="19" borderId="3" xfId="0" applyNumberFormat="1" applyFont="1" applyFill="1" applyBorder="1"/>
    <xf numFmtId="166" fontId="2" fillId="19" borderId="0" xfId="0" applyNumberFormat="1" applyFont="1" applyFill="1" applyBorder="1"/>
    <xf numFmtId="164" fontId="2" fillId="19" borderId="0" xfId="0" applyNumberFormat="1" applyFont="1" applyFill="1" applyBorder="1"/>
    <xf numFmtId="165" fontId="2" fillId="19" borderId="0" xfId="0" applyNumberFormat="1" applyFont="1" applyFill="1" applyBorder="1"/>
    <xf numFmtId="166" fontId="2" fillId="19" borderId="4" xfId="0" applyNumberFormat="1" applyFont="1" applyFill="1" applyBorder="1"/>
    <xf numFmtId="164" fontId="2" fillId="19" borderId="4" xfId="0" applyNumberFormat="1" applyFont="1" applyFill="1" applyBorder="1"/>
    <xf numFmtId="165" fontId="2" fillId="19" borderId="4" xfId="0" applyNumberFormat="1" applyFont="1" applyFill="1" applyBorder="1"/>
    <xf numFmtId="166" fontId="2" fillId="19" borderId="6" xfId="0" applyNumberFormat="1" applyFont="1" applyFill="1" applyBorder="1"/>
    <xf numFmtId="164" fontId="2" fillId="19" borderId="6" xfId="0" applyNumberFormat="1" applyFont="1" applyFill="1" applyBorder="1"/>
    <xf numFmtId="165" fontId="2" fillId="19" borderId="6" xfId="0" applyNumberFormat="1" applyFont="1" applyFill="1" applyBorder="1"/>
    <xf numFmtId="166" fontId="1" fillId="19" borderId="5" xfId="0" applyNumberFormat="1" applyFont="1" applyFill="1" applyBorder="1"/>
    <xf numFmtId="164" fontId="1" fillId="19" borderId="5" xfId="0" applyNumberFormat="1" applyFont="1" applyFill="1" applyBorder="1"/>
    <xf numFmtId="165" fontId="1" fillId="19" borderId="5" xfId="0" applyNumberFormat="1" applyFont="1" applyFill="1" applyBorder="1"/>
    <xf numFmtId="0" fontId="0" fillId="19" borderId="0" xfId="0" applyNumberFormat="1" applyFill="1"/>
    <xf numFmtId="166" fontId="2" fillId="4" borderId="4" xfId="0" applyNumberFormat="1" applyFont="1" applyFill="1" applyBorder="1"/>
    <xf numFmtId="166" fontId="2" fillId="4" borderId="6" xfId="0" applyNumberFormat="1" applyFont="1" applyFill="1" applyBorder="1"/>
    <xf numFmtId="166" fontId="1" fillId="4" borderId="5" xfId="0" applyNumberFormat="1" applyFont="1" applyFill="1" applyBorder="1"/>
    <xf numFmtId="49" fontId="1" fillId="6" borderId="0" xfId="0" applyNumberFormat="1" applyFont="1" applyFill="1" applyBorder="1" applyAlignment="1">
      <alignment horizontal="centerContinuous"/>
    </xf>
    <xf numFmtId="49" fontId="0" fillId="6" borderId="0" xfId="0" applyNumberFormat="1" applyFill="1" applyBorder="1" applyAlignment="1">
      <alignment horizontal="centerContinuous"/>
    </xf>
    <xf numFmtId="49" fontId="1" fillId="6" borderId="2" xfId="0" applyNumberFormat="1" applyFont="1" applyFill="1" applyBorder="1" applyAlignment="1">
      <alignment horizontal="center"/>
    </xf>
    <xf numFmtId="164" fontId="2" fillId="6" borderId="0" xfId="0" applyNumberFormat="1" applyFont="1" applyFill="1"/>
    <xf numFmtId="165" fontId="2" fillId="6" borderId="0" xfId="0" applyNumberFormat="1" applyFont="1" applyFill="1"/>
    <xf numFmtId="166" fontId="2" fillId="6" borderId="0" xfId="0" applyNumberFormat="1" applyFont="1" applyFill="1"/>
    <xf numFmtId="166" fontId="2" fillId="6" borderId="3" xfId="0" applyNumberFormat="1" applyFont="1" applyFill="1" applyBorder="1"/>
    <xf numFmtId="164" fontId="2" fillId="6" borderId="3" xfId="0" applyNumberFormat="1" applyFont="1" applyFill="1" applyBorder="1"/>
    <xf numFmtId="165" fontId="2" fillId="6" borderId="3" xfId="0" applyNumberFormat="1" applyFont="1" applyFill="1" applyBorder="1"/>
    <xf numFmtId="164" fontId="2" fillId="6" borderId="0" xfId="0" applyNumberFormat="1" applyFont="1" applyFill="1" applyBorder="1"/>
    <xf numFmtId="165" fontId="2" fillId="6" borderId="0" xfId="0" applyNumberFormat="1" applyFont="1" applyFill="1" applyBorder="1"/>
    <xf numFmtId="164" fontId="2" fillId="6" borderId="4" xfId="0" applyNumberFormat="1" applyFont="1" applyFill="1" applyBorder="1"/>
    <xf numFmtId="165" fontId="2" fillId="6" borderId="4" xfId="0" applyNumberFormat="1" applyFont="1" applyFill="1" applyBorder="1"/>
    <xf numFmtId="166" fontId="2" fillId="6" borderId="0" xfId="0" applyNumberFormat="1" applyFont="1" applyFill="1" applyBorder="1"/>
    <xf numFmtId="164" fontId="2" fillId="6" borderId="6" xfId="0" applyNumberFormat="1" applyFont="1" applyFill="1" applyBorder="1"/>
    <xf numFmtId="165" fontId="2" fillId="6" borderId="6" xfId="0" applyNumberFormat="1" applyFont="1" applyFill="1" applyBorder="1"/>
    <xf numFmtId="164" fontId="1" fillId="6" borderId="5" xfId="0" applyNumberFormat="1" applyFont="1" applyFill="1" applyBorder="1"/>
    <xf numFmtId="165" fontId="1" fillId="6" borderId="5" xfId="0" applyNumberFormat="1" applyFont="1" applyFill="1" applyBorder="1"/>
    <xf numFmtId="0" fontId="0" fillId="6" borderId="0" xfId="0" applyNumberFormat="1" applyFill="1"/>
    <xf numFmtId="166" fontId="2" fillId="18" borderId="4" xfId="0" applyNumberFormat="1" applyFont="1" applyFill="1" applyBorder="1"/>
    <xf numFmtId="166" fontId="2" fillId="18" borderId="6" xfId="0" applyNumberFormat="1" applyFont="1" applyFill="1" applyBorder="1"/>
    <xf numFmtId="166" fontId="1" fillId="18" borderId="5" xfId="0" applyNumberFormat="1" applyFont="1" applyFill="1" applyBorder="1"/>
    <xf numFmtId="49" fontId="1" fillId="20" borderId="0" xfId="0" applyNumberFormat="1" applyFont="1" applyFill="1" applyBorder="1" applyAlignment="1">
      <alignment horizontal="centerContinuous"/>
    </xf>
    <xf numFmtId="49" fontId="0" fillId="20" borderId="0" xfId="0" applyNumberFormat="1" applyFill="1" applyBorder="1" applyAlignment="1">
      <alignment horizontal="centerContinuous"/>
    </xf>
    <xf numFmtId="49" fontId="1" fillId="20" borderId="2" xfId="0" applyNumberFormat="1" applyFont="1" applyFill="1" applyBorder="1" applyAlignment="1">
      <alignment horizontal="center"/>
    </xf>
    <xf numFmtId="164" fontId="2" fillId="20" borderId="0" xfId="0" applyNumberFormat="1" applyFont="1" applyFill="1"/>
    <xf numFmtId="165" fontId="2" fillId="20" borderId="0" xfId="0" applyNumberFormat="1" applyFont="1" applyFill="1"/>
    <xf numFmtId="166" fontId="2" fillId="20" borderId="0" xfId="0" applyNumberFormat="1" applyFont="1" applyFill="1"/>
    <xf numFmtId="164" fontId="2" fillId="20" borderId="3" xfId="0" applyNumberFormat="1" applyFont="1" applyFill="1" applyBorder="1"/>
    <xf numFmtId="165" fontId="2" fillId="20" borderId="3" xfId="0" applyNumberFormat="1" applyFont="1" applyFill="1" applyBorder="1"/>
    <xf numFmtId="164" fontId="2" fillId="20" borderId="0" xfId="0" applyNumberFormat="1" applyFont="1" applyFill="1" applyBorder="1"/>
    <xf numFmtId="165" fontId="2" fillId="20" borderId="0" xfId="0" applyNumberFormat="1" applyFont="1" applyFill="1" applyBorder="1"/>
    <xf numFmtId="164" fontId="2" fillId="20" borderId="4" xfId="0" applyNumberFormat="1" applyFont="1" applyFill="1" applyBorder="1"/>
    <xf numFmtId="165" fontId="2" fillId="20" borderId="4" xfId="0" applyNumberFormat="1" applyFont="1" applyFill="1" applyBorder="1"/>
    <xf numFmtId="166" fontId="2" fillId="20" borderId="3" xfId="0" applyNumberFormat="1" applyFont="1" applyFill="1" applyBorder="1"/>
    <xf numFmtId="166" fontId="2" fillId="20" borderId="0" xfId="0" applyNumberFormat="1" applyFont="1" applyFill="1" applyBorder="1"/>
    <xf numFmtId="164" fontId="2" fillId="20" borderId="6" xfId="0" applyNumberFormat="1" applyFont="1" applyFill="1" applyBorder="1"/>
    <xf numFmtId="165" fontId="2" fillId="20" borderId="6" xfId="0" applyNumberFormat="1" applyFont="1" applyFill="1" applyBorder="1"/>
    <xf numFmtId="164" fontId="1" fillId="20" borderId="5" xfId="0" applyNumberFormat="1" applyFont="1" applyFill="1" applyBorder="1"/>
    <xf numFmtId="165" fontId="1" fillId="20" borderId="5" xfId="0" applyNumberFormat="1" applyFont="1" applyFill="1" applyBorder="1"/>
    <xf numFmtId="0" fontId="0" fillId="20" borderId="0" xfId="0" applyNumberFormat="1" applyFill="1"/>
    <xf numFmtId="167" fontId="7" fillId="7" borderId="60" xfId="2" applyNumberFormat="1" applyFont="1" applyFill="1" applyBorder="1"/>
    <xf numFmtId="0" fontId="0" fillId="0" borderId="0" xfId="0" quotePrefix="1" applyAlignment="1">
      <alignment horizontal="center"/>
    </xf>
    <xf numFmtId="9" fontId="5" fillId="3" borderId="0" xfId="4" applyFont="1" applyFill="1" applyAlignment="1">
      <alignment horizontal="center"/>
    </xf>
    <xf numFmtId="0" fontId="0" fillId="0" borderId="41" xfId="0" applyBorder="1" applyAlignment="1">
      <alignment horizontal="center"/>
    </xf>
    <xf numFmtId="0" fontId="0" fillId="0" borderId="41" xfId="0" quotePrefix="1" applyBorder="1" applyAlignment="1">
      <alignment horizontal="center"/>
    </xf>
    <xf numFmtId="9" fontId="5" fillId="3" borderId="0" xfId="4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9" fillId="7" borderId="1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33" xfId="0" applyFont="1" applyFill="1" applyBorder="1" applyAlignment="1">
      <alignment vertical="center"/>
    </xf>
    <xf numFmtId="0" fontId="10" fillId="9" borderId="12" xfId="0" applyFont="1" applyFill="1" applyBorder="1" applyAlignment="1">
      <alignment vertical="center"/>
    </xf>
    <xf numFmtId="0" fontId="10" fillId="9" borderId="34" xfId="0" applyFont="1" applyFill="1" applyBorder="1" applyAlignment="1">
      <alignment vertical="center"/>
    </xf>
    <xf numFmtId="44" fontId="10" fillId="9" borderId="12" xfId="3" applyFont="1" applyFill="1" applyBorder="1" applyAlignment="1">
      <alignment horizontal="center" vertical="center"/>
    </xf>
    <xf numFmtId="44" fontId="10" fillId="9" borderId="34" xfId="3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6" fillId="0" borderId="41" xfId="5" applyBorder="1" applyAlignment="1" applyProtection="1"/>
  </cellXfs>
  <cellStyles count="7">
    <cellStyle name="Comma" xfId="2" builtinId="3"/>
    <cellStyle name="Comma 2" xfId="6"/>
    <cellStyle name="Currency" xfId="3" builtinId="4"/>
    <cellStyle name="Hyperlink" xfId="5" builtinId="8"/>
    <cellStyle name="Normal" xfId="0" builtinId="0"/>
    <cellStyle name="Normal 2" xfId="1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6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37889" name="FILTER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37890" name="HEADER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38913" name="FILTER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38914" name="HEADER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INVOICE/Sales%20Summary/Sales-Nov%2020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INVOICE/Sales%20Inv/Sales%20Jun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ley%20Samidas\AppData\Local\Microsoft\Windows\Temporary%20Internet%20Files\Content.Outlook\EC5HI642\250%20Commercial%20Invoice%20-%202016-06-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ley%20Samidas\AppData\Local\Microsoft\Windows\Temporary%20Internet%20Files\Content.Outlook\EC5HI642\251%20Commercial%20Invoice%20-%202016-06-1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ley%20Samidas\AppData\Local\Microsoft\Windows\Temporary%20Internet%20Files\Content.Outlook\EC5HI642\252%20Commercial%20Invoice%20%20-%202016-06-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ley%20Samidas\AppData\Local\Microsoft\Windows\Temporary%20Internet%20Files\Content.Outlook\EC5HI642\253%20Commercial%20Invoice%20-%202016-06-1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ley%20Samidas\AppData\Local\Microsoft\Windows\Temporary%20Internet%20Files\Content.Outlook\EC5HI642\254%20Commercial%20Invoice%20-%202016-06-1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ley%20Samidas\AppData\Local\Microsoft\Windows\Temporary%20Internet%20Files\Content.Outlook\EC5HI642\255%20Commercial%20Invoice%20-%202016-06-2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ley%20Samidas\AppData\Local\Microsoft\Windows\Temporary%20Internet%20Files\Content.Outlook\EC5HI642\256%20Commercial%20Invoice%20-%202016-06-25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INVOICE/Sales%20Summary/Sales-Oct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INVOICE/September%20Inv/SLTI-278%20%20Commercial%20Invoice%20-2016-09%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INVOICE/Sales%20Summary/Sales-Sep%20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INVOICE/Sales%20Inv/Sales-August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INVOICE/Sales%20Summary/Sales-August%20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hathu/E/Sales%20Inv/Sales%20Summary-Jul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ley%20Samidas\AppData\Local\Microsoft\Windows\Temporary%20Internet%20Files\Content.Outlook\EC5HI642\248%20Commercial%20Invoice%20-%202016-06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nley%20Samidas\AppData\Local\Microsoft\Windows\Temporary%20Internet%20Files\Content.Outlook\EC5HI642\249%20Commercial%20Invoice%20-%202016-06-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"/>
      <sheetName val="291"/>
      <sheetName val="292"/>
      <sheetName val="293"/>
      <sheetName val="294"/>
      <sheetName val="295"/>
    </sheetNames>
    <sheetDataSet>
      <sheetData sheetId="0"/>
      <sheetData sheetId="1">
        <row r="40">
          <cell r="M40">
            <v>5090.7400000000007</v>
          </cell>
        </row>
        <row r="43">
          <cell r="M43">
            <v>15.940000000000001</v>
          </cell>
        </row>
        <row r="47">
          <cell r="M47">
            <v>9.36</v>
          </cell>
        </row>
        <row r="79">
          <cell r="M79">
            <v>3052.5999999999995</v>
          </cell>
        </row>
        <row r="94">
          <cell r="M94">
            <v>200.935</v>
          </cell>
        </row>
        <row r="99">
          <cell r="L99">
            <v>850.5</v>
          </cell>
        </row>
        <row r="100">
          <cell r="L100">
            <v>5450.5169999999989</v>
          </cell>
        </row>
        <row r="101">
          <cell r="L101">
            <v>37.413793103448278</v>
          </cell>
        </row>
      </sheetData>
      <sheetData sheetId="2">
        <row r="34">
          <cell r="M34">
            <v>6510.1399999999994</v>
          </cell>
        </row>
        <row r="41">
          <cell r="M41">
            <v>23.8</v>
          </cell>
        </row>
        <row r="48">
          <cell r="M48">
            <v>160.91999999999999</v>
          </cell>
        </row>
        <row r="66">
          <cell r="M66">
            <v>1649.25</v>
          </cell>
        </row>
        <row r="70">
          <cell r="M70">
            <v>567.96</v>
          </cell>
        </row>
        <row r="88">
          <cell r="M88">
            <v>249.59999999999994</v>
          </cell>
        </row>
        <row r="92">
          <cell r="M92">
            <v>178</v>
          </cell>
        </row>
        <row r="97">
          <cell r="L97">
            <v>891</v>
          </cell>
        </row>
        <row r="98">
          <cell r="L98">
            <v>4592.8499999999995</v>
          </cell>
        </row>
        <row r="99">
          <cell r="L99">
            <v>37.413793103448278</v>
          </cell>
        </row>
      </sheetData>
      <sheetData sheetId="3">
        <row r="30">
          <cell r="M30">
            <v>1078</v>
          </cell>
        </row>
        <row r="38">
          <cell r="M38">
            <v>1134.5362931034483</v>
          </cell>
        </row>
      </sheetData>
      <sheetData sheetId="4">
        <row r="33">
          <cell r="M33">
            <v>26975.770000000004</v>
          </cell>
        </row>
        <row r="41">
          <cell r="M41">
            <v>4608.0075431034484</v>
          </cell>
        </row>
      </sheetData>
      <sheetData sheetId="5">
        <row r="40">
          <cell r="M40">
            <v>4795.7</v>
          </cell>
        </row>
        <row r="45">
          <cell r="M45">
            <v>28.87</v>
          </cell>
        </row>
        <row r="50">
          <cell r="M50">
            <v>33.19</v>
          </cell>
        </row>
        <row r="70">
          <cell r="M70">
            <v>1430.1400000000003</v>
          </cell>
        </row>
        <row r="79">
          <cell r="M79">
            <v>447.26999999999992</v>
          </cell>
        </row>
        <row r="86">
          <cell r="M86">
            <v>4695.2987931034477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48"/>
      <sheetName val="249"/>
      <sheetName val="251"/>
      <sheetName val="250"/>
      <sheetName val="252"/>
      <sheetName val="253"/>
      <sheetName val="254"/>
      <sheetName val="255"/>
      <sheetName val="256"/>
      <sheetName val="Sales Jun-16"/>
    </sheetNames>
    <sheetDataSet>
      <sheetData sheetId="0"/>
      <sheetData sheetId="1"/>
      <sheetData sheetId="2"/>
      <sheetData sheetId="3"/>
      <sheetData sheetId="4">
        <row r="25">
          <cell r="M25">
            <v>818.2</v>
          </cell>
        </row>
        <row r="29">
          <cell r="M29">
            <v>666.69999999999993</v>
          </cell>
        </row>
      </sheetData>
      <sheetData sheetId="5"/>
      <sheetData sheetId="6"/>
      <sheetData sheetId="7"/>
      <sheetData sheetId="8">
        <row r="41">
          <cell r="M41">
            <v>8265.65</v>
          </cell>
        </row>
        <row r="45">
          <cell r="M45">
            <v>5.76</v>
          </cell>
        </row>
        <row r="51">
          <cell r="M51">
            <v>40.549999999999997</v>
          </cell>
        </row>
        <row r="69">
          <cell r="M69">
            <v>705.92000000000007</v>
          </cell>
        </row>
        <row r="99">
          <cell r="M99">
            <v>577.87</v>
          </cell>
        </row>
      </sheetData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</sheetNames>
    <sheetDataSet>
      <sheetData sheetId="0"/>
      <sheetData sheetId="1">
        <row r="25">
          <cell r="M25">
            <v>818.2</v>
          </cell>
        </row>
        <row r="35">
          <cell r="M35">
            <v>1911.0666923076924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</sheetNames>
    <sheetDataSet>
      <sheetData sheetId="0"/>
      <sheetData sheetId="1">
        <row r="24">
          <cell r="M24">
            <v>31500</v>
          </cell>
        </row>
        <row r="31">
          <cell r="M31">
            <v>6678.7576923076922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</sheetNames>
    <sheetDataSet>
      <sheetData sheetId="0"/>
      <sheetData sheetId="1">
        <row r="26">
          <cell r="M26">
            <v>1518.26</v>
          </cell>
        </row>
        <row r="31">
          <cell r="M31">
            <v>2241.1251923076925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  <sheetName val="Cost for #500"/>
    </sheetNames>
    <sheetDataSet>
      <sheetData sheetId="0"/>
      <sheetData sheetId="1">
        <row r="44">
          <cell r="M44">
            <v>8554.1899999999987</v>
          </cell>
        </row>
        <row r="47">
          <cell r="M47">
            <v>14.5</v>
          </cell>
        </row>
        <row r="50">
          <cell r="M50">
            <v>5.0999999999999996</v>
          </cell>
        </row>
        <row r="58">
          <cell r="M58">
            <v>275.44</v>
          </cell>
        </row>
        <row r="79">
          <cell r="M79">
            <v>255.72499999999997</v>
          </cell>
        </row>
        <row r="83">
          <cell r="M83">
            <v>189.75</v>
          </cell>
        </row>
        <row r="85">
          <cell r="M85">
            <v>153</v>
          </cell>
        </row>
        <row r="91">
          <cell r="M91">
            <v>159.65</v>
          </cell>
        </row>
        <row r="97">
          <cell r="M97">
            <v>5908.9596923076915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</sheetNames>
    <sheetDataSet>
      <sheetData sheetId="0"/>
      <sheetData sheetId="1">
        <row r="26">
          <cell r="M26">
            <v>5383.86</v>
          </cell>
        </row>
        <row r="31">
          <cell r="M31">
            <v>3733.6526923076917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  <sheetName val="Sheet1"/>
    </sheetNames>
    <sheetDataSet>
      <sheetData sheetId="0"/>
      <sheetData sheetId="1">
        <row r="41">
          <cell r="M41">
            <v>8265.65</v>
          </cell>
        </row>
        <row r="105">
          <cell r="M105">
            <v>6534.8841923076916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</sheetNames>
    <sheetDataSet>
      <sheetData sheetId="0"/>
      <sheetData sheetId="1">
        <row r="25">
          <cell r="M25">
            <v>24.799999999999997</v>
          </cell>
        </row>
        <row r="31">
          <cell r="M31">
            <v>6955.3099999999995</v>
          </cell>
        </row>
        <row r="37">
          <cell r="M37">
            <v>4530.0526923076914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"/>
      <sheetName val="283"/>
      <sheetName val="284"/>
      <sheetName val="285"/>
      <sheetName val="286"/>
      <sheetName val="287"/>
      <sheetName val="288"/>
      <sheetName val="289"/>
      <sheetName val="290"/>
    </sheetNames>
    <sheetDataSet>
      <sheetData sheetId="0"/>
      <sheetData sheetId="1">
        <row r="43">
          <cell r="M43">
            <v>5670.43</v>
          </cell>
        </row>
        <row r="47">
          <cell r="M47">
            <v>9.36</v>
          </cell>
        </row>
        <row r="74">
          <cell r="M74">
            <v>1896.3324999999998</v>
          </cell>
        </row>
        <row r="80">
          <cell r="M80">
            <v>460.9</v>
          </cell>
        </row>
        <row r="86">
          <cell r="M86">
            <v>399.5</v>
          </cell>
        </row>
        <row r="90">
          <cell r="M90">
            <v>25.5</v>
          </cell>
        </row>
        <row r="97">
          <cell r="M97">
            <v>11727.137793103448</v>
          </cell>
        </row>
      </sheetData>
      <sheetData sheetId="2">
        <row r="34">
          <cell r="M34">
            <v>693.55000000000007</v>
          </cell>
        </row>
        <row r="42">
          <cell r="M42">
            <v>799.74754310344827</v>
          </cell>
        </row>
      </sheetData>
      <sheetData sheetId="3">
        <row r="43">
          <cell r="M43">
            <v>5096.2999999999993</v>
          </cell>
        </row>
        <row r="49">
          <cell r="M49">
            <v>22.5</v>
          </cell>
        </row>
        <row r="53">
          <cell r="M53">
            <v>30.43</v>
          </cell>
        </row>
        <row r="71">
          <cell r="M71">
            <v>1284.25</v>
          </cell>
        </row>
        <row r="84">
          <cell r="M84">
            <v>278.53000000000003</v>
          </cell>
        </row>
        <row r="89">
          <cell r="M89">
            <v>108.15</v>
          </cell>
        </row>
        <row r="101">
          <cell r="M101">
            <v>1568.2299999999998</v>
          </cell>
        </row>
        <row r="104">
          <cell r="M104">
            <v>94.44</v>
          </cell>
        </row>
        <row r="108">
          <cell r="M108">
            <v>178</v>
          </cell>
        </row>
        <row r="112">
          <cell r="M112">
            <v>51</v>
          </cell>
        </row>
        <row r="119">
          <cell r="M119">
            <v>7930.5112931034473</v>
          </cell>
        </row>
      </sheetData>
      <sheetData sheetId="4">
        <row r="27">
          <cell r="M27">
            <v>12079</v>
          </cell>
        </row>
        <row r="34">
          <cell r="M34">
            <v>2582.0962931034483</v>
          </cell>
        </row>
      </sheetData>
      <sheetData sheetId="5">
        <row r="28">
          <cell r="M28">
            <v>8640</v>
          </cell>
        </row>
        <row r="32">
          <cell r="M32">
            <v>1524.7312931034483</v>
          </cell>
        </row>
      </sheetData>
      <sheetData sheetId="6">
        <row r="42">
          <cell r="M42">
            <v>4620.7300000000005</v>
          </cell>
        </row>
        <row r="46">
          <cell r="M46">
            <v>16.57</v>
          </cell>
        </row>
        <row r="56">
          <cell r="M56">
            <v>129.11000000000001</v>
          </cell>
        </row>
        <row r="88">
          <cell r="M88">
            <v>1958.2550000000001</v>
          </cell>
        </row>
        <row r="102">
          <cell r="M102">
            <v>169.59500000000003</v>
          </cell>
        </row>
        <row r="108">
          <cell r="M108">
            <v>183.59999999999997</v>
          </cell>
        </row>
        <row r="112">
          <cell r="M112">
            <v>34</v>
          </cell>
        </row>
        <row r="119">
          <cell r="M119">
            <v>5628.0622931034477</v>
          </cell>
        </row>
      </sheetData>
      <sheetData sheetId="7">
        <row r="38">
          <cell r="M38">
            <v>6287.25</v>
          </cell>
        </row>
        <row r="45">
          <cell r="M45">
            <v>21.9</v>
          </cell>
        </row>
        <row r="50">
          <cell r="M50">
            <v>36.1</v>
          </cell>
        </row>
        <row r="54">
          <cell r="M54">
            <v>155</v>
          </cell>
        </row>
        <row r="81">
          <cell r="M81">
            <v>1247</v>
          </cell>
        </row>
        <row r="92">
          <cell r="M92">
            <v>250.07</v>
          </cell>
        </row>
        <row r="97">
          <cell r="M97">
            <v>142.88</v>
          </cell>
        </row>
        <row r="100">
          <cell r="M100">
            <v>105.4</v>
          </cell>
        </row>
        <row r="104">
          <cell r="M104">
            <v>44.5</v>
          </cell>
        </row>
        <row r="109">
          <cell r="L109">
            <v>783</v>
          </cell>
        </row>
        <row r="110">
          <cell r="L110">
            <v>4773.2474999999995</v>
          </cell>
        </row>
        <row r="111">
          <cell r="L111">
            <v>37.413793103448278</v>
          </cell>
        </row>
      </sheetData>
      <sheetData sheetId="8">
        <row r="26">
          <cell r="M26">
            <v>3584</v>
          </cell>
        </row>
        <row r="30">
          <cell r="M30">
            <v>348</v>
          </cell>
        </row>
        <row r="31">
          <cell r="M31">
            <v>3887.0287499999995</v>
          </cell>
        </row>
        <row r="32">
          <cell r="M32">
            <v>29.401517497677297</v>
          </cell>
        </row>
        <row r="33">
          <cell r="M33">
            <v>1280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  <sheetName val="INVOICE (2)"/>
    </sheetNames>
    <sheetDataSet>
      <sheetData sheetId="0" refreshError="1"/>
      <sheetData sheetId="1">
        <row r="26">
          <cell r="M26">
            <v>9400</v>
          </cell>
        </row>
        <row r="32">
          <cell r="L32">
            <v>202.5</v>
          </cell>
        </row>
        <row r="33">
          <cell r="L33">
            <v>1816.011</v>
          </cell>
        </row>
        <row r="34">
          <cell r="L34">
            <v>37.413793103448278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Sep"/>
      <sheetName val="278"/>
      <sheetName val="279"/>
      <sheetName val="280"/>
      <sheetName val="281"/>
      <sheetName val="282"/>
    </sheetNames>
    <sheetDataSet>
      <sheetData sheetId="0"/>
      <sheetData sheetId="1"/>
      <sheetData sheetId="2">
        <row r="40">
          <cell r="M40">
            <v>8679.6400000000012</v>
          </cell>
        </row>
        <row r="48">
          <cell r="M48">
            <v>107.22</v>
          </cell>
        </row>
        <row r="54">
          <cell r="M54">
            <v>44.839999999999996</v>
          </cell>
        </row>
        <row r="66">
          <cell r="M66">
            <v>698.18999999999994</v>
          </cell>
        </row>
        <row r="85">
          <cell r="M85">
            <v>370.75499999999988</v>
          </cell>
        </row>
        <row r="91">
          <cell r="M91">
            <v>180.48</v>
          </cell>
        </row>
        <row r="98">
          <cell r="M98">
            <v>547.12</v>
          </cell>
        </row>
        <row r="109">
          <cell r="M109">
            <v>203.44000000000003</v>
          </cell>
        </row>
        <row r="113">
          <cell r="M113">
            <v>51</v>
          </cell>
        </row>
        <row r="119">
          <cell r="L119">
            <v>1107</v>
          </cell>
        </row>
        <row r="120">
          <cell r="L120">
            <v>6155.5244999999995</v>
          </cell>
        </row>
        <row r="121">
          <cell r="L121">
            <v>37.413793103448278</v>
          </cell>
        </row>
      </sheetData>
      <sheetData sheetId="3">
        <row r="38">
          <cell r="M38">
            <v>8837.64</v>
          </cell>
        </row>
        <row r="43">
          <cell r="M43">
            <v>45.84</v>
          </cell>
        </row>
        <row r="47">
          <cell r="M47">
            <v>7.16</v>
          </cell>
        </row>
        <row r="51">
          <cell r="M51">
            <v>654.57000000000005</v>
          </cell>
        </row>
        <row r="67">
          <cell r="M67">
            <v>1169.9600000000003</v>
          </cell>
        </row>
        <row r="88">
          <cell r="M88">
            <v>442.23500000000001</v>
          </cell>
        </row>
        <row r="93">
          <cell r="M93">
            <v>108.41</v>
          </cell>
        </row>
        <row r="96">
          <cell r="M96">
            <v>313</v>
          </cell>
        </row>
        <row r="100">
          <cell r="M100">
            <v>63.75</v>
          </cell>
        </row>
        <row r="111">
          <cell r="M111">
            <v>388.92</v>
          </cell>
        </row>
        <row r="115">
          <cell r="M115">
            <v>44.5</v>
          </cell>
        </row>
        <row r="119">
          <cell r="M119">
            <v>51</v>
          </cell>
        </row>
        <row r="121">
          <cell r="M121">
            <v>70</v>
          </cell>
        </row>
        <row r="127">
          <cell r="L127">
            <v>1228.5</v>
          </cell>
        </row>
        <row r="128">
          <cell r="L128">
            <v>6957.6149999999989</v>
          </cell>
        </row>
        <row r="129">
          <cell r="L129">
            <v>37.413793103448278</v>
          </cell>
        </row>
      </sheetData>
      <sheetData sheetId="4">
        <row r="41">
          <cell r="M41">
            <v>8414.1400000000012</v>
          </cell>
        </row>
        <row r="48">
          <cell r="M48">
            <v>49.97</v>
          </cell>
        </row>
        <row r="52">
          <cell r="M52">
            <v>33</v>
          </cell>
        </row>
        <row r="73">
          <cell r="M73">
            <v>1220.44</v>
          </cell>
        </row>
        <row r="111">
          <cell r="M111">
            <v>1974.3825000000002</v>
          </cell>
        </row>
        <row r="118">
          <cell r="M118">
            <v>405.59999999999997</v>
          </cell>
        </row>
        <row r="126">
          <cell r="M126">
            <v>96.594999999999999</v>
          </cell>
        </row>
        <row r="130">
          <cell r="M130">
            <v>44.5</v>
          </cell>
        </row>
        <row r="135">
          <cell r="L135">
            <v>1363.5</v>
          </cell>
        </row>
        <row r="136">
          <cell r="L136">
            <v>8124.9224999999988</v>
          </cell>
        </row>
        <row r="137">
          <cell r="L137">
            <v>37.413793103448278</v>
          </cell>
        </row>
      </sheetData>
      <sheetData sheetId="5">
        <row r="44">
          <cell r="M44">
            <v>10787.779999999999</v>
          </cell>
        </row>
        <row r="50">
          <cell r="M50">
            <v>62.9</v>
          </cell>
        </row>
        <row r="54">
          <cell r="M54">
            <v>14.04</v>
          </cell>
        </row>
        <row r="70">
          <cell r="M70">
            <v>1590.1499999999999</v>
          </cell>
        </row>
        <row r="105">
          <cell r="M105">
            <v>1474.6750000000002</v>
          </cell>
        </row>
        <row r="110">
          <cell r="M110">
            <v>173.51999999999998</v>
          </cell>
        </row>
        <row r="119">
          <cell r="M119">
            <v>343.98</v>
          </cell>
        </row>
        <row r="125">
          <cell r="M125">
            <v>208.6</v>
          </cell>
        </row>
        <row r="129">
          <cell r="M129">
            <v>44.5</v>
          </cell>
        </row>
        <row r="134">
          <cell r="M134">
            <v>191</v>
          </cell>
        </row>
        <row r="139">
          <cell r="L139">
            <v>1363.5</v>
          </cell>
        </row>
        <row r="140">
          <cell r="L140">
            <v>7350.9149999999991</v>
          </cell>
        </row>
        <row r="141">
          <cell r="L141">
            <v>37.413793103448278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69"/>
      <sheetName val="270"/>
      <sheetName val="271"/>
      <sheetName val="272"/>
      <sheetName val="273"/>
    </sheetNames>
    <sheetDataSet>
      <sheetData sheetId="0"/>
      <sheetData sheetId="1">
        <row r="30">
          <cell r="M30">
            <v>3374.8471563435414</v>
          </cell>
        </row>
        <row r="35">
          <cell r="M35">
            <v>57.65</v>
          </cell>
        </row>
        <row r="44">
          <cell r="M44">
            <v>539.46</v>
          </cell>
        </row>
        <row r="61">
          <cell r="M61">
            <v>218.27500000000001</v>
          </cell>
        </row>
        <row r="64">
          <cell r="M64">
            <v>1745.5</v>
          </cell>
        </row>
        <row r="72">
          <cell r="M72">
            <v>443.8</v>
          </cell>
        </row>
        <row r="80">
          <cell r="M80">
            <v>369.03</v>
          </cell>
        </row>
        <row r="87">
          <cell r="M87">
            <v>350.67</v>
          </cell>
        </row>
        <row r="93">
          <cell r="L93">
            <v>661.5</v>
          </cell>
        </row>
        <row r="94">
          <cell r="L94">
            <v>4113.8374999999987</v>
          </cell>
        </row>
        <row r="95">
          <cell r="L95">
            <v>37.413793103448278</v>
          </cell>
        </row>
      </sheetData>
      <sheetData sheetId="2">
        <row r="39">
          <cell r="M39">
            <v>9403.5</v>
          </cell>
        </row>
        <row r="48">
          <cell r="M48">
            <v>73.44</v>
          </cell>
        </row>
        <row r="54">
          <cell r="M54">
            <v>60.8</v>
          </cell>
        </row>
        <row r="71">
          <cell r="M71">
            <v>660.19</v>
          </cell>
        </row>
        <row r="94">
          <cell r="M94">
            <v>308.815</v>
          </cell>
        </row>
        <row r="96">
          <cell r="M96">
            <v>2987.03</v>
          </cell>
        </row>
        <row r="102">
          <cell r="M102">
            <v>58.599999999999994</v>
          </cell>
        </row>
        <row r="109">
          <cell r="M109">
            <v>297.14999999999998</v>
          </cell>
        </row>
        <row r="113">
          <cell r="M113">
            <v>179</v>
          </cell>
        </row>
        <row r="121">
          <cell r="M121">
            <v>395.27</v>
          </cell>
        </row>
        <row r="125">
          <cell r="M125">
            <v>44.5</v>
          </cell>
        </row>
        <row r="130">
          <cell r="M130">
            <v>156</v>
          </cell>
        </row>
        <row r="133">
          <cell r="M133">
            <v>46.35</v>
          </cell>
        </row>
        <row r="139">
          <cell r="L139">
            <v>1363.5</v>
          </cell>
        </row>
        <row r="140">
          <cell r="L140">
            <v>7773.5744999999988</v>
          </cell>
        </row>
        <row r="141">
          <cell r="L141">
            <v>37.413793103448278</v>
          </cell>
        </row>
      </sheetData>
      <sheetData sheetId="3">
        <row r="25">
          <cell r="M25">
            <v>5232.71</v>
          </cell>
        </row>
        <row r="31">
          <cell r="L31">
            <v>324</v>
          </cell>
        </row>
        <row r="32">
          <cell r="L32">
            <v>2138.7124999999996</v>
          </cell>
        </row>
        <row r="33">
          <cell r="L33">
            <v>37.413793103448278</v>
          </cell>
        </row>
      </sheetData>
      <sheetData sheetId="4">
        <row r="28">
          <cell r="M28">
            <v>3543.06</v>
          </cell>
        </row>
        <row r="33">
          <cell r="M33">
            <v>4499.24</v>
          </cell>
        </row>
        <row r="39">
          <cell r="L39">
            <v>594</v>
          </cell>
        </row>
        <row r="40">
          <cell r="L40">
            <v>3888.8399999999997</v>
          </cell>
        </row>
        <row r="41">
          <cell r="L41">
            <v>37.413793103448278</v>
          </cell>
        </row>
      </sheetData>
      <sheetData sheetId="5">
        <row r="40">
          <cell r="M40">
            <v>8399.0300000000007</v>
          </cell>
        </row>
        <row r="50">
          <cell r="M50">
            <v>49.55</v>
          </cell>
        </row>
        <row r="71">
          <cell r="M71">
            <v>295.27</v>
          </cell>
        </row>
        <row r="76">
          <cell r="M76">
            <v>93.18</v>
          </cell>
        </row>
        <row r="80">
          <cell r="M80">
            <v>28.92</v>
          </cell>
        </row>
        <row r="86">
          <cell r="L86">
            <v>877.5</v>
          </cell>
        </row>
        <row r="87">
          <cell r="L87">
            <v>4321.2974999999988</v>
          </cell>
        </row>
        <row r="88">
          <cell r="L88">
            <v>37.413793103448278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69"/>
      <sheetName val="270"/>
      <sheetName val="271"/>
      <sheetName val="272"/>
      <sheetName val="273"/>
      <sheetName val="274"/>
      <sheetName val="275"/>
      <sheetName val="276"/>
      <sheetName val="27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8">
          <cell r="M28">
            <v>4319.1900000000005</v>
          </cell>
        </row>
        <row r="33">
          <cell r="M33">
            <v>2800.0537931034482</v>
          </cell>
        </row>
      </sheetData>
      <sheetData sheetId="7">
        <row r="37">
          <cell r="M37">
            <v>7634.1</v>
          </cell>
        </row>
        <row r="43">
          <cell r="M43">
            <v>33.4</v>
          </cell>
        </row>
        <row r="47">
          <cell r="M47">
            <v>33</v>
          </cell>
        </row>
        <row r="60">
          <cell r="M60">
            <v>457.96499999999997</v>
          </cell>
        </row>
        <row r="66">
          <cell r="M66">
            <v>131.55999999999997</v>
          </cell>
        </row>
        <row r="76">
          <cell r="M76">
            <v>393.33499999999998</v>
          </cell>
        </row>
        <row r="81">
          <cell r="M81">
            <v>165.86</v>
          </cell>
        </row>
        <row r="87">
          <cell r="M87">
            <v>231.64499999999998</v>
          </cell>
        </row>
        <row r="95">
          <cell r="M95">
            <v>129.22499999999999</v>
          </cell>
        </row>
        <row r="97">
          <cell r="M97">
            <v>18.72</v>
          </cell>
        </row>
        <row r="101">
          <cell r="M101">
            <v>89</v>
          </cell>
        </row>
        <row r="105">
          <cell r="M105">
            <v>51</v>
          </cell>
        </row>
        <row r="107">
          <cell r="M107">
            <v>35</v>
          </cell>
        </row>
        <row r="114">
          <cell r="M114">
            <v>6199.1002931034473</v>
          </cell>
        </row>
      </sheetData>
      <sheetData sheetId="8">
        <row r="26">
          <cell r="M26">
            <v>8956.9699999999993</v>
          </cell>
        </row>
        <row r="34">
          <cell r="M34">
            <v>2476.9337931034479</v>
          </cell>
        </row>
      </sheetData>
      <sheetData sheetId="9">
        <row r="40">
          <cell r="M40">
            <v>9237.85</v>
          </cell>
        </row>
        <row r="47">
          <cell r="M47">
            <v>67.650000000000006</v>
          </cell>
        </row>
        <row r="52">
          <cell r="M52">
            <v>51.83</v>
          </cell>
        </row>
        <row r="64">
          <cell r="M64">
            <v>681.59</v>
          </cell>
        </row>
        <row r="82">
          <cell r="M82">
            <v>568.16</v>
          </cell>
        </row>
        <row r="86">
          <cell r="M86">
            <v>78.2</v>
          </cell>
        </row>
        <row r="88">
          <cell r="M88">
            <v>6.8</v>
          </cell>
        </row>
        <row r="94">
          <cell r="M94">
            <v>53.85</v>
          </cell>
        </row>
        <row r="98">
          <cell r="M98">
            <v>42.5</v>
          </cell>
        </row>
        <row r="105">
          <cell r="M105">
            <v>7276.0852931034478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268"/>
      <sheetName val="267"/>
      <sheetName val="266"/>
      <sheetName val="265"/>
      <sheetName val="264"/>
      <sheetName val="263"/>
      <sheetName val="262"/>
      <sheetName val="257"/>
      <sheetName val="258"/>
      <sheetName val="259"/>
      <sheetName val="260"/>
      <sheetName val="261"/>
    </sheetNames>
    <sheetDataSet>
      <sheetData sheetId="0"/>
      <sheetData sheetId="1">
        <row r="26">
          <cell r="M26">
            <v>23.4</v>
          </cell>
        </row>
        <row r="33">
          <cell r="M33">
            <v>1012.6</v>
          </cell>
        </row>
        <row r="35">
          <cell r="M35">
            <v>105.39999999999999</v>
          </cell>
        </row>
        <row r="39">
          <cell r="M39">
            <v>310.25</v>
          </cell>
        </row>
        <row r="43">
          <cell r="M43">
            <v>386.8</v>
          </cell>
        </row>
        <row r="50">
          <cell r="L50">
            <v>337.5</v>
          </cell>
        </row>
        <row r="51">
          <cell r="L51">
            <v>2398.3249999999998</v>
          </cell>
        </row>
        <row r="52">
          <cell r="L52">
            <v>37.413793103448278</v>
          </cell>
        </row>
      </sheetData>
      <sheetData sheetId="2">
        <row r="44">
          <cell r="M44">
            <v>8780.5320000000011</v>
          </cell>
        </row>
        <row r="46">
          <cell r="M46">
            <v>10.799999999999999</v>
          </cell>
        </row>
        <row r="52">
          <cell r="M52">
            <v>56.039999999999992</v>
          </cell>
        </row>
        <row r="68">
          <cell r="M68">
            <v>1507.5200000000002</v>
          </cell>
        </row>
        <row r="81">
          <cell r="M81">
            <v>160.74999999999997</v>
          </cell>
        </row>
        <row r="85">
          <cell r="M85">
            <v>4.68</v>
          </cell>
        </row>
        <row r="87">
          <cell r="M87">
            <v>84</v>
          </cell>
        </row>
        <row r="93">
          <cell r="L93">
            <v>945</v>
          </cell>
        </row>
        <row r="94">
          <cell r="L94">
            <v>5050.7999999999993</v>
          </cell>
        </row>
        <row r="95">
          <cell r="L95">
            <v>37.413793103448278</v>
          </cell>
        </row>
      </sheetData>
      <sheetData sheetId="3">
        <row r="28">
          <cell r="M28">
            <v>1846.08</v>
          </cell>
        </row>
        <row r="31">
          <cell r="L31">
            <v>168</v>
          </cell>
        </row>
        <row r="32">
          <cell r="L32">
            <v>2793.6374999999994</v>
          </cell>
        </row>
        <row r="33">
          <cell r="L33">
            <v>37.413793103448278</v>
          </cell>
        </row>
      </sheetData>
      <sheetData sheetId="4">
        <row r="24">
          <cell r="M24">
            <v>4.9000000000000004</v>
          </cell>
        </row>
        <row r="29">
          <cell r="M29">
            <v>2292.1</v>
          </cell>
        </row>
        <row r="34">
          <cell r="L34">
            <v>216</v>
          </cell>
        </row>
        <row r="35">
          <cell r="L35">
            <v>3074.1799999999994</v>
          </cell>
        </row>
        <row r="36">
          <cell r="L36">
            <v>37.413793103448278</v>
          </cell>
        </row>
      </sheetData>
      <sheetData sheetId="5">
        <row r="26">
          <cell r="M26">
            <v>3475.6</v>
          </cell>
        </row>
        <row r="29">
          <cell r="L29">
            <v>270</v>
          </cell>
        </row>
        <row r="30">
          <cell r="L30">
            <v>3955.8849999999993</v>
          </cell>
        </row>
        <row r="31">
          <cell r="L31">
            <v>37.413793103448278</v>
          </cell>
        </row>
      </sheetData>
      <sheetData sheetId="6">
        <row r="41">
          <cell r="M41">
            <v>11825.37</v>
          </cell>
        </row>
        <row r="53">
          <cell r="M53">
            <v>111.25</v>
          </cell>
        </row>
        <row r="60">
          <cell r="M60">
            <v>2804.57</v>
          </cell>
        </row>
        <row r="81">
          <cell r="M81">
            <v>946.88</v>
          </cell>
        </row>
        <row r="97">
          <cell r="M97">
            <v>275.94</v>
          </cell>
        </row>
        <row r="100">
          <cell r="M100">
            <v>57</v>
          </cell>
        </row>
        <row r="104">
          <cell r="L104">
            <v>708</v>
          </cell>
        </row>
        <row r="105">
          <cell r="L105">
            <v>8627.2999999999993</v>
          </cell>
        </row>
        <row r="106">
          <cell r="L106">
            <v>37.413793103448278</v>
          </cell>
        </row>
      </sheetData>
      <sheetData sheetId="7">
        <row r="39">
          <cell r="M39">
            <v>9310.49</v>
          </cell>
        </row>
        <row r="42">
          <cell r="M42">
            <v>10.199999999999999</v>
          </cell>
        </row>
        <row r="48">
          <cell r="M48">
            <v>23.38</v>
          </cell>
        </row>
        <row r="63">
          <cell r="M63">
            <v>1229.2399999999998</v>
          </cell>
        </row>
        <row r="83">
          <cell r="M83">
            <v>361.33500000000004</v>
          </cell>
        </row>
        <row r="87">
          <cell r="M87">
            <v>31.049999999999997</v>
          </cell>
        </row>
        <row r="93">
          <cell r="M93">
            <v>168.34</v>
          </cell>
        </row>
        <row r="96">
          <cell r="M96">
            <v>181.8</v>
          </cell>
        </row>
        <row r="99">
          <cell r="M99">
            <v>70</v>
          </cell>
        </row>
        <row r="101">
          <cell r="M101">
            <v>78</v>
          </cell>
        </row>
        <row r="105">
          <cell r="L105">
            <v>492</v>
          </cell>
        </row>
        <row r="106">
          <cell r="L106">
            <v>5901.7999999999993</v>
          </cell>
        </row>
        <row r="107">
          <cell r="L107">
            <v>38.75</v>
          </cell>
        </row>
      </sheetData>
      <sheetData sheetId="8">
        <row r="41">
          <cell r="M41">
            <v>7503.35</v>
          </cell>
        </row>
        <row r="50">
          <cell r="M50">
            <v>91.680000000000021</v>
          </cell>
        </row>
        <row r="109">
          <cell r="M109">
            <v>9856.2250000000004</v>
          </cell>
        </row>
        <row r="112">
          <cell r="L112">
            <v>468</v>
          </cell>
        </row>
        <row r="113">
          <cell r="L113">
            <v>6120.2999999999993</v>
          </cell>
        </row>
        <row r="114">
          <cell r="L114">
            <v>37.557692307692307</v>
          </cell>
        </row>
      </sheetData>
      <sheetData sheetId="9">
        <row r="26">
          <cell r="M26">
            <v>2591</v>
          </cell>
        </row>
        <row r="28">
          <cell r="M28">
            <v>3500</v>
          </cell>
        </row>
        <row r="33">
          <cell r="L33">
            <v>168</v>
          </cell>
        </row>
        <row r="34">
          <cell r="L34">
            <v>3237.4799999999996</v>
          </cell>
        </row>
        <row r="35">
          <cell r="L35">
            <v>37.557692307692307</v>
          </cell>
        </row>
      </sheetData>
      <sheetData sheetId="10">
        <row r="34">
          <cell r="L34">
            <v>511.35</v>
          </cell>
        </row>
      </sheetData>
      <sheetData sheetId="11">
        <row r="96">
          <cell r="M96">
            <v>130.84</v>
          </cell>
        </row>
        <row r="98">
          <cell r="M98">
            <v>43.5</v>
          </cell>
        </row>
        <row r="99">
          <cell r="M99">
            <v>12117.94989246486</v>
          </cell>
        </row>
        <row r="104">
          <cell r="M104">
            <v>6906.9861923076915</v>
          </cell>
        </row>
      </sheetData>
      <sheetData sheetId="12">
        <row r="26">
          <cell r="M26">
            <v>3992</v>
          </cell>
        </row>
        <row r="32">
          <cell r="M32">
            <v>2483.455192307692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  <sheetName val="Cost for #500"/>
    </sheetNames>
    <sheetDataSet>
      <sheetData sheetId="0" refreshError="1"/>
      <sheetData sheetId="1" refreshError="1">
        <row r="46">
          <cell r="M46">
            <v>8174.5779999999995</v>
          </cell>
        </row>
        <row r="80">
          <cell r="M80">
            <v>4782.5076923076913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ING LIST"/>
      <sheetName val="INVOICE"/>
      <sheetName val="Cost for #500"/>
    </sheetNames>
    <sheetDataSet>
      <sheetData sheetId="0"/>
      <sheetData sheetId="1">
        <row r="40">
          <cell r="M40">
            <v>8289.49</v>
          </cell>
        </row>
        <row r="100">
          <cell r="M100">
            <v>5717.1051923076921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J14" sqref="J14"/>
    </sheetView>
  </sheetViews>
  <sheetFormatPr defaultRowHeight="15" x14ac:dyDescent="0.25"/>
  <cols>
    <col min="1" max="1" width="2.42578125" style="46" customWidth="1"/>
    <col min="2" max="2" width="5.5703125" style="46" customWidth="1"/>
    <col min="3" max="3" width="12.5703125" style="46" customWidth="1"/>
    <col min="4" max="5" width="8.85546875" style="46" customWidth="1"/>
    <col min="6" max="7" width="13.42578125" style="47" bestFit="1" customWidth="1"/>
    <col min="8" max="8" width="11.7109375" style="47" bestFit="1" customWidth="1"/>
    <col min="9" max="9" width="10.5703125" style="47" bestFit="1" customWidth="1"/>
    <col min="10" max="10" width="15.5703125" style="48" bestFit="1" customWidth="1"/>
    <col min="11" max="11" width="16" style="47" customWidth="1"/>
    <col min="12" max="12" width="13.28515625" style="47" customWidth="1"/>
    <col min="13" max="13" width="16.5703125" style="47" customWidth="1"/>
    <col min="14" max="16" width="13.28515625" style="46" bestFit="1" customWidth="1"/>
    <col min="17" max="16384" width="9.140625" style="46"/>
  </cols>
  <sheetData>
    <row r="1" spans="1:16" x14ac:dyDescent="0.25">
      <c r="A1" s="93" t="s">
        <v>293</v>
      </c>
    </row>
    <row r="2" spans="1:16" x14ac:dyDescent="0.25">
      <c r="A2" s="93" t="s">
        <v>585</v>
      </c>
      <c r="L2" s="48" t="s">
        <v>310</v>
      </c>
    </row>
    <row r="4" spans="1:16" ht="15.75" thickBot="1" x14ac:dyDescent="0.3">
      <c r="B4" s="93" t="s">
        <v>401</v>
      </c>
      <c r="C4" s="93"/>
    </row>
    <row r="5" spans="1:16" ht="45" x14ac:dyDescent="0.25">
      <c r="B5" s="269" t="s">
        <v>405</v>
      </c>
      <c r="C5" s="269" t="s">
        <v>322</v>
      </c>
      <c r="D5" s="270" t="s">
        <v>406</v>
      </c>
      <c r="E5" s="271" t="s">
        <v>448</v>
      </c>
      <c r="F5" s="272" t="s">
        <v>306</v>
      </c>
      <c r="G5" s="273" t="s">
        <v>307</v>
      </c>
      <c r="H5" s="274" t="s">
        <v>350</v>
      </c>
      <c r="I5" s="273" t="s">
        <v>308</v>
      </c>
      <c r="J5" s="275" t="s">
        <v>351</v>
      </c>
      <c r="K5" s="276" t="s">
        <v>407</v>
      </c>
      <c r="L5" s="275" t="s">
        <v>312</v>
      </c>
      <c r="M5" s="275" t="s">
        <v>449</v>
      </c>
    </row>
    <row r="6" spans="1:16" x14ac:dyDescent="0.25">
      <c r="B6" s="208">
        <v>1</v>
      </c>
      <c r="C6" s="208" t="s">
        <v>587</v>
      </c>
      <c r="D6" s="199">
        <v>291</v>
      </c>
      <c r="E6" s="277">
        <v>150.01</v>
      </c>
      <c r="F6" s="209">
        <f>+'[1]291'!M40+'[1]291'!M43</f>
        <v>5106.68</v>
      </c>
      <c r="G6" s="209">
        <f>+'[1]291'!M47+'[1]291'!M79+'[1]291'!M94</f>
        <v>3262.8949999999995</v>
      </c>
      <c r="H6" s="209"/>
      <c r="I6" s="209"/>
      <c r="J6" s="212">
        <f>SUM(F6:I6)</f>
        <v>8369.5750000000007</v>
      </c>
      <c r="K6" s="209">
        <f>+'[1]291'!L99+'[1]291'!L100+'[1]291'!L101</f>
        <v>6338.4307931034473</v>
      </c>
      <c r="L6" s="209">
        <f>+J6+K6</f>
        <v>14708.005793103448</v>
      </c>
      <c r="M6" s="278">
        <f>+L6*E6</f>
        <v>2206347.9490234479</v>
      </c>
    </row>
    <row r="7" spans="1:16" s="177" customFormat="1" x14ac:dyDescent="0.25">
      <c r="B7" s="210">
        <f t="shared" ref="B7:B11" si="0">+B6+1</f>
        <v>2</v>
      </c>
      <c r="C7" s="210" t="s">
        <v>588</v>
      </c>
      <c r="D7" s="199">
        <v>292</v>
      </c>
      <c r="E7" s="279">
        <v>149.74</v>
      </c>
      <c r="F7" s="211">
        <f>+'[1]292'!M34+'[1]292'!M41</f>
        <v>6533.94</v>
      </c>
      <c r="G7" s="211">
        <f>+'[1]292'!M48+'[1]292'!M66+'[1]292'!M70+'[1]292'!M88+'[1]292'!M92</f>
        <v>2805.73</v>
      </c>
      <c r="H7" s="211"/>
      <c r="I7" s="211"/>
      <c r="J7" s="212">
        <f t="shared" ref="J7:J10" si="1">SUM(F7:I7)</f>
        <v>9339.67</v>
      </c>
      <c r="K7" s="209">
        <f>+'[1]292'!L97+'[1]292'!L98+'[1]292'!L99</f>
        <v>5521.2637931034478</v>
      </c>
      <c r="L7" s="209">
        <f>+J7+K7</f>
        <v>14860.933793103448</v>
      </c>
      <c r="M7" s="278">
        <f>+L7*E7</f>
        <v>2225276.2261793106</v>
      </c>
    </row>
    <row r="8" spans="1:16" x14ac:dyDescent="0.25">
      <c r="B8" s="208">
        <f t="shared" si="0"/>
        <v>3</v>
      </c>
      <c r="C8" s="208" t="s">
        <v>597</v>
      </c>
      <c r="D8" s="601">
        <v>293</v>
      </c>
      <c r="E8" s="277">
        <v>149.61000000000001</v>
      </c>
      <c r="F8" s="212">
        <f>+'[1]293'!M30</f>
        <v>1078</v>
      </c>
      <c r="G8" s="212"/>
      <c r="H8" s="212"/>
      <c r="I8" s="212"/>
      <c r="J8" s="212">
        <f t="shared" si="1"/>
        <v>1078</v>
      </c>
      <c r="K8" s="209">
        <f>+'[1]293'!M38</f>
        <v>1134.5362931034483</v>
      </c>
      <c r="L8" s="209">
        <f t="shared" ref="L8:L10" si="2">+J8+K8</f>
        <v>2212.5362931034483</v>
      </c>
      <c r="M8" s="278">
        <f t="shared" ref="M8:M10" si="3">+L8*E8</f>
        <v>331017.55481120694</v>
      </c>
      <c r="N8" s="48"/>
    </row>
    <row r="9" spans="1:16" x14ac:dyDescent="0.25">
      <c r="B9" s="208">
        <f t="shared" si="0"/>
        <v>4</v>
      </c>
      <c r="C9" s="208" t="s">
        <v>598</v>
      </c>
      <c r="D9" s="601">
        <v>294</v>
      </c>
      <c r="E9" s="277">
        <v>149.87</v>
      </c>
      <c r="F9" s="212"/>
      <c r="G9" s="212">
        <f>+'[1]294'!M33</f>
        <v>26975.770000000004</v>
      </c>
      <c r="H9" s="212"/>
      <c r="I9" s="212"/>
      <c r="J9" s="212">
        <f t="shared" si="1"/>
        <v>26975.770000000004</v>
      </c>
      <c r="K9" s="209">
        <f>+'[1]294'!M41</f>
        <v>4608.0075431034484</v>
      </c>
      <c r="L9" s="209">
        <f t="shared" si="2"/>
        <v>31583.777543103453</v>
      </c>
      <c r="M9" s="278">
        <f>+L9*E9</f>
        <v>4733460.7403849149</v>
      </c>
      <c r="N9" s="48"/>
    </row>
    <row r="10" spans="1:16" x14ac:dyDescent="0.25">
      <c r="B10" s="208">
        <f t="shared" si="0"/>
        <v>5</v>
      </c>
      <c r="C10" s="208" t="s">
        <v>599</v>
      </c>
      <c r="D10" s="601">
        <v>295</v>
      </c>
      <c r="E10" s="277">
        <v>150.16</v>
      </c>
      <c r="F10" s="212">
        <f>+'[1]295'!M40+'[1]295'!M45</f>
        <v>4824.57</v>
      </c>
      <c r="G10" s="212">
        <f>+'[1]295'!M50+'[1]295'!M70+'[1]295'!M79</f>
        <v>1910.6000000000004</v>
      </c>
      <c r="H10" s="212"/>
      <c r="I10" s="212"/>
      <c r="J10" s="212">
        <f t="shared" si="1"/>
        <v>6735.17</v>
      </c>
      <c r="K10" s="209">
        <f>+'[1]295'!M86</f>
        <v>4695.2987931034477</v>
      </c>
      <c r="L10" s="209">
        <f t="shared" si="2"/>
        <v>11430.468793103448</v>
      </c>
      <c r="M10" s="278">
        <f t="shared" si="3"/>
        <v>1716399.1939724137</v>
      </c>
      <c r="N10" s="48"/>
    </row>
    <row r="11" spans="1:16" x14ac:dyDescent="0.25">
      <c r="B11" s="208">
        <f t="shared" si="0"/>
        <v>6</v>
      </c>
      <c r="C11" s="208"/>
      <c r="D11" s="582"/>
      <c r="E11" s="277"/>
      <c r="F11" s="212"/>
      <c r="G11" s="212"/>
      <c r="H11" s="212"/>
      <c r="I11" s="212"/>
      <c r="J11" s="212"/>
      <c r="K11" s="212"/>
      <c r="L11" s="209"/>
      <c r="M11" s="278"/>
    </row>
    <row r="12" spans="1:16" x14ac:dyDescent="0.25">
      <c r="B12" s="208">
        <v>7</v>
      </c>
      <c r="C12" s="208"/>
      <c r="D12" s="583"/>
      <c r="E12" s="277"/>
      <c r="F12" s="212"/>
      <c r="G12" s="212"/>
      <c r="H12" s="212"/>
      <c r="I12" s="212"/>
      <c r="J12" s="212"/>
      <c r="K12" s="212"/>
      <c r="L12" s="209"/>
      <c r="M12" s="278"/>
      <c r="N12" s="254"/>
      <c r="O12" s="254"/>
    </row>
    <row r="13" spans="1:16" x14ac:dyDescent="0.25">
      <c r="B13" s="208">
        <v>8</v>
      </c>
      <c r="C13" s="208"/>
      <c r="D13" s="583"/>
      <c r="E13" s="277"/>
      <c r="F13" s="212"/>
      <c r="G13" s="212"/>
      <c r="H13" s="212"/>
      <c r="I13" s="212"/>
      <c r="J13" s="212"/>
      <c r="K13" s="212"/>
      <c r="L13" s="209"/>
      <c r="M13" s="278"/>
      <c r="N13" s="254"/>
      <c r="O13" s="254"/>
    </row>
    <row r="14" spans="1:16" ht="15.75" thickBot="1" x14ac:dyDescent="0.3">
      <c r="B14" s="85" t="s">
        <v>311</v>
      </c>
      <c r="C14" s="85"/>
      <c r="D14" s="85"/>
      <c r="E14" s="85"/>
      <c r="F14" s="579">
        <f>SUM(F6:F13)</f>
        <v>17543.189999999999</v>
      </c>
      <c r="G14" s="579">
        <f>SUM(G6:G13)</f>
        <v>34954.995000000003</v>
      </c>
      <c r="H14" s="579">
        <f t="shared" ref="F14:M14" si="4">SUM(H6:H13)</f>
        <v>0</v>
      </c>
      <c r="I14" s="579">
        <f t="shared" si="4"/>
        <v>0</v>
      </c>
      <c r="J14" s="579">
        <f>SUM(J6:J13)</f>
        <v>52498.185000000005</v>
      </c>
      <c r="K14" s="579">
        <f t="shared" si="4"/>
        <v>22297.537215517241</v>
      </c>
      <c r="L14" s="579">
        <f t="shared" si="4"/>
        <v>74795.722215517235</v>
      </c>
      <c r="M14" s="579">
        <f>SUM(M6:M13)</f>
        <v>11212501.664371295</v>
      </c>
      <c r="N14" s="254"/>
      <c r="O14" s="254"/>
      <c r="P14" s="254"/>
    </row>
    <row r="15" spans="1:16" ht="15.75" thickTop="1" x14ac:dyDescent="0.25">
      <c r="N15" s="254"/>
      <c r="O15" s="254"/>
    </row>
    <row r="16" spans="1:16" x14ac:dyDescent="0.25">
      <c r="B16" s="584" t="s">
        <v>402</v>
      </c>
      <c r="C16" s="584"/>
      <c r="D16" s="584"/>
      <c r="E16" s="581"/>
      <c r="F16" s="168">
        <f>F14/J14</f>
        <v>0.33416755264967724</v>
      </c>
      <c r="G16" s="168">
        <f>+G14/J14</f>
        <v>0.66583244735032265</v>
      </c>
      <c r="H16" s="168">
        <f>+H14/J14</f>
        <v>0</v>
      </c>
      <c r="I16" s="168">
        <f>+I14/J14</f>
        <v>0</v>
      </c>
      <c r="J16" s="188">
        <f>SUM(F16:I16)</f>
        <v>0.99999999999999989</v>
      </c>
      <c r="K16" s="170"/>
      <c r="L16" s="170"/>
      <c r="M16" s="170"/>
      <c r="N16" s="254"/>
      <c r="O16" s="254"/>
    </row>
    <row r="17" spans="2:15" ht="15.75" thickBot="1" x14ac:dyDescent="0.3">
      <c r="N17" s="255"/>
      <c r="O17" s="256"/>
    </row>
    <row r="18" spans="2:15" ht="15.75" thickTop="1" x14ac:dyDescent="0.25">
      <c r="F18" s="189"/>
    </row>
    <row r="22" spans="2:15" s="69" customFormat="1" x14ac:dyDescent="0.25">
      <c r="B22" s="46"/>
      <c r="C22" s="46"/>
      <c r="D22" s="46"/>
      <c r="E22" s="46"/>
      <c r="F22" s="47"/>
      <c r="G22" s="47"/>
      <c r="H22" s="47"/>
      <c r="I22" s="47"/>
      <c r="J22" s="48"/>
      <c r="K22" s="47"/>
      <c r="L22" s="47"/>
      <c r="M22" s="47"/>
    </row>
    <row r="24" spans="2:15" s="172" customFormat="1" x14ac:dyDescent="0.25">
      <c r="B24" s="46"/>
      <c r="C24" s="46"/>
      <c r="D24" s="46"/>
      <c r="E24" s="46"/>
      <c r="F24" s="47"/>
      <c r="G24" s="47"/>
      <c r="H24" s="47"/>
      <c r="I24" s="47"/>
      <c r="J24" s="48"/>
      <c r="K24" s="47"/>
      <c r="L24" s="47"/>
      <c r="M24" s="47"/>
    </row>
  </sheetData>
  <mergeCells count="1">
    <mergeCell ref="B16:D16"/>
  </mergeCells>
  <hyperlinks>
    <hyperlink ref="D8" location="'293'!A1" display="'293'!A1"/>
    <hyperlink ref="D9" location="'294'!A1" display="'294'!A1"/>
    <hyperlink ref="D10" location="'295'!A1" display="'295'!A1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6"/>
  <sheetViews>
    <sheetView workbookViewId="0">
      <selection activeCell="H6" sqref="H6"/>
    </sheetView>
  </sheetViews>
  <sheetFormatPr defaultRowHeight="15" x14ac:dyDescent="0.25"/>
  <cols>
    <col min="1" max="1" width="3" customWidth="1"/>
    <col min="2" max="2" width="10.85546875" bestFit="1" customWidth="1"/>
    <col min="3" max="3" width="10.85546875" customWidth="1"/>
    <col min="4" max="6" width="14.28515625" customWidth="1"/>
    <col min="7" max="8" width="35" customWidth="1"/>
    <col min="9" max="25" width="9.140625" style="46"/>
  </cols>
  <sheetData>
    <row r="1" spans="1:8" x14ac:dyDescent="0.25">
      <c r="A1" s="93" t="s">
        <v>293</v>
      </c>
      <c r="B1" s="46"/>
      <c r="C1" s="46"/>
      <c r="D1" s="47"/>
      <c r="E1" s="47"/>
      <c r="F1" s="47"/>
      <c r="G1" s="47"/>
      <c r="H1" s="47"/>
    </row>
    <row r="2" spans="1:8" x14ac:dyDescent="0.25">
      <c r="A2" s="93" t="s">
        <v>348</v>
      </c>
      <c r="B2" s="46"/>
      <c r="C2" s="46"/>
      <c r="D2" s="47"/>
      <c r="E2" s="47"/>
      <c r="F2" s="47"/>
      <c r="H2" s="48" t="s">
        <v>310</v>
      </c>
    </row>
    <row r="3" spans="1:8" x14ac:dyDescent="0.25">
      <c r="A3" s="46"/>
      <c r="B3" s="46"/>
      <c r="C3" s="46"/>
      <c r="D3" s="47"/>
      <c r="E3" s="47"/>
      <c r="F3" s="47"/>
      <c r="G3" s="47"/>
      <c r="H3" s="47"/>
    </row>
    <row r="4" spans="1:8" ht="15.75" thickBot="1" x14ac:dyDescent="0.3">
      <c r="A4" s="46"/>
      <c r="B4" s="118" t="s">
        <v>358</v>
      </c>
      <c r="C4" s="46"/>
      <c r="D4" s="47"/>
      <c r="E4" s="47"/>
      <c r="F4" s="47"/>
      <c r="G4" s="47"/>
      <c r="H4" s="47"/>
    </row>
    <row r="5" spans="1:8" ht="30.75" thickBot="1" x14ac:dyDescent="0.3">
      <c r="A5" s="46"/>
      <c r="B5" s="114" t="s">
        <v>349</v>
      </c>
      <c r="C5" s="114" t="s">
        <v>322</v>
      </c>
      <c r="D5" s="115" t="s">
        <v>357</v>
      </c>
      <c r="E5" s="116" t="s">
        <v>321</v>
      </c>
      <c r="F5" s="201" t="s">
        <v>352</v>
      </c>
      <c r="G5" s="115" t="s">
        <v>354</v>
      </c>
      <c r="H5" s="115" t="s">
        <v>356</v>
      </c>
    </row>
    <row r="6" spans="1:8" ht="23.25" customHeight="1" x14ac:dyDescent="0.25">
      <c r="A6" s="46"/>
      <c r="B6" s="121" t="s">
        <v>317</v>
      </c>
      <c r="C6" s="109" t="s">
        <v>468</v>
      </c>
      <c r="D6" s="53"/>
      <c r="E6" s="54">
        <f>'Summary Sep'!J6+'Summary Sep'!J7</f>
        <v>20282.685000000001</v>
      </c>
      <c r="F6" s="244">
        <f>E6-D6</f>
        <v>20282.685000000001</v>
      </c>
      <c r="G6" s="133"/>
      <c r="H6" s="124"/>
    </row>
    <row r="7" spans="1:8" ht="23.25" customHeight="1" x14ac:dyDescent="0.25">
      <c r="A7" s="46"/>
      <c r="B7" s="122" t="s">
        <v>318</v>
      </c>
      <c r="C7" s="110" t="s">
        <v>469</v>
      </c>
      <c r="D7" s="59">
        <f>+'SP Sep '!G10+'SP Sep '!G13</f>
        <v>14848.588749999999</v>
      </c>
      <c r="E7" s="60">
        <f>'Summary Sep'!J8</f>
        <v>12196.985000000001</v>
      </c>
      <c r="F7" s="244">
        <f>E7-D7</f>
        <v>-2651.6037499999984</v>
      </c>
      <c r="G7" s="197" t="s">
        <v>355</v>
      </c>
      <c r="H7" s="125"/>
    </row>
    <row r="8" spans="1:8" ht="23.25" customHeight="1" x14ac:dyDescent="0.25">
      <c r="A8" s="46"/>
      <c r="B8" s="122" t="s">
        <v>319</v>
      </c>
      <c r="C8" s="110" t="s">
        <v>470</v>
      </c>
      <c r="D8" s="59">
        <f>'SP Sep '!G23+'SP Sep '!G20</f>
        <v>13970.588749999999</v>
      </c>
      <c r="E8" s="60">
        <f>'Summary Sep'!J9</f>
        <v>12238.627500000001</v>
      </c>
      <c r="F8" s="244">
        <f>E8-D8</f>
        <v>-1731.9612499999985</v>
      </c>
      <c r="G8" s="197" t="s">
        <v>355</v>
      </c>
      <c r="H8" s="125"/>
    </row>
    <row r="9" spans="1:8" ht="23.25" customHeight="1" thickBot="1" x14ac:dyDescent="0.3">
      <c r="A9" s="46"/>
      <c r="B9" s="123" t="s">
        <v>320</v>
      </c>
      <c r="C9" s="111" t="s">
        <v>471</v>
      </c>
      <c r="D9" s="113">
        <f>+'SP Sep '!G30</f>
        <v>13495.28875</v>
      </c>
      <c r="E9" s="243">
        <f>'Summary Sep'!J10</f>
        <v>14891.144999999999</v>
      </c>
      <c r="F9" s="244">
        <f>E9-D9</f>
        <v>1395.8562499999989</v>
      </c>
      <c r="G9" s="197" t="s">
        <v>369</v>
      </c>
      <c r="H9" s="126"/>
    </row>
    <row r="10" spans="1:8" x14ac:dyDescent="0.25">
      <c r="A10" s="46"/>
      <c r="B10" s="46"/>
      <c r="C10" s="46"/>
      <c r="D10" s="47"/>
      <c r="E10" s="47"/>
      <c r="F10" s="47"/>
      <c r="G10" s="47"/>
      <c r="H10" s="47"/>
    </row>
    <row r="11" spans="1:8" ht="15.75" thickBot="1" x14ac:dyDescent="0.3">
      <c r="A11" s="69"/>
      <c r="B11" s="585" t="s">
        <v>311</v>
      </c>
      <c r="C11" s="585"/>
      <c r="D11" s="86">
        <f>SUM(D6:D9)</f>
        <v>42314.466249999998</v>
      </c>
      <c r="E11" s="86">
        <f>SUM(E6:E9)</f>
        <v>59609.442499999997</v>
      </c>
      <c r="F11" s="86">
        <f>SUM(F6:F9)</f>
        <v>17294.976250000003</v>
      </c>
      <c r="G11" s="47"/>
      <c r="H11" s="47"/>
    </row>
    <row r="12" spans="1:8" ht="15.75" thickTop="1" x14ac:dyDescent="0.25">
      <c r="A12" s="46"/>
      <c r="B12" s="93" t="s">
        <v>403</v>
      </c>
      <c r="C12" s="46"/>
      <c r="D12" s="47"/>
      <c r="E12" s="214">
        <f>E11/D11</f>
        <v>1.408724906225185</v>
      </c>
      <c r="F12" s="47"/>
      <c r="G12" s="47"/>
      <c r="H12" s="47"/>
    </row>
    <row r="13" spans="1:8" x14ac:dyDescent="0.25">
      <c r="A13" s="46"/>
      <c r="B13" s="46"/>
      <c r="C13" s="46"/>
      <c r="D13" s="47"/>
      <c r="E13" s="47"/>
      <c r="F13" s="47"/>
      <c r="G13" s="47"/>
      <c r="H13" s="47"/>
    </row>
    <row r="14" spans="1:8" s="46" customFormat="1" x14ac:dyDescent="0.25">
      <c r="B14" s="119" t="s">
        <v>353</v>
      </c>
      <c r="D14" s="47"/>
      <c r="E14" s="47"/>
      <c r="F14" s="47"/>
      <c r="G14" s="47"/>
      <c r="H14" s="47"/>
    </row>
    <row r="15" spans="1:8" s="46" customFormat="1" x14ac:dyDescent="0.25">
      <c r="B15" s="120" t="s">
        <v>368</v>
      </c>
    </row>
    <row r="16" spans="1:8" s="46" customFormat="1" x14ac:dyDescent="0.25"/>
    <row r="17" s="46" customFormat="1" x14ac:dyDescent="0.25"/>
    <row r="18" s="46" customFormat="1" x14ac:dyDescent="0.25"/>
    <row r="19" s="46" customFormat="1" x14ac:dyDescent="0.25"/>
    <row r="20" s="46" customFormat="1" x14ac:dyDescent="0.25"/>
    <row r="21" s="46" customFormat="1" x14ac:dyDescent="0.25"/>
    <row r="22" s="46" customFormat="1" x14ac:dyDescent="0.25"/>
    <row r="23" s="46" customFormat="1" x14ac:dyDescent="0.25"/>
    <row r="24" s="46" customFormat="1" x14ac:dyDescent="0.25"/>
    <row r="25" s="46" customFormat="1" x14ac:dyDescent="0.25"/>
    <row r="26" s="46" customFormat="1" x14ac:dyDescent="0.25"/>
    <row r="27" s="46" customFormat="1" x14ac:dyDescent="0.25"/>
    <row r="28" s="46" customFormat="1" x14ac:dyDescent="0.25"/>
    <row r="29" s="46" customFormat="1" x14ac:dyDescent="0.25"/>
    <row r="30" s="46" customFormat="1" x14ac:dyDescent="0.25"/>
    <row r="31" s="46" customFormat="1" x14ac:dyDescent="0.25"/>
    <row r="32" s="46" customFormat="1" x14ac:dyDescent="0.25"/>
    <row r="33" s="46" customFormat="1" x14ac:dyDescent="0.25"/>
    <row r="34" s="46" customFormat="1" x14ac:dyDescent="0.25"/>
    <row r="35" s="46" customFormat="1" x14ac:dyDescent="0.25"/>
    <row r="36" s="46" customFormat="1" x14ac:dyDescent="0.25"/>
    <row r="37" s="46" customFormat="1" x14ac:dyDescent="0.25"/>
    <row r="38" s="46" customFormat="1" x14ac:dyDescent="0.25"/>
    <row r="39" s="46" customFormat="1" x14ac:dyDescent="0.25"/>
    <row r="40" s="46" customFormat="1" x14ac:dyDescent="0.25"/>
    <row r="41" s="46" customFormat="1" x14ac:dyDescent="0.25"/>
    <row r="42" s="46" customFormat="1" x14ac:dyDescent="0.25"/>
    <row r="43" s="46" customFormat="1" x14ac:dyDescent="0.25"/>
    <row r="44" s="46" customFormat="1" x14ac:dyDescent="0.25"/>
    <row r="45" s="46" customFormat="1" x14ac:dyDescent="0.25"/>
    <row r="46" s="46" customFormat="1" x14ac:dyDescent="0.25"/>
    <row r="47" s="46" customFormat="1" x14ac:dyDescent="0.25"/>
    <row r="48" s="46" customFormat="1" x14ac:dyDescent="0.25"/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  <row r="56" s="46" customFormat="1" x14ac:dyDescent="0.25"/>
    <row r="57" s="46" customFormat="1" x14ac:dyDescent="0.25"/>
    <row r="58" s="46" customFormat="1" x14ac:dyDescent="0.25"/>
    <row r="59" s="46" customFormat="1" x14ac:dyDescent="0.25"/>
    <row r="60" s="46" customFormat="1" x14ac:dyDescent="0.25"/>
    <row r="61" s="46" customFormat="1" x14ac:dyDescent="0.25"/>
    <row r="62" s="46" customFormat="1" x14ac:dyDescent="0.25"/>
    <row r="63" s="46" customFormat="1" x14ac:dyDescent="0.25"/>
    <row r="64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</sheetData>
  <mergeCells count="1">
    <mergeCell ref="B11:C1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6"/>
  <sheetViews>
    <sheetView workbookViewId="0">
      <selection activeCell="H13" sqref="H13"/>
    </sheetView>
  </sheetViews>
  <sheetFormatPr defaultRowHeight="15" x14ac:dyDescent="0.25"/>
  <cols>
    <col min="1" max="1" width="3" customWidth="1"/>
    <col min="2" max="2" width="10.85546875" bestFit="1" customWidth="1"/>
    <col min="3" max="3" width="10.85546875" customWidth="1"/>
    <col min="4" max="6" width="14.28515625" customWidth="1"/>
    <col min="7" max="8" width="35" customWidth="1"/>
    <col min="9" max="25" width="9.140625" style="46"/>
  </cols>
  <sheetData>
    <row r="1" spans="1:8" x14ac:dyDescent="0.25">
      <c r="A1" s="93" t="s">
        <v>293</v>
      </c>
      <c r="B1" s="46"/>
      <c r="C1" s="46"/>
      <c r="D1" s="47"/>
      <c r="E1" s="47"/>
      <c r="F1" s="47"/>
      <c r="G1" s="47"/>
      <c r="H1" s="47"/>
    </row>
    <row r="2" spans="1:8" x14ac:dyDescent="0.25">
      <c r="A2" s="93" t="s">
        <v>348</v>
      </c>
      <c r="B2" s="46"/>
      <c r="C2" s="46"/>
      <c r="D2" s="47"/>
      <c r="E2" s="47"/>
      <c r="F2" s="47"/>
      <c r="H2" s="48" t="s">
        <v>310</v>
      </c>
    </row>
    <row r="3" spans="1:8" x14ac:dyDescent="0.25">
      <c r="A3" s="46"/>
      <c r="B3" s="46"/>
      <c r="C3" s="46"/>
      <c r="D3" s="47"/>
      <c r="E3" s="47"/>
      <c r="F3" s="47"/>
      <c r="G3" s="47"/>
      <c r="H3" s="47"/>
    </row>
    <row r="4" spans="1:8" ht="15.75" thickBot="1" x14ac:dyDescent="0.3">
      <c r="A4" s="46"/>
      <c r="B4" s="118" t="s">
        <v>358</v>
      </c>
      <c r="C4" s="46"/>
      <c r="D4" s="47"/>
      <c r="E4" s="47"/>
      <c r="F4" s="47"/>
      <c r="G4" s="47"/>
      <c r="H4" s="47"/>
    </row>
    <row r="5" spans="1:8" ht="30.75" thickBot="1" x14ac:dyDescent="0.3">
      <c r="A5" s="46"/>
      <c r="B5" s="114" t="s">
        <v>349</v>
      </c>
      <c r="C5" s="114" t="s">
        <v>322</v>
      </c>
      <c r="D5" s="115" t="s">
        <v>357</v>
      </c>
      <c r="E5" s="116" t="s">
        <v>321</v>
      </c>
      <c r="F5" s="201" t="s">
        <v>352</v>
      </c>
      <c r="G5" s="115" t="s">
        <v>354</v>
      </c>
      <c r="H5" s="115" t="s">
        <v>356</v>
      </c>
    </row>
    <row r="6" spans="1:8" ht="23.25" customHeight="1" x14ac:dyDescent="0.25">
      <c r="A6" s="46"/>
      <c r="B6" s="121" t="s">
        <v>317</v>
      </c>
      <c r="C6" s="109" t="s">
        <v>443</v>
      </c>
      <c r="D6" s="53">
        <f>'SP Aug'!G10+'SP Aug'!G13+'SP Aug'!G16+'SP Aug'!G19</f>
        <v>34402.588749999995</v>
      </c>
      <c r="E6" s="54">
        <f>'Summary Aug'!J6</f>
        <v>7099.2321563435416</v>
      </c>
      <c r="F6" s="244">
        <f>E6-D6</f>
        <v>-27303.356593656456</v>
      </c>
      <c r="G6" s="133" t="s">
        <v>355</v>
      </c>
      <c r="H6" s="124"/>
    </row>
    <row r="7" spans="1:8" ht="23.25" customHeight="1" x14ac:dyDescent="0.25">
      <c r="A7" s="46"/>
      <c r="B7" s="122" t="s">
        <v>318</v>
      </c>
      <c r="C7" s="110" t="s">
        <v>444</v>
      </c>
      <c r="D7" s="59">
        <f>'SP Aug'!G26</f>
        <v>13490.357499999998</v>
      </c>
      <c r="E7" s="60">
        <f>'Summary Aug'!J7+'Summary Aug'!J8</f>
        <v>19903.355</v>
      </c>
      <c r="F7" s="244">
        <f>E7-D7</f>
        <v>6412.9975000000013</v>
      </c>
      <c r="G7" s="197" t="s">
        <v>369</v>
      </c>
      <c r="H7" s="125"/>
    </row>
    <row r="8" spans="1:8" ht="23.25" customHeight="1" x14ac:dyDescent="0.25">
      <c r="A8" s="46"/>
      <c r="B8" s="122" t="s">
        <v>319</v>
      </c>
      <c r="C8" s="110" t="s">
        <v>445</v>
      </c>
      <c r="D8" s="59">
        <f>'SP Aug'!G33</f>
        <v>13490.357499999998</v>
      </c>
      <c r="E8" s="60">
        <f>'Summary Aug'!J9+'Summary Aug'!J10+'Summary Aug'!J11</f>
        <v>21227.440000000002</v>
      </c>
      <c r="F8" s="244">
        <f>E8-D8</f>
        <v>7737.0825000000041</v>
      </c>
      <c r="G8" s="197" t="s">
        <v>369</v>
      </c>
      <c r="H8" s="125"/>
    </row>
    <row r="9" spans="1:8" ht="23.25" customHeight="1" thickBot="1" x14ac:dyDescent="0.3">
      <c r="A9" s="46"/>
      <c r="B9" s="123" t="s">
        <v>320</v>
      </c>
      <c r="C9" s="111" t="s">
        <v>446</v>
      </c>
      <c r="D9" s="113">
        <f>'SP Aug'!G40+'SP Aug'!G47</f>
        <v>27015.877499999999</v>
      </c>
      <c r="E9" s="243">
        <f>'Summary Aug'!J12+'Summary Aug'!J13+'Summary Aug'!J14</f>
        <v>29149.21</v>
      </c>
      <c r="F9" s="244">
        <f>E9-D9</f>
        <v>2133.3325000000004</v>
      </c>
      <c r="G9" s="197" t="s">
        <v>369</v>
      </c>
      <c r="H9" s="126"/>
    </row>
    <row r="10" spans="1:8" x14ac:dyDescent="0.25">
      <c r="A10" s="46"/>
      <c r="B10" s="46"/>
      <c r="C10" s="46"/>
      <c r="D10" s="47"/>
      <c r="E10" s="47"/>
      <c r="F10" s="47"/>
      <c r="G10" s="47"/>
      <c r="H10" s="47"/>
    </row>
    <row r="11" spans="1:8" ht="15.75" thickBot="1" x14ac:dyDescent="0.3">
      <c r="A11" s="69"/>
      <c r="B11" s="585" t="s">
        <v>311</v>
      </c>
      <c r="C11" s="585"/>
      <c r="D11" s="86">
        <f>SUM(D6:D9)</f>
        <v>88399.181249999994</v>
      </c>
      <c r="E11" s="86">
        <f>SUM(E6:E9)</f>
        <v>77379.237156343544</v>
      </c>
      <c r="F11" s="86">
        <f>SUM(F6:F9)</f>
        <v>-11019.94409365645</v>
      </c>
      <c r="G11" s="47"/>
      <c r="H11" s="47"/>
    </row>
    <row r="12" spans="1:8" ht="15.75" thickTop="1" x14ac:dyDescent="0.25">
      <c r="A12" s="46"/>
      <c r="B12" s="93" t="s">
        <v>403</v>
      </c>
      <c r="C12" s="46"/>
      <c r="D12" s="47"/>
      <c r="E12" s="214">
        <f>E11/D11</f>
        <v>0.87533884434414433</v>
      </c>
      <c r="F12" s="47"/>
      <c r="G12" s="47"/>
      <c r="H12" s="47"/>
    </row>
    <row r="13" spans="1:8" x14ac:dyDescent="0.25">
      <c r="A13" s="46"/>
      <c r="B13" s="46"/>
      <c r="C13" s="46"/>
      <c r="D13" s="47"/>
      <c r="E13" s="47"/>
      <c r="F13" s="47"/>
      <c r="G13" s="47"/>
      <c r="H13" s="47"/>
    </row>
    <row r="14" spans="1:8" s="46" customFormat="1" x14ac:dyDescent="0.25">
      <c r="B14" s="119" t="s">
        <v>353</v>
      </c>
      <c r="D14" s="47"/>
      <c r="E14" s="47"/>
      <c r="F14" s="47"/>
      <c r="G14" s="47"/>
      <c r="H14" s="47"/>
    </row>
    <row r="15" spans="1:8" s="46" customFormat="1" x14ac:dyDescent="0.25">
      <c r="B15" s="120" t="s">
        <v>368</v>
      </c>
    </row>
    <row r="16" spans="1:8" s="46" customFormat="1" x14ac:dyDescent="0.25"/>
    <row r="17" s="46" customFormat="1" x14ac:dyDescent="0.25"/>
    <row r="18" s="46" customFormat="1" x14ac:dyDescent="0.25"/>
    <row r="19" s="46" customFormat="1" x14ac:dyDescent="0.25"/>
    <row r="20" s="46" customFormat="1" x14ac:dyDescent="0.25"/>
    <row r="21" s="46" customFormat="1" x14ac:dyDescent="0.25"/>
    <row r="22" s="46" customFormat="1" x14ac:dyDescent="0.25"/>
    <row r="23" s="46" customFormat="1" x14ac:dyDescent="0.25"/>
    <row r="24" s="46" customFormat="1" x14ac:dyDescent="0.25"/>
    <row r="25" s="46" customFormat="1" x14ac:dyDescent="0.25"/>
    <row r="26" s="46" customFormat="1" x14ac:dyDescent="0.25"/>
    <row r="27" s="46" customFormat="1" x14ac:dyDescent="0.25"/>
    <row r="28" s="46" customFormat="1" x14ac:dyDescent="0.25"/>
    <row r="29" s="46" customFormat="1" x14ac:dyDescent="0.25"/>
    <row r="30" s="46" customFormat="1" x14ac:dyDescent="0.25"/>
    <row r="31" s="46" customFormat="1" x14ac:dyDescent="0.25"/>
    <row r="32" s="46" customFormat="1" x14ac:dyDescent="0.25"/>
    <row r="33" s="46" customFormat="1" x14ac:dyDescent="0.25"/>
    <row r="34" s="46" customFormat="1" x14ac:dyDescent="0.25"/>
    <row r="35" s="46" customFormat="1" x14ac:dyDescent="0.25"/>
    <row r="36" s="46" customFormat="1" x14ac:dyDescent="0.25"/>
    <row r="37" s="46" customFormat="1" x14ac:dyDescent="0.25"/>
    <row r="38" s="46" customFormat="1" x14ac:dyDescent="0.25"/>
    <row r="39" s="46" customFormat="1" x14ac:dyDescent="0.25"/>
    <row r="40" s="46" customFormat="1" x14ac:dyDescent="0.25"/>
    <row r="41" s="46" customFormat="1" x14ac:dyDescent="0.25"/>
    <row r="42" s="46" customFormat="1" x14ac:dyDescent="0.25"/>
    <row r="43" s="46" customFormat="1" x14ac:dyDescent="0.25"/>
    <row r="44" s="46" customFormat="1" x14ac:dyDescent="0.25"/>
    <row r="45" s="46" customFormat="1" x14ac:dyDescent="0.25"/>
    <row r="46" s="46" customFormat="1" x14ac:dyDescent="0.25"/>
    <row r="47" s="46" customFormat="1" x14ac:dyDescent="0.25"/>
    <row r="48" s="46" customFormat="1" x14ac:dyDescent="0.25"/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  <row r="56" s="46" customFormat="1" x14ac:dyDescent="0.25"/>
    <row r="57" s="46" customFormat="1" x14ac:dyDescent="0.25"/>
    <row r="58" s="46" customFormat="1" x14ac:dyDescent="0.25"/>
    <row r="59" s="46" customFormat="1" x14ac:dyDescent="0.25"/>
    <row r="60" s="46" customFormat="1" x14ac:dyDescent="0.25"/>
    <row r="61" s="46" customFormat="1" x14ac:dyDescent="0.25"/>
    <row r="62" s="46" customFormat="1" x14ac:dyDescent="0.25"/>
    <row r="63" s="46" customFormat="1" x14ac:dyDescent="0.25"/>
    <row r="64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</sheetData>
  <mergeCells count="1">
    <mergeCell ref="B11:C1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6"/>
  <sheetViews>
    <sheetView workbookViewId="0">
      <selection activeCell="F7" sqref="F7"/>
    </sheetView>
  </sheetViews>
  <sheetFormatPr defaultRowHeight="15" x14ac:dyDescent="0.25"/>
  <cols>
    <col min="1" max="1" width="3" customWidth="1"/>
    <col min="2" max="2" width="10.85546875" bestFit="1" customWidth="1"/>
    <col min="3" max="3" width="10.85546875" customWidth="1"/>
    <col min="4" max="6" width="14.28515625" customWidth="1"/>
    <col min="7" max="8" width="35" customWidth="1"/>
    <col min="9" max="25" width="9.140625" style="46"/>
  </cols>
  <sheetData>
    <row r="1" spans="1:8" x14ac:dyDescent="0.25">
      <c r="A1" s="93" t="s">
        <v>293</v>
      </c>
      <c r="B1" s="46"/>
      <c r="C1" s="46"/>
      <c r="D1" s="47"/>
      <c r="E1" s="47"/>
      <c r="F1" s="47"/>
      <c r="G1" s="47"/>
      <c r="H1" s="47"/>
    </row>
    <row r="2" spans="1:8" x14ac:dyDescent="0.25">
      <c r="A2" s="93" t="s">
        <v>348</v>
      </c>
      <c r="B2" s="46"/>
      <c r="C2" s="46"/>
      <c r="D2" s="47"/>
      <c r="E2" s="47"/>
      <c r="F2" s="47"/>
      <c r="H2" s="48" t="s">
        <v>310</v>
      </c>
    </row>
    <row r="3" spans="1:8" x14ac:dyDescent="0.25">
      <c r="A3" s="46"/>
      <c r="B3" s="46"/>
      <c r="C3" s="46"/>
      <c r="D3" s="47"/>
      <c r="E3" s="47"/>
      <c r="F3" s="47"/>
      <c r="G3" s="47"/>
      <c r="H3" s="47"/>
    </row>
    <row r="4" spans="1:8" ht="15.75" thickBot="1" x14ac:dyDescent="0.3">
      <c r="A4" s="46"/>
      <c r="B4" s="118" t="s">
        <v>358</v>
      </c>
      <c r="C4" s="46"/>
      <c r="D4" s="47"/>
      <c r="E4" s="47"/>
      <c r="F4" s="47"/>
      <c r="G4" s="47"/>
      <c r="H4" s="47"/>
    </row>
    <row r="5" spans="1:8" ht="30.75" thickBot="1" x14ac:dyDescent="0.3">
      <c r="A5" s="46"/>
      <c r="B5" s="114" t="s">
        <v>349</v>
      </c>
      <c r="C5" s="114" t="s">
        <v>322</v>
      </c>
      <c r="D5" s="115" t="s">
        <v>357</v>
      </c>
      <c r="E5" s="116" t="s">
        <v>321</v>
      </c>
      <c r="F5" s="117" t="s">
        <v>352</v>
      </c>
      <c r="G5" s="115" t="s">
        <v>354</v>
      </c>
      <c r="H5" s="115" t="s">
        <v>356</v>
      </c>
    </row>
    <row r="6" spans="1:8" ht="23.25" customHeight="1" x14ac:dyDescent="0.25">
      <c r="A6" s="46"/>
      <c r="B6" s="121" t="s">
        <v>317</v>
      </c>
      <c r="C6" s="109" t="s">
        <v>359</v>
      </c>
      <c r="D6" s="53">
        <f>'SP Jul 16'!G10</f>
        <v>13492.357499999998</v>
      </c>
      <c r="E6" s="53">
        <f>'Summary July'!I6+'Summary July'!I7+'Summary July'!I8+'Summary July'!I9</f>
        <v>28576.524892464862</v>
      </c>
      <c r="F6" s="127">
        <f>E6-D6</f>
        <v>15084.167392464864</v>
      </c>
      <c r="G6" s="131" t="s">
        <v>367</v>
      </c>
      <c r="H6" s="124"/>
    </row>
    <row r="7" spans="1:8" ht="23.25" customHeight="1" x14ac:dyDescent="0.25">
      <c r="A7" s="46"/>
      <c r="B7" s="122" t="s">
        <v>318</v>
      </c>
      <c r="C7" s="110" t="s">
        <v>360</v>
      </c>
      <c r="D7" s="59">
        <f>'SP Jul 16'!G13+'SP Jul 16'!G20</f>
        <v>18167.418750000001</v>
      </c>
      <c r="E7" s="59">
        <f>'Summary July'!I10+'Summary July'!I11</f>
        <v>15455.835000000001</v>
      </c>
      <c r="F7" s="128">
        <f>D7-E7</f>
        <v>2711.5837499999998</v>
      </c>
      <c r="G7" s="132" t="s">
        <v>367</v>
      </c>
      <c r="H7" s="125"/>
    </row>
    <row r="8" spans="1:8" ht="23.25" customHeight="1" x14ac:dyDescent="0.25">
      <c r="A8" s="46"/>
      <c r="B8" s="122" t="s">
        <v>319</v>
      </c>
      <c r="C8" s="110" t="s">
        <v>361</v>
      </c>
      <c r="D8" s="59">
        <f>'SP Jul 16'!G27</f>
        <v>13490.357499999998</v>
      </c>
      <c r="E8" s="59">
        <f>'Summary July'!I12</f>
        <v>16021.010000000002</v>
      </c>
      <c r="F8" s="128">
        <f t="shared" ref="F8:F9" si="0">D8-E8</f>
        <v>-2530.6525000000038</v>
      </c>
      <c r="G8" s="155" t="s">
        <v>367</v>
      </c>
      <c r="H8" s="125"/>
    </row>
    <row r="9" spans="1:8" ht="23.25" customHeight="1" thickBot="1" x14ac:dyDescent="0.3">
      <c r="A9" s="46"/>
      <c r="B9" s="123" t="s">
        <v>320</v>
      </c>
      <c r="C9" s="111" t="s">
        <v>426</v>
      </c>
      <c r="D9" s="113">
        <f>'SP Jul 16'!G37+'SP Jul 16'!G40+'SP Jul 16'!G34</f>
        <v>27101.65</v>
      </c>
      <c r="E9" s="113">
        <f>'Summary July'!I13+'Summary July'!I14+'Summary July'!I15+'Summary July'!I16+'Summary July'!I17</f>
        <v>20061.452000000001</v>
      </c>
      <c r="F9" s="227">
        <f t="shared" si="0"/>
        <v>7040.1980000000003</v>
      </c>
      <c r="G9" s="156" t="s">
        <v>367</v>
      </c>
      <c r="H9" s="126"/>
    </row>
    <row r="10" spans="1:8" x14ac:dyDescent="0.25">
      <c r="A10" s="46"/>
      <c r="B10" s="46"/>
      <c r="C10" s="46"/>
      <c r="D10" s="47"/>
      <c r="E10" s="47"/>
      <c r="F10" s="47"/>
      <c r="G10" s="47"/>
      <c r="H10" s="47"/>
    </row>
    <row r="11" spans="1:8" ht="15.75" thickBot="1" x14ac:dyDescent="0.3">
      <c r="A11" s="69"/>
      <c r="B11" s="585" t="s">
        <v>311</v>
      </c>
      <c r="C11" s="585"/>
      <c r="D11" s="86">
        <f>SUM(D6:D9)</f>
        <v>72251.783750000002</v>
      </c>
      <c r="E11" s="86">
        <f>SUM(E6:E9)</f>
        <v>80114.821892464868</v>
      </c>
      <c r="F11" s="86">
        <f>SUM(F6:F9)</f>
        <v>22305.296642464858</v>
      </c>
      <c r="G11" s="47"/>
      <c r="H11" s="47"/>
    </row>
    <row r="12" spans="1:8" ht="15.75" thickTop="1" x14ac:dyDescent="0.25">
      <c r="A12" s="46"/>
      <c r="B12" s="93" t="s">
        <v>403</v>
      </c>
      <c r="C12" s="46"/>
      <c r="D12" s="47"/>
      <c r="E12" s="214">
        <f>E11/D11</f>
        <v>1.1088282909342686</v>
      </c>
      <c r="F12" s="47"/>
      <c r="G12" s="47"/>
      <c r="H12" s="47"/>
    </row>
    <row r="13" spans="1:8" x14ac:dyDescent="0.25">
      <c r="A13" s="46"/>
      <c r="B13" s="46"/>
      <c r="C13" s="46"/>
      <c r="D13" s="47"/>
      <c r="E13" s="47"/>
      <c r="F13" s="47"/>
      <c r="G13" s="47"/>
      <c r="H13" s="47"/>
    </row>
    <row r="14" spans="1:8" s="46" customFormat="1" x14ac:dyDescent="0.25">
      <c r="B14" s="119" t="s">
        <v>353</v>
      </c>
      <c r="D14" s="47"/>
      <c r="E14" s="47"/>
      <c r="F14" s="47"/>
      <c r="G14" s="47"/>
      <c r="H14" s="47"/>
    </row>
    <row r="15" spans="1:8" s="46" customFormat="1" x14ac:dyDescent="0.25">
      <c r="B15" s="120" t="s">
        <v>368</v>
      </c>
    </row>
    <row r="16" spans="1:8" s="46" customFormat="1" x14ac:dyDescent="0.25"/>
    <row r="17" s="46" customFormat="1" x14ac:dyDescent="0.25"/>
    <row r="18" s="46" customFormat="1" x14ac:dyDescent="0.25"/>
    <row r="19" s="46" customFormat="1" x14ac:dyDescent="0.25"/>
    <row r="20" s="46" customFormat="1" x14ac:dyDescent="0.25"/>
    <row r="21" s="46" customFormat="1" x14ac:dyDescent="0.25"/>
    <row r="22" s="46" customFormat="1" x14ac:dyDescent="0.25"/>
    <row r="23" s="46" customFormat="1" x14ac:dyDescent="0.25"/>
    <row r="24" s="46" customFormat="1" x14ac:dyDescent="0.25"/>
    <row r="25" s="46" customFormat="1" x14ac:dyDescent="0.25"/>
    <row r="26" s="46" customFormat="1" x14ac:dyDescent="0.25"/>
    <row r="27" s="46" customFormat="1" x14ac:dyDescent="0.25"/>
    <row r="28" s="46" customFormat="1" x14ac:dyDescent="0.25"/>
    <row r="29" s="46" customFormat="1" x14ac:dyDescent="0.25"/>
    <row r="30" s="46" customFormat="1" x14ac:dyDescent="0.25"/>
    <row r="31" s="46" customFormat="1" x14ac:dyDescent="0.25"/>
    <row r="32" s="46" customFormat="1" x14ac:dyDescent="0.25"/>
    <row r="33" s="46" customFormat="1" x14ac:dyDescent="0.25"/>
    <row r="34" s="46" customFormat="1" x14ac:dyDescent="0.25"/>
    <row r="35" s="46" customFormat="1" x14ac:dyDescent="0.25"/>
    <row r="36" s="46" customFormat="1" x14ac:dyDescent="0.25"/>
    <row r="37" s="46" customFormat="1" x14ac:dyDescent="0.25"/>
    <row r="38" s="46" customFormat="1" x14ac:dyDescent="0.25"/>
    <row r="39" s="46" customFormat="1" x14ac:dyDescent="0.25"/>
    <row r="40" s="46" customFormat="1" x14ac:dyDescent="0.25"/>
    <row r="41" s="46" customFormat="1" x14ac:dyDescent="0.25"/>
    <row r="42" s="46" customFormat="1" x14ac:dyDescent="0.25"/>
    <row r="43" s="46" customFormat="1" x14ac:dyDescent="0.25"/>
    <row r="44" s="46" customFormat="1" x14ac:dyDescent="0.25"/>
    <row r="45" s="46" customFormat="1" x14ac:dyDescent="0.25"/>
    <row r="46" s="46" customFormat="1" x14ac:dyDescent="0.25"/>
    <row r="47" s="46" customFormat="1" x14ac:dyDescent="0.25"/>
    <row r="48" s="46" customFormat="1" x14ac:dyDescent="0.25"/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  <row r="56" s="46" customFormat="1" x14ac:dyDescent="0.25"/>
    <row r="57" s="46" customFormat="1" x14ac:dyDescent="0.25"/>
    <row r="58" s="46" customFormat="1" x14ac:dyDescent="0.25"/>
    <row r="59" s="46" customFormat="1" x14ac:dyDescent="0.25"/>
    <row r="60" s="46" customFormat="1" x14ac:dyDescent="0.25"/>
    <row r="61" s="46" customFormat="1" x14ac:dyDescent="0.25"/>
    <row r="62" s="46" customFormat="1" x14ac:dyDescent="0.25"/>
    <row r="63" s="46" customFormat="1" x14ac:dyDescent="0.25"/>
    <row r="64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</sheetData>
  <mergeCells count="1">
    <mergeCell ref="B11:C1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7"/>
  <sheetViews>
    <sheetView workbookViewId="0">
      <selection activeCell="A9" sqref="A9"/>
    </sheetView>
  </sheetViews>
  <sheetFormatPr defaultRowHeight="15" x14ac:dyDescent="0.25"/>
  <cols>
    <col min="1" max="1" width="3" customWidth="1"/>
    <col min="2" max="2" width="10.85546875" bestFit="1" customWidth="1"/>
    <col min="3" max="3" width="12.28515625" customWidth="1"/>
    <col min="4" max="6" width="14.28515625" customWidth="1"/>
    <col min="7" max="8" width="35" customWidth="1"/>
    <col min="9" max="25" width="9.140625" style="46"/>
  </cols>
  <sheetData>
    <row r="1" spans="1:8" x14ac:dyDescent="0.25">
      <c r="A1" s="93" t="s">
        <v>293</v>
      </c>
      <c r="B1" s="46"/>
      <c r="C1" s="46"/>
      <c r="D1" s="47"/>
      <c r="E1" s="47"/>
      <c r="F1" s="47"/>
      <c r="G1" s="47"/>
      <c r="H1" s="47"/>
    </row>
    <row r="2" spans="1:8" x14ac:dyDescent="0.25">
      <c r="A2" s="93" t="s">
        <v>348</v>
      </c>
      <c r="B2" s="46"/>
      <c r="C2" s="46"/>
      <c r="D2" s="47"/>
      <c r="E2" s="47"/>
      <c r="F2" s="47"/>
      <c r="H2" s="48" t="s">
        <v>310</v>
      </c>
    </row>
    <row r="3" spans="1:8" x14ac:dyDescent="0.25">
      <c r="A3" s="46"/>
      <c r="B3" s="46"/>
      <c r="C3" s="46"/>
      <c r="D3" s="47"/>
      <c r="E3" s="47"/>
      <c r="F3" s="47"/>
      <c r="G3" s="47"/>
      <c r="H3" s="47"/>
    </row>
    <row r="4" spans="1:8" ht="15.75" thickBot="1" x14ac:dyDescent="0.3">
      <c r="A4" s="46"/>
      <c r="B4" s="118" t="s">
        <v>316</v>
      </c>
      <c r="C4" s="46"/>
      <c r="D4" s="47"/>
      <c r="E4" s="47"/>
      <c r="F4" s="47"/>
      <c r="G4" s="47"/>
      <c r="H4" s="47"/>
    </row>
    <row r="5" spans="1:8" ht="30.75" thickBot="1" x14ac:dyDescent="0.3">
      <c r="A5" s="46"/>
      <c r="B5" s="190" t="s">
        <v>349</v>
      </c>
      <c r="C5" s="190" t="s">
        <v>322</v>
      </c>
      <c r="D5" s="192" t="s">
        <v>357</v>
      </c>
      <c r="E5" s="191" t="s">
        <v>321</v>
      </c>
      <c r="F5" s="201" t="s">
        <v>352</v>
      </c>
      <c r="G5" s="192" t="s">
        <v>354</v>
      </c>
      <c r="H5" s="192" t="s">
        <v>356</v>
      </c>
    </row>
    <row r="6" spans="1:8" ht="23.25" customHeight="1" x14ac:dyDescent="0.25">
      <c r="A6" s="46"/>
      <c r="B6" s="202" t="s">
        <v>317</v>
      </c>
      <c r="C6" s="199" t="s">
        <v>418</v>
      </c>
      <c r="D6" s="199"/>
      <c r="E6" s="203">
        <f>'Summary Jun'!I6</f>
        <v>9301.2479999999996</v>
      </c>
      <c r="F6" s="199"/>
      <c r="G6" s="199"/>
      <c r="H6" s="200"/>
    </row>
    <row r="7" spans="1:8" ht="23.25" customHeight="1" x14ac:dyDescent="0.25">
      <c r="A7" s="46"/>
      <c r="B7" s="193" t="s">
        <v>318</v>
      </c>
      <c r="C7" s="194" t="s">
        <v>344</v>
      </c>
      <c r="D7" s="195">
        <f>'SP Jun 16'!F8</f>
        <v>11000</v>
      </c>
      <c r="E7" s="195">
        <f>'Summary Jun'!I7+'Summary Jun'!I8</f>
        <v>11021.439999999999</v>
      </c>
      <c r="F7" s="196">
        <f>E7-D7</f>
        <v>21.43999999999869</v>
      </c>
      <c r="G7" s="197" t="s">
        <v>369</v>
      </c>
      <c r="H7" s="198"/>
    </row>
    <row r="8" spans="1:8" ht="23.25" customHeight="1" x14ac:dyDescent="0.25">
      <c r="A8" s="46"/>
      <c r="B8" s="122" t="s">
        <v>319</v>
      </c>
      <c r="C8" s="110" t="s">
        <v>345</v>
      </c>
      <c r="D8" s="59">
        <f>'SP Jun 16'!F14</f>
        <v>11000</v>
      </c>
      <c r="E8" s="59">
        <f>'Summary Jun'!I9+'Summary Jun'!I10+'Summary Jun'!I11</f>
        <v>42625.615000000005</v>
      </c>
      <c r="F8" s="128">
        <f>E8-D8</f>
        <v>31625.615000000005</v>
      </c>
      <c r="G8" s="132" t="s">
        <v>369</v>
      </c>
      <c r="H8" s="125"/>
    </row>
    <row r="9" spans="1:8" ht="23.25" customHeight="1" x14ac:dyDescent="0.25">
      <c r="A9" s="46"/>
      <c r="B9" s="122" t="s">
        <v>320</v>
      </c>
      <c r="C9" s="110" t="s">
        <v>346</v>
      </c>
      <c r="D9" s="59">
        <f>'SP Jun 16'!F19+'SP Jun 16'!F25</f>
        <v>25123</v>
      </c>
      <c r="E9" s="59">
        <f>'Summary Jun'!I12+'Summary Jun'!I13</f>
        <v>14979.61</v>
      </c>
      <c r="F9" s="129">
        <f>E9-D9</f>
        <v>-10143.39</v>
      </c>
      <c r="G9" s="133" t="s">
        <v>355</v>
      </c>
      <c r="H9" s="125"/>
    </row>
    <row r="10" spans="1:8" ht="23.25" customHeight="1" thickBot="1" x14ac:dyDescent="0.3">
      <c r="A10" s="46"/>
      <c r="B10" s="123" t="s">
        <v>417</v>
      </c>
      <c r="C10" s="111" t="s">
        <v>347</v>
      </c>
      <c r="D10" s="113">
        <f>'SP Jun 16'!F31+'SP Jun 16'!F37</f>
        <v>55961</v>
      </c>
      <c r="E10" s="113">
        <f>'Summary Jun'!I14</f>
        <v>6980.11</v>
      </c>
      <c r="F10" s="130">
        <f>+E10-D10</f>
        <v>-48980.89</v>
      </c>
      <c r="G10" s="134" t="s">
        <v>355</v>
      </c>
      <c r="H10" s="126"/>
    </row>
    <row r="11" spans="1:8" x14ac:dyDescent="0.25">
      <c r="A11" s="46"/>
      <c r="B11" s="46"/>
      <c r="C11" s="46"/>
      <c r="D11" s="47"/>
      <c r="E11" s="47"/>
      <c r="F11" s="47"/>
      <c r="G11" s="47"/>
      <c r="H11" s="47"/>
    </row>
    <row r="12" spans="1:8" ht="15.75" thickBot="1" x14ac:dyDescent="0.3">
      <c r="A12" s="69"/>
      <c r="B12" s="585" t="s">
        <v>311</v>
      </c>
      <c r="C12" s="585"/>
      <c r="D12" s="86">
        <f>SUM(D6:D10)</f>
        <v>103084</v>
      </c>
      <c r="E12" s="86">
        <f>SUM(E6:E10)</f>
        <v>84908.023000000001</v>
      </c>
      <c r="F12" s="86">
        <f>SUM(F6:F10)</f>
        <v>-27477.224999999995</v>
      </c>
      <c r="G12" s="47"/>
      <c r="H12" s="47"/>
    </row>
    <row r="13" spans="1:8" ht="15.75" thickTop="1" x14ac:dyDescent="0.25">
      <c r="A13" s="46"/>
      <c r="B13" s="93" t="s">
        <v>403</v>
      </c>
      <c r="C13" s="93"/>
      <c r="D13" s="47"/>
      <c r="E13" s="174">
        <f>+E12/D12</f>
        <v>0.82367800046563966</v>
      </c>
      <c r="F13" s="47"/>
      <c r="G13" s="47"/>
      <c r="H13" s="47"/>
    </row>
    <row r="14" spans="1:8" x14ac:dyDescent="0.25">
      <c r="A14" s="46"/>
      <c r="B14" s="46"/>
      <c r="C14" s="46"/>
      <c r="D14" s="47"/>
      <c r="E14" s="47"/>
      <c r="F14" s="47"/>
      <c r="G14" s="47"/>
      <c r="H14" s="47"/>
    </row>
    <row r="15" spans="1:8" s="46" customFormat="1" x14ac:dyDescent="0.25">
      <c r="B15" s="119" t="s">
        <v>353</v>
      </c>
      <c r="D15" s="47"/>
      <c r="E15" s="47"/>
      <c r="F15" s="47"/>
      <c r="G15" s="47"/>
      <c r="H15" s="47"/>
    </row>
    <row r="16" spans="1:8" s="46" customFormat="1" x14ac:dyDescent="0.25">
      <c r="B16" s="120" t="s">
        <v>368</v>
      </c>
    </row>
    <row r="17" s="46" customFormat="1" x14ac:dyDescent="0.25"/>
    <row r="18" s="46" customFormat="1" x14ac:dyDescent="0.25"/>
    <row r="19" s="46" customFormat="1" x14ac:dyDescent="0.25"/>
    <row r="20" s="46" customFormat="1" x14ac:dyDescent="0.25"/>
    <row r="21" s="46" customFormat="1" x14ac:dyDescent="0.25"/>
    <row r="22" s="46" customFormat="1" x14ac:dyDescent="0.25"/>
    <row r="23" s="46" customFormat="1" x14ac:dyDescent="0.25"/>
    <row r="24" s="46" customFormat="1" x14ac:dyDescent="0.25"/>
    <row r="25" s="46" customFormat="1" x14ac:dyDescent="0.25"/>
    <row r="26" s="46" customFormat="1" x14ac:dyDescent="0.25"/>
    <row r="27" s="46" customFormat="1" x14ac:dyDescent="0.25"/>
    <row r="28" s="46" customFormat="1" x14ac:dyDescent="0.25"/>
    <row r="29" s="46" customFormat="1" x14ac:dyDescent="0.25"/>
    <row r="30" s="46" customFormat="1" x14ac:dyDescent="0.25"/>
    <row r="31" s="46" customFormat="1" x14ac:dyDescent="0.25"/>
    <row r="32" s="46" customFormat="1" x14ac:dyDescent="0.25"/>
    <row r="33" s="46" customFormat="1" x14ac:dyDescent="0.25"/>
    <row r="34" s="46" customFormat="1" x14ac:dyDescent="0.25"/>
    <row r="35" s="46" customFormat="1" x14ac:dyDescent="0.25"/>
    <row r="36" s="46" customFormat="1" x14ac:dyDescent="0.25"/>
    <row r="37" s="46" customFormat="1" x14ac:dyDescent="0.25"/>
    <row r="38" s="46" customFormat="1" x14ac:dyDescent="0.25"/>
    <row r="39" s="46" customFormat="1" x14ac:dyDescent="0.25"/>
    <row r="40" s="46" customFormat="1" x14ac:dyDescent="0.25"/>
    <row r="41" s="46" customFormat="1" x14ac:dyDescent="0.25"/>
    <row r="42" s="46" customFormat="1" x14ac:dyDescent="0.25"/>
    <row r="43" s="46" customFormat="1" x14ac:dyDescent="0.25"/>
    <row r="44" s="46" customFormat="1" x14ac:dyDescent="0.25"/>
    <row r="45" s="46" customFormat="1" x14ac:dyDescent="0.25"/>
    <row r="46" s="46" customFormat="1" x14ac:dyDescent="0.25"/>
    <row r="47" s="46" customFormat="1" x14ac:dyDescent="0.25"/>
    <row r="48" s="46" customFormat="1" x14ac:dyDescent="0.25"/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  <row r="56" s="46" customFormat="1" x14ac:dyDescent="0.25"/>
    <row r="57" s="46" customFormat="1" x14ac:dyDescent="0.25"/>
    <row r="58" s="46" customFormat="1" x14ac:dyDescent="0.25"/>
    <row r="59" s="46" customFormat="1" x14ac:dyDescent="0.25"/>
    <row r="60" s="46" customFormat="1" x14ac:dyDescent="0.25"/>
    <row r="61" s="46" customFormat="1" x14ac:dyDescent="0.25"/>
    <row r="62" s="46" customFormat="1" x14ac:dyDescent="0.25"/>
    <row r="63" s="46" customFormat="1" x14ac:dyDescent="0.25"/>
    <row r="64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  <row r="77" s="46" customFormat="1" x14ac:dyDescent="0.25"/>
  </sheetData>
  <mergeCells count="1">
    <mergeCell ref="B12:C12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topLeftCell="A20" workbookViewId="0">
      <selection activeCell="F36" sqref="F36"/>
    </sheetView>
  </sheetViews>
  <sheetFormatPr defaultRowHeight="15" x14ac:dyDescent="0.25"/>
  <cols>
    <col min="2" max="2" width="13.85546875" customWidth="1"/>
    <col min="3" max="3" width="19.85546875" customWidth="1"/>
    <col min="4" max="4" width="29.140625" customWidth="1"/>
    <col min="5" max="5" width="15.85546875" customWidth="1"/>
    <col min="6" max="6" width="13.42578125" customWidth="1"/>
    <col min="7" max="7" width="5.5703125" customWidth="1"/>
    <col min="8" max="8" width="6.28515625" customWidth="1"/>
    <col min="9" max="9" width="2" customWidth="1"/>
    <col min="10" max="10" width="2.28515625" customWidth="1"/>
    <col min="11" max="11" width="9.28515625" customWidth="1"/>
    <col min="12" max="12" width="1.85546875" customWidth="1"/>
    <col min="13" max="14" width="9.140625" customWidth="1"/>
    <col min="15" max="15" width="1.85546875" customWidth="1"/>
    <col min="16" max="16" width="3.28515625" customWidth="1"/>
    <col min="17" max="17" width="9.140625" customWidth="1"/>
    <col min="18" max="18" width="2.5703125" customWidth="1"/>
  </cols>
  <sheetData>
    <row r="1" spans="2:6" ht="15.75" thickBot="1" x14ac:dyDescent="0.3"/>
    <row r="2" spans="2:6" ht="15.75" thickBot="1" x14ac:dyDescent="0.3">
      <c r="B2" s="586" t="s">
        <v>589</v>
      </c>
      <c r="C2" s="587"/>
      <c r="D2" s="587"/>
      <c r="E2" s="587"/>
      <c r="F2" s="588"/>
    </row>
    <row r="3" spans="2:6" x14ac:dyDescent="0.25">
      <c r="B3" s="589" t="s">
        <v>324</v>
      </c>
      <c r="C3" s="589" t="s">
        <v>325</v>
      </c>
      <c r="D3" s="589" t="s">
        <v>326</v>
      </c>
      <c r="E3" s="217" t="s">
        <v>363</v>
      </c>
      <c r="F3" s="589" t="s">
        <v>328</v>
      </c>
    </row>
    <row r="4" spans="2:6" ht="29.25" customHeight="1" thickBot="1" x14ac:dyDescent="0.3">
      <c r="B4" s="590"/>
      <c r="C4" s="590"/>
      <c r="D4" s="590"/>
      <c r="E4" s="136" t="s">
        <v>364</v>
      </c>
      <c r="F4" s="590"/>
    </row>
    <row r="5" spans="2:6" ht="15.75" thickBot="1" x14ac:dyDescent="0.3">
      <c r="B5" s="288">
        <v>42683</v>
      </c>
      <c r="C5" s="289" t="s">
        <v>330</v>
      </c>
      <c r="D5" s="138" t="s">
        <v>331</v>
      </c>
      <c r="E5" s="230">
        <v>6000</v>
      </c>
      <c r="F5" s="225"/>
    </row>
    <row r="6" spans="2:6" ht="15.75" thickBot="1" x14ac:dyDescent="0.3">
      <c r="B6" s="225"/>
      <c r="C6" s="225"/>
      <c r="D6" s="138" t="s">
        <v>332</v>
      </c>
      <c r="E6" s="230">
        <v>150</v>
      </c>
      <c r="F6" s="225"/>
    </row>
    <row r="7" spans="2:6" ht="15.75" thickBot="1" x14ac:dyDescent="0.3">
      <c r="B7" s="286"/>
      <c r="C7" s="286"/>
      <c r="D7" s="138" t="s">
        <v>333</v>
      </c>
      <c r="E7" s="230">
        <v>2600</v>
      </c>
      <c r="F7" s="225"/>
    </row>
    <row r="8" spans="2:6" ht="15.75" thickBot="1" x14ac:dyDescent="0.3">
      <c r="B8" s="286"/>
      <c r="C8" s="286"/>
      <c r="D8" s="138" t="s">
        <v>590</v>
      </c>
      <c r="E8" s="230">
        <v>747</v>
      </c>
      <c r="F8" s="225"/>
    </row>
    <row r="9" spans="2:6" ht="15.75" thickBot="1" x14ac:dyDescent="0.3">
      <c r="B9" s="225"/>
      <c r="C9" s="225"/>
      <c r="D9" s="138" t="s">
        <v>334</v>
      </c>
      <c r="E9" s="230">
        <v>270</v>
      </c>
      <c r="F9" s="225"/>
    </row>
    <row r="10" spans="2:6" ht="15.75" thickBot="1" x14ac:dyDescent="0.3">
      <c r="B10" s="289"/>
      <c r="C10" s="289"/>
      <c r="D10" s="138" t="s">
        <v>365</v>
      </c>
      <c r="E10" s="230">
        <v>18.850000000000001</v>
      </c>
      <c r="F10" s="225"/>
    </row>
    <row r="11" spans="2:6" ht="15.75" thickBot="1" x14ac:dyDescent="0.3">
      <c r="B11" s="225"/>
      <c r="C11" s="225"/>
      <c r="D11" s="138"/>
      <c r="E11" s="230"/>
      <c r="F11" s="224">
        <f>E5+E6+E7+E8+E9+E10</f>
        <v>9785.85</v>
      </c>
    </row>
    <row r="12" spans="2:6" ht="15.75" thickBot="1" x14ac:dyDescent="0.3">
      <c r="B12" s="289"/>
      <c r="C12" s="289"/>
      <c r="D12" s="138"/>
      <c r="E12" s="230"/>
      <c r="F12" s="224"/>
    </row>
    <row r="13" spans="2:6" ht="15.75" thickBot="1" x14ac:dyDescent="0.3">
      <c r="B13" s="285">
        <v>42690</v>
      </c>
      <c r="C13" s="225" t="s">
        <v>330</v>
      </c>
      <c r="D13" s="138" t="s">
        <v>331</v>
      </c>
      <c r="E13" s="230">
        <v>6000</v>
      </c>
      <c r="F13" s="225"/>
    </row>
    <row r="14" spans="2:6" ht="15.75" thickBot="1" x14ac:dyDescent="0.3">
      <c r="B14" s="225"/>
      <c r="C14" s="225"/>
      <c r="D14" s="138" t="s">
        <v>332</v>
      </c>
      <c r="E14" s="230">
        <v>150</v>
      </c>
      <c r="F14" s="225"/>
    </row>
    <row r="15" spans="2:6" ht="15.75" thickBot="1" x14ac:dyDescent="0.3">
      <c r="B15" s="286"/>
      <c r="C15" s="286"/>
      <c r="D15" s="138" t="s">
        <v>333</v>
      </c>
      <c r="E15" s="230">
        <v>2600</v>
      </c>
      <c r="F15" s="225"/>
    </row>
    <row r="16" spans="2:6" ht="15.75" thickBot="1" x14ac:dyDescent="0.3">
      <c r="B16" s="286"/>
      <c r="C16" s="286"/>
      <c r="D16" s="138" t="s">
        <v>590</v>
      </c>
      <c r="E16" s="230">
        <v>385</v>
      </c>
      <c r="F16" s="225"/>
    </row>
    <row r="17" spans="2:14" ht="15.75" thickBot="1" x14ac:dyDescent="0.3">
      <c r="B17" s="225"/>
      <c r="C17" s="225"/>
      <c r="D17" s="138" t="s">
        <v>334</v>
      </c>
      <c r="E17" s="230">
        <v>270</v>
      </c>
      <c r="F17" s="225"/>
      <c r="N17" s="177"/>
    </row>
    <row r="18" spans="2:14" ht="15.75" thickBot="1" x14ac:dyDescent="0.3">
      <c r="B18" s="289"/>
      <c r="C18" s="289"/>
      <c r="D18" s="138" t="s">
        <v>365</v>
      </c>
      <c r="E18" s="230">
        <v>18.850000000000001</v>
      </c>
      <c r="F18" s="225"/>
    </row>
    <row r="19" spans="2:14" ht="15.75" thickBot="1" x14ac:dyDescent="0.3">
      <c r="B19" s="289"/>
      <c r="C19" s="289"/>
      <c r="D19" s="138"/>
      <c r="E19" s="230"/>
      <c r="F19" s="230">
        <v>9423.85</v>
      </c>
    </row>
    <row r="20" spans="2:14" ht="15.75" thickBot="1" x14ac:dyDescent="0.3">
      <c r="B20" s="225"/>
      <c r="C20" s="225"/>
      <c r="D20" s="138"/>
      <c r="E20" s="230"/>
      <c r="F20" s="224"/>
    </row>
    <row r="21" spans="2:14" ht="15.75" thickBot="1" x14ac:dyDescent="0.3">
      <c r="B21" s="285">
        <v>42692</v>
      </c>
      <c r="C21" s="225" t="s">
        <v>591</v>
      </c>
      <c r="D21" s="138" t="s">
        <v>592</v>
      </c>
      <c r="E21" s="230">
        <v>21239</v>
      </c>
      <c r="F21" s="224"/>
    </row>
    <row r="22" spans="2:14" ht="15.75" thickBot="1" x14ac:dyDescent="0.3">
      <c r="B22" s="225"/>
      <c r="C22" s="225"/>
      <c r="D22" s="138"/>
      <c r="E22" s="230"/>
      <c r="F22" s="224">
        <v>21239</v>
      </c>
    </row>
    <row r="23" spans="2:14" ht="15.75" thickBot="1" x14ac:dyDescent="0.3">
      <c r="B23" s="288">
        <v>42697</v>
      </c>
      <c r="C23" s="289" t="s">
        <v>330</v>
      </c>
      <c r="D23" s="138" t="s">
        <v>331</v>
      </c>
      <c r="E23" s="230">
        <v>6000</v>
      </c>
      <c r="F23" s="225"/>
    </row>
    <row r="24" spans="2:14" ht="15.75" thickBot="1" x14ac:dyDescent="0.3">
      <c r="B24" s="225"/>
      <c r="C24" s="225"/>
      <c r="D24" s="138" t="s">
        <v>332</v>
      </c>
      <c r="E24" s="230">
        <v>150</v>
      </c>
      <c r="F24" s="225"/>
    </row>
    <row r="25" spans="2:14" ht="15.75" thickBot="1" x14ac:dyDescent="0.3">
      <c r="B25" s="286"/>
      <c r="C25" s="286"/>
      <c r="D25" s="138" t="s">
        <v>333</v>
      </c>
      <c r="E25" s="230">
        <v>2600</v>
      </c>
      <c r="F25" s="225"/>
    </row>
    <row r="26" spans="2:14" ht="15.75" thickBot="1" x14ac:dyDescent="0.3">
      <c r="B26" s="225"/>
      <c r="C26" s="225"/>
      <c r="D26" s="138" t="s">
        <v>334</v>
      </c>
      <c r="E26" s="230">
        <v>270</v>
      </c>
      <c r="F26" s="225"/>
    </row>
    <row r="27" spans="2:14" ht="15.75" thickBot="1" x14ac:dyDescent="0.3">
      <c r="B27" s="289"/>
      <c r="C27" s="289"/>
      <c r="D27" s="138" t="s">
        <v>365</v>
      </c>
      <c r="E27" s="230">
        <v>18</v>
      </c>
      <c r="F27" s="225"/>
    </row>
    <row r="28" spans="2:14" ht="15.75" thickBot="1" x14ac:dyDescent="0.3">
      <c r="B28" s="289"/>
      <c r="C28" s="289"/>
      <c r="D28" s="138"/>
      <c r="E28" s="230"/>
      <c r="F28" s="230">
        <f>E23+E24+E25+E26+E27</f>
        <v>9038</v>
      </c>
    </row>
    <row r="29" spans="2:14" ht="15.75" thickBot="1" x14ac:dyDescent="0.3">
      <c r="B29" s="225"/>
      <c r="C29" s="225"/>
      <c r="D29" s="138"/>
      <c r="E29" s="230"/>
      <c r="F29" s="224"/>
    </row>
    <row r="30" spans="2:14" ht="15.75" thickBot="1" x14ac:dyDescent="0.3">
      <c r="B30" s="288">
        <v>42704</v>
      </c>
      <c r="C30" s="289" t="s">
        <v>330</v>
      </c>
      <c r="D30" s="138" t="s">
        <v>331</v>
      </c>
      <c r="E30" s="230">
        <v>6000</v>
      </c>
      <c r="F30" s="225"/>
    </row>
    <row r="31" spans="2:14" ht="15.75" thickBot="1" x14ac:dyDescent="0.3">
      <c r="B31" s="225"/>
      <c r="C31" s="225"/>
      <c r="D31" s="138" t="s">
        <v>332</v>
      </c>
      <c r="E31" s="230">
        <v>150</v>
      </c>
      <c r="F31" s="225"/>
    </row>
    <row r="32" spans="2:14" ht="15.75" thickBot="1" x14ac:dyDescent="0.3">
      <c r="B32" s="286"/>
      <c r="C32" s="286"/>
      <c r="D32" s="138" t="s">
        <v>333</v>
      </c>
      <c r="E32" s="230">
        <v>2600</v>
      </c>
      <c r="F32" s="225"/>
    </row>
    <row r="33" spans="2:6" ht="15.75" thickBot="1" x14ac:dyDescent="0.3">
      <c r="B33" s="225"/>
      <c r="C33" s="225"/>
      <c r="D33" s="138" t="s">
        <v>334</v>
      </c>
      <c r="E33" s="230">
        <v>270</v>
      </c>
      <c r="F33" s="225"/>
    </row>
    <row r="34" spans="2:6" ht="15.75" thickBot="1" x14ac:dyDescent="0.3">
      <c r="B34" s="289"/>
      <c r="C34" s="289"/>
      <c r="D34" s="138" t="s">
        <v>365</v>
      </c>
      <c r="E34" s="230">
        <v>18</v>
      </c>
      <c r="F34" s="225"/>
    </row>
    <row r="35" spans="2:6" ht="15.75" thickBot="1" x14ac:dyDescent="0.3">
      <c r="B35" s="225"/>
      <c r="C35" s="225"/>
      <c r="D35" s="138"/>
      <c r="E35" s="230"/>
      <c r="F35" s="224">
        <v>9038</v>
      </c>
    </row>
    <row r="36" spans="2:6" x14ac:dyDescent="0.25">
      <c r="F36" s="140">
        <f>SUM(F11)+F19+F22+F28+F35</f>
        <v>58524.7</v>
      </c>
    </row>
  </sheetData>
  <mergeCells count="5">
    <mergeCell ref="B2:F2"/>
    <mergeCell ref="B3:B4"/>
    <mergeCell ref="C3:C4"/>
    <mergeCell ref="D3:D4"/>
    <mergeCell ref="F3:F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workbookViewId="0">
      <selection activeCell="I14" sqref="I14"/>
    </sheetView>
  </sheetViews>
  <sheetFormatPr defaultRowHeight="15" x14ac:dyDescent="0.25"/>
  <cols>
    <col min="2" max="2" width="13.85546875" customWidth="1"/>
    <col min="3" max="3" width="19.85546875" customWidth="1"/>
    <col min="4" max="4" width="29.140625" customWidth="1"/>
    <col min="5" max="5" width="15.85546875" customWidth="1"/>
    <col min="6" max="6" width="13.42578125" customWidth="1"/>
    <col min="7" max="7" width="11.28515625" customWidth="1"/>
  </cols>
  <sheetData>
    <row r="1" spans="2:7" ht="15.75" thickBot="1" x14ac:dyDescent="0.3"/>
    <row r="2" spans="2:7" ht="15.75" thickBot="1" x14ac:dyDescent="0.3">
      <c r="B2" s="586" t="s">
        <v>478</v>
      </c>
      <c r="C2" s="587"/>
      <c r="D2" s="587"/>
      <c r="E2" s="587"/>
      <c r="F2" s="588"/>
    </row>
    <row r="3" spans="2:7" x14ac:dyDescent="0.25">
      <c r="B3" s="589" t="s">
        <v>324</v>
      </c>
      <c r="C3" s="589" t="s">
        <v>325</v>
      </c>
      <c r="D3" s="589" t="s">
        <v>326</v>
      </c>
      <c r="E3" s="217" t="s">
        <v>363</v>
      </c>
      <c r="F3" s="589" t="s">
        <v>328</v>
      </c>
    </row>
    <row r="4" spans="2:7" ht="15.75" thickBot="1" x14ac:dyDescent="0.3">
      <c r="B4" s="590"/>
      <c r="C4" s="590"/>
      <c r="D4" s="590"/>
      <c r="E4" s="136" t="s">
        <v>364</v>
      </c>
      <c r="F4" s="590"/>
    </row>
    <row r="5" spans="2:7" ht="15.75" thickBot="1" x14ac:dyDescent="0.3">
      <c r="B5" s="280">
        <v>42648</v>
      </c>
      <c r="C5" s="281" t="s">
        <v>330</v>
      </c>
      <c r="D5" s="221" t="s">
        <v>331</v>
      </c>
      <c r="E5" s="282">
        <v>9355.25</v>
      </c>
      <c r="F5" s="225"/>
    </row>
    <row r="6" spans="2:7" ht="15.75" thickBot="1" x14ac:dyDescent="0.3">
      <c r="B6" s="225"/>
      <c r="C6" s="225"/>
      <c r="D6" s="281" t="s">
        <v>332</v>
      </c>
      <c r="E6" s="282">
        <v>70.7</v>
      </c>
      <c r="F6" s="225"/>
    </row>
    <row r="7" spans="2:7" ht="15.75" thickBot="1" x14ac:dyDescent="0.3">
      <c r="B7" s="225"/>
      <c r="C7" s="225"/>
      <c r="D7" s="281" t="s">
        <v>479</v>
      </c>
      <c r="E7" s="282">
        <v>3752.4</v>
      </c>
      <c r="F7" s="225"/>
    </row>
    <row r="8" spans="2:7" ht="15.75" thickBot="1" x14ac:dyDescent="0.3">
      <c r="B8" s="225"/>
      <c r="C8" s="225"/>
      <c r="D8" s="281" t="s">
        <v>480</v>
      </c>
      <c r="E8" s="282">
        <v>453</v>
      </c>
      <c r="F8" s="225"/>
    </row>
    <row r="9" spans="2:7" ht="15.75" thickBot="1" x14ac:dyDescent="0.3">
      <c r="B9" s="225"/>
      <c r="C9" s="225"/>
      <c r="D9" s="281" t="s">
        <v>334</v>
      </c>
      <c r="E9" s="282">
        <v>296.93875000000003</v>
      </c>
      <c r="F9" s="225"/>
    </row>
    <row r="10" spans="2:7" ht="15.75" thickBot="1" x14ac:dyDescent="0.3">
      <c r="B10" s="225"/>
      <c r="C10" s="225"/>
      <c r="D10" s="281" t="s">
        <v>365</v>
      </c>
      <c r="E10" s="282">
        <v>20</v>
      </c>
      <c r="F10" s="225"/>
    </row>
    <row r="11" spans="2:7" ht="15.75" thickBot="1" x14ac:dyDescent="0.3">
      <c r="B11" s="225"/>
      <c r="C11" s="225"/>
      <c r="D11" s="221" t="s">
        <v>335</v>
      </c>
      <c r="E11" s="224">
        <v>5878.8064999999997</v>
      </c>
      <c r="F11" s="224">
        <f>SUM(E5:E11)</f>
        <v>19827.095249999998</v>
      </c>
      <c r="G11" s="140">
        <f>F11-E11</f>
        <v>13948.28875</v>
      </c>
    </row>
    <row r="12" spans="2:7" ht="15.75" thickBot="1" x14ac:dyDescent="0.3">
      <c r="B12" s="225"/>
      <c r="C12" s="225"/>
      <c r="D12" s="283"/>
      <c r="E12" s="284"/>
      <c r="F12" s="224"/>
    </row>
    <row r="13" spans="2:7" ht="15.75" thickBot="1" x14ac:dyDescent="0.3">
      <c r="B13" s="285">
        <v>42653</v>
      </c>
      <c r="C13" s="225" t="s">
        <v>481</v>
      </c>
      <c r="D13" s="283" t="s">
        <v>482</v>
      </c>
      <c r="E13" s="284">
        <v>35225</v>
      </c>
      <c r="F13" s="224"/>
    </row>
    <row r="14" spans="2:7" ht="15.75" thickBot="1" x14ac:dyDescent="0.3">
      <c r="B14" s="225"/>
      <c r="C14" s="225"/>
      <c r="D14" s="221" t="s">
        <v>335</v>
      </c>
      <c r="E14" s="284">
        <v>7574</v>
      </c>
      <c r="F14" s="224">
        <v>42799</v>
      </c>
      <c r="G14" s="140">
        <f>+F14-E14</f>
        <v>35225</v>
      </c>
    </row>
    <row r="15" spans="2:7" ht="15.75" thickBot="1" x14ac:dyDescent="0.3">
      <c r="B15" s="225"/>
      <c r="C15" s="225"/>
      <c r="D15" s="283"/>
      <c r="E15" s="284"/>
      <c r="F15" s="224"/>
    </row>
    <row r="16" spans="2:7" ht="15.75" thickBot="1" x14ac:dyDescent="0.3">
      <c r="B16" s="285">
        <v>42655</v>
      </c>
      <c r="C16" s="281" t="s">
        <v>330</v>
      </c>
      <c r="D16" s="138" t="s">
        <v>331</v>
      </c>
      <c r="E16" s="230">
        <v>9355.25</v>
      </c>
      <c r="F16" s="225"/>
    </row>
    <row r="17" spans="2:7" ht="15.75" thickBot="1" x14ac:dyDescent="0.3">
      <c r="B17" s="225"/>
      <c r="C17" s="225"/>
      <c r="D17" s="138" t="s">
        <v>332</v>
      </c>
      <c r="E17" s="230">
        <v>85</v>
      </c>
      <c r="F17" s="225"/>
    </row>
    <row r="18" spans="2:7" ht="15.75" thickBot="1" x14ac:dyDescent="0.3">
      <c r="B18" s="225"/>
      <c r="C18" s="225"/>
      <c r="D18" s="138" t="s">
        <v>333</v>
      </c>
      <c r="E18" s="230">
        <v>3752.4</v>
      </c>
      <c r="F18" s="225"/>
    </row>
    <row r="19" spans="2:7" ht="15.75" thickBot="1" x14ac:dyDescent="0.3">
      <c r="B19" s="225"/>
      <c r="C19" s="225"/>
      <c r="D19" s="138" t="s">
        <v>483</v>
      </c>
      <c r="E19" s="230">
        <v>2499</v>
      </c>
      <c r="F19" s="225"/>
    </row>
    <row r="20" spans="2:7" ht="15.75" thickBot="1" x14ac:dyDescent="0.3">
      <c r="B20" s="225"/>
      <c r="C20" s="225"/>
      <c r="D20" s="138" t="s">
        <v>334</v>
      </c>
      <c r="E20" s="230">
        <v>296.93875000000003</v>
      </c>
      <c r="F20" s="225"/>
    </row>
    <row r="21" spans="2:7" ht="15.75" thickBot="1" x14ac:dyDescent="0.3">
      <c r="B21" s="225"/>
      <c r="C21" s="225"/>
      <c r="D21" s="138" t="s">
        <v>365</v>
      </c>
      <c r="E21" s="230">
        <v>16</v>
      </c>
      <c r="F21" s="225"/>
    </row>
    <row r="22" spans="2:7" ht="15.75" thickBot="1" x14ac:dyDescent="0.3">
      <c r="B22" s="225"/>
      <c r="C22" s="286"/>
      <c r="D22" s="138" t="s">
        <v>335</v>
      </c>
      <c r="E22" s="230">
        <v>5878.8064999999997</v>
      </c>
      <c r="F22" s="224">
        <f>SUM(E16:E22)</f>
        <v>21883.395249999998</v>
      </c>
      <c r="G22" s="140">
        <f>+F22-E22</f>
        <v>16004.588749999999</v>
      </c>
    </row>
    <row r="23" spans="2:7" ht="15.75" thickBot="1" x14ac:dyDescent="0.3">
      <c r="B23" s="225"/>
      <c r="C23" s="225"/>
      <c r="D23" s="225"/>
      <c r="E23" s="225"/>
      <c r="F23" s="287"/>
    </row>
    <row r="24" spans="2:7" ht="15.75" thickBot="1" x14ac:dyDescent="0.3">
      <c r="B24" s="288">
        <v>42662</v>
      </c>
      <c r="C24" s="289" t="s">
        <v>330</v>
      </c>
      <c r="D24" s="138" t="s">
        <v>331</v>
      </c>
      <c r="E24" s="230">
        <v>9355.25</v>
      </c>
      <c r="F24" s="225"/>
    </row>
    <row r="25" spans="2:7" ht="15.75" thickBot="1" x14ac:dyDescent="0.3">
      <c r="B25" s="225"/>
      <c r="C25" s="225"/>
      <c r="D25" s="138" t="s">
        <v>332</v>
      </c>
      <c r="E25" s="230">
        <v>70.7</v>
      </c>
      <c r="F25" s="225"/>
    </row>
    <row r="26" spans="2:7" ht="15.75" thickBot="1" x14ac:dyDescent="0.3">
      <c r="B26" s="286"/>
      <c r="C26" s="286"/>
      <c r="D26" s="138" t="s">
        <v>333</v>
      </c>
      <c r="E26" s="230">
        <v>3752.4</v>
      </c>
      <c r="F26" s="225"/>
    </row>
    <row r="27" spans="2:7" ht="15.75" thickBot="1" x14ac:dyDescent="0.3">
      <c r="B27" s="225"/>
      <c r="C27" s="225"/>
      <c r="D27" s="138" t="s">
        <v>334</v>
      </c>
      <c r="E27" s="230">
        <v>296.93875000000003</v>
      </c>
      <c r="F27" s="225"/>
    </row>
    <row r="28" spans="2:7" ht="15.75" thickBot="1" x14ac:dyDescent="0.3">
      <c r="B28" s="289"/>
      <c r="C28" s="289"/>
      <c r="D28" s="138" t="s">
        <v>365</v>
      </c>
      <c r="E28" s="230">
        <v>25</v>
      </c>
      <c r="F28" s="225"/>
    </row>
    <row r="29" spans="2:7" ht="15.75" thickBot="1" x14ac:dyDescent="0.3">
      <c r="B29" s="225"/>
      <c r="C29" s="225"/>
      <c r="D29" s="138" t="s">
        <v>335</v>
      </c>
      <c r="E29" s="230">
        <v>5878.8064999999997</v>
      </c>
      <c r="F29" s="224">
        <f>SUM(E24:E29)</f>
        <v>19379.095249999998</v>
      </c>
      <c r="G29" s="140">
        <f>+F29-E29</f>
        <v>13500.28875</v>
      </c>
    </row>
    <row r="30" spans="2:7" ht="15.75" thickBot="1" x14ac:dyDescent="0.3">
      <c r="B30" s="288"/>
      <c r="C30" s="289"/>
      <c r="D30" s="138"/>
      <c r="E30" s="230"/>
      <c r="F30" s="225"/>
    </row>
    <row r="31" spans="2:7" ht="15.75" thickBot="1" x14ac:dyDescent="0.3">
      <c r="B31" s="285">
        <v>42669</v>
      </c>
      <c r="C31" s="225" t="s">
        <v>330</v>
      </c>
      <c r="D31" s="221" t="s">
        <v>331</v>
      </c>
      <c r="E31" s="282">
        <v>9355.25</v>
      </c>
      <c r="F31" s="225"/>
    </row>
    <row r="32" spans="2:7" ht="15.75" thickBot="1" x14ac:dyDescent="0.3">
      <c r="B32" s="290"/>
      <c r="C32" s="286"/>
      <c r="D32" s="281" t="s">
        <v>332</v>
      </c>
      <c r="E32" s="282">
        <v>70.7</v>
      </c>
      <c r="F32" s="225"/>
    </row>
    <row r="33" spans="2:7" ht="15.75" thickBot="1" x14ac:dyDescent="0.3">
      <c r="B33" s="290"/>
      <c r="C33" s="286"/>
      <c r="D33" s="281" t="s">
        <v>479</v>
      </c>
      <c r="E33" s="282">
        <v>3752.4</v>
      </c>
      <c r="F33" s="225"/>
    </row>
    <row r="34" spans="2:7" ht="15.75" thickBot="1" x14ac:dyDescent="0.3">
      <c r="B34" s="225"/>
      <c r="C34" s="225"/>
      <c r="D34" s="281" t="s">
        <v>334</v>
      </c>
      <c r="E34" s="282">
        <v>296.93875000000003</v>
      </c>
      <c r="F34" s="225"/>
    </row>
    <row r="35" spans="2:7" ht="15.75" thickBot="1" x14ac:dyDescent="0.3">
      <c r="B35" s="289"/>
      <c r="C35" s="289"/>
      <c r="D35" s="281" t="s">
        <v>365</v>
      </c>
      <c r="E35" s="282">
        <v>20</v>
      </c>
      <c r="F35" s="225"/>
    </row>
    <row r="36" spans="2:7" ht="15.75" thickBot="1" x14ac:dyDescent="0.3">
      <c r="B36" s="225"/>
      <c r="C36" s="225"/>
      <c r="D36" s="221" t="s">
        <v>335</v>
      </c>
      <c r="E36" s="224">
        <v>5878.8064999999997</v>
      </c>
      <c r="F36" s="224">
        <f>SUM(E31:E36)</f>
        <v>19374.095249999998</v>
      </c>
      <c r="G36" s="140">
        <f>+F36-E36</f>
        <v>13495.28875</v>
      </c>
    </row>
    <row r="37" spans="2:7" ht="15.75" thickBot="1" x14ac:dyDescent="0.3">
      <c r="G37" s="242">
        <f>SUM(G5:G36)</f>
        <v>92173.455000000016</v>
      </c>
    </row>
    <row r="38" spans="2:7" ht="15.75" thickTop="1" x14ac:dyDescent="0.25"/>
  </sheetData>
  <mergeCells count="5">
    <mergeCell ref="B2:F2"/>
    <mergeCell ref="B3:B4"/>
    <mergeCell ref="C3:C4"/>
    <mergeCell ref="D3:D4"/>
    <mergeCell ref="F3:F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H15" sqref="H15"/>
    </sheetView>
  </sheetViews>
  <sheetFormatPr defaultRowHeight="15" x14ac:dyDescent="0.25"/>
  <cols>
    <col min="2" max="2" width="13.85546875" customWidth="1"/>
    <col min="3" max="3" width="16.5703125" customWidth="1"/>
    <col min="4" max="4" width="31.140625" bestFit="1" customWidth="1"/>
    <col min="5" max="6" width="13.85546875" customWidth="1"/>
    <col min="7" max="7" width="10.140625" bestFit="1" customWidth="1"/>
  </cols>
  <sheetData>
    <row r="1" spans="2:9" ht="15.75" thickBot="1" x14ac:dyDescent="0.3"/>
    <row r="2" spans="2:9" ht="15.75" thickBot="1" x14ac:dyDescent="0.3">
      <c r="B2" s="586" t="s">
        <v>472</v>
      </c>
      <c r="C2" s="587"/>
      <c r="D2" s="587"/>
      <c r="E2" s="587"/>
      <c r="F2" s="588"/>
    </row>
    <row r="3" spans="2:9" x14ac:dyDescent="0.25">
      <c r="B3" s="589" t="s">
        <v>324</v>
      </c>
      <c r="C3" s="589" t="s">
        <v>325</v>
      </c>
      <c r="D3" s="589" t="s">
        <v>326</v>
      </c>
      <c r="E3" s="217" t="s">
        <v>363</v>
      </c>
      <c r="F3" s="589" t="s">
        <v>328</v>
      </c>
    </row>
    <row r="4" spans="2:9" ht="15.75" thickBot="1" x14ac:dyDescent="0.3">
      <c r="B4" s="590"/>
      <c r="C4" s="590"/>
      <c r="D4" s="590"/>
      <c r="E4" s="136" t="s">
        <v>364</v>
      </c>
      <c r="F4" s="590"/>
      <c r="H4" s="263"/>
      <c r="I4" s="263"/>
    </row>
    <row r="5" spans="2:9" ht="15.75" thickBot="1" x14ac:dyDescent="0.3">
      <c r="B5" s="137">
        <v>42627</v>
      </c>
      <c r="C5" s="138" t="s">
        <v>330</v>
      </c>
      <c r="D5" s="138" t="s">
        <v>331</v>
      </c>
      <c r="E5" s="230">
        <v>9355.25</v>
      </c>
      <c r="F5" s="225"/>
    </row>
    <row r="6" spans="2:9" ht="15.75" thickBot="1" x14ac:dyDescent="0.3">
      <c r="B6" s="137"/>
      <c r="C6" s="138"/>
      <c r="D6" s="138" t="s">
        <v>332</v>
      </c>
      <c r="E6" s="230">
        <v>85</v>
      </c>
      <c r="F6" s="225"/>
    </row>
    <row r="7" spans="2:9" ht="15.75" thickBot="1" x14ac:dyDescent="0.3">
      <c r="B7" s="137"/>
      <c r="C7" s="138"/>
      <c r="D7" s="138" t="s">
        <v>333</v>
      </c>
      <c r="E7" s="230">
        <v>3752.4</v>
      </c>
      <c r="F7" s="225"/>
    </row>
    <row r="8" spans="2:9" ht="15.75" thickBot="1" x14ac:dyDescent="0.3">
      <c r="B8" s="137"/>
      <c r="C8" s="138"/>
      <c r="D8" s="138" t="s">
        <v>334</v>
      </c>
      <c r="E8" s="230">
        <v>296.93875000000003</v>
      </c>
      <c r="F8" s="225"/>
    </row>
    <row r="9" spans="2:9" ht="15.75" thickBot="1" x14ac:dyDescent="0.3">
      <c r="B9" s="137"/>
      <c r="C9" s="138"/>
      <c r="D9" s="138" t="s">
        <v>365</v>
      </c>
      <c r="E9" s="230">
        <v>16</v>
      </c>
      <c r="F9" s="225"/>
    </row>
    <row r="10" spans="2:9" ht="15.75" thickBot="1" x14ac:dyDescent="0.3">
      <c r="B10" s="137"/>
      <c r="C10" s="138"/>
      <c r="D10" s="138" t="s">
        <v>335</v>
      </c>
      <c r="E10" s="230">
        <v>5878.8064999999997</v>
      </c>
      <c r="F10" s="224">
        <f>SUM(E5:E10)</f>
        <v>19384.395249999998</v>
      </c>
      <c r="G10" s="140">
        <f>F10-E10</f>
        <v>13505.588749999999</v>
      </c>
    </row>
    <row r="11" spans="2:9" ht="15.75" thickBot="1" x14ac:dyDescent="0.3">
      <c r="B11" s="137"/>
      <c r="C11" s="138"/>
      <c r="D11" s="138"/>
      <c r="E11" s="230"/>
      <c r="F11" s="224"/>
    </row>
    <row r="12" spans="2:9" ht="15.75" thickBot="1" x14ac:dyDescent="0.3">
      <c r="B12" s="137">
        <v>42627</v>
      </c>
      <c r="C12" s="138" t="s">
        <v>473</v>
      </c>
      <c r="D12" s="138" t="s">
        <v>333</v>
      </c>
      <c r="E12" s="230">
        <v>1343</v>
      </c>
      <c r="F12" s="224"/>
    </row>
    <row r="13" spans="2:9" ht="15.75" thickBot="1" x14ac:dyDescent="0.3">
      <c r="B13" s="137"/>
      <c r="C13" s="138"/>
      <c r="D13" s="138" t="s">
        <v>335</v>
      </c>
      <c r="E13" s="230">
        <v>786.42699999999991</v>
      </c>
      <c r="F13" s="224">
        <f>SUM(E12:E13)</f>
        <v>2129.4269999999997</v>
      </c>
      <c r="G13" s="140">
        <f>F13-E13</f>
        <v>1342.9999999999998</v>
      </c>
    </row>
    <row r="14" spans="2:9" ht="15.75" thickBot="1" x14ac:dyDescent="0.3">
      <c r="B14" s="137"/>
      <c r="C14" s="138"/>
      <c r="D14" s="138"/>
      <c r="E14" s="230"/>
      <c r="F14" s="225"/>
    </row>
    <row r="15" spans="2:9" ht="15.75" thickBot="1" x14ac:dyDescent="0.3">
      <c r="B15" s="137">
        <v>42634</v>
      </c>
      <c r="C15" s="138" t="s">
        <v>330</v>
      </c>
      <c r="D15" s="138" t="s">
        <v>331</v>
      </c>
      <c r="E15" s="230">
        <v>9355.25</v>
      </c>
      <c r="F15" s="225"/>
    </row>
    <row r="16" spans="2:9" ht="15.75" thickBot="1" x14ac:dyDescent="0.3">
      <c r="B16" s="137"/>
      <c r="C16" s="138"/>
      <c r="D16" s="138" t="s">
        <v>332</v>
      </c>
      <c r="E16" s="230">
        <v>70.7</v>
      </c>
      <c r="F16" s="225"/>
    </row>
    <row r="17" spans="2:11" ht="15.75" thickBot="1" x14ac:dyDescent="0.3">
      <c r="B17" s="137"/>
      <c r="C17" s="138"/>
      <c r="D17" s="138" t="s">
        <v>333</v>
      </c>
      <c r="E17" s="230">
        <v>3752.4</v>
      </c>
      <c r="F17" s="225"/>
    </row>
    <row r="18" spans="2:11" ht="15.75" thickBot="1" x14ac:dyDescent="0.3">
      <c r="B18" s="137"/>
      <c r="C18" s="138"/>
      <c r="D18" s="138" t="s">
        <v>334</v>
      </c>
      <c r="E18" s="230">
        <v>296.93875000000003</v>
      </c>
      <c r="F18" s="225"/>
    </row>
    <row r="19" spans="2:11" ht="15.75" thickBot="1" x14ac:dyDescent="0.3">
      <c r="B19" s="137"/>
      <c r="C19" s="138"/>
      <c r="D19" s="138" t="s">
        <v>365</v>
      </c>
      <c r="E19" s="230">
        <v>25</v>
      </c>
      <c r="F19" s="225"/>
    </row>
    <row r="20" spans="2:11" ht="15.75" thickBot="1" x14ac:dyDescent="0.3">
      <c r="B20" s="137"/>
      <c r="C20" s="138"/>
      <c r="D20" s="138" t="s">
        <v>335</v>
      </c>
      <c r="E20" s="230">
        <v>5878.8064999999997</v>
      </c>
      <c r="F20" s="224">
        <f>SUM(E15:E20)</f>
        <v>19379.095249999998</v>
      </c>
      <c r="G20" s="140">
        <f>F20-E20</f>
        <v>13500.28875</v>
      </c>
    </row>
    <row r="21" spans="2:11" ht="15.75" thickBot="1" x14ac:dyDescent="0.3">
      <c r="B21" s="137"/>
      <c r="C21" s="138"/>
      <c r="D21" s="138"/>
      <c r="E21" s="230"/>
      <c r="F21" s="224"/>
    </row>
    <row r="22" spans="2:11" ht="15.75" thickBot="1" x14ac:dyDescent="0.3">
      <c r="B22" s="137">
        <v>42634</v>
      </c>
      <c r="C22" s="138" t="s">
        <v>473</v>
      </c>
      <c r="D22" s="138" t="s">
        <v>333</v>
      </c>
      <c r="E22" s="230">
        <v>470.3</v>
      </c>
      <c r="F22" s="224"/>
      <c r="K22" s="264"/>
    </row>
    <row r="23" spans="2:11" ht="15.75" thickBot="1" x14ac:dyDescent="0.3">
      <c r="B23" s="137"/>
      <c r="C23" s="138"/>
      <c r="D23" s="138" t="s">
        <v>335</v>
      </c>
      <c r="E23" s="230">
        <v>318.02999999999992</v>
      </c>
      <c r="F23" s="224">
        <f>SUM(E22:E23)</f>
        <v>788.32999999999993</v>
      </c>
      <c r="G23" s="140">
        <f>F23-E23</f>
        <v>470.3</v>
      </c>
      <c r="K23" s="265"/>
    </row>
    <row r="24" spans="2:11" ht="15.75" thickBot="1" x14ac:dyDescent="0.3">
      <c r="B24" s="137"/>
      <c r="C24" s="138"/>
      <c r="D24" s="138"/>
      <c r="E24" s="230"/>
      <c r="F24" s="225"/>
      <c r="K24" s="266"/>
    </row>
    <row r="25" spans="2:11" ht="15.75" thickBot="1" x14ac:dyDescent="0.3">
      <c r="B25" s="137">
        <v>42641</v>
      </c>
      <c r="C25" s="138" t="s">
        <v>330</v>
      </c>
      <c r="D25" s="138" t="s">
        <v>331</v>
      </c>
      <c r="E25" s="230">
        <v>9355.25</v>
      </c>
      <c r="F25" s="225"/>
      <c r="K25" s="265"/>
    </row>
    <row r="26" spans="2:11" ht="15.75" thickBot="1" x14ac:dyDescent="0.3">
      <c r="B26" s="137"/>
      <c r="C26" s="138"/>
      <c r="D26" s="138" t="s">
        <v>332</v>
      </c>
      <c r="E26" s="230">
        <v>70.7</v>
      </c>
      <c r="F26" s="225"/>
      <c r="K26" s="265"/>
    </row>
    <row r="27" spans="2:11" ht="15.75" thickBot="1" x14ac:dyDescent="0.3">
      <c r="B27" s="137"/>
      <c r="C27" s="138"/>
      <c r="D27" s="138" t="s">
        <v>333</v>
      </c>
      <c r="E27" s="230">
        <v>3752.4</v>
      </c>
      <c r="F27" s="225"/>
      <c r="K27" s="265"/>
    </row>
    <row r="28" spans="2:11" ht="15.75" thickBot="1" x14ac:dyDescent="0.3">
      <c r="B28" s="137"/>
      <c r="C28" s="138"/>
      <c r="D28" s="138" t="s">
        <v>334</v>
      </c>
      <c r="E28" s="230">
        <v>296.93875000000003</v>
      </c>
      <c r="F28" s="225"/>
      <c r="K28" s="266"/>
    </row>
    <row r="29" spans="2:11" ht="15.75" thickBot="1" x14ac:dyDescent="0.3">
      <c r="B29" s="137"/>
      <c r="C29" s="138"/>
      <c r="D29" s="138" t="s">
        <v>365</v>
      </c>
      <c r="E29" s="230">
        <v>20</v>
      </c>
      <c r="F29" s="225"/>
      <c r="K29" s="264"/>
    </row>
    <row r="30" spans="2:11" ht="15.75" thickBot="1" x14ac:dyDescent="0.3">
      <c r="B30" s="137"/>
      <c r="C30" s="138"/>
      <c r="D30" s="138" t="s">
        <v>335</v>
      </c>
      <c r="E30" s="230">
        <v>5878.8064999999997</v>
      </c>
      <c r="F30" s="267">
        <f>SUM(E25:E30)</f>
        <v>19374.095249999998</v>
      </c>
      <c r="G30" s="140">
        <f>F30-E30</f>
        <v>13495.28875</v>
      </c>
    </row>
    <row r="31" spans="2:11" ht="15.75" thickBot="1" x14ac:dyDescent="0.3">
      <c r="F31" s="268">
        <f>SUM(F5:F30)</f>
        <v>61055.342749999996</v>
      </c>
      <c r="G31" s="268">
        <f>SUM(G5:G30)</f>
        <v>42314.466249999998</v>
      </c>
    </row>
    <row r="32" spans="2:11" ht="15.75" thickTop="1" x14ac:dyDescent="0.25"/>
  </sheetData>
  <mergeCells count="5">
    <mergeCell ref="B2:F2"/>
    <mergeCell ref="B3:B4"/>
    <mergeCell ref="C3:C4"/>
    <mergeCell ref="D3:D4"/>
    <mergeCell ref="F3:F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topLeftCell="A28" workbookViewId="0">
      <selection activeCell="G47" sqref="G47"/>
    </sheetView>
  </sheetViews>
  <sheetFormatPr defaultRowHeight="15" x14ac:dyDescent="0.25"/>
  <cols>
    <col min="2" max="2" width="13.85546875" customWidth="1"/>
    <col min="3" max="3" width="15.7109375" bestFit="1" customWidth="1"/>
    <col min="4" max="4" width="31.140625" bestFit="1" customWidth="1"/>
    <col min="5" max="6" width="13.85546875" customWidth="1"/>
    <col min="7" max="7" width="10.5703125" bestFit="1" customWidth="1"/>
  </cols>
  <sheetData>
    <row r="1" spans="2:7" ht="15.75" thickBot="1" x14ac:dyDescent="0.3"/>
    <row r="2" spans="2:7" ht="15.75" thickBot="1" x14ac:dyDescent="0.3">
      <c r="B2" s="586" t="s">
        <v>442</v>
      </c>
      <c r="C2" s="587"/>
      <c r="D2" s="587"/>
      <c r="E2" s="587"/>
      <c r="F2" s="588"/>
    </row>
    <row r="3" spans="2:7" x14ac:dyDescent="0.25">
      <c r="B3" s="589" t="s">
        <v>324</v>
      </c>
      <c r="C3" s="589" t="s">
        <v>325</v>
      </c>
      <c r="D3" s="589" t="s">
        <v>326</v>
      </c>
      <c r="E3" s="217" t="s">
        <v>363</v>
      </c>
      <c r="F3" s="589" t="s">
        <v>328</v>
      </c>
    </row>
    <row r="4" spans="2:7" x14ac:dyDescent="0.25">
      <c r="B4" s="591"/>
      <c r="C4" s="591"/>
      <c r="D4" s="591"/>
      <c r="E4" s="229" t="s">
        <v>364</v>
      </c>
      <c r="F4" s="591"/>
    </row>
    <row r="5" spans="2:7" ht="15.75" thickBot="1" x14ac:dyDescent="0.3">
      <c r="B5" s="137">
        <v>42585</v>
      </c>
      <c r="C5" s="138" t="s">
        <v>330</v>
      </c>
      <c r="D5" s="138" t="s">
        <v>331</v>
      </c>
      <c r="E5" s="230">
        <v>9355.25</v>
      </c>
      <c r="F5" s="230"/>
    </row>
    <row r="6" spans="2:7" ht="15.75" thickBot="1" x14ac:dyDescent="0.3">
      <c r="B6" s="137"/>
      <c r="C6" s="138"/>
      <c r="D6" s="138" t="s">
        <v>332</v>
      </c>
      <c r="E6" s="230">
        <v>87</v>
      </c>
      <c r="F6" s="230"/>
    </row>
    <row r="7" spans="2:7" ht="15.75" thickBot="1" x14ac:dyDescent="0.3">
      <c r="B7" s="137"/>
      <c r="C7" s="138"/>
      <c r="D7" s="138" t="s">
        <v>333</v>
      </c>
      <c r="E7" s="230">
        <v>3752.4</v>
      </c>
      <c r="F7" s="230"/>
    </row>
    <row r="8" spans="2:7" ht="15.75" thickBot="1" x14ac:dyDescent="0.3">
      <c r="B8" s="137"/>
      <c r="C8" s="138"/>
      <c r="D8" s="138" t="s">
        <v>334</v>
      </c>
      <c r="E8" s="230">
        <v>296.93875000000003</v>
      </c>
      <c r="F8" s="230"/>
    </row>
    <row r="9" spans="2:7" ht="15.75" thickBot="1" x14ac:dyDescent="0.3">
      <c r="B9" s="137"/>
      <c r="C9" s="138"/>
      <c r="D9" s="138" t="s">
        <v>365</v>
      </c>
      <c r="E9" s="230">
        <v>18</v>
      </c>
      <c r="F9" s="230"/>
    </row>
    <row r="10" spans="2:7" ht="15.75" thickBot="1" x14ac:dyDescent="0.3">
      <c r="B10" s="137"/>
      <c r="C10" s="138"/>
      <c r="D10" s="138" t="s">
        <v>335</v>
      </c>
      <c r="E10" s="230">
        <v>5878.8064999999997</v>
      </c>
      <c r="F10" s="230">
        <f>SUM(E5:E10)</f>
        <v>19388.395249999998</v>
      </c>
      <c r="G10" s="140">
        <f>F10-E10</f>
        <v>13509.588749999999</v>
      </c>
    </row>
    <row r="11" spans="2:7" ht="15.75" thickBot="1" x14ac:dyDescent="0.3">
      <c r="B11" s="137"/>
      <c r="C11" s="138"/>
      <c r="D11" s="138"/>
      <c r="E11" s="230"/>
      <c r="F11" s="230"/>
    </row>
    <row r="12" spans="2:7" ht="15.75" thickBot="1" x14ac:dyDescent="0.3">
      <c r="B12" s="220">
        <v>42585</v>
      </c>
      <c r="C12" s="138" t="s">
        <v>336</v>
      </c>
      <c r="D12" s="138" t="s">
        <v>440</v>
      </c>
      <c r="E12" s="230">
        <v>4526</v>
      </c>
      <c r="F12" s="230"/>
    </row>
    <row r="13" spans="2:7" ht="15.75" thickBot="1" x14ac:dyDescent="0.3">
      <c r="B13" s="137"/>
      <c r="C13" s="138"/>
      <c r="D13" s="138" t="s">
        <v>335</v>
      </c>
      <c r="E13" s="230">
        <v>342.8</v>
      </c>
      <c r="F13" s="230">
        <f>SUM(E12:E13)</f>
        <v>4868.8</v>
      </c>
      <c r="G13" s="140">
        <f>F13-E13</f>
        <v>4526</v>
      </c>
    </row>
    <row r="14" spans="2:7" ht="15.75" thickBot="1" x14ac:dyDescent="0.3">
      <c r="B14" s="137"/>
      <c r="C14" s="138"/>
      <c r="D14" s="138"/>
      <c r="E14" s="230"/>
      <c r="F14" s="230"/>
    </row>
    <row r="15" spans="2:7" ht="15.75" thickBot="1" x14ac:dyDescent="0.3">
      <c r="B15" s="137">
        <v>42587</v>
      </c>
      <c r="C15" s="138" t="s">
        <v>336</v>
      </c>
      <c r="D15" s="138" t="s">
        <v>440</v>
      </c>
      <c r="E15" s="230">
        <v>9315</v>
      </c>
      <c r="F15" s="230"/>
    </row>
    <row r="16" spans="2:7" ht="15.75" thickBot="1" x14ac:dyDescent="0.3">
      <c r="B16" s="137"/>
      <c r="C16" s="138"/>
      <c r="D16" s="138" t="s">
        <v>335</v>
      </c>
      <c r="E16" s="230">
        <v>374.14634146341461</v>
      </c>
      <c r="F16" s="230">
        <f>SUM(E15:E16)</f>
        <v>9689.1463414634145</v>
      </c>
      <c r="G16" s="140">
        <f>F16-E16</f>
        <v>9315</v>
      </c>
    </row>
    <row r="17" spans="2:7" ht="15.75" thickBot="1" x14ac:dyDescent="0.3">
      <c r="B17" s="137"/>
      <c r="C17" s="138"/>
      <c r="D17" s="138"/>
      <c r="E17" s="230"/>
      <c r="F17" s="230"/>
    </row>
    <row r="18" spans="2:7" ht="15.75" thickBot="1" x14ac:dyDescent="0.3">
      <c r="B18" s="137">
        <v>42589</v>
      </c>
      <c r="C18" s="138" t="s">
        <v>336</v>
      </c>
      <c r="D18" s="138" t="s">
        <v>440</v>
      </c>
      <c r="E18" s="230">
        <v>7052</v>
      </c>
      <c r="F18" s="230"/>
    </row>
    <row r="19" spans="2:7" ht="15.75" thickBot="1" x14ac:dyDescent="0.3">
      <c r="B19" s="137"/>
      <c r="C19" s="138"/>
      <c r="D19" s="138" t="s">
        <v>335</v>
      </c>
      <c r="E19" s="230">
        <v>343.22580645161293</v>
      </c>
      <c r="F19" s="230">
        <f>SUM(E18:E19)</f>
        <v>7395.2258064516127</v>
      </c>
      <c r="G19" s="140">
        <f>F19-E19</f>
        <v>7052</v>
      </c>
    </row>
    <row r="20" spans="2:7" ht="15.75" thickBot="1" x14ac:dyDescent="0.3">
      <c r="B20" s="137"/>
      <c r="C20" s="138"/>
      <c r="D20" s="138"/>
      <c r="E20" s="230"/>
      <c r="F20" s="230"/>
    </row>
    <row r="21" spans="2:7" ht="15.75" thickBot="1" x14ac:dyDescent="0.3">
      <c r="B21" s="137">
        <v>42592</v>
      </c>
      <c r="C21" s="138" t="s">
        <v>330</v>
      </c>
      <c r="D21" s="138" t="s">
        <v>331</v>
      </c>
      <c r="E21" s="230">
        <v>9355.25</v>
      </c>
      <c r="F21" s="230"/>
    </row>
    <row r="22" spans="2:7" ht="15.75" thickBot="1" x14ac:dyDescent="0.3">
      <c r="B22" s="137"/>
      <c r="C22" s="138"/>
      <c r="D22" s="138" t="s">
        <v>332</v>
      </c>
      <c r="E22" s="230">
        <v>77</v>
      </c>
      <c r="F22" s="230"/>
    </row>
    <row r="23" spans="2:7" ht="15.75" thickBot="1" x14ac:dyDescent="0.3">
      <c r="B23" s="137"/>
      <c r="C23" s="138"/>
      <c r="D23" s="138" t="s">
        <v>333</v>
      </c>
      <c r="E23" s="230">
        <v>3752.4</v>
      </c>
      <c r="F23" s="230"/>
    </row>
    <row r="24" spans="2:7" ht="15.75" thickBot="1" x14ac:dyDescent="0.3">
      <c r="B24" s="137"/>
      <c r="C24" s="138"/>
      <c r="D24" s="138" t="s">
        <v>334</v>
      </c>
      <c r="E24" s="230">
        <v>296.93875000000003</v>
      </c>
      <c r="F24" s="230"/>
    </row>
    <row r="25" spans="2:7" ht="15.75" thickBot="1" x14ac:dyDescent="0.3">
      <c r="B25" s="137"/>
      <c r="C25" s="138"/>
      <c r="D25" s="138" t="s">
        <v>365</v>
      </c>
      <c r="E25" s="230">
        <v>18</v>
      </c>
      <c r="F25" s="230"/>
    </row>
    <row r="26" spans="2:7" ht="15.75" thickBot="1" x14ac:dyDescent="0.3">
      <c r="B26" s="137"/>
      <c r="C26" s="138"/>
      <c r="D26" s="138" t="s">
        <v>335</v>
      </c>
      <c r="E26" s="230">
        <v>5878.8064999999997</v>
      </c>
      <c r="F26" s="230">
        <v>19369.163999999997</v>
      </c>
      <c r="G26" s="140">
        <f>F26-E26</f>
        <v>13490.357499999998</v>
      </c>
    </row>
    <row r="27" spans="2:7" ht="15.75" thickBot="1" x14ac:dyDescent="0.3">
      <c r="B27" s="220"/>
      <c r="C27" s="221"/>
      <c r="D27" s="221"/>
      <c r="E27" s="224"/>
      <c r="F27" s="225"/>
    </row>
    <row r="28" spans="2:7" ht="15.75" thickBot="1" x14ac:dyDescent="0.3">
      <c r="B28" s="137">
        <v>42599</v>
      </c>
      <c r="C28" s="138" t="s">
        <v>330</v>
      </c>
      <c r="D28" s="138" t="s">
        <v>331</v>
      </c>
      <c r="E28" s="230">
        <v>9355.25</v>
      </c>
      <c r="F28" s="230"/>
    </row>
    <row r="29" spans="2:7" ht="15.75" thickBot="1" x14ac:dyDescent="0.3">
      <c r="B29" s="137"/>
      <c r="C29" s="138"/>
      <c r="D29" s="138" t="s">
        <v>332</v>
      </c>
      <c r="E29" s="230">
        <v>67.768749999999997</v>
      </c>
      <c r="F29" s="230"/>
    </row>
    <row r="30" spans="2:7" ht="15.75" thickBot="1" x14ac:dyDescent="0.3">
      <c r="B30" s="137"/>
      <c r="C30" s="138"/>
      <c r="D30" s="138" t="s">
        <v>333</v>
      </c>
      <c r="E30" s="230">
        <v>3752.4</v>
      </c>
      <c r="F30" s="230"/>
    </row>
    <row r="31" spans="2:7" ht="15.75" thickBot="1" x14ac:dyDescent="0.3">
      <c r="B31" s="137"/>
      <c r="C31" s="138"/>
      <c r="D31" s="138" t="s">
        <v>334</v>
      </c>
      <c r="E31" s="230">
        <v>296.93875000000003</v>
      </c>
      <c r="F31" s="230"/>
    </row>
    <row r="32" spans="2:7" ht="15.75" thickBot="1" x14ac:dyDescent="0.3">
      <c r="B32" s="137"/>
      <c r="C32" s="138"/>
      <c r="D32" s="138" t="s">
        <v>365</v>
      </c>
      <c r="E32" s="230">
        <v>18</v>
      </c>
      <c r="F32" s="230"/>
    </row>
    <row r="33" spans="2:7" ht="15.75" thickBot="1" x14ac:dyDescent="0.3">
      <c r="B33" s="137"/>
      <c r="C33" s="138"/>
      <c r="D33" s="138" t="s">
        <v>335</v>
      </c>
      <c r="E33" s="230">
        <v>5878.8064999999997</v>
      </c>
      <c r="F33" s="230">
        <v>19369.163999999997</v>
      </c>
      <c r="G33" s="140">
        <f>F33-E33</f>
        <v>13490.357499999998</v>
      </c>
    </row>
    <row r="34" spans="2:7" ht="15.75" thickBot="1" x14ac:dyDescent="0.3">
      <c r="B34" s="137"/>
      <c r="C34" s="138"/>
      <c r="D34" s="138"/>
      <c r="E34" s="230"/>
      <c r="F34" s="230"/>
    </row>
    <row r="35" spans="2:7" ht="15.75" thickBot="1" x14ac:dyDescent="0.3">
      <c r="B35" s="137">
        <v>42606</v>
      </c>
      <c r="C35" s="138" t="s">
        <v>330</v>
      </c>
      <c r="D35" s="138" t="s">
        <v>331</v>
      </c>
      <c r="E35" s="230">
        <v>9355.25</v>
      </c>
      <c r="F35" s="230"/>
    </row>
    <row r="36" spans="2:7" ht="15.75" thickBot="1" x14ac:dyDescent="0.3">
      <c r="B36" s="137"/>
      <c r="C36" s="138"/>
      <c r="D36" s="138" t="s">
        <v>332</v>
      </c>
      <c r="E36" s="230">
        <v>100</v>
      </c>
      <c r="F36" s="230"/>
    </row>
    <row r="37" spans="2:7" ht="15.75" thickBot="1" x14ac:dyDescent="0.3">
      <c r="B37" s="137"/>
      <c r="C37" s="138"/>
      <c r="D37" s="138" t="s">
        <v>333</v>
      </c>
      <c r="E37" s="230">
        <v>3752.4</v>
      </c>
      <c r="F37" s="230"/>
    </row>
    <row r="38" spans="2:7" ht="15.75" thickBot="1" x14ac:dyDescent="0.3">
      <c r="B38" s="137"/>
      <c r="C38" s="138"/>
      <c r="D38" s="138" t="s">
        <v>334</v>
      </c>
      <c r="E38" s="230">
        <v>296.93875000000003</v>
      </c>
      <c r="F38" s="230"/>
    </row>
    <row r="39" spans="2:7" ht="15.75" thickBot="1" x14ac:dyDescent="0.3">
      <c r="B39" s="137"/>
      <c r="C39" s="138"/>
      <c r="D39" s="138" t="s">
        <v>365</v>
      </c>
      <c r="E39" s="230">
        <v>18</v>
      </c>
      <c r="F39" s="230"/>
    </row>
    <row r="40" spans="2:7" ht="15.75" thickBot="1" x14ac:dyDescent="0.3">
      <c r="B40" s="137"/>
      <c r="C40" s="138"/>
      <c r="D40" s="138" t="s">
        <v>335</v>
      </c>
      <c r="E40" s="230">
        <v>5878.8064999999997</v>
      </c>
      <c r="F40" s="230">
        <f>SUM(E35:E40)</f>
        <v>19401.395249999998</v>
      </c>
      <c r="G40" s="140">
        <f>F40-E40</f>
        <v>13522.588749999999</v>
      </c>
    </row>
    <row r="41" spans="2:7" ht="15.75" thickBot="1" x14ac:dyDescent="0.3">
      <c r="B41" s="137"/>
      <c r="C41" s="138"/>
      <c r="D41" s="138"/>
      <c r="E41" s="230"/>
      <c r="F41" s="230"/>
    </row>
    <row r="42" spans="2:7" ht="15.75" thickBot="1" x14ac:dyDescent="0.3">
      <c r="B42" s="137">
        <v>42613</v>
      </c>
      <c r="C42" s="138" t="s">
        <v>330</v>
      </c>
      <c r="D42" s="138" t="s">
        <v>331</v>
      </c>
      <c r="E42" s="230">
        <v>9355.25</v>
      </c>
      <c r="F42" s="230"/>
    </row>
    <row r="43" spans="2:7" ht="15.75" thickBot="1" x14ac:dyDescent="0.3">
      <c r="B43" s="137"/>
      <c r="C43" s="138"/>
      <c r="D43" s="138" t="s">
        <v>332</v>
      </c>
      <c r="E43" s="230">
        <v>70.7</v>
      </c>
      <c r="F43" s="230"/>
    </row>
    <row r="44" spans="2:7" ht="15.75" thickBot="1" x14ac:dyDescent="0.3">
      <c r="B44" s="137"/>
      <c r="C44" s="138"/>
      <c r="D44" s="138" t="s">
        <v>333</v>
      </c>
      <c r="E44" s="230">
        <v>3752.4</v>
      </c>
      <c r="F44" s="230"/>
    </row>
    <row r="45" spans="2:7" ht="15.75" thickBot="1" x14ac:dyDescent="0.3">
      <c r="B45" s="137"/>
      <c r="C45" s="138"/>
      <c r="D45" s="138" t="s">
        <v>334</v>
      </c>
      <c r="E45" s="230">
        <v>296.93875000000003</v>
      </c>
      <c r="F45" s="230"/>
    </row>
    <row r="46" spans="2:7" ht="15.75" thickBot="1" x14ac:dyDescent="0.3">
      <c r="B46" s="137"/>
      <c r="C46" s="138"/>
      <c r="D46" s="138" t="s">
        <v>365</v>
      </c>
      <c r="E46" s="230">
        <v>18</v>
      </c>
      <c r="F46" s="230"/>
    </row>
    <row r="47" spans="2:7" ht="15.75" thickBot="1" x14ac:dyDescent="0.3">
      <c r="B47" s="137"/>
      <c r="C47" s="138"/>
      <c r="D47" s="138" t="s">
        <v>335</v>
      </c>
      <c r="E47" s="230">
        <v>5878.8064999999997</v>
      </c>
      <c r="F47" s="230">
        <f>SUM(E42:E47)</f>
        <v>19372.095249999998</v>
      </c>
      <c r="G47" s="140">
        <f>F47-E47</f>
        <v>13493.28875</v>
      </c>
    </row>
    <row r="50" spans="6:7" ht="15.75" thickBot="1" x14ac:dyDescent="0.3">
      <c r="F50" s="231">
        <f>SUM(F5:F47)</f>
        <v>118853.38589791501</v>
      </c>
      <c r="G50" s="242">
        <f>SUM(G5:G49)</f>
        <v>88399.181249999994</v>
      </c>
    </row>
    <row r="51" spans="6:7" ht="15.75" thickTop="1" x14ac:dyDescent="0.25"/>
  </sheetData>
  <mergeCells count="5">
    <mergeCell ref="B2:F2"/>
    <mergeCell ref="B3:B4"/>
    <mergeCell ref="C3:C4"/>
    <mergeCell ref="D3:D4"/>
    <mergeCell ref="F3:F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opLeftCell="A10" workbookViewId="0">
      <selection activeCell="H16" sqref="H16"/>
    </sheetView>
  </sheetViews>
  <sheetFormatPr defaultRowHeight="15" x14ac:dyDescent="0.25"/>
  <cols>
    <col min="2" max="2" width="13.85546875" customWidth="1"/>
    <col min="3" max="3" width="15.7109375" bestFit="1" customWidth="1"/>
    <col min="4" max="4" width="31.140625" bestFit="1" customWidth="1"/>
    <col min="5" max="6" width="13.85546875" customWidth="1"/>
    <col min="7" max="7" width="11.5703125" bestFit="1" customWidth="1"/>
  </cols>
  <sheetData>
    <row r="1" spans="2:7" ht="15.75" thickBot="1" x14ac:dyDescent="0.3"/>
    <row r="2" spans="2:7" ht="15.75" thickBot="1" x14ac:dyDescent="0.3">
      <c r="B2" s="586" t="s">
        <v>362</v>
      </c>
      <c r="C2" s="587"/>
      <c r="D2" s="587"/>
      <c r="E2" s="587"/>
      <c r="F2" s="588"/>
    </row>
    <row r="3" spans="2:7" x14ac:dyDescent="0.25">
      <c r="B3" s="589" t="s">
        <v>324</v>
      </c>
      <c r="C3" s="589" t="s">
        <v>325</v>
      </c>
      <c r="D3" s="589" t="s">
        <v>326</v>
      </c>
      <c r="E3" s="217" t="s">
        <v>363</v>
      </c>
      <c r="F3" s="589" t="s">
        <v>328</v>
      </c>
    </row>
    <row r="4" spans="2:7" x14ac:dyDescent="0.25">
      <c r="B4" s="592"/>
      <c r="C4" s="592"/>
      <c r="D4" s="592"/>
      <c r="E4" s="135" t="s">
        <v>364</v>
      </c>
      <c r="F4" s="592"/>
    </row>
    <row r="5" spans="2:7" ht="15.75" thickBot="1" x14ac:dyDescent="0.3">
      <c r="B5" s="137">
        <v>42557</v>
      </c>
      <c r="C5" s="138" t="s">
        <v>330</v>
      </c>
      <c r="D5" s="138" t="s">
        <v>331</v>
      </c>
      <c r="E5" s="139">
        <v>9355.25</v>
      </c>
      <c r="F5" s="138"/>
    </row>
    <row r="6" spans="2:7" ht="15.75" thickBot="1" x14ac:dyDescent="0.3">
      <c r="B6" s="141"/>
      <c r="C6" s="138"/>
      <c r="D6" s="138" t="s">
        <v>332</v>
      </c>
      <c r="E6" s="139">
        <v>67.768749999999997</v>
      </c>
      <c r="F6" s="138"/>
    </row>
    <row r="7" spans="2:7" ht="15.75" thickBot="1" x14ac:dyDescent="0.3">
      <c r="B7" s="141"/>
      <c r="C7" s="138"/>
      <c r="D7" s="138" t="s">
        <v>333</v>
      </c>
      <c r="E7" s="139">
        <v>3752.4</v>
      </c>
      <c r="F7" s="138"/>
    </row>
    <row r="8" spans="2:7" ht="15.75" thickBot="1" x14ac:dyDescent="0.3">
      <c r="B8" s="141"/>
      <c r="C8" s="138"/>
      <c r="D8" s="138" t="s">
        <v>334</v>
      </c>
      <c r="E8" s="139">
        <v>296.93875000000003</v>
      </c>
      <c r="F8" s="138"/>
    </row>
    <row r="9" spans="2:7" ht="15.75" thickBot="1" x14ac:dyDescent="0.3">
      <c r="B9" s="141"/>
      <c r="C9" s="138"/>
      <c r="D9" s="138" t="s">
        <v>365</v>
      </c>
      <c r="E9" s="139">
        <v>20</v>
      </c>
      <c r="F9" s="138"/>
    </row>
    <row r="10" spans="2:7" ht="15.75" thickBot="1" x14ac:dyDescent="0.3">
      <c r="B10" s="141"/>
      <c r="C10" s="138"/>
      <c r="D10" s="138" t="s">
        <v>335</v>
      </c>
      <c r="E10" s="139">
        <f>5270.8065+570+38</f>
        <v>5878.8064999999997</v>
      </c>
      <c r="F10" s="139">
        <f>SUM(E5:E10)</f>
        <v>19371.163999999997</v>
      </c>
      <c r="G10" s="154">
        <f>F10-E10</f>
        <v>13492.357499999998</v>
      </c>
    </row>
    <row r="11" spans="2:7" ht="15.75" thickBot="1" x14ac:dyDescent="0.3">
      <c r="B11" s="218"/>
      <c r="C11" s="218"/>
      <c r="D11" s="218"/>
      <c r="E11" s="219"/>
      <c r="F11" s="218"/>
    </row>
    <row r="12" spans="2:7" ht="15.75" thickBot="1" x14ac:dyDescent="0.3">
      <c r="B12" s="220">
        <v>42561</v>
      </c>
      <c r="C12" s="221" t="s">
        <v>336</v>
      </c>
      <c r="D12" s="221" t="s">
        <v>366</v>
      </c>
      <c r="E12" s="222">
        <f>1200*4</f>
        <v>4800</v>
      </c>
      <c r="F12" s="223"/>
    </row>
    <row r="13" spans="2:7" ht="15.75" thickBot="1" x14ac:dyDescent="0.3">
      <c r="B13" s="220"/>
      <c r="C13" s="221"/>
      <c r="D13" s="221" t="s">
        <v>335</v>
      </c>
      <c r="E13" s="222">
        <v>2200</v>
      </c>
      <c r="F13" s="223">
        <f>SUM(E12:E13)</f>
        <v>7000</v>
      </c>
      <c r="G13" s="154">
        <f>F13-E13</f>
        <v>4800</v>
      </c>
    </row>
    <row r="14" spans="2:7" ht="15.75" thickBot="1" x14ac:dyDescent="0.3">
      <c r="B14" s="141"/>
      <c r="C14" s="138"/>
      <c r="D14" s="138"/>
      <c r="E14" s="139"/>
      <c r="F14" s="143"/>
    </row>
    <row r="15" spans="2:7" ht="15.75" thickBot="1" x14ac:dyDescent="0.3">
      <c r="B15" s="137">
        <v>42564</v>
      </c>
      <c r="C15" s="138" t="s">
        <v>330</v>
      </c>
      <c r="D15" s="138" t="s">
        <v>331</v>
      </c>
      <c r="E15" s="139">
        <v>9355.25</v>
      </c>
      <c r="F15" s="138"/>
    </row>
    <row r="16" spans="2:7" ht="15.75" thickBot="1" x14ac:dyDescent="0.3">
      <c r="B16" s="141"/>
      <c r="C16" s="138"/>
      <c r="D16" s="138" t="s">
        <v>332</v>
      </c>
      <c r="E16" s="139">
        <v>67.768749999999997</v>
      </c>
      <c r="F16" s="143"/>
    </row>
    <row r="17" spans="2:10" ht="15.75" thickBot="1" x14ac:dyDescent="0.3">
      <c r="B17" s="141"/>
      <c r="C17" s="138"/>
      <c r="D17" s="138" t="s">
        <v>333</v>
      </c>
      <c r="E17" s="144">
        <v>3752.4</v>
      </c>
      <c r="F17" s="138"/>
    </row>
    <row r="18" spans="2:10" ht="15.75" thickBot="1" x14ac:dyDescent="0.3">
      <c r="B18" s="141"/>
      <c r="C18" s="138"/>
      <c r="D18" s="138" t="s">
        <v>334</v>
      </c>
      <c r="E18" s="144">
        <v>172</v>
      </c>
      <c r="F18" s="138"/>
    </row>
    <row r="19" spans="2:10" ht="15.75" thickBot="1" x14ac:dyDescent="0.3">
      <c r="B19" s="141"/>
      <c r="C19" s="138"/>
      <c r="D19" s="138" t="s">
        <v>365</v>
      </c>
      <c r="E19" s="139">
        <v>20</v>
      </c>
      <c r="F19" s="138"/>
    </row>
    <row r="20" spans="2:10" ht="15.75" thickBot="1" x14ac:dyDescent="0.3">
      <c r="B20" s="141"/>
      <c r="C20" s="138"/>
      <c r="D20" s="138" t="s">
        <v>335</v>
      </c>
      <c r="E20" s="139">
        <v>5878.8064999999997</v>
      </c>
      <c r="F20" s="143">
        <f>SUM(E15:E20)</f>
        <v>19246.22525</v>
      </c>
      <c r="G20" s="154">
        <f>F20-E20</f>
        <v>13367.418750000001</v>
      </c>
    </row>
    <row r="21" spans="2:10" ht="15.75" thickBot="1" x14ac:dyDescent="0.3">
      <c r="B21" s="141"/>
      <c r="C21" s="138"/>
      <c r="D21" s="138"/>
      <c r="E21" s="138"/>
      <c r="F21" s="138"/>
    </row>
    <row r="22" spans="2:10" ht="15.75" thickBot="1" x14ac:dyDescent="0.3">
      <c r="B22" s="137">
        <v>42571</v>
      </c>
      <c r="C22" s="138" t="s">
        <v>330</v>
      </c>
      <c r="D22" s="138" t="s">
        <v>331</v>
      </c>
      <c r="E22" s="143">
        <v>9355.25</v>
      </c>
      <c r="F22" s="138"/>
    </row>
    <row r="23" spans="2:10" ht="15.75" thickBot="1" x14ac:dyDescent="0.3">
      <c r="B23" s="141"/>
      <c r="C23" s="138"/>
      <c r="D23" s="138" t="s">
        <v>332</v>
      </c>
      <c r="E23" s="143">
        <v>67.768749999999997</v>
      </c>
      <c r="F23" s="138"/>
    </row>
    <row r="24" spans="2:10" ht="15.75" thickBot="1" x14ac:dyDescent="0.3">
      <c r="B24" s="141"/>
      <c r="C24" s="138"/>
      <c r="D24" s="138" t="s">
        <v>333</v>
      </c>
      <c r="E24" s="143">
        <v>3752.4</v>
      </c>
      <c r="F24" s="143"/>
    </row>
    <row r="25" spans="2:10" ht="15.75" thickBot="1" x14ac:dyDescent="0.3">
      <c r="B25" s="145"/>
      <c r="C25" s="146"/>
      <c r="D25" s="146" t="s">
        <v>334</v>
      </c>
      <c r="E25" s="147">
        <v>296.93875000000003</v>
      </c>
      <c r="F25" s="146"/>
    </row>
    <row r="26" spans="2:10" ht="15.75" thickBot="1" x14ac:dyDescent="0.3">
      <c r="B26" s="148"/>
      <c r="C26" s="146"/>
      <c r="D26" s="146" t="s">
        <v>365</v>
      </c>
      <c r="E26" s="149">
        <v>18</v>
      </c>
      <c r="F26" s="146"/>
    </row>
    <row r="27" spans="2:10" ht="15.75" thickBot="1" x14ac:dyDescent="0.3">
      <c r="B27" s="145"/>
      <c r="C27" s="146"/>
      <c r="D27" s="146" t="s">
        <v>335</v>
      </c>
      <c r="E27" s="149">
        <v>5878.8064999999997</v>
      </c>
      <c r="F27" s="143">
        <f>SUM(E22:E27)</f>
        <v>19369.163999999997</v>
      </c>
      <c r="G27" s="154">
        <f>F27-E27</f>
        <v>13490.357499999998</v>
      </c>
    </row>
    <row r="28" spans="2:10" ht="15.75" thickBot="1" x14ac:dyDescent="0.3">
      <c r="B28" s="145"/>
      <c r="C28" s="146"/>
      <c r="D28" s="146"/>
      <c r="E28" s="146"/>
      <c r="F28" s="146"/>
    </row>
    <row r="29" spans="2:10" ht="15.75" thickBot="1" x14ac:dyDescent="0.3">
      <c r="B29" s="148">
        <v>42578</v>
      </c>
      <c r="C29" s="146" t="s">
        <v>330</v>
      </c>
      <c r="D29" s="146" t="s">
        <v>331</v>
      </c>
      <c r="E29" s="150">
        <v>9355.25</v>
      </c>
      <c r="F29" s="146"/>
    </row>
    <row r="30" spans="2:10" ht="15.75" thickBot="1" x14ac:dyDescent="0.3">
      <c r="B30" s="145"/>
      <c r="C30" s="146"/>
      <c r="D30" s="146" t="s">
        <v>332</v>
      </c>
      <c r="E30" s="150">
        <v>65</v>
      </c>
      <c r="F30" s="146"/>
    </row>
    <row r="31" spans="2:10" ht="15.75" thickBot="1" x14ac:dyDescent="0.3">
      <c r="B31" s="145"/>
      <c r="C31" s="146"/>
      <c r="D31" s="146" t="s">
        <v>333</v>
      </c>
      <c r="E31" s="150">
        <v>3752.4</v>
      </c>
      <c r="F31" s="146"/>
    </row>
    <row r="32" spans="2:10" ht="15.75" thickBot="1" x14ac:dyDescent="0.3">
      <c r="B32" s="145"/>
      <c r="C32" s="146"/>
      <c r="D32" s="146" t="s">
        <v>334</v>
      </c>
      <c r="E32" s="150">
        <v>172</v>
      </c>
      <c r="F32" s="146"/>
      <c r="J32" s="151"/>
    </row>
    <row r="33" spans="2:10" ht="15.75" thickBot="1" x14ac:dyDescent="0.3">
      <c r="B33" s="145"/>
      <c r="C33" s="146"/>
      <c r="D33" s="146" t="s">
        <v>365</v>
      </c>
      <c r="E33" s="150">
        <v>32</v>
      </c>
      <c r="F33" s="152"/>
      <c r="J33" s="151"/>
    </row>
    <row r="34" spans="2:10" ht="15.75" thickBot="1" x14ac:dyDescent="0.3">
      <c r="B34" s="145"/>
      <c r="C34" s="146"/>
      <c r="D34" s="146" t="s">
        <v>335</v>
      </c>
      <c r="E34" s="153">
        <v>5878.8064999999997</v>
      </c>
      <c r="F34" s="143">
        <f>SUM(E29:E34)</f>
        <v>19255.4565</v>
      </c>
      <c r="G34" s="154">
        <f>F34-E34</f>
        <v>13376.650000000001</v>
      </c>
    </row>
    <row r="35" spans="2:10" ht="15.75" thickBot="1" x14ac:dyDescent="0.3">
      <c r="B35" s="145"/>
      <c r="C35" s="146"/>
      <c r="D35" s="146"/>
      <c r="E35" s="152"/>
      <c r="F35" s="146"/>
    </row>
    <row r="36" spans="2:10" ht="15.75" thickBot="1" x14ac:dyDescent="0.3">
      <c r="B36" s="137">
        <v>42576</v>
      </c>
      <c r="C36" s="138" t="s">
        <v>336</v>
      </c>
      <c r="D36" s="138" t="s">
        <v>440</v>
      </c>
      <c r="E36" s="224">
        <v>4360</v>
      </c>
      <c r="F36" s="225"/>
    </row>
    <row r="37" spans="2:10" ht="15.75" thickBot="1" x14ac:dyDescent="0.3">
      <c r="B37" s="137"/>
      <c r="C37" s="138"/>
      <c r="D37" s="138" t="s">
        <v>335</v>
      </c>
      <c r="E37" s="224">
        <v>3000</v>
      </c>
      <c r="F37" s="224">
        <f>SUM(E36:E37)</f>
        <v>7360</v>
      </c>
      <c r="G37" s="140">
        <f>F37-E37</f>
        <v>4360</v>
      </c>
    </row>
    <row r="38" spans="2:10" ht="15.75" thickBot="1" x14ac:dyDescent="0.3">
      <c r="B38" s="137"/>
      <c r="C38" s="138"/>
      <c r="D38" s="138"/>
      <c r="E38" s="225"/>
      <c r="F38" s="225"/>
    </row>
    <row r="39" spans="2:10" ht="15.75" thickBot="1" x14ac:dyDescent="0.3">
      <c r="B39" s="220">
        <v>42576</v>
      </c>
      <c r="C39" s="221" t="s">
        <v>336</v>
      </c>
      <c r="D39" s="221" t="s">
        <v>440</v>
      </c>
      <c r="E39" s="224">
        <v>9365</v>
      </c>
      <c r="F39" s="225"/>
    </row>
    <row r="40" spans="2:10" ht="15.75" thickBot="1" x14ac:dyDescent="0.3">
      <c r="B40" s="220"/>
      <c r="C40" s="221"/>
      <c r="D40" s="221" t="s">
        <v>335</v>
      </c>
      <c r="E40" s="224">
        <v>8000</v>
      </c>
      <c r="F40" s="224">
        <f>SUM(E39:E40)</f>
        <v>17365</v>
      </c>
      <c r="G40" s="140">
        <f>F40-E40</f>
        <v>9365</v>
      </c>
    </row>
    <row r="41" spans="2:10" x14ac:dyDescent="0.25">
      <c r="F41" s="226">
        <f>SUM(F5:F40)</f>
        <v>108967.00975</v>
      </c>
      <c r="G41" s="226">
        <f>SUM(G5:G40)</f>
        <v>72251.783750000002</v>
      </c>
    </row>
  </sheetData>
  <mergeCells count="5">
    <mergeCell ref="B2:F2"/>
    <mergeCell ref="B3:B4"/>
    <mergeCell ref="C3:C4"/>
    <mergeCell ref="D3:D4"/>
    <mergeCell ref="F3:F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zoomScaleNormal="100" zoomScaleSheetLayoutView="98" workbookViewId="0">
      <selection activeCell="D16" sqref="D16"/>
    </sheetView>
  </sheetViews>
  <sheetFormatPr defaultRowHeight="15" x14ac:dyDescent="0.25"/>
  <cols>
    <col min="1" max="1" width="2.42578125" style="46" customWidth="1"/>
    <col min="2" max="2" width="10.85546875" style="46" bestFit="1" customWidth="1"/>
    <col min="3" max="3" width="6.7109375" style="46" bestFit="1" customWidth="1"/>
    <col min="4" max="5" width="13.42578125" style="47" bestFit="1" customWidth="1"/>
    <col min="6" max="6" width="11.7109375" style="47" bestFit="1" customWidth="1"/>
    <col min="7" max="7" width="10.5703125" style="47" bestFit="1" customWidth="1"/>
    <col min="8" max="8" width="15.5703125" style="48" bestFit="1" customWidth="1"/>
    <col min="9" max="9" width="13.42578125" style="47" bestFit="1" customWidth="1"/>
    <col min="10" max="10" width="15.42578125" style="47" bestFit="1" customWidth="1"/>
    <col min="11" max="11" width="10.28515625" style="49" customWidth="1"/>
    <col min="12" max="13" width="12.140625" style="46" bestFit="1" customWidth="1"/>
    <col min="14" max="14" width="11" style="46" customWidth="1"/>
    <col min="15" max="16384" width="9.140625" style="46"/>
  </cols>
  <sheetData>
    <row r="1" spans="1:14" x14ac:dyDescent="0.25">
      <c r="A1" s="93" t="s">
        <v>293</v>
      </c>
    </row>
    <row r="2" spans="1:14" x14ac:dyDescent="0.25">
      <c r="A2" s="93" t="s">
        <v>400</v>
      </c>
      <c r="J2" s="48" t="s">
        <v>459</v>
      </c>
    </row>
    <row r="4" spans="1:14" ht="15.75" thickBot="1" x14ac:dyDescent="0.3">
      <c r="B4" s="93" t="s">
        <v>401</v>
      </c>
    </row>
    <row r="5" spans="1:14" ht="45.75" thickBot="1" x14ac:dyDescent="0.3">
      <c r="B5" s="80" t="s">
        <v>294</v>
      </c>
      <c r="C5" s="163" t="s">
        <v>399</v>
      </c>
      <c r="D5" s="81" t="s">
        <v>306</v>
      </c>
      <c r="E5" s="82" t="s">
        <v>307</v>
      </c>
      <c r="F5" s="81" t="s">
        <v>350</v>
      </c>
      <c r="G5" s="82" t="s">
        <v>308</v>
      </c>
      <c r="H5" s="83" t="s">
        <v>351</v>
      </c>
      <c r="I5" s="84" t="s">
        <v>309</v>
      </c>
      <c r="J5" s="83" t="s">
        <v>312</v>
      </c>
      <c r="L5" s="87" t="s">
        <v>313</v>
      </c>
      <c r="M5" s="77" t="s">
        <v>314</v>
      </c>
      <c r="N5" s="50" t="s">
        <v>315</v>
      </c>
    </row>
    <row r="6" spans="1:14" x14ac:dyDescent="0.25">
      <c r="B6" s="51" t="s">
        <v>370</v>
      </c>
      <c r="C6" s="164">
        <v>4</v>
      </c>
      <c r="D6" s="52">
        <f>(6253140.45+2100)/145</f>
        <v>43139.589310344832</v>
      </c>
      <c r="E6" s="53">
        <f>2779869.23/145</f>
        <v>19171.511931034482</v>
      </c>
      <c r="F6" s="53">
        <v>0</v>
      </c>
      <c r="G6" s="53">
        <f>'Sales - Detail'!G54</f>
        <v>0</v>
      </c>
      <c r="H6" s="54">
        <f>SUM(D6:G6)</f>
        <v>62311.101241379314</v>
      </c>
      <c r="I6" s="55">
        <f>(32903.15+4523947.97+366204.42)/145</f>
        <v>33952.107172413795</v>
      </c>
      <c r="J6" s="56">
        <f>SUM(H6:I6)</f>
        <v>96263.208413793109</v>
      </c>
      <c r="L6" s="88">
        <f>H6/4</f>
        <v>15577.775310344829</v>
      </c>
      <c r="M6" s="90"/>
      <c r="N6" s="91"/>
    </row>
    <row r="7" spans="1:14" x14ac:dyDescent="0.25">
      <c r="B7" s="57" t="s">
        <v>295</v>
      </c>
      <c r="C7" s="165">
        <v>4</v>
      </c>
      <c r="D7" s="58">
        <f>(5066518.7+16200)/145</f>
        <v>35053.232413793106</v>
      </c>
      <c r="E7" s="59">
        <f>2345645.28/145</f>
        <v>16176.863999999998</v>
      </c>
      <c r="F7" s="59">
        <f>945471.54/145</f>
        <v>6520.4933793103455</v>
      </c>
      <c r="G7" s="59">
        <v>0</v>
      </c>
      <c r="H7" s="60">
        <f>SUM(D7:G7)</f>
        <v>57750.589793103449</v>
      </c>
      <c r="I7" s="61">
        <f>(122096.33+4913923.12+354216.96)/145</f>
        <v>37174.044206896549</v>
      </c>
      <c r="J7" s="62">
        <f>H7+I7</f>
        <v>94924.633999999991</v>
      </c>
      <c r="L7" s="88">
        <f>+H7/4</f>
        <v>14437.647448275862</v>
      </c>
      <c r="M7" s="78"/>
      <c r="N7" s="91"/>
    </row>
    <row r="8" spans="1:14" x14ac:dyDescent="0.25">
      <c r="B8" s="57" t="s">
        <v>296</v>
      </c>
      <c r="C8" s="165">
        <v>5</v>
      </c>
      <c r="D8" s="58">
        <f>6009304.27/145</f>
        <v>41443.477724137927</v>
      </c>
      <c r="E8" s="59">
        <f>2986173.9/145</f>
        <v>20594.302758620688</v>
      </c>
      <c r="F8" s="59">
        <f>510931.73/145</f>
        <v>3523.6671034482756</v>
      </c>
      <c r="G8" s="59">
        <f>3135737.1/145</f>
        <v>21625.773103448275</v>
      </c>
      <c r="H8" s="60">
        <f t="shared" ref="H8:H17" si="0">SUM(D8:G8)</f>
        <v>87187.220689655165</v>
      </c>
      <c r="I8" s="61">
        <f>(1209600.52+6553752.49)/145</f>
        <v>53540.365586206892</v>
      </c>
      <c r="J8" s="62">
        <f t="shared" ref="J8:J17" si="1">H8+I8</f>
        <v>140727.58627586206</v>
      </c>
      <c r="L8" s="88">
        <f t="shared" ref="L8" si="2">+H8/4</f>
        <v>21796.805172413791</v>
      </c>
      <c r="M8" s="78"/>
      <c r="N8" s="91"/>
    </row>
    <row r="9" spans="1:14" x14ac:dyDescent="0.25">
      <c r="B9" s="157" t="s">
        <v>297</v>
      </c>
      <c r="C9" s="166">
        <v>4</v>
      </c>
      <c r="D9" s="158">
        <f>5458304.71/145</f>
        <v>37643.480758620688</v>
      </c>
      <c r="E9" s="159">
        <f>2926816.06/145</f>
        <v>20184.938344827588</v>
      </c>
      <c r="F9" s="159"/>
      <c r="G9" s="159"/>
      <c r="H9" s="160">
        <f t="shared" si="0"/>
        <v>57828.419103448279</v>
      </c>
      <c r="I9" s="161">
        <f>(33110.86+4562688.27)/145</f>
        <v>31695.166413793104</v>
      </c>
      <c r="J9" s="162">
        <f t="shared" si="1"/>
        <v>89523.585517241387</v>
      </c>
      <c r="L9" s="88">
        <f>+H9/5</f>
        <v>11565.683820689655</v>
      </c>
      <c r="M9" s="78"/>
      <c r="N9" s="91"/>
    </row>
    <row r="10" spans="1:14" x14ac:dyDescent="0.25">
      <c r="B10" s="71" t="s">
        <v>298</v>
      </c>
      <c r="C10" s="167">
        <v>4</v>
      </c>
      <c r="D10" s="72">
        <f>5863801.81/145</f>
        <v>40440.012482758619</v>
      </c>
      <c r="E10" s="73">
        <f>7104327.97/145</f>
        <v>48995.365310344823</v>
      </c>
      <c r="F10" s="73">
        <f>959997.85/145</f>
        <v>6620.6748275862064</v>
      </c>
      <c r="G10" s="73"/>
      <c r="H10" s="74">
        <f t="shared" si="0"/>
        <v>96056.052620689647</v>
      </c>
      <c r="I10" s="75">
        <f>(99718.55+6648342.96)/145</f>
        <v>46538.355241379308</v>
      </c>
      <c r="J10" s="76">
        <f t="shared" si="1"/>
        <v>142594.40786206897</v>
      </c>
      <c r="L10" s="88">
        <f>+H10/4</f>
        <v>24014.013155172412</v>
      </c>
      <c r="M10" s="78"/>
      <c r="N10" s="91"/>
    </row>
    <row r="11" spans="1:14" x14ac:dyDescent="0.25">
      <c r="B11" s="57" t="s">
        <v>299</v>
      </c>
      <c r="C11" s="165">
        <v>5</v>
      </c>
      <c r="D11" s="58">
        <f>'Summary Jun'!E16</f>
        <v>34147.168000000005</v>
      </c>
      <c r="E11" s="59">
        <f>'Summary Jun'!F16</f>
        <v>50760.854999999996</v>
      </c>
      <c r="F11" s="59"/>
      <c r="G11" s="59"/>
      <c r="H11" s="60">
        <f>SUM(D11:G11)</f>
        <v>84908.023000000001</v>
      </c>
      <c r="I11" s="61">
        <f>'Summary Jun'!J16</f>
        <v>42038.111730769233</v>
      </c>
      <c r="J11" s="62">
        <f>H11+I11</f>
        <v>126946.13473076923</v>
      </c>
      <c r="L11" s="88">
        <f>+H11/5</f>
        <v>16981.604599999999</v>
      </c>
      <c r="M11" s="78">
        <v>30000</v>
      </c>
      <c r="N11" s="91">
        <f>L11-M11</f>
        <v>-13018.395400000001</v>
      </c>
    </row>
    <row r="12" spans="1:14" x14ac:dyDescent="0.25">
      <c r="B12" s="57" t="s">
        <v>300</v>
      </c>
      <c r="C12" s="57"/>
      <c r="D12" s="58">
        <f>'Summary July'!E18</f>
        <v>50126.931892464869</v>
      </c>
      <c r="E12" s="59">
        <f>'Summary July'!F18</f>
        <v>29987.89</v>
      </c>
      <c r="F12" s="59"/>
      <c r="G12" s="59"/>
      <c r="H12" s="60">
        <f>SUM(D12:G12)</f>
        <v>80114.821892464868</v>
      </c>
      <c r="I12" s="61">
        <f>'Summary July'!J18</f>
        <v>55831.317027851444</v>
      </c>
      <c r="J12" s="62">
        <f>H12+I12</f>
        <v>135946.1389203163</v>
      </c>
      <c r="L12" s="88">
        <f>+H12/4</f>
        <v>20028.705473116217</v>
      </c>
      <c r="M12" s="78">
        <v>30000</v>
      </c>
      <c r="N12" s="91">
        <f>L12-M12</f>
        <v>-9971.294526883783</v>
      </c>
    </row>
    <row r="13" spans="1:14" x14ac:dyDescent="0.25">
      <c r="B13" s="57" t="s">
        <v>301</v>
      </c>
      <c r="C13" s="57"/>
      <c r="D13" s="58">
        <f>'Summary Aug'!F17</f>
        <v>41816.42715634354</v>
      </c>
      <c r="E13" s="59">
        <f>'Summary Aug'!G17</f>
        <v>35562.81</v>
      </c>
      <c r="F13" s="59"/>
      <c r="G13" s="59"/>
      <c r="H13" s="60">
        <f t="shared" si="0"/>
        <v>77379.23715634353</v>
      </c>
      <c r="I13" s="61">
        <f>'Summary Aug'!K17</f>
        <v>44996.004137931028</v>
      </c>
      <c r="J13" s="62">
        <f>H13+I13</f>
        <v>122375.24129427456</v>
      </c>
      <c r="L13" s="241">
        <f>H13/4</f>
        <v>19344.809289085882</v>
      </c>
      <c r="M13" s="78">
        <v>30000</v>
      </c>
      <c r="N13" s="91">
        <f>L13-M13</f>
        <v>-10655.190710914118</v>
      </c>
    </row>
    <row r="14" spans="1:14" x14ac:dyDescent="0.25">
      <c r="B14" s="57" t="s">
        <v>302</v>
      </c>
      <c r="C14" s="57"/>
      <c r="D14" s="58">
        <f>'Summary Sep'!F12</f>
        <v>36985.129999999997</v>
      </c>
      <c r="E14" s="59">
        <f>'Summary Sep'!G12</f>
        <v>22624.312500000004</v>
      </c>
      <c r="F14" s="59"/>
      <c r="G14" s="59"/>
      <c r="H14" s="60">
        <f t="shared" si="0"/>
        <v>59609.442500000005</v>
      </c>
      <c r="I14" s="61">
        <f>'Summary Sep'!K12</f>
        <v>35857.056965517237</v>
      </c>
      <c r="J14" s="62">
        <f t="shared" si="1"/>
        <v>95466.499465517234</v>
      </c>
      <c r="L14" s="241">
        <f>H14/4</f>
        <v>14902.360625000001</v>
      </c>
      <c r="M14" s="78">
        <v>30000</v>
      </c>
      <c r="N14" s="91">
        <f t="shared" ref="N14" si="3">L14-M14</f>
        <v>-15097.639374999999</v>
      </c>
    </row>
    <row r="15" spans="1:14" x14ac:dyDescent="0.25">
      <c r="B15" s="57" t="s">
        <v>303</v>
      </c>
      <c r="C15" s="57"/>
      <c r="D15" s="58">
        <f>'Summary Oct'!F14</f>
        <v>22429.229999999996</v>
      </c>
      <c r="E15" s="59">
        <f>+'Summary Oct'!G14</f>
        <v>31559.1325</v>
      </c>
      <c r="F15" s="59"/>
      <c r="G15" s="59">
        <f>+'Summary Oct'!I14</f>
        <v>3584</v>
      </c>
      <c r="H15" s="60">
        <f>SUM(D15:G15)</f>
        <v>57572.362499999996</v>
      </c>
      <c r="I15" s="61">
        <f>+'Summary Oct'!K14</f>
        <v>41330.378069221813</v>
      </c>
      <c r="J15" s="62">
        <f t="shared" si="1"/>
        <v>98902.740569221816</v>
      </c>
      <c r="L15" s="88">
        <f>+H15/4</f>
        <v>14393.090624999999</v>
      </c>
      <c r="M15" s="78">
        <v>30000</v>
      </c>
      <c r="N15" s="91">
        <f>L15-M15</f>
        <v>-15606.909375000001</v>
      </c>
    </row>
    <row r="16" spans="1:14" x14ac:dyDescent="0.25">
      <c r="B16" s="57" t="s">
        <v>304</v>
      </c>
      <c r="C16" s="57"/>
      <c r="D16" s="58">
        <f>+'Summary Nov'!F14</f>
        <v>17543.189999999999</v>
      </c>
      <c r="E16" s="59">
        <f>+'Summary Nov'!G14</f>
        <v>34954.995000000003</v>
      </c>
      <c r="F16" s="59"/>
      <c r="G16" s="59"/>
      <c r="H16" s="60">
        <f t="shared" si="0"/>
        <v>52498.184999999998</v>
      </c>
      <c r="I16" s="61">
        <f>+'Summary Nov'!K14</f>
        <v>22297.537215517241</v>
      </c>
      <c r="J16" s="62">
        <f t="shared" si="1"/>
        <v>74795.722215517235</v>
      </c>
      <c r="L16" s="88">
        <f>+H16/4</f>
        <v>13124.546249999999</v>
      </c>
      <c r="M16" s="78">
        <v>30000</v>
      </c>
      <c r="N16" s="91"/>
    </row>
    <row r="17" spans="2:14" ht="15.75" thickBot="1" x14ac:dyDescent="0.3">
      <c r="B17" s="63" t="s">
        <v>305</v>
      </c>
      <c r="C17" s="63"/>
      <c r="D17" s="64"/>
      <c r="E17" s="65"/>
      <c r="F17" s="65"/>
      <c r="G17" s="65"/>
      <c r="H17" s="66">
        <f t="shared" si="0"/>
        <v>0</v>
      </c>
      <c r="I17" s="67"/>
      <c r="J17" s="68">
        <f t="shared" si="1"/>
        <v>0</v>
      </c>
      <c r="L17" s="89"/>
      <c r="M17" s="79">
        <v>30000</v>
      </c>
      <c r="N17" s="92"/>
    </row>
    <row r="19" spans="2:14" s="69" customFormat="1" ht="15.75" thickBot="1" x14ac:dyDescent="0.3">
      <c r="B19" s="85" t="s">
        <v>311</v>
      </c>
      <c r="C19" s="85"/>
      <c r="D19" s="86">
        <f t="shared" ref="D19:J19" si="4">SUM(D6:D17)</f>
        <v>400767.86973846355</v>
      </c>
      <c r="E19" s="86">
        <f t="shared" si="4"/>
        <v>330572.97734482761</v>
      </c>
      <c r="F19" s="86">
        <f t="shared" si="4"/>
        <v>16664.835310344828</v>
      </c>
      <c r="G19" s="86">
        <f t="shared" si="4"/>
        <v>25209.773103448275</v>
      </c>
      <c r="H19" s="86">
        <f>SUM(H6:H17)</f>
        <v>773215.45549708419</v>
      </c>
      <c r="I19" s="86">
        <f>SUM(I6:I17)</f>
        <v>445250.44376749761</v>
      </c>
      <c r="J19" s="86">
        <f t="shared" si="4"/>
        <v>1218465.8992645817</v>
      </c>
      <c r="K19" s="70"/>
    </row>
    <row r="20" spans="2:14" ht="15.75" thickTop="1" x14ac:dyDescent="0.25"/>
    <row r="21" spans="2:14" s="172" customFormat="1" x14ac:dyDescent="0.25">
      <c r="B21" s="584" t="s">
        <v>402</v>
      </c>
      <c r="C21" s="584"/>
      <c r="D21" s="168">
        <f>D19/H19</f>
        <v>0.51831331990230101</v>
      </c>
      <c r="E21" s="168">
        <f>+E19/H19</f>
        <v>0.4275302245896121</v>
      </c>
      <c r="F21" s="168">
        <f>+F19/H19</f>
        <v>2.1552641235852366E-2</v>
      </c>
      <c r="G21" s="168">
        <f>+G19/H19</f>
        <v>3.2603814272234681E-2</v>
      </c>
      <c r="H21" s="169"/>
      <c r="I21" s="170"/>
      <c r="J21" s="213">
        <f>J19*146</f>
        <v>177896021.29262894</v>
      </c>
      <c r="K21" s="171"/>
    </row>
    <row r="22" spans="2:14" x14ac:dyDescent="0.25">
      <c r="B22" s="120"/>
      <c r="C22" s="120"/>
      <c r="H22" s="49"/>
    </row>
    <row r="26" spans="2:14" x14ac:dyDescent="0.25">
      <c r="D26" s="47" t="s">
        <v>371</v>
      </c>
    </row>
    <row r="27" spans="2:14" x14ac:dyDescent="0.25">
      <c r="D27" s="47" t="s">
        <v>372</v>
      </c>
    </row>
    <row r="29" spans="2:14" x14ac:dyDescent="0.25">
      <c r="D29" s="47" t="s">
        <v>294</v>
      </c>
      <c r="E29" s="47" t="s">
        <v>373</v>
      </c>
      <c r="F29" s="47" t="s">
        <v>374</v>
      </c>
    </row>
    <row r="30" spans="2:14" x14ac:dyDescent="0.25">
      <c r="D30" s="47" t="s">
        <v>375</v>
      </c>
      <c r="E30" s="47" t="s">
        <v>376</v>
      </c>
      <c r="F30" s="47">
        <v>4</v>
      </c>
    </row>
    <row r="31" spans="2:14" x14ac:dyDescent="0.25">
      <c r="D31" s="47" t="s">
        <v>377</v>
      </c>
      <c r="E31" s="47" t="s">
        <v>378</v>
      </c>
      <c r="F31" s="47">
        <v>4</v>
      </c>
    </row>
    <row r="32" spans="2:14" x14ac:dyDescent="0.25">
      <c r="D32" s="47" t="s">
        <v>379</v>
      </c>
      <c r="E32" s="47" t="s">
        <v>380</v>
      </c>
      <c r="F32" s="47">
        <v>5</v>
      </c>
    </row>
    <row r="33" spans="4:6" x14ac:dyDescent="0.25">
      <c r="D33" s="47" t="s">
        <v>381</v>
      </c>
      <c r="E33" s="47" t="s">
        <v>382</v>
      </c>
      <c r="F33" s="47">
        <v>4</v>
      </c>
    </row>
    <row r="34" spans="4:6" x14ac:dyDescent="0.25">
      <c r="D34" s="47" t="s">
        <v>383</v>
      </c>
      <c r="E34" s="47" t="s">
        <v>384</v>
      </c>
      <c r="F34" s="47">
        <v>4</v>
      </c>
    </row>
    <row r="35" spans="4:6" x14ac:dyDescent="0.25">
      <c r="D35" s="47" t="s">
        <v>385</v>
      </c>
      <c r="E35" s="47" t="s">
        <v>386</v>
      </c>
      <c r="F35" s="47">
        <v>5</v>
      </c>
    </row>
    <row r="36" spans="4:6" x14ac:dyDescent="0.25">
      <c r="D36" s="47" t="s">
        <v>387</v>
      </c>
      <c r="E36" s="47" t="s">
        <v>388</v>
      </c>
      <c r="F36" s="47">
        <v>4</v>
      </c>
    </row>
    <row r="37" spans="4:6" x14ac:dyDescent="0.25">
      <c r="D37" s="47" t="s">
        <v>389</v>
      </c>
      <c r="E37" s="47" t="s">
        <v>390</v>
      </c>
      <c r="F37" s="47">
        <v>4</v>
      </c>
    </row>
    <row r="38" spans="4:6" x14ac:dyDescent="0.25">
      <c r="D38" s="47" t="s">
        <v>391</v>
      </c>
      <c r="E38" s="47" t="s">
        <v>392</v>
      </c>
      <c r="F38" s="47">
        <v>5</v>
      </c>
    </row>
    <row r="39" spans="4:6" x14ac:dyDescent="0.25">
      <c r="D39" s="47" t="s">
        <v>393</v>
      </c>
      <c r="E39" s="47" t="s">
        <v>394</v>
      </c>
      <c r="F39" s="47">
        <v>4</v>
      </c>
    </row>
    <row r="40" spans="4:6" x14ac:dyDescent="0.25">
      <c r="D40" s="47" t="s">
        <v>395</v>
      </c>
      <c r="E40" s="47" t="s">
        <v>396</v>
      </c>
      <c r="F40" s="47">
        <v>4</v>
      </c>
    </row>
    <row r="41" spans="4:6" x14ac:dyDescent="0.25">
      <c r="D41" s="47" t="s">
        <v>397</v>
      </c>
      <c r="E41" s="47" t="s">
        <v>398</v>
      </c>
      <c r="F41" s="47">
        <v>5</v>
      </c>
    </row>
  </sheetData>
  <mergeCells count="1">
    <mergeCell ref="B21:C21"/>
  </mergeCells>
  <pageMargins left="0.7" right="0.7" top="0.75" bottom="0.75" header="0.3" footer="0.3"/>
  <pageSetup scale="56" orientation="portrait" r:id="rId1"/>
  <colBreaks count="1" manualBreakCount="1">
    <brk id="15" max="2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357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Q11" sqref="Q11"/>
    </sheetView>
  </sheetViews>
  <sheetFormatPr defaultRowHeight="15" x14ac:dyDescent="0.25"/>
  <cols>
    <col min="1" max="3" width="3" style="25" customWidth="1"/>
    <col min="4" max="4" width="29.140625" style="25" customWidth="1"/>
    <col min="5" max="5" width="8.7109375" style="313" bestFit="1" customWidth="1"/>
    <col min="6" max="6" width="10.85546875" style="313" bestFit="1" customWidth="1"/>
    <col min="7" max="7" width="9" style="313" bestFit="1" customWidth="1"/>
    <col min="8" max="8" width="8.42578125" style="313" bestFit="1" customWidth="1"/>
    <col min="9" max="9" width="10" style="313" bestFit="1" customWidth="1"/>
    <col min="10" max="10" width="11.7109375" style="313" bestFit="1" customWidth="1"/>
    <col min="11" max="11" width="8.7109375" style="332" bestFit="1" customWidth="1"/>
    <col min="12" max="12" width="10.85546875" style="332" bestFit="1" customWidth="1"/>
    <col min="13" max="13" width="9" style="332" bestFit="1" customWidth="1"/>
    <col min="14" max="14" width="8.42578125" style="332" bestFit="1" customWidth="1"/>
    <col min="15" max="15" width="10" style="332" bestFit="1" customWidth="1"/>
    <col min="16" max="16" width="11.7109375" style="332" bestFit="1" customWidth="1"/>
    <col min="17" max="17" width="8.7109375" style="354" bestFit="1" customWidth="1"/>
    <col min="18" max="18" width="10.85546875" style="354" bestFit="1" customWidth="1"/>
    <col min="19" max="19" width="9" style="354" bestFit="1" customWidth="1"/>
    <col min="20" max="20" width="8.42578125" style="354" bestFit="1" customWidth="1"/>
    <col min="21" max="21" width="10" style="354" bestFit="1" customWidth="1"/>
    <col min="22" max="22" width="11.7109375" style="354" bestFit="1" customWidth="1"/>
    <col min="23" max="23" width="8.7109375" style="373" bestFit="1" customWidth="1"/>
    <col min="24" max="24" width="10.85546875" style="373" bestFit="1" customWidth="1"/>
    <col min="25" max="25" width="9" style="373" bestFit="1" customWidth="1"/>
    <col min="26" max="26" width="8.42578125" style="373" bestFit="1" customWidth="1"/>
    <col min="27" max="27" width="10" style="373" bestFit="1" customWidth="1"/>
    <col min="28" max="28" width="11.7109375" style="373" bestFit="1" customWidth="1"/>
    <col min="29" max="29" width="8.7109375" style="392" bestFit="1" customWidth="1"/>
    <col min="30" max="30" width="10.85546875" style="392" bestFit="1" customWidth="1"/>
    <col min="31" max="31" width="9" style="392" bestFit="1" customWidth="1"/>
    <col min="32" max="32" width="8.42578125" style="392" bestFit="1" customWidth="1"/>
    <col min="33" max="33" width="10" style="392" bestFit="1" customWidth="1"/>
    <col min="34" max="34" width="11.7109375" style="392" bestFit="1" customWidth="1"/>
    <col min="35" max="35" width="8.7109375" style="411" bestFit="1" customWidth="1"/>
    <col min="36" max="36" width="10.85546875" style="411" bestFit="1" customWidth="1"/>
    <col min="37" max="37" width="9" style="411" bestFit="1" customWidth="1"/>
    <col min="38" max="38" width="8.42578125" style="411" bestFit="1" customWidth="1"/>
    <col min="39" max="39" width="10" style="411" bestFit="1" customWidth="1"/>
    <col min="40" max="40" width="11.7109375" style="411" bestFit="1" customWidth="1"/>
    <col min="41" max="41" width="8.7109375" style="433" bestFit="1" customWidth="1"/>
    <col min="42" max="42" width="10.85546875" style="433" bestFit="1" customWidth="1"/>
    <col min="43" max="43" width="9" style="433" bestFit="1" customWidth="1"/>
    <col min="44" max="44" width="8.42578125" style="433" bestFit="1" customWidth="1"/>
    <col min="45" max="45" width="10" style="433" bestFit="1" customWidth="1"/>
    <col min="46" max="46" width="11.7109375" style="433" bestFit="1" customWidth="1"/>
    <col min="47" max="47" width="8.7109375" style="452" bestFit="1" customWidth="1"/>
    <col min="48" max="48" width="10.85546875" style="452" bestFit="1" customWidth="1"/>
    <col min="49" max="49" width="9" style="452" bestFit="1" customWidth="1"/>
    <col min="50" max="50" width="8.42578125" style="452" bestFit="1" customWidth="1"/>
    <col min="51" max="51" width="10" style="452" bestFit="1" customWidth="1"/>
    <col min="52" max="52" width="11.7109375" style="452" bestFit="1" customWidth="1"/>
    <col min="53" max="53" width="8.7109375" style="474" bestFit="1" customWidth="1"/>
    <col min="54" max="54" width="10.85546875" style="474" bestFit="1" customWidth="1"/>
    <col min="55" max="55" width="9" style="474" bestFit="1" customWidth="1"/>
    <col min="56" max="56" width="8.42578125" style="474" bestFit="1" customWidth="1"/>
    <col min="57" max="57" width="10" style="474" bestFit="1" customWidth="1"/>
    <col min="58" max="58" width="11.7109375" style="474" bestFit="1" customWidth="1"/>
    <col min="59" max="59" width="7.85546875" style="493" bestFit="1" customWidth="1"/>
    <col min="60" max="60" width="10" style="493" bestFit="1" customWidth="1"/>
    <col min="61" max="61" width="9" style="493" bestFit="1" customWidth="1"/>
    <col min="62" max="62" width="8.42578125" style="493" bestFit="1" customWidth="1"/>
    <col min="63" max="63" width="10" style="493" bestFit="1" customWidth="1"/>
    <col min="64" max="64" width="11.7109375" style="493" bestFit="1" customWidth="1"/>
    <col min="65" max="65" width="10" style="26" bestFit="1" customWidth="1"/>
    <col min="66" max="66" width="11.7109375" style="26" bestFit="1" customWidth="1"/>
    <col min="67" max="67" width="9" style="26" bestFit="1" customWidth="1"/>
    <col min="68" max="68" width="8.42578125" style="26" bestFit="1" customWidth="1"/>
    <col min="69" max="69" width="10.85546875" style="26" bestFit="1" customWidth="1"/>
    <col min="70" max="70" width="11.7109375" style="26" bestFit="1" customWidth="1"/>
  </cols>
  <sheetData>
    <row r="1" spans="1:70" ht="15.75" thickBot="1" x14ac:dyDescent="0.3">
      <c r="A1" s="2"/>
      <c r="B1" s="2"/>
      <c r="C1" s="2"/>
      <c r="D1" s="2"/>
      <c r="E1" s="295" t="s">
        <v>0</v>
      </c>
      <c r="F1" s="296"/>
      <c r="G1" s="296"/>
      <c r="H1" s="296"/>
      <c r="I1" s="296"/>
      <c r="J1" s="296"/>
      <c r="K1" s="314" t="s">
        <v>1</v>
      </c>
      <c r="L1" s="315"/>
      <c r="M1" s="315"/>
      <c r="N1" s="315"/>
      <c r="O1" s="315"/>
      <c r="P1" s="315"/>
      <c r="Q1" s="333" t="s">
        <v>2</v>
      </c>
      <c r="R1" s="334"/>
      <c r="S1" s="334"/>
      <c r="T1" s="334"/>
      <c r="U1" s="334"/>
      <c r="V1" s="334"/>
      <c r="W1" s="355" t="s">
        <v>3</v>
      </c>
      <c r="X1" s="356"/>
      <c r="Y1" s="356"/>
      <c r="Z1" s="356"/>
      <c r="AA1" s="356"/>
      <c r="AB1" s="356"/>
      <c r="AC1" s="374" t="s">
        <v>4</v>
      </c>
      <c r="AD1" s="375"/>
      <c r="AE1" s="375"/>
      <c r="AF1" s="375"/>
      <c r="AG1" s="375"/>
      <c r="AH1" s="375"/>
      <c r="AI1" s="393" t="s">
        <v>5</v>
      </c>
      <c r="AJ1" s="394"/>
      <c r="AK1" s="394"/>
      <c r="AL1" s="394"/>
      <c r="AM1" s="394"/>
      <c r="AN1" s="394"/>
      <c r="AO1" s="412" t="s">
        <v>6</v>
      </c>
      <c r="AP1" s="413"/>
      <c r="AQ1" s="413"/>
      <c r="AR1" s="413"/>
      <c r="AS1" s="413"/>
      <c r="AT1" s="413"/>
      <c r="AU1" s="434" t="s">
        <v>7</v>
      </c>
      <c r="AV1" s="435"/>
      <c r="AW1" s="435"/>
      <c r="AX1" s="435"/>
      <c r="AY1" s="435"/>
      <c r="AZ1" s="435"/>
      <c r="BA1" s="453" t="s">
        <v>8</v>
      </c>
      <c r="BB1" s="454"/>
      <c r="BC1" s="454"/>
      <c r="BD1" s="454"/>
      <c r="BE1" s="454"/>
      <c r="BF1" s="454"/>
      <c r="BG1" s="475" t="s">
        <v>9</v>
      </c>
      <c r="BH1" s="476"/>
      <c r="BI1" s="476"/>
      <c r="BJ1" s="476"/>
      <c r="BK1" s="476"/>
      <c r="BL1" s="476"/>
      <c r="BM1" s="4" t="s">
        <v>12</v>
      </c>
      <c r="BN1" s="5"/>
      <c r="BO1" s="5"/>
      <c r="BP1" s="5"/>
      <c r="BQ1" s="5"/>
      <c r="BR1" s="5"/>
    </row>
    <row r="2" spans="1:70" s="24" customFormat="1" ht="16.5" thickTop="1" thickBot="1" x14ac:dyDescent="0.3">
      <c r="A2" s="21"/>
      <c r="B2" s="21"/>
      <c r="C2" s="21"/>
      <c r="D2" s="21"/>
      <c r="E2" s="297" t="s">
        <v>13</v>
      </c>
      <c r="F2" s="297" t="s">
        <v>14</v>
      </c>
      <c r="G2" s="297" t="s">
        <v>15</v>
      </c>
      <c r="H2" s="297" t="s">
        <v>16</v>
      </c>
      <c r="I2" s="297" t="s">
        <v>488</v>
      </c>
      <c r="J2" s="297" t="s">
        <v>489</v>
      </c>
      <c r="K2" s="316" t="s">
        <v>13</v>
      </c>
      <c r="L2" s="316" t="s">
        <v>14</v>
      </c>
      <c r="M2" s="316" t="s">
        <v>15</v>
      </c>
      <c r="N2" s="316" t="s">
        <v>16</v>
      </c>
      <c r="O2" s="316" t="s">
        <v>488</v>
      </c>
      <c r="P2" s="316" t="s">
        <v>489</v>
      </c>
      <c r="Q2" s="335" t="s">
        <v>13</v>
      </c>
      <c r="R2" s="335" t="s">
        <v>14</v>
      </c>
      <c r="S2" s="335" t="s">
        <v>15</v>
      </c>
      <c r="T2" s="335" t="s">
        <v>16</v>
      </c>
      <c r="U2" s="335" t="s">
        <v>488</v>
      </c>
      <c r="V2" s="335" t="s">
        <v>489</v>
      </c>
      <c r="W2" s="357" t="s">
        <v>13</v>
      </c>
      <c r="X2" s="357" t="s">
        <v>14</v>
      </c>
      <c r="Y2" s="357" t="s">
        <v>15</v>
      </c>
      <c r="Z2" s="357" t="s">
        <v>16</v>
      </c>
      <c r="AA2" s="357" t="s">
        <v>488</v>
      </c>
      <c r="AB2" s="357" t="s">
        <v>489</v>
      </c>
      <c r="AC2" s="376" t="s">
        <v>13</v>
      </c>
      <c r="AD2" s="376" t="s">
        <v>14</v>
      </c>
      <c r="AE2" s="376" t="s">
        <v>15</v>
      </c>
      <c r="AF2" s="376" t="s">
        <v>16</v>
      </c>
      <c r="AG2" s="376" t="s">
        <v>488</v>
      </c>
      <c r="AH2" s="376" t="s">
        <v>489</v>
      </c>
      <c r="AI2" s="395" t="s">
        <v>13</v>
      </c>
      <c r="AJ2" s="395" t="s">
        <v>14</v>
      </c>
      <c r="AK2" s="395" t="s">
        <v>15</v>
      </c>
      <c r="AL2" s="395" t="s">
        <v>16</v>
      </c>
      <c r="AM2" s="395" t="s">
        <v>488</v>
      </c>
      <c r="AN2" s="395" t="s">
        <v>489</v>
      </c>
      <c r="AO2" s="414" t="s">
        <v>13</v>
      </c>
      <c r="AP2" s="414" t="s">
        <v>14</v>
      </c>
      <c r="AQ2" s="414" t="s">
        <v>15</v>
      </c>
      <c r="AR2" s="414" t="s">
        <v>16</v>
      </c>
      <c r="AS2" s="414" t="s">
        <v>488</v>
      </c>
      <c r="AT2" s="414" t="s">
        <v>489</v>
      </c>
      <c r="AU2" s="436" t="s">
        <v>13</v>
      </c>
      <c r="AV2" s="436" t="s">
        <v>14</v>
      </c>
      <c r="AW2" s="436" t="s">
        <v>15</v>
      </c>
      <c r="AX2" s="436" t="s">
        <v>16</v>
      </c>
      <c r="AY2" s="436" t="s">
        <v>488</v>
      </c>
      <c r="AZ2" s="436" t="s">
        <v>489</v>
      </c>
      <c r="BA2" s="455" t="s">
        <v>13</v>
      </c>
      <c r="BB2" s="455" t="s">
        <v>14</v>
      </c>
      <c r="BC2" s="455" t="s">
        <v>15</v>
      </c>
      <c r="BD2" s="455" t="s">
        <v>16</v>
      </c>
      <c r="BE2" s="455" t="s">
        <v>488</v>
      </c>
      <c r="BF2" s="455" t="s">
        <v>489</v>
      </c>
      <c r="BG2" s="477" t="s">
        <v>13</v>
      </c>
      <c r="BH2" s="477" t="s">
        <v>14</v>
      </c>
      <c r="BI2" s="477" t="s">
        <v>15</v>
      </c>
      <c r="BJ2" s="477" t="s">
        <v>16</v>
      </c>
      <c r="BK2" s="477" t="s">
        <v>488</v>
      </c>
      <c r="BL2" s="477" t="s">
        <v>489</v>
      </c>
      <c r="BM2" s="22" t="s">
        <v>13</v>
      </c>
      <c r="BN2" s="22" t="s">
        <v>14</v>
      </c>
      <c r="BO2" s="22" t="s">
        <v>15</v>
      </c>
      <c r="BP2" s="22" t="s">
        <v>16</v>
      </c>
      <c r="BQ2" s="22" t="s">
        <v>488</v>
      </c>
      <c r="BR2" s="22" t="s">
        <v>489</v>
      </c>
    </row>
    <row r="3" spans="1:70" ht="15.75" thickTop="1" x14ac:dyDescent="0.25">
      <c r="A3" s="2"/>
      <c r="B3" s="2" t="s">
        <v>17</v>
      </c>
      <c r="C3" s="2"/>
      <c r="D3" s="2"/>
      <c r="E3" s="298"/>
      <c r="F3" s="298"/>
      <c r="G3" s="299"/>
      <c r="H3" s="298"/>
      <c r="I3" s="298"/>
      <c r="J3" s="298"/>
      <c r="K3" s="317"/>
      <c r="L3" s="317"/>
      <c r="M3" s="318"/>
      <c r="N3" s="317"/>
      <c r="O3" s="317"/>
      <c r="P3" s="317"/>
      <c r="Q3" s="336"/>
      <c r="R3" s="337"/>
      <c r="S3" s="338"/>
      <c r="T3" s="337"/>
      <c r="U3" s="337"/>
      <c r="V3" s="337"/>
      <c r="W3" s="358"/>
      <c r="X3" s="358"/>
      <c r="Y3" s="359"/>
      <c r="Z3" s="358"/>
      <c r="AA3" s="358"/>
      <c r="AB3" s="358"/>
      <c r="AC3" s="377"/>
      <c r="AD3" s="377"/>
      <c r="AE3" s="378"/>
      <c r="AF3" s="377"/>
      <c r="AG3" s="377"/>
      <c r="AH3" s="377"/>
      <c r="AI3" s="396"/>
      <c r="AJ3" s="396"/>
      <c r="AK3" s="397"/>
      <c r="AL3" s="396"/>
      <c r="AM3" s="396"/>
      <c r="AN3" s="396"/>
      <c r="AO3" s="415"/>
      <c r="AP3" s="416"/>
      <c r="AQ3" s="417"/>
      <c r="AR3" s="416"/>
      <c r="AS3" s="416"/>
      <c r="AT3" s="416"/>
      <c r="AU3" s="437"/>
      <c r="AV3" s="437"/>
      <c r="AW3" s="438"/>
      <c r="AX3" s="437"/>
      <c r="AY3" s="437"/>
      <c r="AZ3" s="437"/>
      <c r="BA3" s="456"/>
      <c r="BB3" s="457"/>
      <c r="BC3" s="458"/>
      <c r="BD3" s="457"/>
      <c r="BE3" s="457"/>
      <c r="BF3" s="457"/>
      <c r="BG3" s="478"/>
      <c r="BH3" s="478"/>
      <c r="BI3" s="479"/>
      <c r="BJ3" s="478"/>
      <c r="BK3" s="478"/>
      <c r="BL3" s="478"/>
      <c r="BM3" s="6"/>
      <c r="BN3" s="6"/>
      <c r="BO3" s="8"/>
      <c r="BP3" s="6"/>
      <c r="BQ3" s="6"/>
      <c r="BR3" s="6"/>
    </row>
    <row r="4" spans="1:70" x14ac:dyDescent="0.25">
      <c r="A4" s="2"/>
      <c r="B4" s="2"/>
      <c r="C4" s="2" t="s">
        <v>490</v>
      </c>
      <c r="D4" s="2"/>
      <c r="E4" s="298">
        <v>0</v>
      </c>
      <c r="F4" s="298">
        <v>0</v>
      </c>
      <c r="G4" s="299">
        <f>ROUND(IF(F356=0, 0, F4/F356),5)</f>
        <v>0</v>
      </c>
      <c r="H4" s="298">
        <v>0</v>
      </c>
      <c r="I4" s="298">
        <v>0</v>
      </c>
      <c r="J4" s="298">
        <v>0</v>
      </c>
      <c r="K4" s="317">
        <v>0</v>
      </c>
      <c r="L4" s="317">
        <v>0</v>
      </c>
      <c r="M4" s="318">
        <f>ROUND(IF(L356=0, 0, L4/L356),5)</f>
        <v>0</v>
      </c>
      <c r="N4" s="317">
        <v>0</v>
      </c>
      <c r="O4" s="317">
        <v>0</v>
      </c>
      <c r="P4" s="317">
        <v>0</v>
      </c>
      <c r="Q4" s="336">
        <v>1300</v>
      </c>
      <c r="R4" s="337">
        <v>32500</v>
      </c>
      <c r="S4" s="338">
        <f>ROUND(IF(R356=0, 0, R4/R356),5)</f>
        <v>1.5900000000000001E-3</v>
      </c>
      <c r="T4" s="337">
        <v>25</v>
      </c>
      <c r="U4" s="337">
        <v>0</v>
      </c>
      <c r="V4" s="337">
        <v>32500</v>
      </c>
      <c r="W4" s="358">
        <v>0</v>
      </c>
      <c r="X4" s="358">
        <v>0</v>
      </c>
      <c r="Y4" s="359">
        <f>ROUND(IF(X356=0, 0, X4/X356),5)</f>
        <v>0</v>
      </c>
      <c r="Z4" s="358">
        <v>0</v>
      </c>
      <c r="AA4" s="358">
        <v>0</v>
      </c>
      <c r="AB4" s="358">
        <v>0</v>
      </c>
      <c r="AC4" s="377">
        <v>0</v>
      </c>
      <c r="AD4" s="377">
        <v>0</v>
      </c>
      <c r="AE4" s="378">
        <f>ROUND(IF(AD356=0, 0, AD4/AD356),5)</f>
        <v>0</v>
      </c>
      <c r="AF4" s="377">
        <v>0</v>
      </c>
      <c r="AG4" s="377">
        <v>0</v>
      </c>
      <c r="AH4" s="377">
        <v>0</v>
      </c>
      <c r="AI4" s="396">
        <v>0</v>
      </c>
      <c r="AJ4" s="396">
        <v>0</v>
      </c>
      <c r="AK4" s="397">
        <f>ROUND(IF(AJ356=0, 0, AJ4/AJ356),5)</f>
        <v>0</v>
      </c>
      <c r="AL4" s="396">
        <v>0</v>
      </c>
      <c r="AM4" s="396">
        <v>0</v>
      </c>
      <c r="AN4" s="396">
        <v>0</v>
      </c>
      <c r="AO4" s="415">
        <v>2009</v>
      </c>
      <c r="AP4" s="416">
        <v>31640</v>
      </c>
      <c r="AQ4" s="417">
        <f>ROUND(IF(AP356=0, 0, AP4/AP356),5)</f>
        <v>1.57E-3</v>
      </c>
      <c r="AR4" s="416">
        <v>15.75</v>
      </c>
      <c r="AS4" s="416">
        <v>0</v>
      </c>
      <c r="AT4" s="416">
        <v>31640</v>
      </c>
      <c r="AU4" s="437">
        <v>0</v>
      </c>
      <c r="AV4" s="437">
        <v>0</v>
      </c>
      <c r="AW4" s="438">
        <f>ROUND(IF(AV356=0, 0, AV4/AV356),5)</f>
        <v>0</v>
      </c>
      <c r="AX4" s="437">
        <v>0</v>
      </c>
      <c r="AY4" s="437">
        <v>0</v>
      </c>
      <c r="AZ4" s="437">
        <v>0</v>
      </c>
      <c r="BA4" s="456">
        <v>922</v>
      </c>
      <c r="BB4" s="457">
        <v>17275</v>
      </c>
      <c r="BC4" s="458">
        <f>ROUND(IF(BB356=0, 0, BB4/BB356),5)</f>
        <v>1.2199999999999999E-3</v>
      </c>
      <c r="BD4" s="457">
        <v>18.739999999999998</v>
      </c>
      <c r="BE4" s="457">
        <v>0</v>
      </c>
      <c r="BF4" s="457">
        <v>17275</v>
      </c>
      <c r="BG4" s="478">
        <v>0</v>
      </c>
      <c r="BH4" s="478">
        <v>0</v>
      </c>
      <c r="BI4" s="479">
        <f>ROUND(IF(BH356=0, 0, BH4/BH356),5)</f>
        <v>0</v>
      </c>
      <c r="BJ4" s="478">
        <v>0</v>
      </c>
      <c r="BK4" s="478">
        <v>0</v>
      </c>
      <c r="BL4" s="478">
        <v>0</v>
      </c>
      <c r="BM4" s="6">
        <f t="shared" ref="BM4:BN6" si="0">ROUND(E4+K4+Q4+W4+AC4+AI4+AO4+AU4+BA4+BG4,5)</f>
        <v>4231</v>
      </c>
      <c r="BN4" s="6">
        <f t="shared" si="0"/>
        <v>81415</v>
      </c>
      <c r="BO4" s="8">
        <f>ROUND(IF(BN356=0, 0, BN4/BN356),5)</f>
        <v>5.0000000000000001E-4</v>
      </c>
      <c r="BP4" s="6">
        <v>19.239999999999998</v>
      </c>
      <c r="BQ4" s="6">
        <f>ROUND(I4+O4+U4+AA4+AG4+AM4+AS4+AY4+BE4+BK4,5)</f>
        <v>0</v>
      </c>
      <c r="BR4" s="6">
        <v>81415</v>
      </c>
    </row>
    <row r="5" spans="1:70" x14ac:dyDescent="0.25">
      <c r="A5" s="2"/>
      <c r="B5" s="2"/>
      <c r="C5" s="2" t="s">
        <v>491</v>
      </c>
      <c r="D5" s="2"/>
      <c r="E5" s="298">
        <v>0</v>
      </c>
      <c r="F5" s="298">
        <v>0</v>
      </c>
      <c r="G5" s="299">
        <f>ROUND(IF(F356=0, 0, F5/F356),5)</f>
        <v>0</v>
      </c>
      <c r="H5" s="298">
        <v>0</v>
      </c>
      <c r="I5" s="298">
        <v>0</v>
      </c>
      <c r="J5" s="298">
        <v>0</v>
      </c>
      <c r="K5" s="317">
        <v>0</v>
      </c>
      <c r="L5" s="317">
        <v>0</v>
      </c>
      <c r="M5" s="318">
        <f>ROUND(IF(L356=0, 0, L5/L356),5)</f>
        <v>0</v>
      </c>
      <c r="N5" s="317">
        <v>0</v>
      </c>
      <c r="O5" s="317">
        <v>0</v>
      </c>
      <c r="P5" s="317">
        <v>0</v>
      </c>
      <c r="Q5" s="336">
        <v>354</v>
      </c>
      <c r="R5" s="337">
        <v>4700</v>
      </c>
      <c r="S5" s="338">
        <f>ROUND(IF(R356=0, 0, R5/R356),5)</f>
        <v>2.3000000000000001E-4</v>
      </c>
      <c r="T5" s="337">
        <v>13.28</v>
      </c>
      <c r="U5" s="337">
        <v>0</v>
      </c>
      <c r="V5" s="337">
        <v>4700</v>
      </c>
      <c r="W5" s="358">
        <v>0</v>
      </c>
      <c r="X5" s="358">
        <v>0</v>
      </c>
      <c r="Y5" s="359">
        <f>ROUND(IF(X356=0, 0, X5/X356),5)</f>
        <v>0</v>
      </c>
      <c r="Z5" s="358">
        <v>0</v>
      </c>
      <c r="AA5" s="358">
        <v>0</v>
      </c>
      <c r="AB5" s="358">
        <v>0</v>
      </c>
      <c r="AC5" s="377">
        <v>0</v>
      </c>
      <c r="AD5" s="377">
        <v>0</v>
      </c>
      <c r="AE5" s="378">
        <f>ROUND(IF(AD356=0, 0, AD5/AD356),5)</f>
        <v>0</v>
      </c>
      <c r="AF5" s="377">
        <v>0</v>
      </c>
      <c r="AG5" s="377">
        <v>0</v>
      </c>
      <c r="AH5" s="377">
        <v>0</v>
      </c>
      <c r="AI5" s="396">
        <v>0</v>
      </c>
      <c r="AJ5" s="396">
        <v>0</v>
      </c>
      <c r="AK5" s="397">
        <f>ROUND(IF(AJ356=0, 0, AJ5/AJ356),5)</f>
        <v>0</v>
      </c>
      <c r="AL5" s="396">
        <v>0</v>
      </c>
      <c r="AM5" s="396">
        <v>0</v>
      </c>
      <c r="AN5" s="396">
        <v>0</v>
      </c>
      <c r="AO5" s="415">
        <v>0</v>
      </c>
      <c r="AP5" s="416">
        <v>0</v>
      </c>
      <c r="AQ5" s="417">
        <f>ROUND(IF(AP356=0, 0, AP5/AP356),5)</f>
        <v>0</v>
      </c>
      <c r="AR5" s="416">
        <v>0</v>
      </c>
      <c r="AS5" s="416">
        <v>0</v>
      </c>
      <c r="AT5" s="416">
        <v>0</v>
      </c>
      <c r="AU5" s="437">
        <v>0</v>
      </c>
      <c r="AV5" s="437">
        <v>0</v>
      </c>
      <c r="AW5" s="438">
        <f>ROUND(IF(AV356=0, 0, AV5/AV356),5)</f>
        <v>0</v>
      </c>
      <c r="AX5" s="437">
        <v>0</v>
      </c>
      <c r="AY5" s="437">
        <v>0</v>
      </c>
      <c r="AZ5" s="437">
        <v>0</v>
      </c>
      <c r="BA5" s="456">
        <v>0</v>
      </c>
      <c r="BB5" s="457">
        <v>0</v>
      </c>
      <c r="BC5" s="458">
        <f>ROUND(IF(BB356=0, 0, BB5/BB356),5)</f>
        <v>0</v>
      </c>
      <c r="BD5" s="457">
        <v>0</v>
      </c>
      <c r="BE5" s="457">
        <v>0</v>
      </c>
      <c r="BF5" s="457">
        <v>0</v>
      </c>
      <c r="BG5" s="478">
        <v>0</v>
      </c>
      <c r="BH5" s="478">
        <v>0</v>
      </c>
      <c r="BI5" s="479">
        <f>ROUND(IF(BH356=0, 0, BH5/BH356),5)</f>
        <v>0</v>
      </c>
      <c r="BJ5" s="478">
        <v>0</v>
      </c>
      <c r="BK5" s="478">
        <v>0</v>
      </c>
      <c r="BL5" s="478">
        <v>0</v>
      </c>
      <c r="BM5" s="6">
        <f t="shared" si="0"/>
        <v>354</v>
      </c>
      <c r="BN5" s="6">
        <f t="shared" si="0"/>
        <v>4700</v>
      </c>
      <c r="BO5" s="8">
        <f>ROUND(IF(BN356=0, 0, BN5/BN356),5)</f>
        <v>3.0000000000000001E-5</v>
      </c>
      <c r="BP5" s="6">
        <v>13.28</v>
      </c>
      <c r="BQ5" s="6">
        <f>ROUND(I5+O5+U5+AA5+AG5+AM5+AS5+AY5+BE5+BK5,5)</f>
        <v>0</v>
      </c>
      <c r="BR5" s="6">
        <v>4700</v>
      </c>
    </row>
    <row r="6" spans="1:70" x14ac:dyDescent="0.25">
      <c r="A6" s="2"/>
      <c r="B6" s="2"/>
      <c r="C6" s="2" t="s">
        <v>492</v>
      </c>
      <c r="D6" s="2"/>
      <c r="E6" s="298">
        <v>0</v>
      </c>
      <c r="F6" s="298">
        <v>0</v>
      </c>
      <c r="G6" s="299">
        <f>ROUND(IF(F356=0, 0, F6/F356),5)</f>
        <v>0</v>
      </c>
      <c r="H6" s="298">
        <v>0</v>
      </c>
      <c r="I6" s="298">
        <v>0</v>
      </c>
      <c r="J6" s="298">
        <v>0</v>
      </c>
      <c r="K6" s="319">
        <v>90</v>
      </c>
      <c r="L6" s="317">
        <v>1800</v>
      </c>
      <c r="M6" s="318">
        <f>ROUND(IF(L356=0, 0, L6/L356),5)</f>
        <v>1.7000000000000001E-4</v>
      </c>
      <c r="N6" s="317">
        <v>20</v>
      </c>
      <c r="O6" s="317">
        <v>0</v>
      </c>
      <c r="P6" s="317">
        <v>1800</v>
      </c>
      <c r="Q6" s="336">
        <v>0</v>
      </c>
      <c r="R6" s="337">
        <v>0</v>
      </c>
      <c r="S6" s="338">
        <f>ROUND(IF(R356=0, 0, R6/R356),5)</f>
        <v>0</v>
      </c>
      <c r="T6" s="337">
        <v>0</v>
      </c>
      <c r="U6" s="337">
        <v>0</v>
      </c>
      <c r="V6" s="337">
        <v>0</v>
      </c>
      <c r="W6" s="358">
        <v>0</v>
      </c>
      <c r="X6" s="358">
        <v>0</v>
      </c>
      <c r="Y6" s="359">
        <f>ROUND(IF(X356=0, 0, X6/X356),5)</f>
        <v>0</v>
      </c>
      <c r="Z6" s="358">
        <v>0</v>
      </c>
      <c r="AA6" s="358">
        <v>0</v>
      </c>
      <c r="AB6" s="358">
        <v>0</v>
      </c>
      <c r="AC6" s="377">
        <v>0</v>
      </c>
      <c r="AD6" s="377">
        <v>0</v>
      </c>
      <c r="AE6" s="378">
        <f>ROUND(IF(AD356=0, 0, AD6/AD356),5)</f>
        <v>0</v>
      </c>
      <c r="AF6" s="377">
        <v>0</v>
      </c>
      <c r="AG6" s="377">
        <v>0</v>
      </c>
      <c r="AH6" s="377">
        <v>0</v>
      </c>
      <c r="AI6" s="396">
        <v>0</v>
      </c>
      <c r="AJ6" s="396">
        <v>0</v>
      </c>
      <c r="AK6" s="397">
        <f>ROUND(IF(AJ356=0, 0, AJ6/AJ356),5)</f>
        <v>0</v>
      </c>
      <c r="AL6" s="396">
        <v>0</v>
      </c>
      <c r="AM6" s="396">
        <v>0</v>
      </c>
      <c r="AN6" s="396">
        <v>0</v>
      </c>
      <c r="AO6" s="415">
        <v>0</v>
      </c>
      <c r="AP6" s="416">
        <v>0</v>
      </c>
      <c r="AQ6" s="417">
        <f>ROUND(IF(AP356=0, 0, AP6/AP356),5)</f>
        <v>0</v>
      </c>
      <c r="AR6" s="416">
        <v>0</v>
      </c>
      <c r="AS6" s="416">
        <v>0</v>
      </c>
      <c r="AT6" s="416">
        <v>0</v>
      </c>
      <c r="AU6" s="439">
        <v>110</v>
      </c>
      <c r="AV6" s="437">
        <v>2200</v>
      </c>
      <c r="AW6" s="438">
        <f>ROUND(IF(AV356=0, 0, AV6/AV356),5)</f>
        <v>1.2E-4</v>
      </c>
      <c r="AX6" s="437">
        <v>20</v>
      </c>
      <c r="AY6" s="437">
        <v>0</v>
      </c>
      <c r="AZ6" s="437">
        <v>2200</v>
      </c>
      <c r="BA6" s="456">
        <v>100</v>
      </c>
      <c r="BB6" s="457">
        <v>5000</v>
      </c>
      <c r="BC6" s="458">
        <f>ROUND(IF(BB356=0, 0, BB6/BB356),5)</f>
        <v>3.5E-4</v>
      </c>
      <c r="BD6" s="457">
        <v>50</v>
      </c>
      <c r="BE6" s="457">
        <v>0</v>
      </c>
      <c r="BF6" s="457">
        <v>5000</v>
      </c>
      <c r="BG6" s="478">
        <v>0</v>
      </c>
      <c r="BH6" s="478">
        <v>0</v>
      </c>
      <c r="BI6" s="479">
        <f>ROUND(IF(BH356=0, 0, BH6/BH356),5)</f>
        <v>0</v>
      </c>
      <c r="BJ6" s="478">
        <v>0</v>
      </c>
      <c r="BK6" s="478">
        <v>0</v>
      </c>
      <c r="BL6" s="478">
        <v>0</v>
      </c>
      <c r="BM6" s="6">
        <f t="shared" si="0"/>
        <v>300</v>
      </c>
      <c r="BN6" s="6">
        <f t="shared" si="0"/>
        <v>9000</v>
      </c>
      <c r="BO6" s="8">
        <f>ROUND(IF(BN356=0, 0, BN6/BN356),5)</f>
        <v>6.0000000000000002E-5</v>
      </c>
      <c r="BP6" s="6">
        <v>30</v>
      </c>
      <c r="BQ6" s="6">
        <f>ROUND(I6+O6+U6+AA6+AG6+AM6+AS6+AY6+BE6+BK6,5)</f>
        <v>0</v>
      </c>
      <c r="BR6" s="6">
        <v>9000</v>
      </c>
    </row>
    <row r="7" spans="1:70" x14ac:dyDescent="0.25">
      <c r="A7" s="2"/>
      <c r="B7" s="2"/>
      <c r="C7" s="2" t="s">
        <v>18</v>
      </c>
      <c r="D7" s="2"/>
      <c r="E7" s="298"/>
      <c r="F7" s="298"/>
      <c r="G7" s="299"/>
      <c r="H7" s="298"/>
      <c r="I7" s="298"/>
      <c r="J7" s="298"/>
      <c r="K7" s="317"/>
      <c r="L7" s="317"/>
      <c r="M7" s="318"/>
      <c r="N7" s="317"/>
      <c r="O7" s="317"/>
      <c r="P7" s="317"/>
      <c r="Q7" s="336"/>
      <c r="R7" s="337"/>
      <c r="S7" s="338"/>
      <c r="T7" s="337"/>
      <c r="U7" s="337"/>
      <c r="V7" s="337"/>
      <c r="W7" s="358"/>
      <c r="X7" s="358"/>
      <c r="Y7" s="359"/>
      <c r="Z7" s="358"/>
      <c r="AA7" s="358"/>
      <c r="AB7" s="358"/>
      <c r="AC7" s="377"/>
      <c r="AD7" s="377"/>
      <c r="AE7" s="378"/>
      <c r="AF7" s="377"/>
      <c r="AG7" s="377"/>
      <c r="AH7" s="377"/>
      <c r="AI7" s="396"/>
      <c r="AJ7" s="396"/>
      <c r="AK7" s="397"/>
      <c r="AL7" s="396"/>
      <c r="AM7" s="396"/>
      <c r="AN7" s="396"/>
      <c r="AO7" s="415"/>
      <c r="AP7" s="416"/>
      <c r="AQ7" s="417"/>
      <c r="AR7" s="416"/>
      <c r="AS7" s="416"/>
      <c r="AT7" s="416"/>
      <c r="AU7" s="437"/>
      <c r="AV7" s="437"/>
      <c r="AW7" s="438"/>
      <c r="AX7" s="437"/>
      <c r="AY7" s="437"/>
      <c r="AZ7" s="437"/>
      <c r="BA7" s="456"/>
      <c r="BB7" s="457"/>
      <c r="BC7" s="458"/>
      <c r="BD7" s="457"/>
      <c r="BE7" s="457"/>
      <c r="BF7" s="457"/>
      <c r="BG7" s="478"/>
      <c r="BH7" s="478"/>
      <c r="BI7" s="479"/>
      <c r="BJ7" s="478"/>
      <c r="BK7" s="478"/>
      <c r="BL7" s="478"/>
      <c r="BM7" s="6"/>
      <c r="BN7" s="6"/>
      <c r="BO7" s="8"/>
      <c r="BP7" s="6"/>
      <c r="BQ7" s="6"/>
      <c r="BR7" s="6"/>
    </row>
    <row r="8" spans="1:70" x14ac:dyDescent="0.25">
      <c r="A8" s="2"/>
      <c r="B8" s="2"/>
      <c r="C8" s="2"/>
      <c r="D8" s="2" t="s">
        <v>493</v>
      </c>
      <c r="E8" s="298">
        <v>0</v>
      </c>
      <c r="F8" s="298">
        <v>0</v>
      </c>
      <c r="G8" s="299">
        <f>ROUND(IF(F356=0, 0, F8/F356),5)</f>
        <v>0</v>
      </c>
      <c r="H8" s="298">
        <v>0</v>
      </c>
      <c r="I8" s="298">
        <v>0</v>
      </c>
      <c r="J8" s="298">
        <v>0</v>
      </c>
      <c r="K8" s="317">
        <v>0</v>
      </c>
      <c r="L8" s="317">
        <v>0</v>
      </c>
      <c r="M8" s="318">
        <f>ROUND(IF(L356=0, 0, L8/L356),5)</f>
        <v>0</v>
      </c>
      <c r="N8" s="317">
        <v>0</v>
      </c>
      <c r="O8" s="317">
        <v>0</v>
      </c>
      <c r="P8" s="317">
        <v>0</v>
      </c>
      <c r="Q8" s="336">
        <v>0</v>
      </c>
      <c r="R8" s="337">
        <v>0</v>
      </c>
      <c r="S8" s="338">
        <f>ROUND(IF(R356=0, 0, R8/R356),5)</f>
        <v>0</v>
      </c>
      <c r="T8" s="337">
        <v>0</v>
      </c>
      <c r="U8" s="337">
        <v>0</v>
      </c>
      <c r="V8" s="337">
        <v>0</v>
      </c>
      <c r="W8" s="358">
        <v>0</v>
      </c>
      <c r="X8" s="358">
        <v>0</v>
      </c>
      <c r="Y8" s="359">
        <f>ROUND(IF(X356=0, 0, X8/X356),5)</f>
        <v>0</v>
      </c>
      <c r="Z8" s="358">
        <v>0</v>
      </c>
      <c r="AA8" s="358">
        <v>0</v>
      </c>
      <c r="AB8" s="358">
        <v>0</v>
      </c>
      <c r="AC8" s="377">
        <v>0</v>
      </c>
      <c r="AD8" s="377">
        <v>0</v>
      </c>
      <c r="AE8" s="378">
        <f>ROUND(IF(AD356=0, 0, AD8/AD356),5)</f>
        <v>0</v>
      </c>
      <c r="AF8" s="377">
        <v>0</v>
      </c>
      <c r="AG8" s="377">
        <v>0</v>
      </c>
      <c r="AH8" s="377">
        <v>0</v>
      </c>
      <c r="AI8" s="396">
        <v>0</v>
      </c>
      <c r="AJ8" s="396">
        <v>0</v>
      </c>
      <c r="AK8" s="397">
        <f>ROUND(IF(AJ356=0, 0, AJ8/AJ356),5)</f>
        <v>0</v>
      </c>
      <c r="AL8" s="396">
        <v>0</v>
      </c>
      <c r="AM8" s="396">
        <v>0</v>
      </c>
      <c r="AN8" s="396">
        <v>0</v>
      </c>
      <c r="AO8" s="415">
        <v>175</v>
      </c>
      <c r="AP8" s="416">
        <v>6240.78</v>
      </c>
      <c r="AQ8" s="417">
        <f>ROUND(IF(AP356=0, 0, AP8/AP356),5)</f>
        <v>3.1E-4</v>
      </c>
      <c r="AR8" s="416">
        <v>35.659999999999997</v>
      </c>
      <c r="AS8" s="416">
        <v>3308.15</v>
      </c>
      <c r="AT8" s="416">
        <v>2932.63</v>
      </c>
      <c r="AU8" s="437">
        <v>0</v>
      </c>
      <c r="AV8" s="437">
        <v>0</v>
      </c>
      <c r="AW8" s="438">
        <f>ROUND(IF(AV356=0, 0, AV8/AV356),5)</f>
        <v>0</v>
      </c>
      <c r="AX8" s="437">
        <v>0</v>
      </c>
      <c r="AY8" s="437">
        <v>0</v>
      </c>
      <c r="AZ8" s="437">
        <v>0</v>
      </c>
      <c r="BA8" s="456">
        <v>0</v>
      </c>
      <c r="BB8" s="457">
        <v>0</v>
      </c>
      <c r="BC8" s="458">
        <f>ROUND(IF(BB356=0, 0, BB8/BB356),5)</f>
        <v>0</v>
      </c>
      <c r="BD8" s="457">
        <v>0</v>
      </c>
      <c r="BE8" s="457">
        <v>0</v>
      </c>
      <c r="BF8" s="457">
        <v>0</v>
      </c>
      <c r="BG8" s="478">
        <v>0</v>
      </c>
      <c r="BH8" s="478">
        <v>0</v>
      </c>
      <c r="BI8" s="479">
        <f>ROUND(IF(BH356=0, 0, BH8/BH356),5)</f>
        <v>0</v>
      </c>
      <c r="BJ8" s="478">
        <v>0</v>
      </c>
      <c r="BK8" s="478">
        <v>0</v>
      </c>
      <c r="BL8" s="478">
        <v>0</v>
      </c>
      <c r="BM8" s="6">
        <f t="shared" ref="BM8:BN39" si="1">ROUND(E8+K8+Q8+W8+AC8+AI8+AO8+AU8+BA8+BG8,5)</f>
        <v>175</v>
      </c>
      <c r="BN8" s="6">
        <f t="shared" si="1"/>
        <v>6240.78</v>
      </c>
      <c r="BO8" s="8">
        <f>ROUND(IF(BN356=0, 0, BN8/BN356),5)</f>
        <v>4.0000000000000003E-5</v>
      </c>
      <c r="BP8" s="6">
        <v>35.659999999999997</v>
      </c>
      <c r="BQ8" s="6">
        <f t="shared" ref="BQ8:BQ68" si="2">ROUND(I8+O8+U8+AA8+AG8+AM8+AS8+AY8+BE8+BK8,5)</f>
        <v>3308.15</v>
      </c>
      <c r="BR8" s="6">
        <v>2932.63</v>
      </c>
    </row>
    <row r="9" spans="1:70" x14ac:dyDescent="0.25">
      <c r="A9" s="2"/>
      <c r="B9" s="2"/>
      <c r="C9" s="2"/>
      <c r="D9" s="2" t="s">
        <v>19</v>
      </c>
      <c r="E9" s="298">
        <v>0</v>
      </c>
      <c r="F9" s="298">
        <v>0</v>
      </c>
      <c r="G9" s="299">
        <f>ROUND(IF(F356=0, 0, F9/F356),5)</f>
        <v>0</v>
      </c>
      <c r="H9" s="298">
        <v>0</v>
      </c>
      <c r="I9" s="298">
        <v>0</v>
      </c>
      <c r="J9" s="298">
        <v>0</v>
      </c>
      <c r="K9" s="317">
        <v>0</v>
      </c>
      <c r="L9" s="317">
        <v>0</v>
      </c>
      <c r="M9" s="318">
        <f>ROUND(IF(L356=0, 0, L9/L356),5)</f>
        <v>0</v>
      </c>
      <c r="N9" s="317">
        <v>0</v>
      </c>
      <c r="O9" s="317">
        <v>0</v>
      </c>
      <c r="P9" s="317">
        <v>0</v>
      </c>
      <c r="Q9" s="336">
        <v>86</v>
      </c>
      <c r="R9" s="337">
        <v>1792.88</v>
      </c>
      <c r="S9" s="338">
        <f>ROUND(IF(R356=0, 0, R9/R356),5)</f>
        <v>9.0000000000000006E-5</v>
      </c>
      <c r="T9" s="337">
        <v>20.85</v>
      </c>
      <c r="U9" s="337">
        <v>860</v>
      </c>
      <c r="V9" s="337">
        <v>932.88</v>
      </c>
      <c r="W9" s="358">
        <v>0</v>
      </c>
      <c r="X9" s="358">
        <v>0</v>
      </c>
      <c r="Y9" s="359">
        <f>ROUND(IF(X356=0, 0, X9/X356),5)</f>
        <v>0</v>
      </c>
      <c r="Z9" s="358">
        <v>0</v>
      </c>
      <c r="AA9" s="358">
        <v>0</v>
      </c>
      <c r="AB9" s="358">
        <v>0</v>
      </c>
      <c r="AC9" s="377">
        <v>0</v>
      </c>
      <c r="AD9" s="377">
        <v>0</v>
      </c>
      <c r="AE9" s="378">
        <f>ROUND(IF(AD356=0, 0, AD9/AD356),5)</f>
        <v>0</v>
      </c>
      <c r="AF9" s="377">
        <v>0</v>
      </c>
      <c r="AG9" s="377">
        <v>0</v>
      </c>
      <c r="AH9" s="377">
        <v>0</v>
      </c>
      <c r="AI9" s="396">
        <v>0</v>
      </c>
      <c r="AJ9" s="396">
        <v>0</v>
      </c>
      <c r="AK9" s="397">
        <f>ROUND(IF(AJ356=0, 0, AJ9/AJ356),5)</f>
        <v>0</v>
      </c>
      <c r="AL9" s="396">
        <v>0</v>
      </c>
      <c r="AM9" s="396">
        <v>0</v>
      </c>
      <c r="AN9" s="396">
        <v>0</v>
      </c>
      <c r="AO9" s="415">
        <v>200</v>
      </c>
      <c r="AP9" s="416">
        <v>4160.5200000000004</v>
      </c>
      <c r="AQ9" s="417">
        <f>ROUND(IF(AP356=0, 0, AP9/AP356),5)</f>
        <v>2.1000000000000001E-4</v>
      </c>
      <c r="AR9" s="416">
        <v>20.8</v>
      </c>
      <c r="AS9" s="416">
        <v>2000</v>
      </c>
      <c r="AT9" s="416">
        <v>2160.52</v>
      </c>
      <c r="AU9" s="437">
        <v>0</v>
      </c>
      <c r="AV9" s="437">
        <v>0</v>
      </c>
      <c r="AW9" s="438">
        <f>ROUND(IF(AV356=0, 0, AV9/AV356),5)</f>
        <v>0</v>
      </c>
      <c r="AX9" s="437">
        <v>0</v>
      </c>
      <c r="AY9" s="437">
        <v>0</v>
      </c>
      <c r="AZ9" s="437">
        <v>0</v>
      </c>
      <c r="BA9" s="456">
        <v>0</v>
      </c>
      <c r="BB9" s="457">
        <v>0</v>
      </c>
      <c r="BC9" s="458">
        <f>ROUND(IF(BB356=0, 0, BB9/BB356),5)</f>
        <v>0</v>
      </c>
      <c r="BD9" s="457">
        <v>0</v>
      </c>
      <c r="BE9" s="457">
        <v>0</v>
      </c>
      <c r="BF9" s="457">
        <v>0</v>
      </c>
      <c r="BG9" s="478">
        <v>0</v>
      </c>
      <c r="BH9" s="478">
        <v>0</v>
      </c>
      <c r="BI9" s="479">
        <f>ROUND(IF(BH356=0, 0, BH9/BH356),5)</f>
        <v>0</v>
      </c>
      <c r="BJ9" s="478">
        <v>0</v>
      </c>
      <c r="BK9" s="478">
        <v>0</v>
      </c>
      <c r="BL9" s="478">
        <v>0</v>
      </c>
      <c r="BM9" s="6">
        <f t="shared" si="1"/>
        <v>286</v>
      </c>
      <c r="BN9" s="6">
        <f t="shared" si="1"/>
        <v>5953.4</v>
      </c>
      <c r="BO9" s="8">
        <f>ROUND(IF(BN356=0, 0, BN9/BN356),5)</f>
        <v>4.0000000000000003E-5</v>
      </c>
      <c r="BP9" s="6">
        <v>20.82</v>
      </c>
      <c r="BQ9" s="6">
        <f t="shared" si="2"/>
        <v>2860</v>
      </c>
      <c r="BR9" s="6">
        <v>3093.4</v>
      </c>
    </row>
    <row r="10" spans="1:70" x14ac:dyDescent="0.25">
      <c r="A10" s="2"/>
      <c r="B10" s="2"/>
      <c r="C10" s="2"/>
      <c r="D10" s="2" t="s">
        <v>20</v>
      </c>
      <c r="E10" s="298">
        <v>0</v>
      </c>
      <c r="F10" s="298">
        <v>0</v>
      </c>
      <c r="G10" s="299">
        <f>ROUND(IF(F356=0, 0, F10/F356),5)</f>
        <v>0</v>
      </c>
      <c r="H10" s="298">
        <v>0</v>
      </c>
      <c r="I10" s="298">
        <v>0</v>
      </c>
      <c r="J10" s="298">
        <v>0</v>
      </c>
      <c r="K10" s="317">
        <v>0</v>
      </c>
      <c r="L10" s="317">
        <v>0</v>
      </c>
      <c r="M10" s="318">
        <f>ROUND(IF(L356=0, 0, L10/L356),5)</f>
        <v>0</v>
      </c>
      <c r="N10" s="317">
        <v>0</v>
      </c>
      <c r="O10" s="317">
        <v>0</v>
      </c>
      <c r="P10" s="317">
        <v>0</v>
      </c>
      <c r="Q10" s="336">
        <v>100</v>
      </c>
      <c r="R10" s="337">
        <v>2084.7399999999998</v>
      </c>
      <c r="S10" s="338">
        <f>ROUND(IF(R356=0, 0, R10/R356),5)</f>
        <v>1E-4</v>
      </c>
      <c r="T10" s="337">
        <v>20.85</v>
      </c>
      <c r="U10" s="337">
        <v>1000</v>
      </c>
      <c r="V10" s="337">
        <v>1084.74</v>
      </c>
      <c r="W10" s="358">
        <v>0</v>
      </c>
      <c r="X10" s="358">
        <v>0</v>
      </c>
      <c r="Y10" s="359">
        <f>ROUND(IF(X356=0, 0, X10/X356),5)</f>
        <v>0</v>
      </c>
      <c r="Z10" s="358">
        <v>0</v>
      </c>
      <c r="AA10" s="358">
        <v>0</v>
      </c>
      <c r="AB10" s="358">
        <v>0</v>
      </c>
      <c r="AC10" s="377">
        <v>0</v>
      </c>
      <c r="AD10" s="377">
        <v>0</v>
      </c>
      <c r="AE10" s="378">
        <f>ROUND(IF(AD356=0, 0, AD10/AD356),5)</f>
        <v>0</v>
      </c>
      <c r="AF10" s="377">
        <v>0</v>
      </c>
      <c r="AG10" s="377">
        <v>0</v>
      </c>
      <c r="AH10" s="377">
        <v>0</v>
      </c>
      <c r="AI10" s="396">
        <v>0</v>
      </c>
      <c r="AJ10" s="396">
        <v>0</v>
      </c>
      <c r="AK10" s="397">
        <f>ROUND(IF(AJ356=0, 0, AJ10/AJ356),5)</f>
        <v>0</v>
      </c>
      <c r="AL10" s="396">
        <v>0</v>
      </c>
      <c r="AM10" s="396">
        <v>0</v>
      </c>
      <c r="AN10" s="396">
        <v>0</v>
      </c>
      <c r="AO10" s="415">
        <v>0</v>
      </c>
      <c r="AP10" s="416">
        <v>0</v>
      </c>
      <c r="AQ10" s="417">
        <f>ROUND(IF(AP356=0, 0, AP10/AP356),5)</f>
        <v>0</v>
      </c>
      <c r="AR10" s="416">
        <v>0</v>
      </c>
      <c r="AS10" s="416">
        <v>0</v>
      </c>
      <c r="AT10" s="416">
        <v>0</v>
      </c>
      <c r="AU10" s="437">
        <v>0</v>
      </c>
      <c r="AV10" s="437">
        <v>0</v>
      </c>
      <c r="AW10" s="438">
        <f>ROUND(IF(AV356=0, 0, AV10/AV356),5)</f>
        <v>0</v>
      </c>
      <c r="AX10" s="437">
        <v>0</v>
      </c>
      <c r="AY10" s="437">
        <v>0</v>
      </c>
      <c r="AZ10" s="437">
        <v>0</v>
      </c>
      <c r="BA10" s="456">
        <v>0</v>
      </c>
      <c r="BB10" s="457">
        <v>0</v>
      </c>
      <c r="BC10" s="458">
        <f>ROUND(IF(BB356=0, 0, BB10/BB356),5)</f>
        <v>0</v>
      </c>
      <c r="BD10" s="457">
        <v>0</v>
      </c>
      <c r="BE10" s="457">
        <v>0</v>
      </c>
      <c r="BF10" s="457">
        <v>0</v>
      </c>
      <c r="BG10" s="478">
        <v>0</v>
      </c>
      <c r="BH10" s="478">
        <v>0</v>
      </c>
      <c r="BI10" s="479">
        <f>ROUND(IF(BH356=0, 0, BH10/BH356),5)</f>
        <v>0</v>
      </c>
      <c r="BJ10" s="478">
        <v>0</v>
      </c>
      <c r="BK10" s="478">
        <v>0</v>
      </c>
      <c r="BL10" s="478">
        <v>0</v>
      </c>
      <c r="BM10" s="6">
        <f t="shared" si="1"/>
        <v>100</v>
      </c>
      <c r="BN10" s="6">
        <f t="shared" si="1"/>
        <v>2084.7399999999998</v>
      </c>
      <c r="BO10" s="8">
        <f>ROUND(IF(BN356=0, 0, BN10/BN356),5)</f>
        <v>1.0000000000000001E-5</v>
      </c>
      <c r="BP10" s="6">
        <v>20.85</v>
      </c>
      <c r="BQ10" s="6">
        <f t="shared" si="2"/>
        <v>1000</v>
      </c>
      <c r="BR10" s="6">
        <v>1084.74</v>
      </c>
    </row>
    <row r="11" spans="1:70" x14ac:dyDescent="0.25">
      <c r="A11" s="2"/>
      <c r="B11" s="2"/>
      <c r="C11" s="2"/>
      <c r="D11" s="2" t="s">
        <v>21</v>
      </c>
      <c r="E11" s="298">
        <v>0</v>
      </c>
      <c r="F11" s="298">
        <v>0</v>
      </c>
      <c r="G11" s="299">
        <f>ROUND(IF(F356=0, 0, F11/F356),5)</f>
        <v>0</v>
      </c>
      <c r="H11" s="298">
        <v>0</v>
      </c>
      <c r="I11" s="298">
        <v>0</v>
      </c>
      <c r="J11" s="298">
        <v>0</v>
      </c>
      <c r="K11" s="317">
        <v>0</v>
      </c>
      <c r="L11" s="317">
        <v>0</v>
      </c>
      <c r="M11" s="318">
        <f>ROUND(IF(L356=0, 0, L11/L356),5)</f>
        <v>0</v>
      </c>
      <c r="N11" s="317">
        <v>0</v>
      </c>
      <c r="O11" s="317">
        <v>0</v>
      </c>
      <c r="P11" s="317">
        <v>0</v>
      </c>
      <c r="Q11" s="336">
        <v>0</v>
      </c>
      <c r="R11" s="337">
        <v>0</v>
      </c>
      <c r="S11" s="338">
        <f>ROUND(IF(R356=0, 0, R11/R356),5)</f>
        <v>0</v>
      </c>
      <c r="T11" s="337">
        <v>0</v>
      </c>
      <c r="U11" s="337">
        <v>0</v>
      </c>
      <c r="V11" s="337">
        <v>0</v>
      </c>
      <c r="W11" s="358">
        <v>0</v>
      </c>
      <c r="X11" s="358">
        <v>0</v>
      </c>
      <c r="Y11" s="359">
        <f>ROUND(IF(X356=0, 0, X11/X356),5)</f>
        <v>0</v>
      </c>
      <c r="Z11" s="358">
        <v>0</v>
      </c>
      <c r="AA11" s="358">
        <v>0</v>
      </c>
      <c r="AB11" s="358">
        <v>0</v>
      </c>
      <c r="AC11" s="379">
        <v>25</v>
      </c>
      <c r="AD11" s="377">
        <v>515.87</v>
      </c>
      <c r="AE11" s="378">
        <f>ROUND(IF(AD356=0, 0, AD11/AD356),5)</f>
        <v>3.0000000000000001E-5</v>
      </c>
      <c r="AF11" s="377">
        <v>20.63</v>
      </c>
      <c r="AG11" s="377">
        <v>250</v>
      </c>
      <c r="AH11" s="377">
        <v>265.87</v>
      </c>
      <c r="AI11" s="396">
        <v>0</v>
      </c>
      <c r="AJ11" s="396">
        <v>0</v>
      </c>
      <c r="AK11" s="397">
        <f>ROUND(IF(AJ356=0, 0, AJ11/AJ356),5)</f>
        <v>0</v>
      </c>
      <c r="AL11" s="396">
        <v>0</v>
      </c>
      <c r="AM11" s="396">
        <v>0</v>
      </c>
      <c r="AN11" s="396">
        <v>0</v>
      </c>
      <c r="AO11" s="415">
        <v>55</v>
      </c>
      <c r="AP11" s="416">
        <v>1139.58</v>
      </c>
      <c r="AQ11" s="417">
        <f>ROUND(IF(AP356=0, 0, AP11/AP356),5)</f>
        <v>6.0000000000000002E-5</v>
      </c>
      <c r="AR11" s="416">
        <v>20.72</v>
      </c>
      <c r="AS11" s="416">
        <v>840</v>
      </c>
      <c r="AT11" s="416">
        <v>299.58</v>
      </c>
      <c r="AU11" s="439">
        <v>28</v>
      </c>
      <c r="AV11" s="437">
        <v>577.57000000000005</v>
      </c>
      <c r="AW11" s="438">
        <f>ROUND(IF(AV356=0, 0, AV11/AV356),5)</f>
        <v>3.0000000000000001E-5</v>
      </c>
      <c r="AX11" s="437">
        <v>20.63</v>
      </c>
      <c r="AY11" s="437">
        <v>350</v>
      </c>
      <c r="AZ11" s="437">
        <v>227.57</v>
      </c>
      <c r="BA11" s="456">
        <v>0</v>
      </c>
      <c r="BB11" s="457">
        <v>0</v>
      </c>
      <c r="BC11" s="458">
        <f>ROUND(IF(BB356=0, 0, BB11/BB356),5)</f>
        <v>0</v>
      </c>
      <c r="BD11" s="457">
        <v>0</v>
      </c>
      <c r="BE11" s="457">
        <v>0</v>
      </c>
      <c r="BF11" s="457">
        <v>0</v>
      </c>
      <c r="BG11" s="478">
        <v>0</v>
      </c>
      <c r="BH11" s="478">
        <v>0</v>
      </c>
      <c r="BI11" s="479">
        <f>ROUND(IF(BH356=0, 0, BH11/BH356),5)</f>
        <v>0</v>
      </c>
      <c r="BJ11" s="478">
        <v>0</v>
      </c>
      <c r="BK11" s="478">
        <v>0</v>
      </c>
      <c r="BL11" s="478">
        <v>0</v>
      </c>
      <c r="BM11" s="6">
        <f t="shared" si="1"/>
        <v>108</v>
      </c>
      <c r="BN11" s="6">
        <f t="shared" si="1"/>
        <v>2233.02</v>
      </c>
      <c r="BO11" s="8">
        <f>ROUND(IF(BN356=0, 0, BN11/BN356),5)</f>
        <v>1.0000000000000001E-5</v>
      </c>
      <c r="BP11" s="6">
        <v>20.68</v>
      </c>
      <c r="BQ11" s="6">
        <f t="shared" si="2"/>
        <v>1440</v>
      </c>
      <c r="BR11" s="6">
        <v>793.02</v>
      </c>
    </row>
    <row r="12" spans="1:70" x14ac:dyDescent="0.25">
      <c r="A12" s="2"/>
      <c r="B12" s="2"/>
      <c r="C12" s="2"/>
      <c r="D12" s="2" t="s">
        <v>22</v>
      </c>
      <c r="E12" s="298">
        <v>0</v>
      </c>
      <c r="F12" s="298">
        <v>0</v>
      </c>
      <c r="G12" s="299">
        <f>ROUND(IF(F356=0, 0, F12/F356),5)</f>
        <v>0</v>
      </c>
      <c r="H12" s="298">
        <v>0</v>
      </c>
      <c r="I12" s="298">
        <v>0</v>
      </c>
      <c r="J12" s="298">
        <v>0</v>
      </c>
      <c r="K12" s="317">
        <v>0</v>
      </c>
      <c r="L12" s="317">
        <v>0</v>
      </c>
      <c r="M12" s="318">
        <f>ROUND(IF(L356=0, 0, L12/L356),5)</f>
        <v>0</v>
      </c>
      <c r="N12" s="317">
        <v>0</v>
      </c>
      <c r="O12" s="317">
        <v>0</v>
      </c>
      <c r="P12" s="317">
        <v>0</v>
      </c>
      <c r="Q12" s="336">
        <v>0</v>
      </c>
      <c r="R12" s="337">
        <v>0</v>
      </c>
      <c r="S12" s="338">
        <f>ROUND(IF(R356=0, 0, R12/R356),5)</f>
        <v>0</v>
      </c>
      <c r="T12" s="337">
        <v>0</v>
      </c>
      <c r="U12" s="337">
        <v>0</v>
      </c>
      <c r="V12" s="337">
        <v>0</v>
      </c>
      <c r="W12" s="358">
        <v>0</v>
      </c>
      <c r="X12" s="358">
        <v>0</v>
      </c>
      <c r="Y12" s="359">
        <f>ROUND(IF(X356=0, 0, X12/X356),5)</f>
        <v>0</v>
      </c>
      <c r="Z12" s="358">
        <v>0</v>
      </c>
      <c r="AA12" s="358">
        <v>0</v>
      </c>
      <c r="AB12" s="358">
        <v>0</v>
      </c>
      <c r="AC12" s="379">
        <v>25</v>
      </c>
      <c r="AD12" s="377">
        <v>663.26</v>
      </c>
      <c r="AE12" s="378">
        <f>ROUND(IF(AD356=0, 0, AD12/AD356),5)</f>
        <v>4.0000000000000003E-5</v>
      </c>
      <c r="AF12" s="377">
        <v>26.53</v>
      </c>
      <c r="AG12" s="377">
        <v>375</v>
      </c>
      <c r="AH12" s="377">
        <v>288.26</v>
      </c>
      <c r="AI12" s="396">
        <v>0</v>
      </c>
      <c r="AJ12" s="396">
        <v>0</v>
      </c>
      <c r="AK12" s="397">
        <f>ROUND(IF(AJ356=0, 0, AJ12/AJ356),5)</f>
        <v>0</v>
      </c>
      <c r="AL12" s="396">
        <v>0</v>
      </c>
      <c r="AM12" s="396">
        <v>0</v>
      </c>
      <c r="AN12" s="396">
        <v>0</v>
      </c>
      <c r="AO12" s="415">
        <v>61</v>
      </c>
      <c r="AP12" s="416">
        <v>1625.38</v>
      </c>
      <c r="AQ12" s="417">
        <f>ROUND(IF(AP356=0, 0, AP12/AP356),5)</f>
        <v>8.0000000000000007E-5</v>
      </c>
      <c r="AR12" s="416">
        <v>26.65</v>
      </c>
      <c r="AS12" s="416">
        <v>1090</v>
      </c>
      <c r="AT12" s="416">
        <v>535.38</v>
      </c>
      <c r="AU12" s="439">
        <v>94</v>
      </c>
      <c r="AV12" s="437">
        <v>2514.7600000000002</v>
      </c>
      <c r="AW12" s="438">
        <f>ROUND(IF(AV356=0, 0, AV12/AV356),5)</f>
        <v>1.3999999999999999E-4</v>
      </c>
      <c r="AX12" s="437">
        <v>26.75</v>
      </c>
      <c r="AY12" s="437">
        <v>1695</v>
      </c>
      <c r="AZ12" s="437">
        <v>819.76</v>
      </c>
      <c r="BA12" s="456">
        <v>50</v>
      </c>
      <c r="BB12" s="457">
        <v>1332.63</v>
      </c>
      <c r="BC12" s="458">
        <f>ROUND(IF(BB356=0, 0, BB12/BB356),5)</f>
        <v>9.0000000000000006E-5</v>
      </c>
      <c r="BD12" s="457">
        <v>26.65</v>
      </c>
      <c r="BE12" s="457">
        <v>900</v>
      </c>
      <c r="BF12" s="457">
        <v>432.63</v>
      </c>
      <c r="BG12" s="480">
        <v>25</v>
      </c>
      <c r="BH12" s="478">
        <v>669.65</v>
      </c>
      <c r="BI12" s="479">
        <f>ROUND(IF(BH356=0, 0, BH12/BH356),5)</f>
        <v>6.9999999999999994E-5</v>
      </c>
      <c r="BJ12" s="478">
        <v>26.79</v>
      </c>
      <c r="BK12" s="478">
        <v>375</v>
      </c>
      <c r="BL12" s="478">
        <v>294.64999999999998</v>
      </c>
      <c r="BM12" s="6">
        <f t="shared" si="1"/>
        <v>255</v>
      </c>
      <c r="BN12" s="6">
        <f t="shared" si="1"/>
        <v>6805.68</v>
      </c>
      <c r="BO12" s="8">
        <f>ROUND(IF(BN356=0, 0, BN12/BN356),5)</f>
        <v>4.0000000000000003E-5</v>
      </c>
      <c r="BP12" s="6">
        <v>26.69</v>
      </c>
      <c r="BQ12" s="6">
        <f t="shared" si="2"/>
        <v>4435</v>
      </c>
      <c r="BR12" s="6">
        <v>2370.6799999999998</v>
      </c>
    </row>
    <row r="13" spans="1:70" x14ac:dyDescent="0.25">
      <c r="A13" s="2"/>
      <c r="B13" s="2"/>
      <c r="C13" s="2"/>
      <c r="D13" s="2" t="s">
        <v>494</v>
      </c>
      <c r="E13" s="298">
        <v>0</v>
      </c>
      <c r="F13" s="298">
        <v>0</v>
      </c>
      <c r="G13" s="299">
        <f>ROUND(IF(F356=0, 0, F13/F356),5)</f>
        <v>0</v>
      </c>
      <c r="H13" s="298">
        <v>0</v>
      </c>
      <c r="I13" s="298">
        <v>0</v>
      </c>
      <c r="J13" s="298">
        <v>0</v>
      </c>
      <c r="K13" s="317">
        <v>0</v>
      </c>
      <c r="L13" s="317">
        <v>0</v>
      </c>
      <c r="M13" s="318">
        <f>ROUND(IF(L356=0, 0, L13/L356),5)</f>
        <v>0</v>
      </c>
      <c r="N13" s="317">
        <v>0</v>
      </c>
      <c r="O13" s="317">
        <v>0</v>
      </c>
      <c r="P13" s="317">
        <v>0</v>
      </c>
      <c r="Q13" s="336">
        <v>0</v>
      </c>
      <c r="R13" s="337">
        <v>0</v>
      </c>
      <c r="S13" s="338">
        <f>ROUND(IF(R356=0, 0, R13/R356),5)</f>
        <v>0</v>
      </c>
      <c r="T13" s="337">
        <v>0</v>
      </c>
      <c r="U13" s="337">
        <v>0</v>
      </c>
      <c r="V13" s="337">
        <v>0</v>
      </c>
      <c r="W13" s="358">
        <v>0</v>
      </c>
      <c r="X13" s="358">
        <v>0</v>
      </c>
      <c r="Y13" s="359">
        <f>ROUND(IF(X356=0, 0, X13/X356),5)</f>
        <v>0</v>
      </c>
      <c r="Z13" s="358">
        <v>0</v>
      </c>
      <c r="AA13" s="358">
        <v>0</v>
      </c>
      <c r="AB13" s="358">
        <v>0</v>
      </c>
      <c r="AC13" s="377">
        <v>0</v>
      </c>
      <c r="AD13" s="377">
        <v>0</v>
      </c>
      <c r="AE13" s="378">
        <f>ROUND(IF(AD356=0, 0, AD13/AD356),5)</f>
        <v>0</v>
      </c>
      <c r="AF13" s="377">
        <v>0</v>
      </c>
      <c r="AG13" s="377">
        <v>0</v>
      </c>
      <c r="AH13" s="377">
        <v>0</v>
      </c>
      <c r="AI13" s="396">
        <v>0</v>
      </c>
      <c r="AJ13" s="396">
        <v>0</v>
      </c>
      <c r="AK13" s="397">
        <f>ROUND(IF(AJ356=0, 0, AJ13/AJ356),5)</f>
        <v>0</v>
      </c>
      <c r="AL13" s="396">
        <v>0</v>
      </c>
      <c r="AM13" s="396">
        <v>0</v>
      </c>
      <c r="AN13" s="396">
        <v>0</v>
      </c>
      <c r="AO13" s="415">
        <v>150</v>
      </c>
      <c r="AP13" s="416">
        <v>3120.39</v>
      </c>
      <c r="AQ13" s="417">
        <f>ROUND(IF(AP356=0, 0, AP13/AP356),5)</f>
        <v>1.4999999999999999E-4</v>
      </c>
      <c r="AR13" s="416">
        <v>20.8</v>
      </c>
      <c r="AS13" s="416">
        <v>2250</v>
      </c>
      <c r="AT13" s="416">
        <v>870.39</v>
      </c>
      <c r="AU13" s="437">
        <v>0</v>
      </c>
      <c r="AV13" s="437">
        <v>0</v>
      </c>
      <c r="AW13" s="438">
        <f>ROUND(IF(AV356=0, 0, AV13/AV356),5)</f>
        <v>0</v>
      </c>
      <c r="AX13" s="437">
        <v>0</v>
      </c>
      <c r="AY13" s="437">
        <v>0</v>
      </c>
      <c r="AZ13" s="437">
        <v>0</v>
      </c>
      <c r="BA13" s="456">
        <v>0</v>
      </c>
      <c r="BB13" s="457">
        <v>0</v>
      </c>
      <c r="BC13" s="458">
        <f>ROUND(IF(BB356=0, 0, BB13/BB356),5)</f>
        <v>0</v>
      </c>
      <c r="BD13" s="457">
        <v>0</v>
      </c>
      <c r="BE13" s="457">
        <v>0</v>
      </c>
      <c r="BF13" s="457">
        <v>0</v>
      </c>
      <c r="BG13" s="478">
        <v>0</v>
      </c>
      <c r="BH13" s="478">
        <v>0</v>
      </c>
      <c r="BI13" s="479">
        <f>ROUND(IF(BH356=0, 0, BH13/BH356),5)</f>
        <v>0</v>
      </c>
      <c r="BJ13" s="478">
        <v>0</v>
      </c>
      <c r="BK13" s="478">
        <v>0</v>
      </c>
      <c r="BL13" s="478">
        <v>0</v>
      </c>
      <c r="BM13" s="6">
        <f t="shared" si="1"/>
        <v>150</v>
      </c>
      <c r="BN13" s="6">
        <f t="shared" si="1"/>
        <v>3120.39</v>
      </c>
      <c r="BO13" s="8">
        <f>ROUND(IF(BN356=0, 0, BN13/BN356),5)</f>
        <v>2.0000000000000002E-5</v>
      </c>
      <c r="BP13" s="6">
        <v>20.8</v>
      </c>
      <c r="BQ13" s="6">
        <f t="shared" si="2"/>
        <v>2250</v>
      </c>
      <c r="BR13" s="6">
        <v>870.39</v>
      </c>
    </row>
    <row r="14" spans="1:70" x14ac:dyDescent="0.25">
      <c r="A14" s="2"/>
      <c r="B14" s="2"/>
      <c r="C14" s="2"/>
      <c r="D14" s="2" t="s">
        <v>23</v>
      </c>
      <c r="E14" s="298">
        <v>0</v>
      </c>
      <c r="F14" s="298">
        <v>0</v>
      </c>
      <c r="G14" s="299">
        <f>ROUND(IF(F356=0, 0, F14/F356),5)</f>
        <v>0</v>
      </c>
      <c r="H14" s="298">
        <v>0</v>
      </c>
      <c r="I14" s="298">
        <v>0</v>
      </c>
      <c r="J14" s="298">
        <v>0</v>
      </c>
      <c r="K14" s="317">
        <v>0</v>
      </c>
      <c r="L14" s="317">
        <v>0</v>
      </c>
      <c r="M14" s="318">
        <f>ROUND(IF(L356=0, 0, L14/L356),5)</f>
        <v>0</v>
      </c>
      <c r="N14" s="317">
        <v>0</v>
      </c>
      <c r="O14" s="317">
        <v>0</v>
      </c>
      <c r="P14" s="317">
        <v>0</v>
      </c>
      <c r="Q14" s="336">
        <v>0</v>
      </c>
      <c r="R14" s="337">
        <v>0</v>
      </c>
      <c r="S14" s="338">
        <f>ROUND(IF(R356=0, 0, R14/R356),5)</f>
        <v>0</v>
      </c>
      <c r="T14" s="337">
        <v>0</v>
      </c>
      <c r="U14" s="337">
        <v>0</v>
      </c>
      <c r="V14" s="337">
        <v>0</v>
      </c>
      <c r="W14" s="358">
        <v>0</v>
      </c>
      <c r="X14" s="358">
        <v>0</v>
      </c>
      <c r="Y14" s="359">
        <f>ROUND(IF(X356=0, 0, X14/X356),5)</f>
        <v>0</v>
      </c>
      <c r="Z14" s="358">
        <v>0</v>
      </c>
      <c r="AA14" s="358">
        <v>0</v>
      </c>
      <c r="AB14" s="358">
        <v>0</v>
      </c>
      <c r="AC14" s="379">
        <v>25</v>
      </c>
      <c r="AD14" s="377">
        <v>515.87</v>
      </c>
      <c r="AE14" s="378">
        <f>ROUND(IF(AD356=0, 0, AD14/AD356),5)</f>
        <v>3.0000000000000001E-5</v>
      </c>
      <c r="AF14" s="377">
        <v>20.63</v>
      </c>
      <c r="AG14" s="377">
        <v>250</v>
      </c>
      <c r="AH14" s="377">
        <v>265.87</v>
      </c>
      <c r="AI14" s="396">
        <v>0</v>
      </c>
      <c r="AJ14" s="396">
        <v>0</v>
      </c>
      <c r="AK14" s="397">
        <f>ROUND(IF(AJ356=0, 0, AJ14/AJ356),5)</f>
        <v>0</v>
      </c>
      <c r="AL14" s="396">
        <v>0</v>
      </c>
      <c r="AM14" s="396">
        <v>0</v>
      </c>
      <c r="AN14" s="396">
        <v>0</v>
      </c>
      <c r="AO14" s="415">
        <v>450</v>
      </c>
      <c r="AP14" s="416">
        <v>9358.14</v>
      </c>
      <c r="AQ14" s="417">
        <f>ROUND(IF(AP356=0, 0, AP14/AP356),5)</f>
        <v>4.6000000000000001E-4</v>
      </c>
      <c r="AR14" s="416">
        <v>20.8</v>
      </c>
      <c r="AS14" s="416">
        <v>7170</v>
      </c>
      <c r="AT14" s="416">
        <v>2188.14</v>
      </c>
      <c r="AU14" s="439">
        <v>15</v>
      </c>
      <c r="AV14" s="437">
        <v>309.08</v>
      </c>
      <c r="AW14" s="438">
        <f>ROUND(IF(AV356=0, 0, AV14/AV356),5)</f>
        <v>2.0000000000000002E-5</v>
      </c>
      <c r="AX14" s="437">
        <v>20.61</v>
      </c>
      <c r="AY14" s="437">
        <v>158.18</v>
      </c>
      <c r="AZ14" s="437">
        <v>150.9</v>
      </c>
      <c r="BA14" s="456">
        <v>50</v>
      </c>
      <c r="BB14" s="457">
        <v>1036.49</v>
      </c>
      <c r="BC14" s="458">
        <f>ROUND(IF(BB356=0, 0, BB14/BB356),5)</f>
        <v>6.9999999999999994E-5</v>
      </c>
      <c r="BD14" s="457">
        <v>20.73</v>
      </c>
      <c r="BE14" s="457">
        <v>651.01</v>
      </c>
      <c r="BF14" s="457">
        <v>385.48</v>
      </c>
      <c r="BG14" s="480">
        <v>25</v>
      </c>
      <c r="BH14" s="478">
        <v>520.84</v>
      </c>
      <c r="BI14" s="479">
        <f>ROUND(IF(BH356=0, 0, BH14/BH356),5)</f>
        <v>6.0000000000000002E-5</v>
      </c>
      <c r="BJ14" s="478">
        <v>20.83</v>
      </c>
      <c r="BK14" s="478">
        <v>315.7</v>
      </c>
      <c r="BL14" s="478">
        <v>205.14</v>
      </c>
      <c r="BM14" s="6">
        <f t="shared" si="1"/>
        <v>565</v>
      </c>
      <c r="BN14" s="6">
        <f t="shared" si="1"/>
        <v>11740.42</v>
      </c>
      <c r="BO14" s="8">
        <f>ROUND(IF(BN356=0, 0, BN14/BN356),5)</f>
        <v>6.9999999999999994E-5</v>
      </c>
      <c r="BP14" s="6">
        <v>20.78</v>
      </c>
      <c r="BQ14" s="6">
        <f t="shared" si="2"/>
        <v>8544.89</v>
      </c>
      <c r="BR14" s="6">
        <v>3195.53</v>
      </c>
    </row>
    <row r="15" spans="1:70" x14ac:dyDescent="0.25">
      <c r="A15" s="2"/>
      <c r="B15" s="2"/>
      <c r="C15" s="2"/>
      <c r="D15" s="2" t="s">
        <v>24</v>
      </c>
      <c r="E15" s="298">
        <v>0</v>
      </c>
      <c r="F15" s="298">
        <v>0</v>
      </c>
      <c r="G15" s="299">
        <f>ROUND(IF(F356=0, 0, F15/F356),5)</f>
        <v>0</v>
      </c>
      <c r="H15" s="298">
        <v>0</v>
      </c>
      <c r="I15" s="298">
        <v>0</v>
      </c>
      <c r="J15" s="298">
        <v>0</v>
      </c>
      <c r="K15" s="317">
        <v>0</v>
      </c>
      <c r="L15" s="317">
        <v>0</v>
      </c>
      <c r="M15" s="318">
        <f>ROUND(IF(L356=0, 0, L15/L356),5)</f>
        <v>0</v>
      </c>
      <c r="N15" s="317">
        <v>0</v>
      </c>
      <c r="O15" s="317">
        <v>0</v>
      </c>
      <c r="P15" s="317">
        <v>0</v>
      </c>
      <c r="Q15" s="336">
        <v>0</v>
      </c>
      <c r="R15" s="337">
        <v>0</v>
      </c>
      <c r="S15" s="338">
        <f>ROUND(IF(R356=0, 0, R15/R356),5)</f>
        <v>0</v>
      </c>
      <c r="T15" s="337">
        <v>0</v>
      </c>
      <c r="U15" s="337">
        <v>0</v>
      </c>
      <c r="V15" s="337">
        <v>0</v>
      </c>
      <c r="W15" s="358">
        <v>0</v>
      </c>
      <c r="X15" s="358">
        <v>0</v>
      </c>
      <c r="Y15" s="359">
        <f>ROUND(IF(X356=0, 0, X15/X356),5)</f>
        <v>0</v>
      </c>
      <c r="Z15" s="358">
        <v>0</v>
      </c>
      <c r="AA15" s="358">
        <v>0</v>
      </c>
      <c r="AB15" s="358">
        <v>0</v>
      </c>
      <c r="AC15" s="377">
        <v>0</v>
      </c>
      <c r="AD15" s="377">
        <v>0</v>
      </c>
      <c r="AE15" s="378">
        <f>ROUND(IF(AD356=0, 0, AD15/AD356),5)</f>
        <v>0</v>
      </c>
      <c r="AF15" s="377">
        <v>0</v>
      </c>
      <c r="AG15" s="377">
        <v>0</v>
      </c>
      <c r="AH15" s="377">
        <v>0</v>
      </c>
      <c r="AI15" s="398">
        <v>12</v>
      </c>
      <c r="AJ15" s="396">
        <v>1729.99</v>
      </c>
      <c r="AK15" s="397">
        <f>ROUND(IF(AJ356=0, 0, AJ15/AJ356),5)</f>
        <v>9.0000000000000006E-5</v>
      </c>
      <c r="AL15" s="396">
        <v>144.16999999999999</v>
      </c>
      <c r="AM15" s="396">
        <v>0</v>
      </c>
      <c r="AN15" s="396">
        <v>1729.99</v>
      </c>
      <c r="AO15" s="415">
        <v>0</v>
      </c>
      <c r="AP15" s="416">
        <v>0</v>
      </c>
      <c r="AQ15" s="417">
        <f>ROUND(IF(AP356=0, 0, AP15/AP356),5)</f>
        <v>0</v>
      </c>
      <c r="AR15" s="416">
        <v>0</v>
      </c>
      <c r="AS15" s="416">
        <v>0</v>
      </c>
      <c r="AT15" s="416">
        <v>0</v>
      </c>
      <c r="AU15" s="437">
        <v>0</v>
      </c>
      <c r="AV15" s="437">
        <v>0</v>
      </c>
      <c r="AW15" s="438">
        <f>ROUND(IF(AV356=0, 0, AV15/AV356),5)</f>
        <v>0</v>
      </c>
      <c r="AX15" s="437">
        <v>0</v>
      </c>
      <c r="AY15" s="437">
        <v>0</v>
      </c>
      <c r="AZ15" s="437">
        <v>0</v>
      </c>
      <c r="BA15" s="456">
        <v>0</v>
      </c>
      <c r="BB15" s="457">
        <v>0</v>
      </c>
      <c r="BC15" s="458">
        <f>ROUND(IF(BB356=0, 0, BB15/BB356),5)</f>
        <v>0</v>
      </c>
      <c r="BD15" s="457">
        <v>0</v>
      </c>
      <c r="BE15" s="457">
        <v>0</v>
      </c>
      <c r="BF15" s="457">
        <v>0</v>
      </c>
      <c r="BG15" s="478">
        <v>0</v>
      </c>
      <c r="BH15" s="478">
        <v>0</v>
      </c>
      <c r="BI15" s="479">
        <f>ROUND(IF(BH356=0, 0, BH15/BH356),5)</f>
        <v>0</v>
      </c>
      <c r="BJ15" s="478">
        <v>0</v>
      </c>
      <c r="BK15" s="478">
        <v>0</v>
      </c>
      <c r="BL15" s="478">
        <v>0</v>
      </c>
      <c r="BM15" s="6">
        <f t="shared" si="1"/>
        <v>12</v>
      </c>
      <c r="BN15" s="6">
        <f t="shared" si="1"/>
        <v>1729.99</v>
      </c>
      <c r="BO15" s="8">
        <f>ROUND(IF(BN356=0, 0, BN15/BN356),5)</f>
        <v>1.0000000000000001E-5</v>
      </c>
      <c r="BP15" s="6">
        <v>144.16999999999999</v>
      </c>
      <c r="BQ15" s="6">
        <f t="shared" si="2"/>
        <v>0</v>
      </c>
      <c r="BR15" s="6">
        <v>1729.99</v>
      </c>
    </row>
    <row r="16" spans="1:70" x14ac:dyDescent="0.25">
      <c r="A16" s="2"/>
      <c r="B16" s="2"/>
      <c r="C16" s="2"/>
      <c r="D16" s="2" t="s">
        <v>25</v>
      </c>
      <c r="E16" s="298">
        <v>0</v>
      </c>
      <c r="F16" s="298">
        <v>0</v>
      </c>
      <c r="G16" s="299">
        <f>ROUND(IF(F356=0, 0, F16/F356),5)</f>
        <v>0</v>
      </c>
      <c r="H16" s="298">
        <v>0</v>
      </c>
      <c r="I16" s="298">
        <v>0</v>
      </c>
      <c r="J16" s="298">
        <v>0</v>
      </c>
      <c r="K16" s="317">
        <v>0</v>
      </c>
      <c r="L16" s="317">
        <v>0</v>
      </c>
      <c r="M16" s="318">
        <f>ROUND(IF(L356=0, 0, L16/L356),5)</f>
        <v>0</v>
      </c>
      <c r="N16" s="317">
        <v>0</v>
      </c>
      <c r="O16" s="317">
        <v>0</v>
      </c>
      <c r="P16" s="317">
        <v>0</v>
      </c>
      <c r="Q16" s="336">
        <v>0</v>
      </c>
      <c r="R16" s="337">
        <v>0</v>
      </c>
      <c r="S16" s="338">
        <f>ROUND(IF(R356=0, 0, R16/R356),5)</f>
        <v>0</v>
      </c>
      <c r="T16" s="337">
        <v>0</v>
      </c>
      <c r="U16" s="337">
        <v>0</v>
      </c>
      <c r="V16" s="337">
        <v>0</v>
      </c>
      <c r="W16" s="360">
        <v>30</v>
      </c>
      <c r="X16" s="358">
        <v>1503.38</v>
      </c>
      <c r="Y16" s="359">
        <f>ROUND(IF(X356=0, 0, X16/X356),5)</f>
        <v>9.0000000000000006E-5</v>
      </c>
      <c r="Z16" s="358">
        <v>50.11</v>
      </c>
      <c r="AA16" s="358">
        <v>0</v>
      </c>
      <c r="AB16" s="358">
        <v>1503.38</v>
      </c>
      <c r="AC16" s="377">
        <v>0</v>
      </c>
      <c r="AD16" s="377">
        <v>0</v>
      </c>
      <c r="AE16" s="378">
        <f>ROUND(IF(AD356=0, 0, AD16/AD356),5)</f>
        <v>0</v>
      </c>
      <c r="AF16" s="377">
        <v>0</v>
      </c>
      <c r="AG16" s="377">
        <v>0</v>
      </c>
      <c r="AH16" s="377">
        <v>0</v>
      </c>
      <c r="AI16" s="398">
        <v>18</v>
      </c>
      <c r="AJ16" s="396">
        <v>913.35</v>
      </c>
      <c r="AK16" s="397">
        <f>ROUND(IF(AJ356=0, 0, AJ16/AJ356),5)</f>
        <v>5.0000000000000002E-5</v>
      </c>
      <c r="AL16" s="396">
        <v>50.74</v>
      </c>
      <c r="AM16" s="396">
        <v>0</v>
      </c>
      <c r="AN16" s="396">
        <v>913.35</v>
      </c>
      <c r="AO16" s="415">
        <v>12</v>
      </c>
      <c r="AP16" s="416">
        <v>602.70000000000005</v>
      </c>
      <c r="AQ16" s="417">
        <f>ROUND(IF(AP356=0, 0, AP16/AP356),5)</f>
        <v>3.0000000000000001E-5</v>
      </c>
      <c r="AR16" s="416">
        <v>50.23</v>
      </c>
      <c r="AS16" s="416">
        <v>0</v>
      </c>
      <c r="AT16" s="416">
        <v>602.70000000000005</v>
      </c>
      <c r="AU16" s="437">
        <v>0</v>
      </c>
      <c r="AV16" s="437">
        <v>0</v>
      </c>
      <c r="AW16" s="438">
        <f>ROUND(IF(AV356=0, 0, AV16/AV356),5)</f>
        <v>0</v>
      </c>
      <c r="AX16" s="437">
        <v>0</v>
      </c>
      <c r="AY16" s="437">
        <v>0</v>
      </c>
      <c r="AZ16" s="437">
        <v>0</v>
      </c>
      <c r="BA16" s="456">
        <v>0</v>
      </c>
      <c r="BB16" s="457">
        <v>0</v>
      </c>
      <c r="BC16" s="458">
        <f>ROUND(IF(BB356=0, 0, BB16/BB356),5)</f>
        <v>0</v>
      </c>
      <c r="BD16" s="457">
        <v>0</v>
      </c>
      <c r="BE16" s="457">
        <v>0</v>
      </c>
      <c r="BF16" s="457">
        <v>0</v>
      </c>
      <c r="BG16" s="478">
        <v>0</v>
      </c>
      <c r="BH16" s="478">
        <v>0</v>
      </c>
      <c r="BI16" s="479">
        <f>ROUND(IF(BH356=0, 0, BH16/BH356),5)</f>
        <v>0</v>
      </c>
      <c r="BJ16" s="478">
        <v>0</v>
      </c>
      <c r="BK16" s="478">
        <v>0</v>
      </c>
      <c r="BL16" s="478">
        <v>0</v>
      </c>
      <c r="BM16" s="6">
        <f t="shared" si="1"/>
        <v>60</v>
      </c>
      <c r="BN16" s="6">
        <f t="shared" si="1"/>
        <v>3019.43</v>
      </c>
      <c r="BO16" s="8">
        <f>ROUND(IF(BN356=0, 0, BN16/BN356),5)</f>
        <v>2.0000000000000002E-5</v>
      </c>
      <c r="BP16" s="6">
        <v>50.32</v>
      </c>
      <c r="BQ16" s="6">
        <f t="shared" si="2"/>
        <v>0</v>
      </c>
      <c r="BR16" s="6">
        <v>3019.43</v>
      </c>
    </row>
    <row r="17" spans="1:70" x14ac:dyDescent="0.25">
      <c r="A17" s="2"/>
      <c r="B17" s="2"/>
      <c r="C17" s="2"/>
      <c r="D17" s="2" t="s">
        <v>26</v>
      </c>
      <c r="E17" s="300">
        <v>36</v>
      </c>
      <c r="F17" s="298">
        <v>1262.82</v>
      </c>
      <c r="G17" s="299">
        <f>ROUND(IF(F356=0, 0, F17/F356),5)</f>
        <v>6.9999999999999994E-5</v>
      </c>
      <c r="H17" s="298">
        <v>35.08</v>
      </c>
      <c r="I17" s="298">
        <v>0</v>
      </c>
      <c r="J17" s="298">
        <v>1262.82</v>
      </c>
      <c r="K17" s="317">
        <v>0</v>
      </c>
      <c r="L17" s="317">
        <v>0</v>
      </c>
      <c r="M17" s="318">
        <f>ROUND(IF(L356=0, 0, L17/L356),5)</f>
        <v>0</v>
      </c>
      <c r="N17" s="317">
        <v>0</v>
      </c>
      <c r="O17" s="317">
        <v>0</v>
      </c>
      <c r="P17" s="317">
        <v>0</v>
      </c>
      <c r="Q17" s="336">
        <v>0</v>
      </c>
      <c r="R17" s="337">
        <v>0</v>
      </c>
      <c r="S17" s="338">
        <f>ROUND(IF(R356=0, 0, R17/R356),5)</f>
        <v>0</v>
      </c>
      <c r="T17" s="337">
        <v>0</v>
      </c>
      <c r="U17" s="337">
        <v>0</v>
      </c>
      <c r="V17" s="337">
        <v>0</v>
      </c>
      <c r="W17" s="360">
        <v>108</v>
      </c>
      <c r="X17" s="358">
        <v>5412.16</v>
      </c>
      <c r="Y17" s="359">
        <f>ROUND(IF(X356=0, 0, X17/X356),5)</f>
        <v>3.1E-4</v>
      </c>
      <c r="Z17" s="358">
        <v>50.11</v>
      </c>
      <c r="AA17" s="358">
        <v>0</v>
      </c>
      <c r="AB17" s="358">
        <v>5412.16</v>
      </c>
      <c r="AC17" s="377">
        <v>0</v>
      </c>
      <c r="AD17" s="377">
        <v>0</v>
      </c>
      <c r="AE17" s="378">
        <f>ROUND(IF(AD356=0, 0, AD17/AD356),5)</f>
        <v>0</v>
      </c>
      <c r="AF17" s="377">
        <v>0</v>
      </c>
      <c r="AG17" s="377">
        <v>0</v>
      </c>
      <c r="AH17" s="377">
        <v>0</v>
      </c>
      <c r="AI17" s="398">
        <v>72</v>
      </c>
      <c r="AJ17" s="396">
        <v>2578.87</v>
      </c>
      <c r="AK17" s="397">
        <f>ROUND(IF(AJ356=0, 0, AJ17/AJ356),5)</f>
        <v>1.3999999999999999E-4</v>
      </c>
      <c r="AL17" s="396">
        <v>35.82</v>
      </c>
      <c r="AM17" s="396">
        <v>0</v>
      </c>
      <c r="AN17" s="396">
        <v>2578.87</v>
      </c>
      <c r="AO17" s="415">
        <v>180</v>
      </c>
      <c r="AP17" s="416">
        <v>7050.16</v>
      </c>
      <c r="AQ17" s="417">
        <f>ROUND(IF(AP356=0, 0, AP17/AP356),5)</f>
        <v>3.5E-4</v>
      </c>
      <c r="AR17" s="416">
        <v>39.17</v>
      </c>
      <c r="AS17" s="416">
        <v>0</v>
      </c>
      <c r="AT17" s="416">
        <v>7050.16</v>
      </c>
      <c r="AU17" s="437">
        <v>0</v>
      </c>
      <c r="AV17" s="437">
        <v>0</v>
      </c>
      <c r="AW17" s="438">
        <f>ROUND(IF(AV356=0, 0, AV17/AV356),5)</f>
        <v>0</v>
      </c>
      <c r="AX17" s="437">
        <v>0</v>
      </c>
      <c r="AY17" s="437">
        <v>0</v>
      </c>
      <c r="AZ17" s="437">
        <v>0</v>
      </c>
      <c r="BA17" s="456">
        <v>0</v>
      </c>
      <c r="BB17" s="457">
        <v>0</v>
      </c>
      <c r="BC17" s="458">
        <f>ROUND(IF(BB356=0, 0, BB17/BB356),5)</f>
        <v>0</v>
      </c>
      <c r="BD17" s="457">
        <v>0</v>
      </c>
      <c r="BE17" s="457">
        <v>0</v>
      </c>
      <c r="BF17" s="457">
        <v>0</v>
      </c>
      <c r="BG17" s="478">
        <v>0</v>
      </c>
      <c r="BH17" s="478">
        <v>0</v>
      </c>
      <c r="BI17" s="479">
        <f>ROUND(IF(BH356=0, 0, BH17/BH356),5)</f>
        <v>0</v>
      </c>
      <c r="BJ17" s="478">
        <v>0</v>
      </c>
      <c r="BK17" s="478">
        <v>0</v>
      </c>
      <c r="BL17" s="478">
        <v>0</v>
      </c>
      <c r="BM17" s="6">
        <f t="shared" si="1"/>
        <v>396</v>
      </c>
      <c r="BN17" s="6">
        <f t="shared" si="1"/>
        <v>16304.01</v>
      </c>
      <c r="BO17" s="8">
        <f>ROUND(IF(BN356=0, 0, BN17/BN356),5)</f>
        <v>1E-4</v>
      </c>
      <c r="BP17" s="6">
        <v>41.17</v>
      </c>
      <c r="BQ17" s="6">
        <f t="shared" si="2"/>
        <v>0</v>
      </c>
      <c r="BR17" s="6">
        <v>16304.01</v>
      </c>
    </row>
    <row r="18" spans="1:70" x14ac:dyDescent="0.25">
      <c r="A18" s="2"/>
      <c r="B18" s="2"/>
      <c r="C18" s="2"/>
      <c r="D18" s="2" t="s">
        <v>27</v>
      </c>
      <c r="E18" s="298">
        <v>0</v>
      </c>
      <c r="F18" s="298">
        <v>0</v>
      </c>
      <c r="G18" s="299">
        <f>ROUND(IF(F356=0, 0, F18/F356),5)</f>
        <v>0</v>
      </c>
      <c r="H18" s="298">
        <v>0</v>
      </c>
      <c r="I18" s="298">
        <v>0</v>
      </c>
      <c r="J18" s="298">
        <v>0</v>
      </c>
      <c r="K18" s="317">
        <v>0</v>
      </c>
      <c r="L18" s="317">
        <v>0</v>
      </c>
      <c r="M18" s="318">
        <f>ROUND(IF(L356=0, 0, L18/L356),5)</f>
        <v>0</v>
      </c>
      <c r="N18" s="317">
        <v>0</v>
      </c>
      <c r="O18" s="317">
        <v>0</v>
      </c>
      <c r="P18" s="317">
        <v>0</v>
      </c>
      <c r="Q18" s="336">
        <v>0</v>
      </c>
      <c r="R18" s="337">
        <v>0</v>
      </c>
      <c r="S18" s="338">
        <f>ROUND(IF(R356=0, 0, R18/R356),5)</f>
        <v>0</v>
      </c>
      <c r="T18" s="337">
        <v>0</v>
      </c>
      <c r="U18" s="337">
        <v>0</v>
      </c>
      <c r="V18" s="337">
        <v>0</v>
      </c>
      <c r="W18" s="360">
        <v>66</v>
      </c>
      <c r="X18" s="358">
        <v>2140.1</v>
      </c>
      <c r="Y18" s="359">
        <f>ROUND(IF(X356=0, 0, X18/X356),5)</f>
        <v>1.2E-4</v>
      </c>
      <c r="Z18" s="358">
        <v>32.43</v>
      </c>
      <c r="AA18" s="358">
        <v>0</v>
      </c>
      <c r="AB18" s="358">
        <v>2140.1</v>
      </c>
      <c r="AC18" s="377">
        <v>0</v>
      </c>
      <c r="AD18" s="377">
        <v>0</v>
      </c>
      <c r="AE18" s="378">
        <f>ROUND(IF(AD356=0, 0, AD18/AD356),5)</f>
        <v>0</v>
      </c>
      <c r="AF18" s="377">
        <v>0</v>
      </c>
      <c r="AG18" s="377">
        <v>0</v>
      </c>
      <c r="AH18" s="377">
        <v>0</v>
      </c>
      <c r="AI18" s="398">
        <v>54</v>
      </c>
      <c r="AJ18" s="396">
        <v>1450.61</v>
      </c>
      <c r="AK18" s="397">
        <f>ROUND(IF(AJ356=0, 0, AJ18/AJ356),5)</f>
        <v>8.0000000000000007E-5</v>
      </c>
      <c r="AL18" s="396">
        <v>26.86</v>
      </c>
      <c r="AM18" s="396">
        <v>0</v>
      </c>
      <c r="AN18" s="396">
        <v>1450.61</v>
      </c>
      <c r="AO18" s="415">
        <v>180</v>
      </c>
      <c r="AP18" s="416">
        <v>5320.89</v>
      </c>
      <c r="AQ18" s="417">
        <f>ROUND(IF(AP356=0, 0, AP18/AP356),5)</f>
        <v>2.5999999999999998E-4</v>
      </c>
      <c r="AR18" s="416">
        <v>29.56</v>
      </c>
      <c r="AS18" s="416">
        <v>0</v>
      </c>
      <c r="AT18" s="416">
        <v>5320.89</v>
      </c>
      <c r="AU18" s="437">
        <v>0</v>
      </c>
      <c r="AV18" s="437">
        <v>0</v>
      </c>
      <c r="AW18" s="438">
        <f>ROUND(IF(AV356=0, 0, AV18/AV356),5)</f>
        <v>0</v>
      </c>
      <c r="AX18" s="437">
        <v>0</v>
      </c>
      <c r="AY18" s="437">
        <v>0</v>
      </c>
      <c r="AZ18" s="437">
        <v>0</v>
      </c>
      <c r="BA18" s="456">
        <v>0</v>
      </c>
      <c r="BB18" s="457">
        <v>0</v>
      </c>
      <c r="BC18" s="458">
        <f>ROUND(IF(BB356=0, 0, BB18/BB356),5)</f>
        <v>0</v>
      </c>
      <c r="BD18" s="457">
        <v>0</v>
      </c>
      <c r="BE18" s="457">
        <v>0</v>
      </c>
      <c r="BF18" s="457">
        <v>0</v>
      </c>
      <c r="BG18" s="478">
        <v>0</v>
      </c>
      <c r="BH18" s="478">
        <v>0</v>
      </c>
      <c r="BI18" s="479">
        <f>ROUND(IF(BH356=0, 0, BH18/BH356),5)</f>
        <v>0</v>
      </c>
      <c r="BJ18" s="478">
        <v>0</v>
      </c>
      <c r="BK18" s="478">
        <v>0</v>
      </c>
      <c r="BL18" s="478">
        <v>0</v>
      </c>
      <c r="BM18" s="6">
        <f t="shared" si="1"/>
        <v>300</v>
      </c>
      <c r="BN18" s="6">
        <f t="shared" si="1"/>
        <v>8911.6</v>
      </c>
      <c r="BO18" s="8">
        <f>ROUND(IF(BN356=0, 0, BN18/BN356),5)</f>
        <v>5.0000000000000002E-5</v>
      </c>
      <c r="BP18" s="6">
        <v>29.71</v>
      </c>
      <c r="BQ18" s="6">
        <f t="shared" si="2"/>
        <v>0</v>
      </c>
      <c r="BR18" s="6">
        <v>8911.6</v>
      </c>
    </row>
    <row r="19" spans="1:70" x14ac:dyDescent="0.25">
      <c r="A19" s="2"/>
      <c r="B19" s="2"/>
      <c r="C19" s="2"/>
      <c r="D19" s="2" t="s">
        <v>28</v>
      </c>
      <c r="E19" s="298">
        <v>0</v>
      </c>
      <c r="F19" s="298">
        <v>0</v>
      </c>
      <c r="G19" s="299">
        <f>ROUND(IF(F356=0, 0, F19/F356),5)</f>
        <v>0</v>
      </c>
      <c r="H19" s="298">
        <v>0</v>
      </c>
      <c r="I19" s="298">
        <v>0</v>
      </c>
      <c r="J19" s="298">
        <v>0</v>
      </c>
      <c r="K19" s="317">
        <v>0</v>
      </c>
      <c r="L19" s="317">
        <v>0</v>
      </c>
      <c r="M19" s="318">
        <f>ROUND(IF(L356=0, 0, L19/L356),5)</f>
        <v>0</v>
      </c>
      <c r="N19" s="317">
        <v>0</v>
      </c>
      <c r="O19" s="317">
        <v>0</v>
      </c>
      <c r="P19" s="317">
        <v>0</v>
      </c>
      <c r="Q19" s="336">
        <v>0</v>
      </c>
      <c r="R19" s="337">
        <v>0</v>
      </c>
      <c r="S19" s="338">
        <f>ROUND(IF(R356=0, 0, R19/R356),5)</f>
        <v>0</v>
      </c>
      <c r="T19" s="337">
        <v>0</v>
      </c>
      <c r="U19" s="337">
        <v>0</v>
      </c>
      <c r="V19" s="337">
        <v>0</v>
      </c>
      <c r="W19" s="358">
        <v>0</v>
      </c>
      <c r="X19" s="358">
        <v>0</v>
      </c>
      <c r="Y19" s="359">
        <f>ROUND(IF(X356=0, 0, X19/X356),5)</f>
        <v>0</v>
      </c>
      <c r="Z19" s="358">
        <v>0</v>
      </c>
      <c r="AA19" s="358">
        <v>0</v>
      </c>
      <c r="AB19" s="358">
        <v>0</v>
      </c>
      <c r="AC19" s="377">
        <v>0</v>
      </c>
      <c r="AD19" s="377">
        <v>0</v>
      </c>
      <c r="AE19" s="378">
        <f>ROUND(IF(AD356=0, 0, AD19/AD356),5)</f>
        <v>0</v>
      </c>
      <c r="AF19" s="377">
        <v>0</v>
      </c>
      <c r="AG19" s="377">
        <v>0</v>
      </c>
      <c r="AH19" s="377">
        <v>0</v>
      </c>
      <c r="AI19" s="398">
        <v>18</v>
      </c>
      <c r="AJ19" s="396">
        <v>2594.98</v>
      </c>
      <c r="AK19" s="397">
        <f>ROUND(IF(AJ356=0, 0, AJ19/AJ356),5)</f>
        <v>1.3999999999999999E-4</v>
      </c>
      <c r="AL19" s="396">
        <v>144.16999999999999</v>
      </c>
      <c r="AM19" s="396">
        <v>0</v>
      </c>
      <c r="AN19" s="396">
        <v>2594.98</v>
      </c>
      <c r="AO19" s="415">
        <v>36</v>
      </c>
      <c r="AP19" s="416">
        <v>5137.1099999999997</v>
      </c>
      <c r="AQ19" s="417">
        <f>ROUND(IF(AP356=0, 0, AP19/AP356),5)</f>
        <v>2.5000000000000001E-4</v>
      </c>
      <c r="AR19" s="416">
        <v>142.69999999999999</v>
      </c>
      <c r="AS19" s="416">
        <v>0</v>
      </c>
      <c r="AT19" s="416">
        <v>5137.1099999999997</v>
      </c>
      <c r="AU19" s="437">
        <v>0</v>
      </c>
      <c r="AV19" s="437">
        <v>0</v>
      </c>
      <c r="AW19" s="438">
        <f>ROUND(IF(AV356=0, 0, AV19/AV356),5)</f>
        <v>0</v>
      </c>
      <c r="AX19" s="437">
        <v>0</v>
      </c>
      <c r="AY19" s="437">
        <v>0</v>
      </c>
      <c r="AZ19" s="437">
        <v>0</v>
      </c>
      <c r="BA19" s="456">
        <v>0</v>
      </c>
      <c r="BB19" s="457">
        <v>0</v>
      </c>
      <c r="BC19" s="458">
        <f>ROUND(IF(BB356=0, 0, BB19/BB356),5)</f>
        <v>0</v>
      </c>
      <c r="BD19" s="457">
        <v>0</v>
      </c>
      <c r="BE19" s="457">
        <v>0</v>
      </c>
      <c r="BF19" s="457">
        <v>0</v>
      </c>
      <c r="BG19" s="478">
        <v>0</v>
      </c>
      <c r="BH19" s="478">
        <v>0</v>
      </c>
      <c r="BI19" s="479">
        <f>ROUND(IF(BH356=0, 0, BH19/BH356),5)</f>
        <v>0</v>
      </c>
      <c r="BJ19" s="478">
        <v>0</v>
      </c>
      <c r="BK19" s="478">
        <v>0</v>
      </c>
      <c r="BL19" s="478">
        <v>0</v>
      </c>
      <c r="BM19" s="6">
        <f t="shared" si="1"/>
        <v>54</v>
      </c>
      <c r="BN19" s="6">
        <f t="shared" si="1"/>
        <v>7732.09</v>
      </c>
      <c r="BO19" s="8">
        <f>ROUND(IF(BN356=0, 0, BN19/BN356),5)</f>
        <v>5.0000000000000002E-5</v>
      </c>
      <c r="BP19" s="6">
        <v>143.19</v>
      </c>
      <c r="BQ19" s="6">
        <f t="shared" si="2"/>
        <v>0</v>
      </c>
      <c r="BR19" s="6">
        <v>7732.09</v>
      </c>
    </row>
    <row r="20" spans="1:70" x14ac:dyDescent="0.25">
      <c r="A20" s="2"/>
      <c r="B20" s="2"/>
      <c r="C20" s="2"/>
      <c r="D20" s="2" t="s">
        <v>29</v>
      </c>
      <c r="E20" s="298">
        <v>0</v>
      </c>
      <c r="F20" s="298">
        <v>0</v>
      </c>
      <c r="G20" s="299">
        <f>ROUND(IF(F356=0, 0, F20/F356),5)</f>
        <v>0</v>
      </c>
      <c r="H20" s="298">
        <v>0</v>
      </c>
      <c r="I20" s="298">
        <v>0</v>
      </c>
      <c r="J20" s="298">
        <v>0</v>
      </c>
      <c r="K20" s="317">
        <v>0</v>
      </c>
      <c r="L20" s="317">
        <v>0</v>
      </c>
      <c r="M20" s="318">
        <f>ROUND(IF(L356=0, 0, L20/L356),5)</f>
        <v>0</v>
      </c>
      <c r="N20" s="317">
        <v>0</v>
      </c>
      <c r="O20" s="317">
        <v>0</v>
      </c>
      <c r="P20" s="317">
        <v>0</v>
      </c>
      <c r="Q20" s="336">
        <v>100</v>
      </c>
      <c r="R20" s="337">
        <v>3335.58</v>
      </c>
      <c r="S20" s="338">
        <f>ROUND(IF(R356=0, 0, R20/R356),5)</f>
        <v>1.6000000000000001E-4</v>
      </c>
      <c r="T20" s="337">
        <v>33.36</v>
      </c>
      <c r="U20" s="337">
        <v>800</v>
      </c>
      <c r="V20" s="337">
        <v>2535.58</v>
      </c>
      <c r="W20" s="358">
        <v>0</v>
      </c>
      <c r="X20" s="358">
        <v>0</v>
      </c>
      <c r="Y20" s="359">
        <f>ROUND(IF(X356=0, 0, X20/X356),5)</f>
        <v>0</v>
      </c>
      <c r="Z20" s="358">
        <v>0</v>
      </c>
      <c r="AA20" s="358">
        <v>0</v>
      </c>
      <c r="AB20" s="358">
        <v>0</v>
      </c>
      <c r="AC20" s="377">
        <v>0</v>
      </c>
      <c r="AD20" s="377">
        <v>0</v>
      </c>
      <c r="AE20" s="378">
        <f>ROUND(IF(AD356=0, 0, AD20/AD356),5)</f>
        <v>0</v>
      </c>
      <c r="AF20" s="377">
        <v>0</v>
      </c>
      <c r="AG20" s="377">
        <v>0</v>
      </c>
      <c r="AH20" s="377">
        <v>0</v>
      </c>
      <c r="AI20" s="396">
        <v>0</v>
      </c>
      <c r="AJ20" s="396">
        <v>0</v>
      </c>
      <c r="AK20" s="397">
        <f>ROUND(IF(AJ356=0, 0, AJ20/AJ356),5)</f>
        <v>0</v>
      </c>
      <c r="AL20" s="396">
        <v>0</v>
      </c>
      <c r="AM20" s="396">
        <v>0</v>
      </c>
      <c r="AN20" s="396">
        <v>0</v>
      </c>
      <c r="AO20" s="415">
        <v>0</v>
      </c>
      <c r="AP20" s="416">
        <v>0</v>
      </c>
      <c r="AQ20" s="417">
        <f>ROUND(IF(AP356=0, 0, AP20/AP356),5)</f>
        <v>0</v>
      </c>
      <c r="AR20" s="416">
        <v>0</v>
      </c>
      <c r="AS20" s="416">
        <v>0</v>
      </c>
      <c r="AT20" s="416">
        <v>0</v>
      </c>
      <c r="AU20" s="437">
        <v>0</v>
      </c>
      <c r="AV20" s="437">
        <v>0</v>
      </c>
      <c r="AW20" s="438">
        <f>ROUND(IF(AV356=0, 0, AV20/AV356),5)</f>
        <v>0</v>
      </c>
      <c r="AX20" s="437">
        <v>0</v>
      </c>
      <c r="AY20" s="437">
        <v>0</v>
      </c>
      <c r="AZ20" s="437">
        <v>0</v>
      </c>
      <c r="BA20" s="456">
        <v>0</v>
      </c>
      <c r="BB20" s="457">
        <v>0</v>
      </c>
      <c r="BC20" s="458">
        <f>ROUND(IF(BB356=0, 0, BB20/BB356),5)</f>
        <v>0</v>
      </c>
      <c r="BD20" s="457">
        <v>0</v>
      </c>
      <c r="BE20" s="457">
        <v>0</v>
      </c>
      <c r="BF20" s="457">
        <v>0</v>
      </c>
      <c r="BG20" s="478">
        <v>0</v>
      </c>
      <c r="BH20" s="478">
        <v>0</v>
      </c>
      <c r="BI20" s="479">
        <f>ROUND(IF(BH356=0, 0, BH20/BH356),5)</f>
        <v>0</v>
      </c>
      <c r="BJ20" s="478">
        <v>0</v>
      </c>
      <c r="BK20" s="478">
        <v>0</v>
      </c>
      <c r="BL20" s="478">
        <v>0</v>
      </c>
      <c r="BM20" s="6">
        <f t="shared" si="1"/>
        <v>100</v>
      </c>
      <c r="BN20" s="6">
        <f t="shared" si="1"/>
        <v>3335.58</v>
      </c>
      <c r="BO20" s="8">
        <f>ROUND(IF(BN356=0, 0, BN20/BN356),5)</f>
        <v>2.0000000000000002E-5</v>
      </c>
      <c r="BP20" s="6">
        <v>33.36</v>
      </c>
      <c r="BQ20" s="6">
        <f t="shared" si="2"/>
        <v>800</v>
      </c>
      <c r="BR20" s="6">
        <v>2535.58</v>
      </c>
    </row>
    <row r="21" spans="1:70" x14ac:dyDescent="0.25">
      <c r="A21" s="2"/>
      <c r="B21" s="2"/>
      <c r="C21" s="2"/>
      <c r="D21" s="2" t="s">
        <v>495</v>
      </c>
      <c r="E21" s="298">
        <v>0</v>
      </c>
      <c r="F21" s="298">
        <v>0</v>
      </c>
      <c r="G21" s="299">
        <f>ROUND(IF(F356=0, 0, F21/F356),5)</f>
        <v>0</v>
      </c>
      <c r="H21" s="298">
        <v>0</v>
      </c>
      <c r="I21" s="298">
        <v>0</v>
      </c>
      <c r="J21" s="298">
        <v>0</v>
      </c>
      <c r="K21" s="317">
        <v>0</v>
      </c>
      <c r="L21" s="317">
        <v>0</v>
      </c>
      <c r="M21" s="318">
        <f>ROUND(IF(L356=0, 0, L21/L356),5)</f>
        <v>0</v>
      </c>
      <c r="N21" s="317">
        <v>0</v>
      </c>
      <c r="O21" s="317">
        <v>0</v>
      </c>
      <c r="P21" s="317">
        <v>0</v>
      </c>
      <c r="Q21" s="336">
        <v>0</v>
      </c>
      <c r="R21" s="337">
        <v>0</v>
      </c>
      <c r="S21" s="338">
        <f>ROUND(IF(R356=0, 0, R21/R356),5)</f>
        <v>0</v>
      </c>
      <c r="T21" s="337">
        <v>0</v>
      </c>
      <c r="U21" s="337">
        <v>0</v>
      </c>
      <c r="V21" s="337">
        <v>0</v>
      </c>
      <c r="W21" s="358">
        <v>0</v>
      </c>
      <c r="X21" s="358">
        <v>0</v>
      </c>
      <c r="Y21" s="359">
        <f>ROUND(IF(X356=0, 0, X21/X356),5)</f>
        <v>0</v>
      </c>
      <c r="Z21" s="358">
        <v>0</v>
      </c>
      <c r="AA21" s="358">
        <v>0</v>
      </c>
      <c r="AB21" s="358">
        <v>0</v>
      </c>
      <c r="AC21" s="377">
        <v>0</v>
      </c>
      <c r="AD21" s="377">
        <v>0</v>
      </c>
      <c r="AE21" s="378">
        <f>ROUND(IF(AD356=0, 0, AD21/AD356),5)</f>
        <v>0</v>
      </c>
      <c r="AF21" s="377">
        <v>0</v>
      </c>
      <c r="AG21" s="377">
        <v>0</v>
      </c>
      <c r="AH21" s="377">
        <v>0</v>
      </c>
      <c r="AI21" s="396">
        <v>0</v>
      </c>
      <c r="AJ21" s="396">
        <v>0</v>
      </c>
      <c r="AK21" s="397">
        <f>ROUND(IF(AJ356=0, 0, AJ21/AJ356),5)</f>
        <v>0</v>
      </c>
      <c r="AL21" s="396">
        <v>0</v>
      </c>
      <c r="AM21" s="396">
        <v>0</v>
      </c>
      <c r="AN21" s="396">
        <v>0</v>
      </c>
      <c r="AO21" s="415">
        <v>0</v>
      </c>
      <c r="AP21" s="416">
        <v>0</v>
      </c>
      <c r="AQ21" s="417">
        <f>ROUND(IF(AP356=0, 0, AP21/AP356),5)</f>
        <v>0</v>
      </c>
      <c r="AR21" s="416">
        <v>0</v>
      </c>
      <c r="AS21" s="416">
        <v>0</v>
      </c>
      <c r="AT21" s="416">
        <v>0</v>
      </c>
      <c r="AU21" s="437">
        <v>0</v>
      </c>
      <c r="AV21" s="437">
        <v>0</v>
      </c>
      <c r="AW21" s="438">
        <f>ROUND(IF(AV356=0, 0, AV21/AV356),5)</f>
        <v>0</v>
      </c>
      <c r="AX21" s="437">
        <v>0</v>
      </c>
      <c r="AY21" s="437">
        <v>0</v>
      </c>
      <c r="AZ21" s="437">
        <v>0</v>
      </c>
      <c r="BA21" s="456">
        <v>0</v>
      </c>
      <c r="BB21" s="457">
        <v>0</v>
      </c>
      <c r="BC21" s="458">
        <f>ROUND(IF(BB356=0, 0, BB21/BB356),5)</f>
        <v>0</v>
      </c>
      <c r="BD21" s="457">
        <v>0</v>
      </c>
      <c r="BE21" s="457">
        <v>0</v>
      </c>
      <c r="BF21" s="457">
        <v>0</v>
      </c>
      <c r="BG21" s="480">
        <v>175</v>
      </c>
      <c r="BH21" s="478">
        <v>22580.2</v>
      </c>
      <c r="BI21" s="479">
        <f>ROUND(IF(BH356=0, 0, BH21/BH356),5)</f>
        <v>2.4199999999999998E-3</v>
      </c>
      <c r="BJ21" s="478">
        <v>129.03</v>
      </c>
      <c r="BK21" s="478">
        <v>6125</v>
      </c>
      <c r="BL21" s="478">
        <v>16455.2</v>
      </c>
      <c r="BM21" s="6">
        <f t="shared" si="1"/>
        <v>175</v>
      </c>
      <c r="BN21" s="6">
        <f t="shared" si="1"/>
        <v>22580.2</v>
      </c>
      <c r="BO21" s="8">
        <f>ROUND(IF(BN356=0, 0, BN21/BN356),5)</f>
        <v>1.3999999999999999E-4</v>
      </c>
      <c r="BP21" s="6">
        <v>129.03</v>
      </c>
      <c r="BQ21" s="6">
        <f t="shared" si="2"/>
        <v>6125</v>
      </c>
      <c r="BR21" s="6">
        <v>16455.2</v>
      </c>
    </row>
    <row r="22" spans="1:70" x14ac:dyDescent="0.25">
      <c r="A22" s="2"/>
      <c r="B22" s="2"/>
      <c r="C22" s="2"/>
      <c r="D22" s="2" t="s">
        <v>496</v>
      </c>
      <c r="E22" s="298">
        <v>0</v>
      </c>
      <c r="F22" s="298">
        <v>0</v>
      </c>
      <c r="G22" s="299">
        <f>ROUND(IF(F356=0, 0, F22/F356),5)</f>
        <v>0</v>
      </c>
      <c r="H22" s="298">
        <v>0</v>
      </c>
      <c r="I22" s="298">
        <v>0</v>
      </c>
      <c r="J22" s="298">
        <v>0</v>
      </c>
      <c r="K22" s="317">
        <v>0</v>
      </c>
      <c r="L22" s="317">
        <v>0</v>
      </c>
      <c r="M22" s="318">
        <f>ROUND(IF(L356=0, 0, L22/L356),5)</f>
        <v>0</v>
      </c>
      <c r="N22" s="317">
        <v>0</v>
      </c>
      <c r="O22" s="317">
        <v>0</v>
      </c>
      <c r="P22" s="317">
        <v>0</v>
      </c>
      <c r="Q22" s="336">
        <v>0</v>
      </c>
      <c r="R22" s="337">
        <v>0</v>
      </c>
      <c r="S22" s="338">
        <f>ROUND(IF(R356=0, 0, R22/R356),5)</f>
        <v>0</v>
      </c>
      <c r="T22" s="337">
        <v>0</v>
      </c>
      <c r="U22" s="337">
        <v>0</v>
      </c>
      <c r="V22" s="337">
        <v>0</v>
      </c>
      <c r="W22" s="358">
        <v>0</v>
      </c>
      <c r="X22" s="358">
        <v>0</v>
      </c>
      <c r="Y22" s="359">
        <f>ROUND(IF(X356=0, 0, X22/X356),5)</f>
        <v>0</v>
      </c>
      <c r="Z22" s="358">
        <v>0</v>
      </c>
      <c r="AA22" s="358">
        <v>0</v>
      </c>
      <c r="AB22" s="358">
        <v>0</v>
      </c>
      <c r="AC22" s="377">
        <v>0</v>
      </c>
      <c r="AD22" s="377">
        <v>0</v>
      </c>
      <c r="AE22" s="378">
        <f>ROUND(IF(AD356=0, 0, AD22/AD356),5)</f>
        <v>0</v>
      </c>
      <c r="AF22" s="377">
        <v>0</v>
      </c>
      <c r="AG22" s="377">
        <v>0</v>
      </c>
      <c r="AH22" s="377">
        <v>0</v>
      </c>
      <c r="AI22" s="396">
        <v>0</v>
      </c>
      <c r="AJ22" s="396">
        <v>0</v>
      </c>
      <c r="AK22" s="397">
        <f>ROUND(IF(AJ356=0, 0, AJ22/AJ356),5)</f>
        <v>0</v>
      </c>
      <c r="AL22" s="396">
        <v>0</v>
      </c>
      <c r="AM22" s="396">
        <v>0</v>
      </c>
      <c r="AN22" s="396">
        <v>0</v>
      </c>
      <c r="AO22" s="415">
        <v>0</v>
      </c>
      <c r="AP22" s="416">
        <v>0</v>
      </c>
      <c r="AQ22" s="417">
        <f>ROUND(IF(AP356=0, 0, AP22/AP356),5)</f>
        <v>0</v>
      </c>
      <c r="AR22" s="416">
        <v>0</v>
      </c>
      <c r="AS22" s="416">
        <v>0</v>
      </c>
      <c r="AT22" s="416">
        <v>0</v>
      </c>
      <c r="AU22" s="437">
        <v>0</v>
      </c>
      <c r="AV22" s="437">
        <v>0</v>
      </c>
      <c r="AW22" s="438">
        <f>ROUND(IF(AV356=0, 0, AV22/AV356),5)</f>
        <v>0</v>
      </c>
      <c r="AX22" s="437">
        <v>0</v>
      </c>
      <c r="AY22" s="437">
        <v>0</v>
      </c>
      <c r="AZ22" s="437">
        <v>0</v>
      </c>
      <c r="BA22" s="456">
        <v>0</v>
      </c>
      <c r="BB22" s="457">
        <v>0</v>
      </c>
      <c r="BC22" s="458">
        <f>ROUND(IF(BB356=0, 0, BB22/BB356),5)</f>
        <v>0</v>
      </c>
      <c r="BD22" s="457">
        <v>0</v>
      </c>
      <c r="BE22" s="457">
        <v>0</v>
      </c>
      <c r="BF22" s="457">
        <v>0</v>
      </c>
      <c r="BG22" s="480">
        <v>145</v>
      </c>
      <c r="BH22" s="478">
        <v>7311.68</v>
      </c>
      <c r="BI22" s="479">
        <f>ROUND(IF(BH356=0, 0, BH22/BH356),5)</f>
        <v>7.7999999999999999E-4</v>
      </c>
      <c r="BJ22" s="478">
        <v>50.43</v>
      </c>
      <c r="BK22" s="478">
        <v>6525</v>
      </c>
      <c r="BL22" s="478">
        <v>786.68</v>
      </c>
      <c r="BM22" s="6">
        <f t="shared" si="1"/>
        <v>145</v>
      </c>
      <c r="BN22" s="6">
        <f t="shared" si="1"/>
        <v>7311.68</v>
      </c>
      <c r="BO22" s="8">
        <f>ROUND(IF(BN356=0, 0, BN22/BN356),5)</f>
        <v>5.0000000000000002E-5</v>
      </c>
      <c r="BP22" s="6">
        <v>50.43</v>
      </c>
      <c r="BQ22" s="6">
        <f t="shared" si="2"/>
        <v>6525</v>
      </c>
      <c r="BR22" s="6">
        <v>786.68</v>
      </c>
    </row>
    <row r="23" spans="1:70" x14ac:dyDescent="0.25">
      <c r="A23" s="2"/>
      <c r="B23" s="2"/>
      <c r="C23" s="2"/>
      <c r="D23" s="2" t="s">
        <v>497</v>
      </c>
      <c r="E23" s="298">
        <v>0</v>
      </c>
      <c r="F23" s="298">
        <v>0</v>
      </c>
      <c r="G23" s="299">
        <f>ROUND(IF(F356=0, 0, F23/F356),5)</f>
        <v>0</v>
      </c>
      <c r="H23" s="298">
        <v>0</v>
      </c>
      <c r="I23" s="298">
        <v>0</v>
      </c>
      <c r="J23" s="298">
        <v>0</v>
      </c>
      <c r="K23" s="317">
        <v>0</v>
      </c>
      <c r="L23" s="317">
        <v>0</v>
      </c>
      <c r="M23" s="318">
        <f>ROUND(IF(L356=0, 0, L23/L356),5)</f>
        <v>0</v>
      </c>
      <c r="N23" s="317">
        <v>0</v>
      </c>
      <c r="O23" s="317">
        <v>0</v>
      </c>
      <c r="P23" s="317">
        <v>0</v>
      </c>
      <c r="Q23" s="336">
        <v>0</v>
      </c>
      <c r="R23" s="337">
        <v>0</v>
      </c>
      <c r="S23" s="338">
        <f>ROUND(IF(R356=0, 0, R23/R356),5)</f>
        <v>0</v>
      </c>
      <c r="T23" s="337">
        <v>0</v>
      </c>
      <c r="U23" s="337">
        <v>0</v>
      </c>
      <c r="V23" s="337">
        <v>0</v>
      </c>
      <c r="W23" s="358">
        <v>0</v>
      </c>
      <c r="X23" s="358">
        <v>0</v>
      </c>
      <c r="Y23" s="359">
        <f>ROUND(IF(X356=0, 0, X23/X356),5)</f>
        <v>0</v>
      </c>
      <c r="Z23" s="358">
        <v>0</v>
      </c>
      <c r="AA23" s="358">
        <v>0</v>
      </c>
      <c r="AB23" s="358">
        <v>0</v>
      </c>
      <c r="AC23" s="377">
        <v>0</v>
      </c>
      <c r="AD23" s="377">
        <v>0</v>
      </c>
      <c r="AE23" s="378">
        <f>ROUND(IF(AD356=0, 0, AD23/AD356),5)</f>
        <v>0</v>
      </c>
      <c r="AF23" s="377">
        <v>0</v>
      </c>
      <c r="AG23" s="377">
        <v>0</v>
      </c>
      <c r="AH23" s="377">
        <v>0</v>
      </c>
      <c r="AI23" s="396">
        <v>0</v>
      </c>
      <c r="AJ23" s="396">
        <v>0</v>
      </c>
      <c r="AK23" s="397">
        <f>ROUND(IF(AJ356=0, 0, AJ23/AJ356),5)</f>
        <v>0</v>
      </c>
      <c r="AL23" s="396">
        <v>0</v>
      </c>
      <c r="AM23" s="396">
        <v>0</v>
      </c>
      <c r="AN23" s="396">
        <v>0</v>
      </c>
      <c r="AO23" s="415">
        <v>50</v>
      </c>
      <c r="AP23" s="416">
        <v>1331.84</v>
      </c>
      <c r="AQ23" s="417">
        <f>ROUND(IF(AP356=0, 0, AP23/AP356),5)</f>
        <v>6.9999999999999994E-5</v>
      </c>
      <c r="AR23" s="416">
        <v>26.64</v>
      </c>
      <c r="AS23" s="416">
        <v>628.21</v>
      </c>
      <c r="AT23" s="416">
        <v>703.63</v>
      </c>
      <c r="AU23" s="439">
        <v>50</v>
      </c>
      <c r="AV23" s="437">
        <v>1325.77</v>
      </c>
      <c r="AW23" s="438">
        <f>ROUND(IF(AV356=0, 0, AV23/AV356),5)</f>
        <v>6.9999999999999994E-5</v>
      </c>
      <c r="AX23" s="437">
        <v>26.52</v>
      </c>
      <c r="AY23" s="437">
        <v>697.26</v>
      </c>
      <c r="AZ23" s="437">
        <v>628.51</v>
      </c>
      <c r="BA23" s="456">
        <v>0</v>
      </c>
      <c r="BB23" s="457">
        <v>0</v>
      </c>
      <c r="BC23" s="458">
        <f>ROUND(IF(BB356=0, 0, BB23/BB356),5)</f>
        <v>0</v>
      </c>
      <c r="BD23" s="457">
        <v>0</v>
      </c>
      <c r="BE23" s="457">
        <v>0</v>
      </c>
      <c r="BF23" s="457">
        <v>0</v>
      </c>
      <c r="BG23" s="480">
        <v>25</v>
      </c>
      <c r="BH23" s="478">
        <v>669.65</v>
      </c>
      <c r="BI23" s="479">
        <f>ROUND(IF(BH356=0, 0, BH23/BH356),5)</f>
        <v>6.9999999999999994E-5</v>
      </c>
      <c r="BJ23" s="478">
        <v>26.79</v>
      </c>
      <c r="BK23" s="478">
        <v>357.51</v>
      </c>
      <c r="BL23" s="478">
        <v>312.14</v>
      </c>
      <c r="BM23" s="6">
        <f t="shared" si="1"/>
        <v>125</v>
      </c>
      <c r="BN23" s="6">
        <f t="shared" si="1"/>
        <v>3327.26</v>
      </c>
      <c r="BO23" s="8">
        <f>ROUND(IF(BN356=0, 0, BN23/BN356),5)</f>
        <v>2.0000000000000002E-5</v>
      </c>
      <c r="BP23" s="6">
        <v>26.62</v>
      </c>
      <c r="BQ23" s="6">
        <f t="shared" si="2"/>
        <v>1682.98</v>
      </c>
      <c r="BR23" s="6">
        <v>1644.28</v>
      </c>
    </row>
    <row r="24" spans="1:70" x14ac:dyDescent="0.25">
      <c r="A24" s="2"/>
      <c r="B24" s="2"/>
      <c r="C24" s="2"/>
      <c r="D24" s="2" t="s">
        <v>30</v>
      </c>
      <c r="E24" s="298">
        <v>0</v>
      </c>
      <c r="F24" s="298">
        <v>0</v>
      </c>
      <c r="G24" s="299">
        <f>ROUND(IF(F356=0, 0, F24/F356),5)</f>
        <v>0</v>
      </c>
      <c r="H24" s="298">
        <v>0</v>
      </c>
      <c r="I24" s="298">
        <v>0</v>
      </c>
      <c r="J24" s="298">
        <v>0</v>
      </c>
      <c r="K24" s="317">
        <v>0</v>
      </c>
      <c r="L24" s="317">
        <v>0</v>
      </c>
      <c r="M24" s="318">
        <f>ROUND(IF(L356=0, 0, L24/L356),5)</f>
        <v>0</v>
      </c>
      <c r="N24" s="317">
        <v>0</v>
      </c>
      <c r="O24" s="317">
        <v>0</v>
      </c>
      <c r="P24" s="317">
        <v>0</v>
      </c>
      <c r="Q24" s="336">
        <v>0</v>
      </c>
      <c r="R24" s="337">
        <v>0</v>
      </c>
      <c r="S24" s="338">
        <f>ROUND(IF(R356=0, 0, R24/R356),5)</f>
        <v>0</v>
      </c>
      <c r="T24" s="337">
        <v>0</v>
      </c>
      <c r="U24" s="337">
        <v>0</v>
      </c>
      <c r="V24" s="337">
        <v>0</v>
      </c>
      <c r="W24" s="358">
        <v>0</v>
      </c>
      <c r="X24" s="358">
        <v>0</v>
      </c>
      <c r="Y24" s="359">
        <f>ROUND(IF(X356=0, 0, X24/X356),5)</f>
        <v>0</v>
      </c>
      <c r="Z24" s="358">
        <v>0</v>
      </c>
      <c r="AA24" s="358">
        <v>0</v>
      </c>
      <c r="AB24" s="358">
        <v>0</v>
      </c>
      <c r="AC24" s="379">
        <v>50</v>
      </c>
      <c r="AD24" s="377">
        <v>1326.51</v>
      </c>
      <c r="AE24" s="378">
        <f>ROUND(IF(AD356=0, 0, AD24/AD356),5)</f>
        <v>8.0000000000000007E-5</v>
      </c>
      <c r="AF24" s="377">
        <v>26.53</v>
      </c>
      <c r="AG24" s="377">
        <v>0</v>
      </c>
      <c r="AH24" s="377">
        <v>1326.51</v>
      </c>
      <c r="AI24" s="396">
        <v>0</v>
      </c>
      <c r="AJ24" s="396">
        <v>0</v>
      </c>
      <c r="AK24" s="397">
        <f>ROUND(IF(AJ356=0, 0, AJ24/AJ356),5)</f>
        <v>0</v>
      </c>
      <c r="AL24" s="396">
        <v>0</v>
      </c>
      <c r="AM24" s="396">
        <v>0</v>
      </c>
      <c r="AN24" s="396">
        <v>0</v>
      </c>
      <c r="AO24" s="415">
        <v>0</v>
      </c>
      <c r="AP24" s="416">
        <v>0</v>
      </c>
      <c r="AQ24" s="417">
        <f>ROUND(IF(AP356=0, 0, AP24/AP356),5)</f>
        <v>0</v>
      </c>
      <c r="AR24" s="416">
        <v>0</v>
      </c>
      <c r="AS24" s="416">
        <v>0</v>
      </c>
      <c r="AT24" s="416">
        <v>0</v>
      </c>
      <c r="AU24" s="437">
        <v>0</v>
      </c>
      <c r="AV24" s="437">
        <v>0</v>
      </c>
      <c r="AW24" s="438">
        <f>ROUND(IF(AV356=0, 0, AV24/AV356),5)</f>
        <v>0</v>
      </c>
      <c r="AX24" s="437">
        <v>0</v>
      </c>
      <c r="AY24" s="437">
        <v>0</v>
      </c>
      <c r="AZ24" s="437">
        <v>0</v>
      </c>
      <c r="BA24" s="456">
        <v>0</v>
      </c>
      <c r="BB24" s="457">
        <v>0</v>
      </c>
      <c r="BC24" s="458">
        <f>ROUND(IF(BB356=0, 0, BB24/BB356),5)</f>
        <v>0</v>
      </c>
      <c r="BD24" s="457">
        <v>0</v>
      </c>
      <c r="BE24" s="457">
        <v>0</v>
      </c>
      <c r="BF24" s="457">
        <v>0</v>
      </c>
      <c r="BG24" s="478">
        <v>0</v>
      </c>
      <c r="BH24" s="478">
        <v>0</v>
      </c>
      <c r="BI24" s="479">
        <f>ROUND(IF(BH356=0, 0, BH24/BH356),5)</f>
        <v>0</v>
      </c>
      <c r="BJ24" s="478">
        <v>0</v>
      </c>
      <c r="BK24" s="478">
        <v>0</v>
      </c>
      <c r="BL24" s="478">
        <v>0</v>
      </c>
      <c r="BM24" s="6">
        <f t="shared" si="1"/>
        <v>50</v>
      </c>
      <c r="BN24" s="6">
        <f t="shared" si="1"/>
        <v>1326.51</v>
      </c>
      <c r="BO24" s="8">
        <f>ROUND(IF(BN356=0, 0, BN24/BN356),5)</f>
        <v>1.0000000000000001E-5</v>
      </c>
      <c r="BP24" s="6">
        <v>26.53</v>
      </c>
      <c r="BQ24" s="6">
        <f t="shared" si="2"/>
        <v>0</v>
      </c>
      <c r="BR24" s="6">
        <v>1326.51</v>
      </c>
    </row>
    <row r="25" spans="1:70" x14ac:dyDescent="0.25">
      <c r="A25" s="2"/>
      <c r="B25" s="2"/>
      <c r="C25" s="2"/>
      <c r="D25" s="2" t="s">
        <v>498</v>
      </c>
      <c r="E25" s="298">
        <v>0</v>
      </c>
      <c r="F25" s="298">
        <v>0</v>
      </c>
      <c r="G25" s="299">
        <f>ROUND(IF(F356=0, 0, F25/F356),5)</f>
        <v>0</v>
      </c>
      <c r="H25" s="298">
        <v>0</v>
      </c>
      <c r="I25" s="298">
        <v>0</v>
      </c>
      <c r="J25" s="298">
        <v>0</v>
      </c>
      <c r="K25" s="317">
        <v>0</v>
      </c>
      <c r="L25" s="317">
        <v>0</v>
      </c>
      <c r="M25" s="318">
        <f>ROUND(IF(L356=0, 0, L25/L356),5)</f>
        <v>0</v>
      </c>
      <c r="N25" s="317">
        <v>0</v>
      </c>
      <c r="O25" s="317">
        <v>0</v>
      </c>
      <c r="P25" s="317">
        <v>0</v>
      </c>
      <c r="Q25" s="336">
        <v>0</v>
      </c>
      <c r="R25" s="337">
        <v>0</v>
      </c>
      <c r="S25" s="338">
        <f>ROUND(IF(R356=0, 0, R25/R356),5)</f>
        <v>0</v>
      </c>
      <c r="T25" s="337">
        <v>0</v>
      </c>
      <c r="U25" s="337">
        <v>0</v>
      </c>
      <c r="V25" s="337">
        <v>0</v>
      </c>
      <c r="W25" s="358">
        <v>0</v>
      </c>
      <c r="X25" s="358">
        <v>0</v>
      </c>
      <c r="Y25" s="359">
        <f>ROUND(IF(X356=0, 0, X25/X356),5)</f>
        <v>0</v>
      </c>
      <c r="Z25" s="358">
        <v>0</v>
      </c>
      <c r="AA25" s="358">
        <v>0</v>
      </c>
      <c r="AB25" s="358">
        <v>0</v>
      </c>
      <c r="AC25" s="377">
        <v>0</v>
      </c>
      <c r="AD25" s="377">
        <v>0</v>
      </c>
      <c r="AE25" s="378">
        <f>ROUND(IF(AD356=0, 0, AD25/AD356),5)</f>
        <v>0</v>
      </c>
      <c r="AF25" s="377">
        <v>0</v>
      </c>
      <c r="AG25" s="377">
        <v>0</v>
      </c>
      <c r="AH25" s="377">
        <v>0</v>
      </c>
      <c r="AI25" s="396">
        <v>0</v>
      </c>
      <c r="AJ25" s="396">
        <v>0</v>
      </c>
      <c r="AK25" s="397">
        <f>ROUND(IF(AJ356=0, 0, AJ25/AJ356),5)</f>
        <v>0</v>
      </c>
      <c r="AL25" s="396">
        <v>0</v>
      </c>
      <c r="AM25" s="396">
        <v>0</v>
      </c>
      <c r="AN25" s="396">
        <v>0</v>
      </c>
      <c r="AO25" s="415">
        <v>0</v>
      </c>
      <c r="AP25" s="416">
        <v>0</v>
      </c>
      <c r="AQ25" s="417">
        <f>ROUND(IF(AP356=0, 0, AP25/AP356),5)</f>
        <v>0</v>
      </c>
      <c r="AR25" s="416">
        <v>0</v>
      </c>
      <c r="AS25" s="416">
        <v>0</v>
      </c>
      <c r="AT25" s="416">
        <v>0</v>
      </c>
      <c r="AU25" s="439">
        <v>25</v>
      </c>
      <c r="AV25" s="437">
        <v>1216.05</v>
      </c>
      <c r="AW25" s="438">
        <f>ROUND(IF(AV356=0, 0, AV25/AV356),5)</f>
        <v>6.9999999999999994E-5</v>
      </c>
      <c r="AX25" s="437">
        <v>48.64</v>
      </c>
      <c r="AY25" s="437">
        <v>1170.45</v>
      </c>
      <c r="AZ25" s="437">
        <v>45.6</v>
      </c>
      <c r="BA25" s="456">
        <v>0</v>
      </c>
      <c r="BB25" s="457">
        <v>0</v>
      </c>
      <c r="BC25" s="458">
        <f>ROUND(IF(BB356=0, 0, BB25/BB356),5)</f>
        <v>0</v>
      </c>
      <c r="BD25" s="457">
        <v>0</v>
      </c>
      <c r="BE25" s="457">
        <v>0</v>
      </c>
      <c r="BF25" s="457">
        <v>0</v>
      </c>
      <c r="BG25" s="478">
        <v>0</v>
      </c>
      <c r="BH25" s="478">
        <v>0</v>
      </c>
      <c r="BI25" s="479">
        <f>ROUND(IF(BH356=0, 0, BH25/BH356),5)</f>
        <v>0</v>
      </c>
      <c r="BJ25" s="478">
        <v>0</v>
      </c>
      <c r="BK25" s="478">
        <v>0</v>
      </c>
      <c r="BL25" s="478">
        <v>0</v>
      </c>
      <c r="BM25" s="6">
        <f t="shared" si="1"/>
        <v>25</v>
      </c>
      <c r="BN25" s="6">
        <f t="shared" si="1"/>
        <v>1216.05</v>
      </c>
      <c r="BO25" s="8">
        <f>ROUND(IF(BN356=0, 0, BN25/BN356),5)</f>
        <v>1.0000000000000001E-5</v>
      </c>
      <c r="BP25" s="6">
        <v>48.64</v>
      </c>
      <c r="BQ25" s="6">
        <f t="shared" si="2"/>
        <v>1170.45</v>
      </c>
      <c r="BR25" s="6">
        <v>45.6</v>
      </c>
    </row>
    <row r="26" spans="1:70" x14ac:dyDescent="0.25">
      <c r="A26" s="2"/>
      <c r="B26" s="2"/>
      <c r="C26" s="2"/>
      <c r="D26" s="2" t="s">
        <v>499</v>
      </c>
      <c r="E26" s="298">
        <v>0</v>
      </c>
      <c r="F26" s="298">
        <v>0</v>
      </c>
      <c r="G26" s="299">
        <f>ROUND(IF(F356=0, 0, F26/F356),5)</f>
        <v>0</v>
      </c>
      <c r="H26" s="298">
        <v>0</v>
      </c>
      <c r="I26" s="298">
        <v>0</v>
      </c>
      <c r="J26" s="298">
        <v>0</v>
      </c>
      <c r="K26" s="317">
        <v>0</v>
      </c>
      <c r="L26" s="317">
        <v>0</v>
      </c>
      <c r="M26" s="318">
        <f>ROUND(IF(L356=0, 0, L26/L356),5)</f>
        <v>0</v>
      </c>
      <c r="N26" s="317">
        <v>0</v>
      </c>
      <c r="O26" s="317">
        <v>0</v>
      </c>
      <c r="P26" s="317">
        <v>0</v>
      </c>
      <c r="Q26" s="336">
        <v>0</v>
      </c>
      <c r="R26" s="337">
        <v>0</v>
      </c>
      <c r="S26" s="338">
        <f>ROUND(IF(R356=0, 0, R26/R356),5)</f>
        <v>0</v>
      </c>
      <c r="T26" s="337">
        <v>0</v>
      </c>
      <c r="U26" s="337">
        <v>0</v>
      </c>
      <c r="V26" s="337">
        <v>0</v>
      </c>
      <c r="W26" s="358">
        <v>0</v>
      </c>
      <c r="X26" s="358">
        <v>0</v>
      </c>
      <c r="Y26" s="359">
        <f>ROUND(IF(X356=0, 0, X26/X356),5)</f>
        <v>0</v>
      </c>
      <c r="Z26" s="358">
        <v>0</v>
      </c>
      <c r="AA26" s="358">
        <v>0</v>
      </c>
      <c r="AB26" s="358">
        <v>0</v>
      </c>
      <c r="AC26" s="377">
        <v>0</v>
      </c>
      <c r="AD26" s="377">
        <v>0</v>
      </c>
      <c r="AE26" s="378">
        <f>ROUND(IF(AD356=0, 0, AD26/AD356),5)</f>
        <v>0</v>
      </c>
      <c r="AF26" s="377">
        <v>0</v>
      </c>
      <c r="AG26" s="377">
        <v>0</v>
      </c>
      <c r="AH26" s="377">
        <v>0</v>
      </c>
      <c r="AI26" s="396">
        <v>0</v>
      </c>
      <c r="AJ26" s="396">
        <v>0</v>
      </c>
      <c r="AK26" s="397">
        <f>ROUND(IF(AJ356=0, 0, AJ26/AJ356),5)</f>
        <v>0</v>
      </c>
      <c r="AL26" s="396">
        <v>0</v>
      </c>
      <c r="AM26" s="396">
        <v>0</v>
      </c>
      <c r="AN26" s="396">
        <v>0</v>
      </c>
      <c r="AO26" s="415">
        <v>210</v>
      </c>
      <c r="AP26" s="416">
        <v>10755.65</v>
      </c>
      <c r="AQ26" s="417">
        <f>ROUND(IF(AP356=0, 0, AP26/AP356),5)</f>
        <v>5.2999999999999998E-4</v>
      </c>
      <c r="AR26" s="416">
        <v>51.22</v>
      </c>
      <c r="AS26" s="416">
        <v>8662.5</v>
      </c>
      <c r="AT26" s="416">
        <v>2093.15</v>
      </c>
      <c r="AU26" s="439">
        <v>138</v>
      </c>
      <c r="AV26" s="437">
        <v>6228.47</v>
      </c>
      <c r="AW26" s="438">
        <f>ROUND(IF(AV356=0, 0, AV26/AV356),5)</f>
        <v>3.5E-4</v>
      </c>
      <c r="AX26" s="437">
        <v>45.13</v>
      </c>
      <c r="AY26" s="437">
        <v>3885.94</v>
      </c>
      <c r="AZ26" s="437">
        <v>2342.5300000000002</v>
      </c>
      <c r="BA26" s="456">
        <v>118</v>
      </c>
      <c r="BB26" s="457">
        <v>5210.53</v>
      </c>
      <c r="BC26" s="458">
        <f>ROUND(IF(BB356=0, 0, BB26/BB356),5)</f>
        <v>3.6999999999999999E-4</v>
      </c>
      <c r="BD26" s="457">
        <v>44.16</v>
      </c>
      <c r="BE26" s="457">
        <v>3501.63</v>
      </c>
      <c r="BF26" s="457">
        <v>1708.9</v>
      </c>
      <c r="BG26" s="478">
        <v>0</v>
      </c>
      <c r="BH26" s="478">
        <v>0</v>
      </c>
      <c r="BI26" s="479">
        <f>ROUND(IF(BH356=0, 0, BH26/BH356),5)</f>
        <v>0</v>
      </c>
      <c r="BJ26" s="478">
        <v>0</v>
      </c>
      <c r="BK26" s="478">
        <v>0</v>
      </c>
      <c r="BL26" s="478">
        <v>0</v>
      </c>
      <c r="BM26" s="6">
        <f t="shared" si="1"/>
        <v>466</v>
      </c>
      <c r="BN26" s="6">
        <f t="shared" si="1"/>
        <v>22194.65</v>
      </c>
      <c r="BO26" s="8">
        <f>ROUND(IF(BN356=0, 0, BN26/BN356),5)</f>
        <v>1.3999999999999999E-4</v>
      </c>
      <c r="BP26" s="6">
        <v>47.63</v>
      </c>
      <c r="BQ26" s="6">
        <f t="shared" si="2"/>
        <v>16050.07</v>
      </c>
      <c r="BR26" s="6">
        <v>6144.58</v>
      </c>
    </row>
    <row r="27" spans="1:70" x14ac:dyDescent="0.25">
      <c r="A27" s="2"/>
      <c r="B27" s="2"/>
      <c r="C27" s="2"/>
      <c r="D27" s="2" t="s">
        <v>31</v>
      </c>
      <c r="E27" s="298">
        <v>0</v>
      </c>
      <c r="F27" s="298">
        <v>0</v>
      </c>
      <c r="G27" s="299">
        <f>ROUND(IF(F356=0, 0, F27/F356),5)</f>
        <v>0</v>
      </c>
      <c r="H27" s="298">
        <v>0</v>
      </c>
      <c r="I27" s="298">
        <v>0</v>
      </c>
      <c r="J27" s="298">
        <v>0</v>
      </c>
      <c r="K27" s="317">
        <v>0</v>
      </c>
      <c r="L27" s="317">
        <v>0</v>
      </c>
      <c r="M27" s="318">
        <f>ROUND(IF(L356=0, 0, L27/L356),5)</f>
        <v>0</v>
      </c>
      <c r="N27" s="317">
        <v>0</v>
      </c>
      <c r="O27" s="317">
        <v>0</v>
      </c>
      <c r="P27" s="317">
        <v>0</v>
      </c>
      <c r="Q27" s="336">
        <v>0</v>
      </c>
      <c r="R27" s="337">
        <v>0</v>
      </c>
      <c r="S27" s="338">
        <f>ROUND(IF(R356=0, 0, R27/R356),5)</f>
        <v>0</v>
      </c>
      <c r="T27" s="337">
        <v>0</v>
      </c>
      <c r="U27" s="337">
        <v>0</v>
      </c>
      <c r="V27" s="337">
        <v>0</v>
      </c>
      <c r="W27" s="358">
        <v>0</v>
      </c>
      <c r="X27" s="358">
        <v>0</v>
      </c>
      <c r="Y27" s="359">
        <f>ROUND(IF(X356=0, 0, X27/X356),5)</f>
        <v>0</v>
      </c>
      <c r="Z27" s="358">
        <v>0</v>
      </c>
      <c r="AA27" s="358">
        <v>0</v>
      </c>
      <c r="AB27" s="358">
        <v>0</v>
      </c>
      <c r="AC27" s="379">
        <v>22</v>
      </c>
      <c r="AD27" s="377">
        <v>972.77</v>
      </c>
      <c r="AE27" s="378">
        <f>ROUND(IF(AD356=0, 0, AD27/AD356),5)</f>
        <v>6.0000000000000002E-5</v>
      </c>
      <c r="AF27" s="377">
        <v>44.22</v>
      </c>
      <c r="AG27" s="377">
        <v>0</v>
      </c>
      <c r="AH27" s="377">
        <v>972.77</v>
      </c>
      <c r="AI27" s="396">
        <v>0</v>
      </c>
      <c r="AJ27" s="396">
        <v>0</v>
      </c>
      <c r="AK27" s="397">
        <f>ROUND(IF(AJ356=0, 0, AJ27/AJ356),5)</f>
        <v>0</v>
      </c>
      <c r="AL27" s="396">
        <v>0</v>
      </c>
      <c r="AM27" s="396">
        <v>0</v>
      </c>
      <c r="AN27" s="396">
        <v>0</v>
      </c>
      <c r="AO27" s="415">
        <v>0</v>
      </c>
      <c r="AP27" s="416">
        <v>0</v>
      </c>
      <c r="AQ27" s="417">
        <f>ROUND(IF(AP356=0, 0, AP27/AP356),5)</f>
        <v>0</v>
      </c>
      <c r="AR27" s="416">
        <v>0</v>
      </c>
      <c r="AS27" s="416">
        <v>0</v>
      </c>
      <c r="AT27" s="416">
        <v>0</v>
      </c>
      <c r="AU27" s="439">
        <v>30</v>
      </c>
      <c r="AV27" s="437">
        <v>1324.62</v>
      </c>
      <c r="AW27" s="438">
        <f>ROUND(IF(AV356=0, 0, AV27/AV356),5)</f>
        <v>6.9999999999999994E-5</v>
      </c>
      <c r="AX27" s="437">
        <v>44.15</v>
      </c>
      <c r="AY27" s="437">
        <v>0</v>
      </c>
      <c r="AZ27" s="437">
        <v>1324.62</v>
      </c>
      <c r="BA27" s="456">
        <v>201</v>
      </c>
      <c r="BB27" s="457">
        <v>9785.43</v>
      </c>
      <c r="BC27" s="458">
        <f>ROUND(IF(BB356=0, 0, BB27/BB356),5)</f>
        <v>6.8999999999999997E-4</v>
      </c>
      <c r="BD27" s="457">
        <v>48.68</v>
      </c>
      <c r="BE27" s="457">
        <v>0</v>
      </c>
      <c r="BF27" s="457">
        <v>9785.43</v>
      </c>
      <c r="BG27" s="480">
        <v>0</v>
      </c>
      <c r="BH27" s="478">
        <v>0</v>
      </c>
      <c r="BI27" s="479">
        <f>ROUND(IF(BH356=0, 0, BH27/BH356),5)</f>
        <v>0</v>
      </c>
      <c r="BJ27" s="478">
        <v>0</v>
      </c>
      <c r="BK27" s="478">
        <v>0</v>
      </c>
      <c r="BL27" s="478">
        <v>0</v>
      </c>
      <c r="BM27" s="6">
        <f t="shared" si="1"/>
        <v>253</v>
      </c>
      <c r="BN27" s="6">
        <f t="shared" si="1"/>
        <v>12082.82</v>
      </c>
      <c r="BO27" s="8">
        <f>ROUND(IF(BN356=0, 0, BN27/BN356),5)</f>
        <v>6.9999999999999994E-5</v>
      </c>
      <c r="BP27" s="6">
        <v>47.76</v>
      </c>
      <c r="BQ27" s="6">
        <f t="shared" si="2"/>
        <v>0</v>
      </c>
      <c r="BR27" s="6">
        <v>12082.82</v>
      </c>
    </row>
    <row r="28" spans="1:70" x14ac:dyDescent="0.25">
      <c r="A28" s="2"/>
      <c r="B28" s="2"/>
      <c r="C28" s="2"/>
      <c r="D28" s="2" t="s">
        <v>32</v>
      </c>
      <c r="E28" s="298">
        <v>0</v>
      </c>
      <c r="F28" s="298">
        <v>0</v>
      </c>
      <c r="G28" s="299">
        <f>ROUND(IF(F356=0, 0, F28/F356),5)</f>
        <v>0</v>
      </c>
      <c r="H28" s="298">
        <v>0</v>
      </c>
      <c r="I28" s="298">
        <v>0</v>
      </c>
      <c r="J28" s="298">
        <v>0</v>
      </c>
      <c r="K28" s="317">
        <v>0</v>
      </c>
      <c r="L28" s="317">
        <v>0</v>
      </c>
      <c r="M28" s="318">
        <f>ROUND(IF(L356=0, 0, L28/L356),5)</f>
        <v>0</v>
      </c>
      <c r="N28" s="317">
        <v>0</v>
      </c>
      <c r="O28" s="317">
        <v>0</v>
      </c>
      <c r="P28" s="317">
        <v>0</v>
      </c>
      <c r="Q28" s="336">
        <v>0</v>
      </c>
      <c r="R28" s="337">
        <v>0</v>
      </c>
      <c r="S28" s="338">
        <f>ROUND(IF(R356=0, 0, R28/R356),5)</f>
        <v>0</v>
      </c>
      <c r="T28" s="337">
        <v>0</v>
      </c>
      <c r="U28" s="337">
        <v>0</v>
      </c>
      <c r="V28" s="337">
        <v>0</v>
      </c>
      <c r="W28" s="358">
        <v>0</v>
      </c>
      <c r="X28" s="358">
        <v>0</v>
      </c>
      <c r="Y28" s="359">
        <f>ROUND(IF(X356=0, 0, X28/X356),5)</f>
        <v>0</v>
      </c>
      <c r="Z28" s="358">
        <v>0</v>
      </c>
      <c r="AA28" s="358">
        <v>0</v>
      </c>
      <c r="AB28" s="358">
        <v>0</v>
      </c>
      <c r="AC28" s="377">
        <v>0</v>
      </c>
      <c r="AD28" s="377">
        <v>0</v>
      </c>
      <c r="AE28" s="378">
        <f>ROUND(IF(AD356=0, 0, AD28/AD356),5)</f>
        <v>0</v>
      </c>
      <c r="AF28" s="377">
        <v>0</v>
      </c>
      <c r="AG28" s="377">
        <v>0</v>
      </c>
      <c r="AH28" s="377">
        <v>0</v>
      </c>
      <c r="AI28" s="398">
        <v>12</v>
      </c>
      <c r="AJ28" s="396">
        <v>316.07</v>
      </c>
      <c r="AK28" s="397">
        <f>ROUND(IF(AJ356=0, 0, AJ28/AJ356),5)</f>
        <v>2.0000000000000002E-5</v>
      </c>
      <c r="AL28" s="396">
        <v>26.34</v>
      </c>
      <c r="AM28" s="396">
        <v>0</v>
      </c>
      <c r="AN28" s="396">
        <v>316.07</v>
      </c>
      <c r="AO28" s="415">
        <v>0</v>
      </c>
      <c r="AP28" s="416">
        <v>0</v>
      </c>
      <c r="AQ28" s="417">
        <f>ROUND(IF(AP356=0, 0, AP28/AP356),5)</f>
        <v>0</v>
      </c>
      <c r="AR28" s="416">
        <v>0</v>
      </c>
      <c r="AS28" s="416">
        <v>0</v>
      </c>
      <c r="AT28" s="416">
        <v>0</v>
      </c>
      <c r="AU28" s="437">
        <v>0</v>
      </c>
      <c r="AV28" s="437">
        <v>0</v>
      </c>
      <c r="AW28" s="438">
        <f>ROUND(IF(AV356=0, 0, AV28/AV356),5)</f>
        <v>0</v>
      </c>
      <c r="AX28" s="437">
        <v>0</v>
      </c>
      <c r="AY28" s="437">
        <v>0</v>
      </c>
      <c r="AZ28" s="437">
        <v>0</v>
      </c>
      <c r="BA28" s="456">
        <v>0</v>
      </c>
      <c r="BB28" s="457">
        <v>0</v>
      </c>
      <c r="BC28" s="458">
        <f>ROUND(IF(BB356=0, 0, BB28/BB356),5)</f>
        <v>0</v>
      </c>
      <c r="BD28" s="457">
        <v>0</v>
      </c>
      <c r="BE28" s="457">
        <v>0</v>
      </c>
      <c r="BF28" s="457">
        <v>0</v>
      </c>
      <c r="BG28" s="478">
        <v>0</v>
      </c>
      <c r="BH28" s="478">
        <v>0</v>
      </c>
      <c r="BI28" s="479">
        <f>ROUND(IF(BH356=0, 0, BH28/BH356),5)</f>
        <v>0</v>
      </c>
      <c r="BJ28" s="478">
        <v>0</v>
      </c>
      <c r="BK28" s="478">
        <v>0</v>
      </c>
      <c r="BL28" s="478">
        <v>0</v>
      </c>
      <c r="BM28" s="6">
        <f t="shared" si="1"/>
        <v>12</v>
      </c>
      <c r="BN28" s="6">
        <f t="shared" si="1"/>
        <v>316.07</v>
      </c>
      <c r="BO28" s="8">
        <f>ROUND(IF(BN356=0, 0, BN28/BN356),5)</f>
        <v>0</v>
      </c>
      <c r="BP28" s="6">
        <v>26.34</v>
      </c>
      <c r="BQ28" s="6">
        <f t="shared" si="2"/>
        <v>0</v>
      </c>
      <c r="BR28" s="6">
        <v>316.07</v>
      </c>
    </row>
    <row r="29" spans="1:70" x14ac:dyDescent="0.25">
      <c r="A29" s="2"/>
      <c r="B29" s="2"/>
      <c r="C29" s="2"/>
      <c r="D29" s="2" t="s">
        <v>500</v>
      </c>
      <c r="E29" s="298">
        <v>0</v>
      </c>
      <c r="F29" s="298">
        <v>0</v>
      </c>
      <c r="G29" s="299">
        <f>ROUND(IF(F356=0, 0, F29/F356),5)</f>
        <v>0</v>
      </c>
      <c r="H29" s="298">
        <v>0</v>
      </c>
      <c r="I29" s="298">
        <v>0</v>
      </c>
      <c r="J29" s="298">
        <v>0</v>
      </c>
      <c r="K29" s="317">
        <v>0</v>
      </c>
      <c r="L29" s="317">
        <v>0</v>
      </c>
      <c r="M29" s="318">
        <f>ROUND(IF(L356=0, 0, L29/L356),5)</f>
        <v>0</v>
      </c>
      <c r="N29" s="317">
        <v>0</v>
      </c>
      <c r="O29" s="317">
        <v>0</v>
      </c>
      <c r="P29" s="317">
        <v>0</v>
      </c>
      <c r="Q29" s="336">
        <v>0</v>
      </c>
      <c r="R29" s="337">
        <v>0</v>
      </c>
      <c r="S29" s="338">
        <f>ROUND(IF(R356=0, 0, R29/R356),5)</f>
        <v>0</v>
      </c>
      <c r="T29" s="337">
        <v>0</v>
      </c>
      <c r="U29" s="337">
        <v>0</v>
      </c>
      <c r="V29" s="337">
        <v>0</v>
      </c>
      <c r="W29" s="358">
        <v>0</v>
      </c>
      <c r="X29" s="358">
        <v>0</v>
      </c>
      <c r="Y29" s="359">
        <f>ROUND(IF(X356=0, 0, X29/X356),5)</f>
        <v>0</v>
      </c>
      <c r="Z29" s="358">
        <v>0</v>
      </c>
      <c r="AA29" s="358">
        <v>0</v>
      </c>
      <c r="AB29" s="358">
        <v>0</v>
      </c>
      <c r="AC29" s="377">
        <v>0</v>
      </c>
      <c r="AD29" s="377">
        <v>0</v>
      </c>
      <c r="AE29" s="378">
        <f>ROUND(IF(AD356=0, 0, AD29/AD356),5)</f>
        <v>0</v>
      </c>
      <c r="AF29" s="377">
        <v>0</v>
      </c>
      <c r="AG29" s="377">
        <v>0</v>
      </c>
      <c r="AH29" s="377">
        <v>0</v>
      </c>
      <c r="AI29" s="396">
        <v>0</v>
      </c>
      <c r="AJ29" s="396">
        <v>0</v>
      </c>
      <c r="AK29" s="397">
        <f>ROUND(IF(AJ356=0, 0, AJ29/AJ356),5)</f>
        <v>0</v>
      </c>
      <c r="AL29" s="396">
        <v>0</v>
      </c>
      <c r="AM29" s="396">
        <v>0</v>
      </c>
      <c r="AN29" s="396">
        <v>0</v>
      </c>
      <c r="AO29" s="415">
        <v>45</v>
      </c>
      <c r="AP29" s="416">
        <v>902.03</v>
      </c>
      <c r="AQ29" s="417">
        <f>ROUND(IF(AP356=0, 0, AP29/AP356),5)</f>
        <v>4.0000000000000003E-5</v>
      </c>
      <c r="AR29" s="416">
        <v>20.05</v>
      </c>
      <c r="AS29" s="416">
        <v>0</v>
      </c>
      <c r="AT29" s="416">
        <v>902.03</v>
      </c>
      <c r="AU29" s="437">
        <v>0</v>
      </c>
      <c r="AV29" s="437">
        <v>0</v>
      </c>
      <c r="AW29" s="438">
        <f>ROUND(IF(AV356=0, 0, AV29/AV356),5)</f>
        <v>0</v>
      </c>
      <c r="AX29" s="437">
        <v>0</v>
      </c>
      <c r="AY29" s="437">
        <v>0</v>
      </c>
      <c r="AZ29" s="437">
        <v>0</v>
      </c>
      <c r="BA29" s="456">
        <v>0</v>
      </c>
      <c r="BB29" s="457">
        <v>0</v>
      </c>
      <c r="BC29" s="458">
        <f>ROUND(IF(BB356=0, 0, BB29/BB356),5)</f>
        <v>0</v>
      </c>
      <c r="BD29" s="457">
        <v>0</v>
      </c>
      <c r="BE29" s="457">
        <v>0</v>
      </c>
      <c r="BF29" s="457">
        <v>0</v>
      </c>
      <c r="BG29" s="478">
        <v>0</v>
      </c>
      <c r="BH29" s="478">
        <v>0</v>
      </c>
      <c r="BI29" s="479">
        <f>ROUND(IF(BH356=0, 0, BH29/BH356),5)</f>
        <v>0</v>
      </c>
      <c r="BJ29" s="478">
        <v>0</v>
      </c>
      <c r="BK29" s="478">
        <v>0</v>
      </c>
      <c r="BL29" s="478">
        <v>0</v>
      </c>
      <c r="BM29" s="6">
        <f t="shared" si="1"/>
        <v>45</v>
      </c>
      <c r="BN29" s="6">
        <f t="shared" si="1"/>
        <v>902.03</v>
      </c>
      <c r="BO29" s="8">
        <f>ROUND(IF(BN356=0, 0, BN29/BN356),5)</f>
        <v>1.0000000000000001E-5</v>
      </c>
      <c r="BP29" s="6">
        <v>20.05</v>
      </c>
      <c r="BQ29" s="6">
        <f t="shared" si="2"/>
        <v>0</v>
      </c>
      <c r="BR29" s="6">
        <v>902.03</v>
      </c>
    </row>
    <row r="30" spans="1:70" x14ac:dyDescent="0.25">
      <c r="A30" s="2"/>
      <c r="B30" s="2"/>
      <c r="C30" s="2"/>
      <c r="D30" s="2" t="s">
        <v>33</v>
      </c>
      <c r="E30" s="300">
        <v>750</v>
      </c>
      <c r="F30" s="298">
        <v>19711.349999999999</v>
      </c>
      <c r="G30" s="299">
        <f>ROUND(IF(F356=0, 0, F30/F356),5)</f>
        <v>1.14E-3</v>
      </c>
      <c r="H30" s="298">
        <v>26.28</v>
      </c>
      <c r="I30" s="298">
        <v>0</v>
      </c>
      <c r="J30" s="298">
        <v>19711.349999999999</v>
      </c>
      <c r="K30" s="319">
        <v>600</v>
      </c>
      <c r="L30" s="317">
        <v>15782.58</v>
      </c>
      <c r="M30" s="318">
        <f>ROUND(IF(L356=0, 0, L30/L356),5)</f>
        <v>1.5100000000000001E-3</v>
      </c>
      <c r="N30" s="317">
        <v>26.3</v>
      </c>
      <c r="O30" s="317">
        <v>0</v>
      </c>
      <c r="P30" s="317">
        <v>15782.58</v>
      </c>
      <c r="Q30" s="336">
        <v>750</v>
      </c>
      <c r="R30" s="337">
        <v>19932.75</v>
      </c>
      <c r="S30" s="338">
        <f>ROUND(IF(R356=0, 0, R30/R356),5)</f>
        <v>9.7999999999999997E-4</v>
      </c>
      <c r="T30" s="337">
        <v>26.58</v>
      </c>
      <c r="U30" s="337">
        <v>0</v>
      </c>
      <c r="V30" s="337">
        <v>19932.75</v>
      </c>
      <c r="W30" s="360">
        <v>600</v>
      </c>
      <c r="X30" s="358">
        <v>16737.150000000001</v>
      </c>
      <c r="Y30" s="359">
        <f>ROUND(IF(X356=0, 0, X30/X356),5)</f>
        <v>9.6000000000000002E-4</v>
      </c>
      <c r="Z30" s="358">
        <v>27.9</v>
      </c>
      <c r="AA30" s="358">
        <v>0</v>
      </c>
      <c r="AB30" s="358">
        <v>16737.150000000001</v>
      </c>
      <c r="AC30" s="379">
        <v>600</v>
      </c>
      <c r="AD30" s="377">
        <v>15946.74</v>
      </c>
      <c r="AE30" s="378">
        <f>ROUND(IF(AD356=0, 0, AD30/AD356),5)</f>
        <v>9.7999999999999997E-4</v>
      </c>
      <c r="AF30" s="377">
        <v>26.58</v>
      </c>
      <c r="AG30" s="377">
        <v>0</v>
      </c>
      <c r="AH30" s="377">
        <v>15946.74</v>
      </c>
      <c r="AI30" s="398">
        <v>600</v>
      </c>
      <c r="AJ30" s="396">
        <v>15969.96</v>
      </c>
      <c r="AK30" s="397">
        <f>ROUND(IF(AJ356=0, 0, AJ30/AJ356),5)</f>
        <v>8.4999999999999995E-4</v>
      </c>
      <c r="AL30" s="396">
        <v>26.62</v>
      </c>
      <c r="AM30" s="396">
        <v>0</v>
      </c>
      <c r="AN30" s="396">
        <v>15969.96</v>
      </c>
      <c r="AO30" s="415">
        <v>900</v>
      </c>
      <c r="AP30" s="416">
        <v>23974.38</v>
      </c>
      <c r="AQ30" s="417">
        <f>ROUND(IF(AP356=0, 0, AP30/AP356),5)</f>
        <v>1.1900000000000001E-3</v>
      </c>
      <c r="AR30" s="416">
        <v>26.64</v>
      </c>
      <c r="AS30" s="416">
        <v>0</v>
      </c>
      <c r="AT30" s="416">
        <v>23974.38</v>
      </c>
      <c r="AU30" s="439">
        <v>600</v>
      </c>
      <c r="AV30" s="437">
        <v>15907.05</v>
      </c>
      <c r="AW30" s="438">
        <f>ROUND(IF(AV356=0, 0, AV30/AV356),5)</f>
        <v>8.8000000000000003E-4</v>
      </c>
      <c r="AX30" s="437">
        <v>26.51</v>
      </c>
      <c r="AY30" s="437">
        <v>0</v>
      </c>
      <c r="AZ30" s="437">
        <v>15907.05</v>
      </c>
      <c r="BA30" s="456">
        <v>750</v>
      </c>
      <c r="BB30" s="457">
        <v>19922.490000000002</v>
      </c>
      <c r="BC30" s="458">
        <f>ROUND(IF(BB356=0, 0, BB30/BB356),5)</f>
        <v>1.41E-3</v>
      </c>
      <c r="BD30" s="457">
        <v>26.56</v>
      </c>
      <c r="BE30" s="457">
        <v>0</v>
      </c>
      <c r="BF30" s="457">
        <v>19922.490000000002</v>
      </c>
      <c r="BG30" s="480">
        <v>300</v>
      </c>
      <c r="BH30" s="478">
        <v>8022.24</v>
      </c>
      <c r="BI30" s="479">
        <f>ROUND(IF(BH356=0, 0, BH30/BH356),5)</f>
        <v>8.5999999999999998E-4</v>
      </c>
      <c r="BJ30" s="478">
        <v>26.74</v>
      </c>
      <c r="BK30" s="478">
        <v>0</v>
      </c>
      <c r="BL30" s="478">
        <v>8022.24</v>
      </c>
      <c r="BM30" s="291">
        <f t="shared" si="1"/>
        <v>6450</v>
      </c>
      <c r="BN30" s="6">
        <f t="shared" si="1"/>
        <v>171906.69</v>
      </c>
      <c r="BO30" s="8">
        <f>ROUND(IF(BN356=0, 0, BN30/BN356),5)</f>
        <v>1.06E-3</v>
      </c>
      <c r="BP30" s="6">
        <v>26.65</v>
      </c>
      <c r="BQ30" s="6">
        <f t="shared" si="2"/>
        <v>0</v>
      </c>
      <c r="BR30" s="6">
        <v>171906.69</v>
      </c>
    </row>
    <row r="31" spans="1:70" x14ac:dyDescent="0.25">
      <c r="A31" s="2"/>
      <c r="B31" s="2"/>
      <c r="C31" s="2"/>
      <c r="D31" s="2" t="s">
        <v>34</v>
      </c>
      <c r="E31" s="300">
        <v>750</v>
      </c>
      <c r="F31" s="298">
        <v>19711.349999999999</v>
      </c>
      <c r="G31" s="299">
        <f>ROUND(IF(F356=0, 0, F31/F356),5)</f>
        <v>1.14E-3</v>
      </c>
      <c r="H31" s="298">
        <v>26.28</v>
      </c>
      <c r="I31" s="298">
        <v>7500</v>
      </c>
      <c r="J31" s="298">
        <v>12211.35</v>
      </c>
      <c r="K31" s="319">
        <v>600</v>
      </c>
      <c r="L31" s="317">
        <v>15782.58</v>
      </c>
      <c r="M31" s="318">
        <f>ROUND(IF(L356=0, 0, L31/L356),5)</f>
        <v>1.5100000000000001E-3</v>
      </c>
      <c r="N31" s="317">
        <v>26.3</v>
      </c>
      <c r="O31" s="317">
        <v>6000</v>
      </c>
      <c r="P31" s="317">
        <v>9782.58</v>
      </c>
      <c r="Q31" s="336">
        <v>750</v>
      </c>
      <c r="R31" s="337">
        <v>19932.75</v>
      </c>
      <c r="S31" s="338">
        <f>ROUND(IF(R356=0, 0, R31/R356),5)</f>
        <v>9.7999999999999997E-4</v>
      </c>
      <c r="T31" s="337">
        <v>26.58</v>
      </c>
      <c r="U31" s="337">
        <v>7500</v>
      </c>
      <c r="V31" s="337">
        <v>12432.75</v>
      </c>
      <c r="W31" s="360">
        <v>600</v>
      </c>
      <c r="X31" s="358">
        <v>16737.150000000001</v>
      </c>
      <c r="Y31" s="359">
        <f>ROUND(IF(X356=0, 0, X31/X356),5)</f>
        <v>9.6000000000000002E-4</v>
      </c>
      <c r="Z31" s="358">
        <v>27.9</v>
      </c>
      <c r="AA31" s="358">
        <v>6000</v>
      </c>
      <c r="AB31" s="358">
        <v>10737.15</v>
      </c>
      <c r="AC31" s="379">
        <v>600</v>
      </c>
      <c r="AD31" s="377">
        <v>15946.74</v>
      </c>
      <c r="AE31" s="378">
        <f>ROUND(IF(AD356=0, 0, AD31/AD356),5)</f>
        <v>9.7999999999999997E-4</v>
      </c>
      <c r="AF31" s="377">
        <v>26.58</v>
      </c>
      <c r="AG31" s="377">
        <v>6000</v>
      </c>
      <c r="AH31" s="377">
        <v>9946.74</v>
      </c>
      <c r="AI31" s="398">
        <v>600</v>
      </c>
      <c r="AJ31" s="396">
        <v>15969.96</v>
      </c>
      <c r="AK31" s="397">
        <f>ROUND(IF(AJ356=0, 0, AJ31/AJ356),5)</f>
        <v>8.4999999999999995E-4</v>
      </c>
      <c r="AL31" s="396">
        <v>26.62</v>
      </c>
      <c r="AM31" s="396">
        <v>6000</v>
      </c>
      <c r="AN31" s="396">
        <v>9969.9599999999991</v>
      </c>
      <c r="AO31" s="415">
        <v>600</v>
      </c>
      <c r="AP31" s="416">
        <v>15997.5</v>
      </c>
      <c r="AQ31" s="417">
        <f>ROUND(IF(AP356=0, 0, AP31/AP356),5)</f>
        <v>7.9000000000000001E-4</v>
      </c>
      <c r="AR31" s="416">
        <v>26.66</v>
      </c>
      <c r="AS31" s="416">
        <v>6000</v>
      </c>
      <c r="AT31" s="416">
        <v>9997.5</v>
      </c>
      <c r="AU31" s="439">
        <v>600</v>
      </c>
      <c r="AV31" s="437">
        <v>15907.05</v>
      </c>
      <c r="AW31" s="438">
        <f>ROUND(IF(AV356=0, 0, AV31/AV356),5)</f>
        <v>8.8000000000000003E-4</v>
      </c>
      <c r="AX31" s="437">
        <v>26.51</v>
      </c>
      <c r="AY31" s="437">
        <v>6000</v>
      </c>
      <c r="AZ31" s="437">
        <v>9907.0499999999993</v>
      </c>
      <c r="BA31" s="456">
        <v>300</v>
      </c>
      <c r="BB31" s="457">
        <v>7972.02</v>
      </c>
      <c r="BC31" s="458">
        <f>ROUND(IF(BB356=0, 0, BB31/BB356),5)</f>
        <v>5.6999999999999998E-4</v>
      </c>
      <c r="BD31" s="457">
        <v>26.57</v>
      </c>
      <c r="BE31" s="457">
        <v>3000</v>
      </c>
      <c r="BF31" s="457">
        <v>4972.0200000000004</v>
      </c>
      <c r="BG31" s="480">
        <v>300</v>
      </c>
      <c r="BH31" s="478">
        <v>8022.24</v>
      </c>
      <c r="BI31" s="479">
        <f>ROUND(IF(BH356=0, 0, BH31/BH356),5)</f>
        <v>8.5999999999999998E-4</v>
      </c>
      <c r="BJ31" s="478">
        <v>26.74</v>
      </c>
      <c r="BK31" s="478">
        <v>3000</v>
      </c>
      <c r="BL31" s="478">
        <v>5022.24</v>
      </c>
      <c r="BM31" s="291">
        <f t="shared" si="1"/>
        <v>5700</v>
      </c>
      <c r="BN31" s="6">
        <f t="shared" si="1"/>
        <v>151979.34</v>
      </c>
      <c r="BO31" s="8">
        <f>ROUND(IF(BN356=0, 0, BN31/BN356),5)</f>
        <v>9.3999999999999997E-4</v>
      </c>
      <c r="BP31" s="6">
        <v>26.66</v>
      </c>
      <c r="BQ31" s="6">
        <f t="shared" si="2"/>
        <v>57000</v>
      </c>
      <c r="BR31" s="6">
        <v>94979.34</v>
      </c>
    </row>
    <row r="32" spans="1:70" x14ac:dyDescent="0.25">
      <c r="A32" s="2"/>
      <c r="B32" s="2"/>
      <c r="C32" s="2"/>
      <c r="D32" s="2" t="s">
        <v>35</v>
      </c>
      <c r="E32" s="300">
        <v>47200</v>
      </c>
      <c r="F32" s="298">
        <v>689188.1</v>
      </c>
      <c r="G32" s="299">
        <f>ROUND(IF(F356=0, 0, F32/F356),5)</f>
        <v>3.993E-2</v>
      </c>
      <c r="H32" s="298">
        <v>14.6</v>
      </c>
      <c r="I32" s="298">
        <v>141600</v>
      </c>
      <c r="J32" s="298">
        <v>547588.1</v>
      </c>
      <c r="K32" s="319">
        <v>37750</v>
      </c>
      <c r="L32" s="317">
        <v>551682.1</v>
      </c>
      <c r="M32" s="318">
        <f>ROUND(IF(L356=0, 0, L32/L356),5)</f>
        <v>5.2729999999999999E-2</v>
      </c>
      <c r="N32" s="317">
        <v>14.61</v>
      </c>
      <c r="O32" s="317">
        <v>113250</v>
      </c>
      <c r="P32" s="317">
        <v>438432.1</v>
      </c>
      <c r="Q32" s="336">
        <v>42400</v>
      </c>
      <c r="R32" s="337">
        <v>626060.5</v>
      </c>
      <c r="S32" s="338">
        <f>ROUND(IF(R356=0, 0, R32/R356),5)</f>
        <v>3.0630000000000001E-2</v>
      </c>
      <c r="T32" s="337">
        <v>14.77</v>
      </c>
      <c r="U32" s="337">
        <v>127200</v>
      </c>
      <c r="V32" s="337">
        <v>498860.5</v>
      </c>
      <c r="W32" s="360">
        <v>34050</v>
      </c>
      <c r="X32" s="358">
        <v>550045.62</v>
      </c>
      <c r="Y32" s="359">
        <f>ROUND(IF(X356=0, 0, X32/X356),5)</f>
        <v>3.1489999999999997E-2</v>
      </c>
      <c r="Z32" s="358">
        <v>16.149999999999999</v>
      </c>
      <c r="AA32" s="358">
        <v>102150</v>
      </c>
      <c r="AB32" s="358">
        <v>447895.62</v>
      </c>
      <c r="AC32" s="379">
        <v>33050</v>
      </c>
      <c r="AD32" s="377">
        <v>488110.2</v>
      </c>
      <c r="AE32" s="378">
        <f>ROUND(IF(AD356=0, 0, AD32/AD356),5)</f>
        <v>3.0110000000000001E-2</v>
      </c>
      <c r="AF32" s="377">
        <v>14.77</v>
      </c>
      <c r="AG32" s="377">
        <v>99150</v>
      </c>
      <c r="AH32" s="377">
        <v>388960.2</v>
      </c>
      <c r="AI32" s="398">
        <v>31000</v>
      </c>
      <c r="AJ32" s="396">
        <v>458431.05</v>
      </c>
      <c r="AK32" s="397">
        <f>ROUND(IF(AJ356=0, 0, AJ32/AJ356),5)</f>
        <v>2.4500000000000001E-2</v>
      </c>
      <c r="AL32" s="396">
        <v>14.79</v>
      </c>
      <c r="AM32" s="396">
        <v>93000</v>
      </c>
      <c r="AN32" s="396">
        <v>365431.05</v>
      </c>
      <c r="AO32" s="415">
        <v>55800</v>
      </c>
      <c r="AP32" s="416">
        <v>825964.05</v>
      </c>
      <c r="AQ32" s="417">
        <f>ROUND(IF(AP356=0, 0, AP32/AP356),5)</f>
        <v>4.0969999999999999E-2</v>
      </c>
      <c r="AR32" s="416">
        <v>14.8</v>
      </c>
      <c r="AS32" s="416">
        <v>167400</v>
      </c>
      <c r="AT32" s="416">
        <v>658564.05000000005</v>
      </c>
      <c r="AU32" s="439">
        <v>55050</v>
      </c>
      <c r="AV32" s="437">
        <v>810918</v>
      </c>
      <c r="AW32" s="438">
        <f>ROUND(IF(AV356=0, 0, AV32/AV356),5)</f>
        <v>4.4949999999999997E-2</v>
      </c>
      <c r="AX32" s="437">
        <v>14.73</v>
      </c>
      <c r="AY32" s="437">
        <v>165150</v>
      </c>
      <c r="AZ32" s="437">
        <v>645768</v>
      </c>
      <c r="BA32" s="456">
        <v>43550</v>
      </c>
      <c r="BB32" s="457">
        <v>642693.26</v>
      </c>
      <c r="BC32" s="458">
        <f>ROUND(IF(BB356=0, 0, BB32/BB356),5)</f>
        <v>4.5560000000000003E-2</v>
      </c>
      <c r="BD32" s="457">
        <v>14.76</v>
      </c>
      <c r="BE32" s="457">
        <v>130650</v>
      </c>
      <c r="BF32" s="457">
        <v>512043.26</v>
      </c>
      <c r="BG32" s="480">
        <v>13125</v>
      </c>
      <c r="BH32" s="478">
        <v>194975.63</v>
      </c>
      <c r="BI32" s="479">
        <f>ROUND(IF(BH356=0, 0, BH32/BH356),5)</f>
        <v>2.0930000000000001E-2</v>
      </c>
      <c r="BJ32" s="478">
        <v>14.86</v>
      </c>
      <c r="BK32" s="478">
        <v>39375</v>
      </c>
      <c r="BL32" s="478">
        <v>155600.63</v>
      </c>
      <c r="BM32" s="291">
        <f t="shared" si="1"/>
        <v>392975</v>
      </c>
      <c r="BN32" s="6">
        <f t="shared" si="1"/>
        <v>5838068.5099999998</v>
      </c>
      <c r="BO32" s="8">
        <f>ROUND(IF(BN356=0, 0, BN32/BN356),5)</f>
        <v>3.5999999999999997E-2</v>
      </c>
      <c r="BP32" s="6">
        <v>14.86</v>
      </c>
      <c r="BQ32" s="6">
        <f t="shared" si="2"/>
        <v>1178925</v>
      </c>
      <c r="BR32" s="6">
        <v>4659143.51</v>
      </c>
    </row>
    <row r="33" spans="1:70" x14ac:dyDescent="0.25">
      <c r="A33" s="2"/>
      <c r="B33" s="2"/>
      <c r="C33" s="2"/>
      <c r="D33" s="2" t="s">
        <v>36</v>
      </c>
      <c r="E33" s="300">
        <v>97800</v>
      </c>
      <c r="F33" s="298">
        <v>2570438.34</v>
      </c>
      <c r="G33" s="299">
        <f>ROUND(IF(F356=0, 0, F33/F356),5)</f>
        <v>0.14890999999999999</v>
      </c>
      <c r="H33" s="298">
        <v>26.28</v>
      </c>
      <c r="I33" s="298">
        <v>738307.17</v>
      </c>
      <c r="J33" s="298">
        <v>1832131.17</v>
      </c>
      <c r="K33" s="319">
        <v>81000</v>
      </c>
      <c r="L33" s="317">
        <v>2130847.83</v>
      </c>
      <c r="M33" s="318">
        <f>ROUND(IF(L356=0, 0, L33/L356),5)</f>
        <v>0.20366000000000001</v>
      </c>
      <c r="N33" s="317">
        <v>26.31</v>
      </c>
      <c r="O33" s="317">
        <v>623438.81999999995</v>
      </c>
      <c r="P33" s="317">
        <v>1507409.01</v>
      </c>
      <c r="Q33" s="336">
        <v>92550</v>
      </c>
      <c r="R33" s="337">
        <v>2459824.7400000002</v>
      </c>
      <c r="S33" s="338">
        <f>ROUND(IF(R356=0, 0, R33/R356),5)</f>
        <v>0.12033000000000001</v>
      </c>
      <c r="T33" s="337">
        <v>26.58</v>
      </c>
      <c r="U33" s="337">
        <v>723990.61</v>
      </c>
      <c r="V33" s="337">
        <v>1735834.13</v>
      </c>
      <c r="W33" s="360">
        <v>81175</v>
      </c>
      <c r="X33" s="358">
        <v>2247201.11</v>
      </c>
      <c r="Y33" s="359">
        <f>ROUND(IF(X356=0, 0, X33/X356),5)</f>
        <v>0.12864999999999999</v>
      </c>
      <c r="Z33" s="358">
        <v>27.68</v>
      </c>
      <c r="AA33" s="358">
        <v>643383.6</v>
      </c>
      <c r="AB33" s="358">
        <v>1603817.51</v>
      </c>
      <c r="AC33" s="379">
        <v>102825</v>
      </c>
      <c r="AD33" s="377">
        <v>2731963.95</v>
      </c>
      <c r="AE33" s="378">
        <f>ROUND(IF(AD356=0, 0, AD33/AD356),5)</f>
        <v>0.16850999999999999</v>
      </c>
      <c r="AF33" s="377">
        <v>26.57</v>
      </c>
      <c r="AG33" s="377">
        <v>816446.29</v>
      </c>
      <c r="AH33" s="377">
        <v>1915517.66</v>
      </c>
      <c r="AI33" s="398">
        <v>78750</v>
      </c>
      <c r="AJ33" s="396">
        <v>2096259.21</v>
      </c>
      <c r="AK33" s="397">
        <f>ROUND(IF(AJ356=0, 0, AJ33/AJ356),5)</f>
        <v>0.11201999999999999</v>
      </c>
      <c r="AL33" s="396">
        <v>26.62</v>
      </c>
      <c r="AM33" s="396">
        <v>626775.41</v>
      </c>
      <c r="AN33" s="396">
        <v>1469483.8</v>
      </c>
      <c r="AO33" s="415">
        <v>103650</v>
      </c>
      <c r="AP33" s="416">
        <v>2762529.57</v>
      </c>
      <c r="AQ33" s="417">
        <f>ROUND(IF(AP356=0, 0, AP33/AP356),5)</f>
        <v>0.13703000000000001</v>
      </c>
      <c r="AR33" s="416">
        <v>26.65</v>
      </c>
      <c r="AS33" s="416">
        <v>837618.65</v>
      </c>
      <c r="AT33" s="416">
        <v>1924910.92</v>
      </c>
      <c r="AU33" s="439">
        <v>96000</v>
      </c>
      <c r="AV33" s="437">
        <v>2545122.06</v>
      </c>
      <c r="AW33" s="438">
        <f>ROUND(IF(AV356=0, 0, AV33/AV356),5)</f>
        <v>0.14108000000000001</v>
      </c>
      <c r="AX33" s="437">
        <v>26.51</v>
      </c>
      <c r="AY33" s="437">
        <v>774686.14</v>
      </c>
      <c r="AZ33" s="437">
        <v>1770435.92</v>
      </c>
      <c r="BA33" s="456">
        <v>83550</v>
      </c>
      <c r="BB33" s="457">
        <v>2219707.5299999998</v>
      </c>
      <c r="BC33" s="458">
        <f>ROUND(IF(BB356=0, 0, BB33/BB356),5)</f>
        <v>0.15736</v>
      </c>
      <c r="BD33" s="457">
        <v>26.57</v>
      </c>
      <c r="BE33" s="457">
        <v>655389.46</v>
      </c>
      <c r="BF33" s="457">
        <v>1564318.07</v>
      </c>
      <c r="BG33" s="480">
        <v>15875</v>
      </c>
      <c r="BH33" s="478">
        <v>424160.33</v>
      </c>
      <c r="BI33" s="479">
        <f>ROUND(IF(BH356=0, 0, BH33/BH356),5)</f>
        <v>4.5530000000000001E-2</v>
      </c>
      <c r="BJ33" s="478">
        <v>26.72</v>
      </c>
      <c r="BK33" s="478">
        <v>134012.56</v>
      </c>
      <c r="BL33" s="478">
        <v>290147.77</v>
      </c>
      <c r="BM33" s="291">
        <f t="shared" si="1"/>
        <v>833175</v>
      </c>
      <c r="BN33" s="6">
        <f t="shared" si="1"/>
        <v>22188054.670000002</v>
      </c>
      <c r="BO33" s="8">
        <f>ROUND(IF(BN356=0, 0, BN33/BN356),5)</f>
        <v>0.13680999999999999</v>
      </c>
      <c r="BP33" s="6">
        <v>26.63</v>
      </c>
      <c r="BQ33" s="6">
        <f t="shared" si="2"/>
        <v>6574048.71</v>
      </c>
      <c r="BR33" s="6">
        <v>15614005.960000001</v>
      </c>
    </row>
    <row r="34" spans="1:70" x14ac:dyDescent="0.25">
      <c r="A34" s="2"/>
      <c r="B34" s="2"/>
      <c r="C34" s="2"/>
      <c r="D34" s="2" t="s">
        <v>37</v>
      </c>
      <c r="E34" s="300">
        <v>50400</v>
      </c>
      <c r="F34" s="298">
        <v>1324656.45</v>
      </c>
      <c r="G34" s="299">
        <f>ROUND(IF(F356=0, 0, F34/F356),5)</f>
        <v>7.6740000000000003E-2</v>
      </c>
      <c r="H34" s="298">
        <v>26.28</v>
      </c>
      <c r="I34" s="298">
        <v>410389</v>
      </c>
      <c r="J34" s="298">
        <v>914267.45</v>
      </c>
      <c r="K34" s="319">
        <v>43100</v>
      </c>
      <c r="L34" s="317">
        <v>1133941.32</v>
      </c>
      <c r="M34" s="318">
        <f>ROUND(IF(L356=0, 0, L34/L356),5)</f>
        <v>0.10838</v>
      </c>
      <c r="N34" s="317">
        <v>26.31</v>
      </c>
      <c r="O34" s="317">
        <v>346244</v>
      </c>
      <c r="P34" s="317">
        <v>787697.32</v>
      </c>
      <c r="Q34" s="336">
        <v>47625</v>
      </c>
      <c r="R34" s="337">
        <v>1265683.19</v>
      </c>
      <c r="S34" s="338">
        <f>ROUND(IF(R356=0, 0, R34/R356),5)</f>
        <v>6.191E-2</v>
      </c>
      <c r="T34" s="337">
        <v>26.58</v>
      </c>
      <c r="U34" s="337">
        <v>381525</v>
      </c>
      <c r="V34" s="337">
        <v>884158.19</v>
      </c>
      <c r="W34" s="360">
        <v>42450</v>
      </c>
      <c r="X34" s="358">
        <v>1179132.8999999999</v>
      </c>
      <c r="Y34" s="359">
        <f>ROUND(IF(X356=0, 0, X34/X356),5)</f>
        <v>6.7500000000000004E-2</v>
      </c>
      <c r="Z34" s="358">
        <v>27.78</v>
      </c>
      <c r="AA34" s="358">
        <v>340796</v>
      </c>
      <c r="AB34" s="358">
        <v>838336.9</v>
      </c>
      <c r="AC34" s="379">
        <v>40950</v>
      </c>
      <c r="AD34" s="377">
        <v>1088199.6299999999</v>
      </c>
      <c r="AE34" s="378">
        <f>ROUND(IF(AD356=0, 0, AD34/AD356),5)</f>
        <v>6.7119999999999999E-2</v>
      </c>
      <c r="AF34" s="377">
        <v>26.57</v>
      </c>
      <c r="AG34" s="377">
        <v>331991</v>
      </c>
      <c r="AH34" s="377">
        <v>756208.63</v>
      </c>
      <c r="AI34" s="398">
        <v>37625</v>
      </c>
      <c r="AJ34" s="396">
        <v>1001329.25</v>
      </c>
      <c r="AK34" s="397">
        <f>ROUND(IF(AJ356=0, 0, AJ34/AJ356),5)</f>
        <v>5.3510000000000002E-2</v>
      </c>
      <c r="AL34" s="396">
        <v>26.61</v>
      </c>
      <c r="AM34" s="396">
        <v>302171</v>
      </c>
      <c r="AN34" s="396">
        <v>699158.25</v>
      </c>
      <c r="AO34" s="415">
        <v>61350</v>
      </c>
      <c r="AP34" s="416">
        <v>1634700.02</v>
      </c>
      <c r="AQ34" s="417">
        <f>ROUND(IF(AP356=0, 0, AP34/AP356),5)</f>
        <v>8.1079999999999999E-2</v>
      </c>
      <c r="AR34" s="416">
        <v>26.65</v>
      </c>
      <c r="AS34" s="416">
        <v>492150</v>
      </c>
      <c r="AT34" s="416">
        <v>1142550.02</v>
      </c>
      <c r="AU34" s="439">
        <v>43200</v>
      </c>
      <c r="AV34" s="437">
        <v>1145257.6499999999</v>
      </c>
      <c r="AW34" s="438">
        <f>ROUND(IF(AV356=0, 0, AV34/AV356),5)</f>
        <v>6.3479999999999995E-2</v>
      </c>
      <c r="AX34" s="437">
        <v>26.51</v>
      </c>
      <c r="AY34" s="437">
        <v>347663</v>
      </c>
      <c r="AZ34" s="437">
        <v>797594.65</v>
      </c>
      <c r="BA34" s="456">
        <v>45800</v>
      </c>
      <c r="BB34" s="457">
        <v>1215996.1299999999</v>
      </c>
      <c r="BC34" s="458">
        <f>ROUND(IF(BB356=0, 0, BB34/BB356),5)</f>
        <v>8.6199999999999999E-2</v>
      </c>
      <c r="BD34" s="457">
        <v>26.55</v>
      </c>
      <c r="BE34" s="457">
        <v>367000</v>
      </c>
      <c r="BF34" s="457">
        <v>848996.13</v>
      </c>
      <c r="BG34" s="480">
        <v>8175</v>
      </c>
      <c r="BH34" s="478">
        <v>218890.67</v>
      </c>
      <c r="BI34" s="479">
        <f>ROUND(IF(BH356=0, 0, BH34/BH356),5)</f>
        <v>2.35E-2</v>
      </c>
      <c r="BJ34" s="478">
        <v>26.78</v>
      </c>
      <c r="BK34" s="478">
        <v>66300</v>
      </c>
      <c r="BL34" s="478">
        <v>152590.67000000001</v>
      </c>
      <c r="BM34" s="291">
        <f t="shared" si="1"/>
        <v>420675</v>
      </c>
      <c r="BN34" s="6">
        <f t="shared" si="1"/>
        <v>11207787.210000001</v>
      </c>
      <c r="BO34" s="8">
        <f>ROUND(IF(BN356=0, 0, BN34/BN356),5)</f>
        <v>6.9110000000000005E-2</v>
      </c>
      <c r="BP34" s="6">
        <v>26.64</v>
      </c>
      <c r="BQ34" s="6">
        <f t="shared" si="2"/>
        <v>3386229</v>
      </c>
      <c r="BR34" s="6">
        <v>7821558.21</v>
      </c>
    </row>
    <row r="35" spans="1:70" x14ac:dyDescent="0.25">
      <c r="A35" s="2"/>
      <c r="B35" s="2"/>
      <c r="C35" s="2"/>
      <c r="D35" s="2" t="s">
        <v>38</v>
      </c>
      <c r="E35" s="298">
        <v>0</v>
      </c>
      <c r="F35" s="298">
        <v>0</v>
      </c>
      <c r="G35" s="299">
        <f>ROUND(IF(F356=0, 0, F35/F356),5)</f>
        <v>0</v>
      </c>
      <c r="H35" s="298">
        <v>0</v>
      </c>
      <c r="I35" s="298">
        <v>0</v>
      </c>
      <c r="J35" s="298">
        <v>0</v>
      </c>
      <c r="K35" s="317">
        <v>0</v>
      </c>
      <c r="L35" s="317">
        <v>0</v>
      </c>
      <c r="M35" s="318">
        <f>ROUND(IF(L356=0, 0, L35/L356),5)</f>
        <v>0</v>
      </c>
      <c r="N35" s="317">
        <v>0</v>
      </c>
      <c r="O35" s="317">
        <v>0</v>
      </c>
      <c r="P35" s="317">
        <v>0</v>
      </c>
      <c r="Q35" s="336">
        <v>0</v>
      </c>
      <c r="R35" s="337">
        <v>0</v>
      </c>
      <c r="S35" s="338">
        <f>ROUND(IF(R356=0, 0, R35/R356),5)</f>
        <v>0</v>
      </c>
      <c r="T35" s="337">
        <v>0</v>
      </c>
      <c r="U35" s="337">
        <v>0</v>
      </c>
      <c r="V35" s="337">
        <v>0</v>
      </c>
      <c r="W35" s="358">
        <v>0</v>
      </c>
      <c r="X35" s="358">
        <v>0</v>
      </c>
      <c r="Y35" s="359">
        <f>ROUND(IF(X356=0, 0, X35/X356),5)</f>
        <v>0</v>
      </c>
      <c r="Z35" s="358">
        <v>0</v>
      </c>
      <c r="AA35" s="358">
        <v>0</v>
      </c>
      <c r="AB35" s="358">
        <v>0</v>
      </c>
      <c r="AC35" s="377">
        <v>0</v>
      </c>
      <c r="AD35" s="377">
        <v>0</v>
      </c>
      <c r="AE35" s="378">
        <f>ROUND(IF(AD356=0, 0, AD35/AD356),5)</f>
        <v>0</v>
      </c>
      <c r="AF35" s="377">
        <v>0</v>
      </c>
      <c r="AG35" s="377">
        <v>0</v>
      </c>
      <c r="AH35" s="377">
        <v>0</v>
      </c>
      <c r="AI35" s="398">
        <v>12</v>
      </c>
      <c r="AJ35" s="396">
        <v>597.03</v>
      </c>
      <c r="AK35" s="397">
        <f>ROUND(IF(AJ356=0, 0, AJ35/AJ356),5)</f>
        <v>3.0000000000000001E-5</v>
      </c>
      <c r="AL35" s="396">
        <v>49.75</v>
      </c>
      <c r="AM35" s="396">
        <v>600</v>
      </c>
      <c r="AN35" s="396">
        <v>-2.97</v>
      </c>
      <c r="AO35" s="415">
        <v>0</v>
      </c>
      <c r="AP35" s="416">
        <v>0</v>
      </c>
      <c r="AQ35" s="417">
        <f>ROUND(IF(AP356=0, 0, AP35/AP356),5)</f>
        <v>0</v>
      </c>
      <c r="AR35" s="416">
        <v>0</v>
      </c>
      <c r="AS35" s="416">
        <v>0</v>
      </c>
      <c r="AT35" s="416">
        <v>0</v>
      </c>
      <c r="AU35" s="437">
        <v>0</v>
      </c>
      <c r="AV35" s="437">
        <v>0</v>
      </c>
      <c r="AW35" s="438">
        <f>ROUND(IF(AV356=0, 0, AV35/AV356),5)</f>
        <v>0</v>
      </c>
      <c r="AX35" s="437">
        <v>0</v>
      </c>
      <c r="AY35" s="437">
        <v>0</v>
      </c>
      <c r="AZ35" s="437">
        <v>0</v>
      </c>
      <c r="BA35" s="456">
        <v>0</v>
      </c>
      <c r="BB35" s="457">
        <v>0</v>
      </c>
      <c r="BC35" s="458">
        <f>ROUND(IF(BB356=0, 0, BB35/BB356),5)</f>
        <v>0</v>
      </c>
      <c r="BD35" s="457">
        <v>0</v>
      </c>
      <c r="BE35" s="457">
        <v>0</v>
      </c>
      <c r="BF35" s="457">
        <v>0</v>
      </c>
      <c r="BG35" s="478">
        <v>0</v>
      </c>
      <c r="BH35" s="478">
        <v>0</v>
      </c>
      <c r="BI35" s="479">
        <f>ROUND(IF(BH356=0, 0, BH35/BH356),5)</f>
        <v>0</v>
      </c>
      <c r="BJ35" s="478">
        <v>0</v>
      </c>
      <c r="BK35" s="478">
        <v>0</v>
      </c>
      <c r="BL35" s="478">
        <v>0</v>
      </c>
      <c r="BM35" s="6">
        <f t="shared" si="1"/>
        <v>12</v>
      </c>
      <c r="BN35" s="6">
        <f t="shared" si="1"/>
        <v>597.03</v>
      </c>
      <c r="BO35" s="8">
        <f>ROUND(IF(BN356=0, 0, BN35/BN356),5)</f>
        <v>0</v>
      </c>
      <c r="BP35" s="6">
        <v>49.75</v>
      </c>
      <c r="BQ35" s="6">
        <f t="shared" si="2"/>
        <v>600</v>
      </c>
      <c r="BR35" s="6">
        <v>-2.97</v>
      </c>
    </row>
    <row r="36" spans="1:70" x14ac:dyDescent="0.25">
      <c r="A36" s="2"/>
      <c r="B36" s="2"/>
      <c r="C36" s="2"/>
      <c r="D36" s="2" t="s">
        <v>39</v>
      </c>
      <c r="E36" s="300">
        <v>750</v>
      </c>
      <c r="F36" s="298">
        <v>25186.73</v>
      </c>
      <c r="G36" s="299">
        <f>ROUND(IF(F356=0, 0, F36/F356),5)</f>
        <v>1.4599999999999999E-3</v>
      </c>
      <c r="H36" s="298">
        <v>33.58</v>
      </c>
      <c r="I36" s="298">
        <v>0</v>
      </c>
      <c r="J36" s="298">
        <v>25186.73</v>
      </c>
      <c r="K36" s="319">
        <v>600</v>
      </c>
      <c r="L36" s="317">
        <v>20166.64</v>
      </c>
      <c r="M36" s="318">
        <f>ROUND(IF(L356=0, 0, L36/L356),5)</f>
        <v>1.9300000000000001E-3</v>
      </c>
      <c r="N36" s="317">
        <v>33.61</v>
      </c>
      <c r="O36" s="317">
        <v>0</v>
      </c>
      <c r="P36" s="317">
        <v>20166.64</v>
      </c>
      <c r="Q36" s="336">
        <v>725</v>
      </c>
      <c r="R36" s="337">
        <v>24622.89</v>
      </c>
      <c r="S36" s="338">
        <f>ROUND(IF(R356=0, 0, R36/R356),5)</f>
        <v>1.1999999999999999E-3</v>
      </c>
      <c r="T36" s="337">
        <v>33.96</v>
      </c>
      <c r="U36" s="337">
        <v>0</v>
      </c>
      <c r="V36" s="337">
        <v>24622.89</v>
      </c>
      <c r="W36" s="360">
        <v>450</v>
      </c>
      <c r="X36" s="358">
        <v>16071.28</v>
      </c>
      <c r="Y36" s="359">
        <f>ROUND(IF(X356=0, 0, X36/X356),5)</f>
        <v>9.2000000000000003E-4</v>
      </c>
      <c r="Z36" s="358">
        <v>35.71</v>
      </c>
      <c r="AA36" s="358">
        <v>0</v>
      </c>
      <c r="AB36" s="358">
        <v>16071.28</v>
      </c>
      <c r="AC36" s="379">
        <v>600</v>
      </c>
      <c r="AD36" s="377">
        <v>20376.400000000001</v>
      </c>
      <c r="AE36" s="378">
        <f>ROUND(IF(AD356=0, 0, AD36/AD356),5)</f>
        <v>1.2600000000000001E-3</v>
      </c>
      <c r="AF36" s="377">
        <v>33.96</v>
      </c>
      <c r="AG36" s="377">
        <v>0</v>
      </c>
      <c r="AH36" s="377">
        <v>20376.400000000001</v>
      </c>
      <c r="AI36" s="398">
        <v>450</v>
      </c>
      <c r="AJ36" s="396">
        <v>15357.68</v>
      </c>
      <c r="AK36" s="397">
        <f>ROUND(IF(AJ356=0, 0, AJ36/AJ356),5)</f>
        <v>8.1999999999999998E-4</v>
      </c>
      <c r="AL36" s="396">
        <v>34.130000000000003</v>
      </c>
      <c r="AM36" s="396">
        <v>0</v>
      </c>
      <c r="AN36" s="396">
        <v>15357.68</v>
      </c>
      <c r="AO36" s="415">
        <v>580</v>
      </c>
      <c r="AP36" s="416">
        <v>19759.78</v>
      </c>
      <c r="AQ36" s="417">
        <f>ROUND(IF(AP356=0, 0, AP36/AP356),5)</f>
        <v>9.7999999999999997E-4</v>
      </c>
      <c r="AR36" s="416">
        <v>34.07</v>
      </c>
      <c r="AS36" s="416">
        <v>0</v>
      </c>
      <c r="AT36" s="416">
        <v>19759.78</v>
      </c>
      <c r="AU36" s="439">
        <v>300</v>
      </c>
      <c r="AV36" s="437">
        <v>10160.94</v>
      </c>
      <c r="AW36" s="438">
        <f>ROUND(IF(AV356=0, 0, AV36/AV356),5)</f>
        <v>5.5999999999999995E-4</v>
      </c>
      <c r="AX36" s="437">
        <v>33.869999999999997</v>
      </c>
      <c r="AY36" s="437">
        <v>0</v>
      </c>
      <c r="AZ36" s="437">
        <v>10160.94</v>
      </c>
      <c r="BA36" s="456">
        <v>400</v>
      </c>
      <c r="BB36" s="457">
        <v>13582.88</v>
      </c>
      <c r="BC36" s="458">
        <f>ROUND(IF(BB356=0, 0, BB36/BB356),5)</f>
        <v>9.6000000000000002E-4</v>
      </c>
      <c r="BD36" s="457">
        <v>33.96</v>
      </c>
      <c r="BE36" s="457">
        <v>0</v>
      </c>
      <c r="BF36" s="457">
        <v>13582.88</v>
      </c>
      <c r="BG36" s="480">
        <v>245</v>
      </c>
      <c r="BH36" s="478">
        <v>8374.52</v>
      </c>
      <c r="BI36" s="479">
        <f>ROUND(IF(BH356=0, 0, BH36/BH356),5)</f>
        <v>8.9999999999999998E-4</v>
      </c>
      <c r="BJ36" s="478">
        <v>34.18</v>
      </c>
      <c r="BK36" s="478">
        <v>0</v>
      </c>
      <c r="BL36" s="478">
        <v>8374.52</v>
      </c>
      <c r="BM36" s="291">
        <f t="shared" si="1"/>
        <v>5100</v>
      </c>
      <c r="BN36" s="6">
        <f t="shared" si="1"/>
        <v>173659.74</v>
      </c>
      <c r="BO36" s="8">
        <f>ROUND(IF(BN356=0, 0, BN36/BN356),5)</f>
        <v>1.07E-3</v>
      </c>
      <c r="BP36" s="6">
        <v>34.049999999999997</v>
      </c>
      <c r="BQ36" s="6">
        <f t="shared" si="2"/>
        <v>0</v>
      </c>
      <c r="BR36" s="6">
        <v>173659.74</v>
      </c>
    </row>
    <row r="37" spans="1:70" x14ac:dyDescent="0.25">
      <c r="A37" s="2"/>
      <c r="B37" s="2"/>
      <c r="C37" s="2"/>
      <c r="D37" s="2" t="s">
        <v>40</v>
      </c>
      <c r="E37" s="300">
        <v>750</v>
      </c>
      <c r="F37" s="298">
        <v>19711.349999999999</v>
      </c>
      <c r="G37" s="299">
        <f>ROUND(IF(F356=0, 0, F37/F356),5)</f>
        <v>1.14E-3</v>
      </c>
      <c r="H37" s="298">
        <v>26.28</v>
      </c>
      <c r="I37" s="298">
        <v>6750</v>
      </c>
      <c r="J37" s="298">
        <v>12961.35</v>
      </c>
      <c r="K37" s="319">
        <v>600</v>
      </c>
      <c r="L37" s="317">
        <v>15782.58</v>
      </c>
      <c r="M37" s="318">
        <f>ROUND(IF(L356=0, 0, L37/L356),5)</f>
        <v>1.5100000000000001E-3</v>
      </c>
      <c r="N37" s="317">
        <v>26.3</v>
      </c>
      <c r="O37" s="317">
        <v>5400</v>
      </c>
      <c r="P37" s="317">
        <v>10382.58</v>
      </c>
      <c r="Q37" s="336">
        <v>750</v>
      </c>
      <c r="R37" s="337">
        <v>19932.75</v>
      </c>
      <c r="S37" s="338">
        <f>ROUND(IF(R356=0, 0, R37/R356),5)</f>
        <v>9.7999999999999997E-4</v>
      </c>
      <c r="T37" s="337">
        <v>26.58</v>
      </c>
      <c r="U37" s="337">
        <v>6750</v>
      </c>
      <c r="V37" s="337">
        <v>13182.75</v>
      </c>
      <c r="W37" s="360">
        <v>1050</v>
      </c>
      <c r="X37" s="358">
        <v>28644.42</v>
      </c>
      <c r="Y37" s="359">
        <f>ROUND(IF(X356=0, 0, X37/X356),5)</f>
        <v>1.64E-3</v>
      </c>
      <c r="Z37" s="358">
        <v>27.28</v>
      </c>
      <c r="AA37" s="358">
        <v>9450</v>
      </c>
      <c r="AB37" s="358">
        <v>19194.419999999998</v>
      </c>
      <c r="AC37" s="379">
        <v>1350</v>
      </c>
      <c r="AD37" s="377">
        <v>35899.47</v>
      </c>
      <c r="AE37" s="378">
        <f>ROUND(IF(AD356=0, 0, AD37/AD356),5)</f>
        <v>2.2100000000000002E-3</v>
      </c>
      <c r="AF37" s="377">
        <v>26.59</v>
      </c>
      <c r="AG37" s="377">
        <v>12150</v>
      </c>
      <c r="AH37" s="377">
        <v>23749.47</v>
      </c>
      <c r="AI37" s="398">
        <v>1800</v>
      </c>
      <c r="AJ37" s="396">
        <v>47909.88</v>
      </c>
      <c r="AK37" s="397">
        <f>ROUND(IF(AJ356=0, 0, AJ37/AJ356),5)</f>
        <v>2.5600000000000002E-3</v>
      </c>
      <c r="AL37" s="396">
        <v>26.62</v>
      </c>
      <c r="AM37" s="396">
        <v>16200</v>
      </c>
      <c r="AN37" s="396">
        <v>31709.88</v>
      </c>
      <c r="AO37" s="415">
        <v>2700</v>
      </c>
      <c r="AP37" s="416">
        <v>71938.8</v>
      </c>
      <c r="AQ37" s="417">
        <f>ROUND(IF(AP356=0, 0, AP37/AP356),5)</f>
        <v>3.5699999999999998E-3</v>
      </c>
      <c r="AR37" s="416">
        <v>26.64</v>
      </c>
      <c r="AS37" s="416">
        <v>24300</v>
      </c>
      <c r="AT37" s="416">
        <v>47638.8</v>
      </c>
      <c r="AU37" s="439">
        <v>2250</v>
      </c>
      <c r="AV37" s="437">
        <v>59658.93</v>
      </c>
      <c r="AW37" s="438">
        <f>ROUND(IF(AV356=0, 0, AV37/AV356),5)</f>
        <v>3.31E-3</v>
      </c>
      <c r="AX37" s="437">
        <v>26.52</v>
      </c>
      <c r="AY37" s="437">
        <v>20250</v>
      </c>
      <c r="AZ37" s="437">
        <v>39408.93</v>
      </c>
      <c r="BA37" s="456">
        <v>2100</v>
      </c>
      <c r="BB37" s="457">
        <v>55786.86</v>
      </c>
      <c r="BC37" s="458">
        <f>ROUND(IF(BB356=0, 0, BB37/BB356),5)</f>
        <v>3.9500000000000004E-3</v>
      </c>
      <c r="BD37" s="457">
        <v>26.57</v>
      </c>
      <c r="BE37" s="457">
        <v>18900</v>
      </c>
      <c r="BF37" s="457">
        <v>36886.86</v>
      </c>
      <c r="BG37" s="480">
        <v>600</v>
      </c>
      <c r="BH37" s="478">
        <v>16044.48</v>
      </c>
      <c r="BI37" s="479">
        <f>ROUND(IF(BH356=0, 0, BH37/BH356),5)</f>
        <v>1.72E-3</v>
      </c>
      <c r="BJ37" s="478">
        <v>26.74</v>
      </c>
      <c r="BK37" s="478">
        <v>5400</v>
      </c>
      <c r="BL37" s="478">
        <v>10644.48</v>
      </c>
      <c r="BM37" s="291">
        <f t="shared" si="1"/>
        <v>13950</v>
      </c>
      <c r="BN37" s="6">
        <f t="shared" si="1"/>
        <v>371309.52</v>
      </c>
      <c r="BO37" s="8">
        <f>ROUND(IF(BN356=0, 0, BN37/BN356),5)</f>
        <v>2.2899999999999999E-3</v>
      </c>
      <c r="BP37" s="6">
        <v>26.62</v>
      </c>
      <c r="BQ37" s="6">
        <f t="shared" si="2"/>
        <v>125550</v>
      </c>
      <c r="BR37" s="6">
        <v>245759.52</v>
      </c>
    </row>
    <row r="38" spans="1:70" x14ac:dyDescent="0.25">
      <c r="A38" s="2"/>
      <c r="B38" s="2"/>
      <c r="C38" s="2"/>
      <c r="D38" s="2" t="s">
        <v>41</v>
      </c>
      <c r="E38" s="300">
        <v>750</v>
      </c>
      <c r="F38" s="298">
        <v>21901.5</v>
      </c>
      <c r="G38" s="299">
        <f>ROUND(IF(F356=0, 0, F38/F356),5)</f>
        <v>1.2700000000000001E-3</v>
      </c>
      <c r="H38" s="298">
        <v>29.2</v>
      </c>
      <c r="I38" s="298">
        <v>0</v>
      </c>
      <c r="J38" s="298">
        <v>21901.5</v>
      </c>
      <c r="K38" s="319">
        <v>600</v>
      </c>
      <c r="L38" s="317">
        <v>17536.2</v>
      </c>
      <c r="M38" s="318">
        <f>ROUND(IF(L356=0, 0, L38/L356),5)</f>
        <v>1.6800000000000001E-3</v>
      </c>
      <c r="N38" s="317">
        <v>29.23</v>
      </c>
      <c r="O38" s="317">
        <v>0</v>
      </c>
      <c r="P38" s="317">
        <v>17536.2</v>
      </c>
      <c r="Q38" s="336">
        <v>600</v>
      </c>
      <c r="R38" s="337">
        <v>17631.3</v>
      </c>
      <c r="S38" s="338">
        <f>ROUND(IF(R356=0, 0, R38/R356),5)</f>
        <v>8.5999999999999998E-4</v>
      </c>
      <c r="T38" s="337">
        <v>29.39</v>
      </c>
      <c r="U38" s="337">
        <v>0</v>
      </c>
      <c r="V38" s="337">
        <v>17631.3</v>
      </c>
      <c r="W38" s="360">
        <v>550</v>
      </c>
      <c r="X38" s="358">
        <v>17025.36</v>
      </c>
      <c r="Y38" s="359">
        <f>ROUND(IF(X356=0, 0, X38/X356),5)</f>
        <v>9.7000000000000005E-4</v>
      </c>
      <c r="Z38" s="358">
        <v>30.96</v>
      </c>
      <c r="AA38" s="358">
        <v>0</v>
      </c>
      <c r="AB38" s="358">
        <v>17025.36</v>
      </c>
      <c r="AC38" s="379">
        <v>625</v>
      </c>
      <c r="AD38" s="377">
        <v>18345.18</v>
      </c>
      <c r="AE38" s="378">
        <f>ROUND(IF(AD356=0, 0, AD38/AD356),5)</f>
        <v>1.1299999999999999E-3</v>
      </c>
      <c r="AF38" s="377">
        <v>29.35</v>
      </c>
      <c r="AG38" s="377">
        <v>0</v>
      </c>
      <c r="AH38" s="377">
        <v>18345.18</v>
      </c>
      <c r="AI38" s="398">
        <v>600</v>
      </c>
      <c r="AJ38" s="396">
        <v>17744.400000000001</v>
      </c>
      <c r="AK38" s="397">
        <f>ROUND(IF(AJ356=0, 0, AJ38/AJ356),5)</f>
        <v>9.5E-4</v>
      </c>
      <c r="AL38" s="396">
        <v>29.57</v>
      </c>
      <c r="AM38" s="396">
        <v>0</v>
      </c>
      <c r="AN38" s="396">
        <v>17744.400000000001</v>
      </c>
      <c r="AO38" s="415">
        <v>600</v>
      </c>
      <c r="AP38" s="416">
        <v>17775</v>
      </c>
      <c r="AQ38" s="417">
        <f>ROUND(IF(AP356=0, 0, AP38/AP356),5)</f>
        <v>8.8000000000000003E-4</v>
      </c>
      <c r="AR38" s="416">
        <v>29.63</v>
      </c>
      <c r="AS38" s="416">
        <v>0</v>
      </c>
      <c r="AT38" s="416">
        <v>17775</v>
      </c>
      <c r="AU38" s="439">
        <v>600</v>
      </c>
      <c r="AV38" s="437">
        <v>17674.5</v>
      </c>
      <c r="AW38" s="438">
        <f>ROUND(IF(AV356=0, 0, AV38/AV356),5)</f>
        <v>9.7999999999999997E-4</v>
      </c>
      <c r="AX38" s="437">
        <v>29.46</v>
      </c>
      <c r="AY38" s="437">
        <v>0</v>
      </c>
      <c r="AZ38" s="437">
        <v>17674.5</v>
      </c>
      <c r="BA38" s="456">
        <v>550</v>
      </c>
      <c r="BB38" s="457">
        <v>16231.7</v>
      </c>
      <c r="BC38" s="458">
        <f>ROUND(IF(BB356=0, 0, BB38/BB356),5)</f>
        <v>1.15E-3</v>
      </c>
      <c r="BD38" s="457">
        <v>29.51</v>
      </c>
      <c r="BE38" s="457">
        <v>0</v>
      </c>
      <c r="BF38" s="457">
        <v>16231.7</v>
      </c>
      <c r="BG38" s="480">
        <v>300</v>
      </c>
      <c r="BH38" s="478">
        <v>8913.6</v>
      </c>
      <c r="BI38" s="479">
        <f>ROUND(IF(BH356=0, 0, BH38/BH356),5)</f>
        <v>9.6000000000000002E-4</v>
      </c>
      <c r="BJ38" s="478">
        <v>29.71</v>
      </c>
      <c r="BK38" s="478">
        <v>0</v>
      </c>
      <c r="BL38" s="478">
        <v>8913.6</v>
      </c>
      <c r="BM38" s="291">
        <f t="shared" si="1"/>
        <v>5775</v>
      </c>
      <c r="BN38" s="6">
        <f t="shared" si="1"/>
        <v>170778.74</v>
      </c>
      <c r="BO38" s="8">
        <f>ROUND(IF(BN356=0, 0, BN38/BN356),5)</f>
        <v>1.0499999999999999E-3</v>
      </c>
      <c r="BP38" s="6">
        <v>29.57</v>
      </c>
      <c r="BQ38" s="6">
        <f t="shared" si="2"/>
        <v>0</v>
      </c>
      <c r="BR38" s="6">
        <v>170778.74</v>
      </c>
    </row>
    <row r="39" spans="1:70" x14ac:dyDescent="0.25">
      <c r="A39" s="2"/>
      <c r="B39" s="2"/>
      <c r="C39" s="2"/>
      <c r="D39" s="2" t="s">
        <v>501</v>
      </c>
      <c r="E39" s="298">
        <v>0</v>
      </c>
      <c r="F39" s="298">
        <v>0</v>
      </c>
      <c r="G39" s="299">
        <f>ROUND(IF(F356=0, 0, F39/F356),5)</f>
        <v>0</v>
      </c>
      <c r="H39" s="298">
        <v>0</v>
      </c>
      <c r="I39" s="298">
        <v>0</v>
      </c>
      <c r="J39" s="298">
        <v>0</v>
      </c>
      <c r="K39" s="317">
        <v>0</v>
      </c>
      <c r="L39" s="317">
        <v>0</v>
      </c>
      <c r="M39" s="318">
        <f>ROUND(IF(L356=0, 0, L39/L356),5)</f>
        <v>0</v>
      </c>
      <c r="N39" s="317">
        <v>0</v>
      </c>
      <c r="O39" s="317">
        <v>0</v>
      </c>
      <c r="P39" s="317">
        <v>0</v>
      </c>
      <c r="Q39" s="336">
        <v>0</v>
      </c>
      <c r="R39" s="337">
        <v>0</v>
      </c>
      <c r="S39" s="338">
        <f>ROUND(IF(R356=0, 0, R39/R356),5)</f>
        <v>0</v>
      </c>
      <c r="T39" s="337">
        <v>0</v>
      </c>
      <c r="U39" s="337">
        <v>0</v>
      </c>
      <c r="V39" s="337">
        <v>0</v>
      </c>
      <c r="W39" s="358">
        <v>0</v>
      </c>
      <c r="X39" s="358">
        <v>0</v>
      </c>
      <c r="Y39" s="359">
        <f>ROUND(IF(X356=0, 0, X39/X356),5)</f>
        <v>0</v>
      </c>
      <c r="Z39" s="358">
        <v>0</v>
      </c>
      <c r="AA39" s="358">
        <v>0</v>
      </c>
      <c r="AB39" s="358">
        <v>0</v>
      </c>
      <c r="AC39" s="377">
        <v>0</v>
      </c>
      <c r="AD39" s="377">
        <v>0</v>
      </c>
      <c r="AE39" s="378">
        <f>ROUND(IF(AD356=0, 0, AD39/AD356),5)</f>
        <v>0</v>
      </c>
      <c r="AF39" s="377">
        <v>0</v>
      </c>
      <c r="AG39" s="377">
        <v>0</v>
      </c>
      <c r="AH39" s="377">
        <v>0</v>
      </c>
      <c r="AI39" s="396">
        <v>0</v>
      </c>
      <c r="AJ39" s="396">
        <v>0</v>
      </c>
      <c r="AK39" s="397">
        <f>ROUND(IF(AJ356=0, 0, AJ39/AJ356),5)</f>
        <v>0</v>
      </c>
      <c r="AL39" s="396">
        <v>0</v>
      </c>
      <c r="AM39" s="396">
        <v>0</v>
      </c>
      <c r="AN39" s="396">
        <v>0</v>
      </c>
      <c r="AO39" s="415">
        <v>175</v>
      </c>
      <c r="AP39" s="416">
        <v>16902.11</v>
      </c>
      <c r="AQ39" s="417">
        <f>ROUND(IF(AP356=0, 0, AP39/AP356),5)</f>
        <v>8.4000000000000003E-4</v>
      </c>
      <c r="AR39" s="416">
        <v>96.58</v>
      </c>
      <c r="AS39" s="416">
        <v>14000</v>
      </c>
      <c r="AT39" s="416">
        <v>2902.11</v>
      </c>
      <c r="AU39" s="437">
        <v>0</v>
      </c>
      <c r="AV39" s="437">
        <v>0</v>
      </c>
      <c r="AW39" s="438">
        <f>ROUND(IF(AV356=0, 0, AV39/AV356),5)</f>
        <v>0</v>
      </c>
      <c r="AX39" s="437">
        <v>0</v>
      </c>
      <c r="AY39" s="437">
        <v>0</v>
      </c>
      <c r="AZ39" s="437">
        <v>0</v>
      </c>
      <c r="BA39" s="456">
        <v>0</v>
      </c>
      <c r="BB39" s="457">
        <v>0</v>
      </c>
      <c r="BC39" s="458">
        <f>ROUND(IF(BB356=0, 0, BB39/BB356),5)</f>
        <v>0</v>
      </c>
      <c r="BD39" s="457">
        <v>0</v>
      </c>
      <c r="BE39" s="457">
        <v>0</v>
      </c>
      <c r="BF39" s="457">
        <v>0</v>
      </c>
      <c r="BG39" s="480">
        <v>670</v>
      </c>
      <c r="BH39" s="478">
        <v>34259.61</v>
      </c>
      <c r="BI39" s="479">
        <f>ROUND(IF(BH356=0, 0, BH39/BH356),5)</f>
        <v>3.6800000000000001E-3</v>
      </c>
      <c r="BJ39" s="478">
        <v>51.13</v>
      </c>
      <c r="BK39" s="478">
        <v>53600</v>
      </c>
      <c r="BL39" s="478">
        <v>-19340.39</v>
      </c>
      <c r="BM39" s="6">
        <f t="shared" si="1"/>
        <v>845</v>
      </c>
      <c r="BN39" s="6">
        <f t="shared" si="1"/>
        <v>51161.72</v>
      </c>
      <c r="BO39" s="8">
        <f>ROUND(IF(BN356=0, 0, BN39/BN356),5)</f>
        <v>3.2000000000000003E-4</v>
      </c>
      <c r="BP39" s="6">
        <v>60.55</v>
      </c>
      <c r="BQ39" s="6">
        <f t="shared" si="2"/>
        <v>67600</v>
      </c>
      <c r="BR39" s="6">
        <v>-16438.28</v>
      </c>
    </row>
    <row r="40" spans="1:70" x14ac:dyDescent="0.25">
      <c r="A40" s="2"/>
      <c r="B40" s="2"/>
      <c r="C40" s="2"/>
      <c r="D40" s="2" t="s">
        <v>42</v>
      </c>
      <c r="E40" s="298">
        <v>0</v>
      </c>
      <c r="F40" s="298">
        <v>0</v>
      </c>
      <c r="G40" s="299">
        <f>ROUND(IF(F356=0, 0, F40/F356),5)</f>
        <v>0</v>
      </c>
      <c r="H40" s="298">
        <v>0</v>
      </c>
      <c r="I40" s="298">
        <v>0</v>
      </c>
      <c r="J40" s="298">
        <v>0</v>
      </c>
      <c r="K40" s="317">
        <v>0</v>
      </c>
      <c r="L40" s="317">
        <v>0</v>
      </c>
      <c r="M40" s="318">
        <f>ROUND(IF(L356=0, 0, L40/L356),5)</f>
        <v>0</v>
      </c>
      <c r="N40" s="317">
        <v>0</v>
      </c>
      <c r="O40" s="317">
        <v>0</v>
      </c>
      <c r="P40" s="317">
        <v>0</v>
      </c>
      <c r="Q40" s="336">
        <v>0</v>
      </c>
      <c r="R40" s="337">
        <v>0</v>
      </c>
      <c r="S40" s="338">
        <f>ROUND(IF(R356=0, 0, R40/R356),5)</f>
        <v>0</v>
      </c>
      <c r="T40" s="337">
        <v>0</v>
      </c>
      <c r="U40" s="337">
        <v>0</v>
      </c>
      <c r="V40" s="337">
        <v>0</v>
      </c>
      <c r="W40" s="358">
        <v>0</v>
      </c>
      <c r="X40" s="358">
        <v>0</v>
      </c>
      <c r="Y40" s="359">
        <f>ROUND(IF(X356=0, 0, X40/X356),5)</f>
        <v>0</v>
      </c>
      <c r="Z40" s="358">
        <v>0</v>
      </c>
      <c r="AA40" s="358">
        <v>0</v>
      </c>
      <c r="AB40" s="358">
        <v>0</v>
      </c>
      <c r="AC40" s="377">
        <v>0</v>
      </c>
      <c r="AD40" s="377">
        <v>0</v>
      </c>
      <c r="AE40" s="378">
        <f>ROUND(IF(AD356=0, 0, AD40/AD356),5)</f>
        <v>0</v>
      </c>
      <c r="AF40" s="377">
        <v>0</v>
      </c>
      <c r="AG40" s="377">
        <v>0</v>
      </c>
      <c r="AH40" s="377">
        <v>0</v>
      </c>
      <c r="AI40" s="398">
        <v>6</v>
      </c>
      <c r="AJ40" s="396">
        <v>142.68</v>
      </c>
      <c r="AK40" s="397">
        <f>ROUND(IF(AJ356=0, 0, AJ40/AJ356),5)</f>
        <v>1.0000000000000001E-5</v>
      </c>
      <c r="AL40" s="396">
        <v>23.78</v>
      </c>
      <c r="AM40" s="396">
        <v>0</v>
      </c>
      <c r="AN40" s="396">
        <v>142.68</v>
      </c>
      <c r="AO40" s="415">
        <v>0</v>
      </c>
      <c r="AP40" s="416">
        <v>0</v>
      </c>
      <c r="AQ40" s="417">
        <f>ROUND(IF(AP356=0, 0, AP40/AP356),5)</f>
        <v>0</v>
      </c>
      <c r="AR40" s="416">
        <v>0</v>
      </c>
      <c r="AS40" s="416">
        <v>0</v>
      </c>
      <c r="AT40" s="416">
        <v>0</v>
      </c>
      <c r="AU40" s="437">
        <v>0</v>
      </c>
      <c r="AV40" s="437">
        <v>0</v>
      </c>
      <c r="AW40" s="438">
        <f>ROUND(IF(AV356=0, 0, AV40/AV356),5)</f>
        <v>0</v>
      </c>
      <c r="AX40" s="437">
        <v>0</v>
      </c>
      <c r="AY40" s="437">
        <v>0</v>
      </c>
      <c r="AZ40" s="437">
        <v>0</v>
      </c>
      <c r="BA40" s="456">
        <v>0</v>
      </c>
      <c r="BB40" s="457">
        <v>0</v>
      </c>
      <c r="BC40" s="458">
        <f>ROUND(IF(BB356=0, 0, BB40/BB356),5)</f>
        <v>0</v>
      </c>
      <c r="BD40" s="457">
        <v>0</v>
      </c>
      <c r="BE40" s="457">
        <v>0</v>
      </c>
      <c r="BF40" s="457">
        <v>0</v>
      </c>
      <c r="BG40" s="478">
        <v>0</v>
      </c>
      <c r="BH40" s="478">
        <v>0</v>
      </c>
      <c r="BI40" s="479">
        <f>ROUND(IF(BH356=0, 0, BH40/BH356),5)</f>
        <v>0</v>
      </c>
      <c r="BJ40" s="478">
        <v>0</v>
      </c>
      <c r="BK40" s="478">
        <v>0</v>
      </c>
      <c r="BL40" s="478">
        <v>0</v>
      </c>
      <c r="BM40" s="6">
        <f t="shared" ref="BM40:BN68" si="3">ROUND(E40+K40+Q40+W40+AC40+AI40+AO40+AU40+BA40+BG40,5)</f>
        <v>6</v>
      </c>
      <c r="BN40" s="6">
        <f t="shared" si="3"/>
        <v>142.68</v>
      </c>
      <c r="BO40" s="8">
        <f>ROUND(IF(BN356=0, 0, BN40/BN356),5)</f>
        <v>0</v>
      </c>
      <c r="BP40" s="6">
        <v>23.78</v>
      </c>
      <c r="BQ40" s="6">
        <f t="shared" si="2"/>
        <v>0</v>
      </c>
      <c r="BR40" s="6">
        <v>142.68</v>
      </c>
    </row>
    <row r="41" spans="1:70" x14ac:dyDescent="0.25">
      <c r="A41" s="2"/>
      <c r="B41" s="2"/>
      <c r="C41" s="2"/>
      <c r="D41" s="2" t="s">
        <v>43</v>
      </c>
      <c r="E41" s="298">
        <v>0</v>
      </c>
      <c r="F41" s="298">
        <v>0</v>
      </c>
      <c r="G41" s="299">
        <f>ROUND(IF(F356=0, 0, F41/F356),5)</f>
        <v>0</v>
      </c>
      <c r="H41" s="298">
        <v>0</v>
      </c>
      <c r="I41" s="298">
        <v>0</v>
      </c>
      <c r="J41" s="298">
        <v>0</v>
      </c>
      <c r="K41" s="317">
        <v>0</v>
      </c>
      <c r="L41" s="317">
        <v>0</v>
      </c>
      <c r="M41" s="318">
        <f>ROUND(IF(L356=0, 0, L41/L356),5)</f>
        <v>0</v>
      </c>
      <c r="N41" s="317">
        <v>0</v>
      </c>
      <c r="O41" s="317">
        <v>0</v>
      </c>
      <c r="P41" s="317">
        <v>0</v>
      </c>
      <c r="Q41" s="336">
        <v>0</v>
      </c>
      <c r="R41" s="337">
        <v>0</v>
      </c>
      <c r="S41" s="338">
        <f>ROUND(IF(R356=0, 0, R41/R356),5)</f>
        <v>0</v>
      </c>
      <c r="T41" s="337">
        <v>0</v>
      </c>
      <c r="U41" s="337">
        <v>0</v>
      </c>
      <c r="V41" s="337">
        <v>0</v>
      </c>
      <c r="W41" s="358">
        <v>0</v>
      </c>
      <c r="X41" s="358">
        <v>0</v>
      </c>
      <c r="Y41" s="359">
        <f>ROUND(IF(X356=0, 0, X41/X356),5)</f>
        <v>0</v>
      </c>
      <c r="Z41" s="358">
        <v>0</v>
      </c>
      <c r="AA41" s="358">
        <v>0</v>
      </c>
      <c r="AB41" s="358">
        <v>0</v>
      </c>
      <c r="AC41" s="379">
        <v>100</v>
      </c>
      <c r="AD41" s="377">
        <v>1916.07</v>
      </c>
      <c r="AE41" s="378">
        <f>ROUND(IF(AD356=0, 0, AD41/AD356),5)</f>
        <v>1.2E-4</v>
      </c>
      <c r="AF41" s="377">
        <v>19.16</v>
      </c>
      <c r="AG41" s="377">
        <v>0</v>
      </c>
      <c r="AH41" s="377">
        <v>1916.07</v>
      </c>
      <c r="AI41" s="398">
        <v>37</v>
      </c>
      <c r="AJ41" s="396">
        <v>1086.52</v>
      </c>
      <c r="AK41" s="397">
        <f>ROUND(IF(AJ356=0, 0, AJ41/AJ356),5)</f>
        <v>6.0000000000000002E-5</v>
      </c>
      <c r="AL41" s="396">
        <v>29.37</v>
      </c>
      <c r="AM41" s="396">
        <v>0</v>
      </c>
      <c r="AN41" s="396">
        <v>1086.52</v>
      </c>
      <c r="AO41" s="415">
        <v>130</v>
      </c>
      <c r="AP41" s="416">
        <v>3461.83</v>
      </c>
      <c r="AQ41" s="417">
        <f>ROUND(IF(AP356=0, 0, AP41/AP356),5)</f>
        <v>1.7000000000000001E-4</v>
      </c>
      <c r="AR41" s="416">
        <v>26.63</v>
      </c>
      <c r="AS41" s="416">
        <v>0</v>
      </c>
      <c r="AT41" s="416">
        <v>3461.83</v>
      </c>
      <c r="AU41" s="439">
        <v>380</v>
      </c>
      <c r="AV41" s="437">
        <v>9809.68</v>
      </c>
      <c r="AW41" s="438">
        <f>ROUND(IF(AV356=0, 0, AV41/AV356),5)</f>
        <v>5.4000000000000001E-4</v>
      </c>
      <c r="AX41" s="437">
        <v>25.81</v>
      </c>
      <c r="AY41" s="437">
        <v>0</v>
      </c>
      <c r="AZ41" s="437">
        <v>9809.68</v>
      </c>
      <c r="BA41" s="456">
        <v>370</v>
      </c>
      <c r="BB41" s="457">
        <v>9816.5400000000009</v>
      </c>
      <c r="BC41" s="458">
        <f>ROUND(IF(BB356=0, 0, BB41/BB356),5)</f>
        <v>6.9999999999999999E-4</v>
      </c>
      <c r="BD41" s="457">
        <v>26.53</v>
      </c>
      <c r="BE41" s="457">
        <v>0</v>
      </c>
      <c r="BF41" s="457">
        <v>9816.5400000000009</v>
      </c>
      <c r="BG41" s="480">
        <v>60</v>
      </c>
      <c r="BH41" s="478">
        <v>1601.75</v>
      </c>
      <c r="BI41" s="479">
        <f>ROUND(IF(BH356=0, 0, BH41/BH356),5)</f>
        <v>1.7000000000000001E-4</v>
      </c>
      <c r="BJ41" s="478">
        <v>26.7</v>
      </c>
      <c r="BK41" s="478">
        <v>0</v>
      </c>
      <c r="BL41" s="478">
        <v>1601.75</v>
      </c>
      <c r="BM41" s="6">
        <f t="shared" si="3"/>
        <v>1077</v>
      </c>
      <c r="BN41" s="6">
        <f t="shared" si="3"/>
        <v>27692.39</v>
      </c>
      <c r="BO41" s="8">
        <f>ROUND(IF(BN356=0, 0, BN41/BN356),5)</f>
        <v>1.7000000000000001E-4</v>
      </c>
      <c r="BP41" s="6">
        <v>25.71</v>
      </c>
      <c r="BQ41" s="6">
        <f t="shared" si="2"/>
        <v>0</v>
      </c>
      <c r="BR41" s="6">
        <v>27692.39</v>
      </c>
    </row>
    <row r="42" spans="1:70" x14ac:dyDescent="0.25">
      <c r="A42" s="2"/>
      <c r="B42" s="2"/>
      <c r="C42" s="2"/>
      <c r="D42" s="2" t="s">
        <v>44</v>
      </c>
      <c r="E42" s="300">
        <v>125</v>
      </c>
      <c r="F42" s="298">
        <v>2920.2</v>
      </c>
      <c r="G42" s="299">
        <f>ROUND(IF(F356=0, 0, F42/F356),5)</f>
        <v>1.7000000000000001E-4</v>
      </c>
      <c r="H42" s="298">
        <v>23.36</v>
      </c>
      <c r="I42" s="298">
        <v>0</v>
      </c>
      <c r="J42" s="298">
        <v>2920.2</v>
      </c>
      <c r="K42" s="319">
        <v>100</v>
      </c>
      <c r="L42" s="317">
        <v>2338.16</v>
      </c>
      <c r="M42" s="318">
        <f>ROUND(IF(L356=0, 0, L42/L356),5)</f>
        <v>2.2000000000000001E-4</v>
      </c>
      <c r="N42" s="317">
        <v>23.38</v>
      </c>
      <c r="O42" s="317">
        <v>0</v>
      </c>
      <c r="P42" s="317">
        <v>2338.16</v>
      </c>
      <c r="Q42" s="336">
        <v>120</v>
      </c>
      <c r="R42" s="337">
        <v>2835.19</v>
      </c>
      <c r="S42" s="338">
        <f>ROUND(IF(R356=0, 0, R42/R356),5)</f>
        <v>1.3999999999999999E-4</v>
      </c>
      <c r="T42" s="337">
        <v>23.63</v>
      </c>
      <c r="U42" s="337">
        <v>180</v>
      </c>
      <c r="V42" s="337">
        <v>2655.19</v>
      </c>
      <c r="W42" s="360">
        <v>75</v>
      </c>
      <c r="X42" s="358">
        <v>1907.88</v>
      </c>
      <c r="Y42" s="359">
        <f>ROUND(IF(X356=0, 0, X42/X356),5)</f>
        <v>1.1E-4</v>
      </c>
      <c r="Z42" s="358">
        <v>25.44</v>
      </c>
      <c r="AA42" s="358">
        <v>365.57</v>
      </c>
      <c r="AB42" s="358">
        <v>1542.31</v>
      </c>
      <c r="AC42" s="379">
        <v>100</v>
      </c>
      <c r="AD42" s="377">
        <v>2362.48</v>
      </c>
      <c r="AE42" s="378">
        <f>ROUND(IF(AD356=0, 0, AD42/AD356),5)</f>
        <v>1.4999999999999999E-4</v>
      </c>
      <c r="AF42" s="377">
        <v>23.62</v>
      </c>
      <c r="AG42" s="377">
        <v>764.36</v>
      </c>
      <c r="AH42" s="377">
        <v>1598.12</v>
      </c>
      <c r="AI42" s="398">
        <v>160</v>
      </c>
      <c r="AJ42" s="396">
        <v>3973.07</v>
      </c>
      <c r="AK42" s="397">
        <f>ROUND(IF(AJ356=0, 0, AJ42/AJ356),5)</f>
        <v>2.1000000000000001E-4</v>
      </c>
      <c r="AL42" s="396">
        <v>24.83</v>
      </c>
      <c r="AM42" s="396">
        <v>1242.9100000000001</v>
      </c>
      <c r="AN42" s="396">
        <v>2730.16</v>
      </c>
      <c r="AO42" s="415">
        <v>125</v>
      </c>
      <c r="AP42" s="416">
        <v>3034.74</v>
      </c>
      <c r="AQ42" s="417">
        <f>ROUND(IF(AP356=0, 0, AP42/AP356),5)</f>
        <v>1.4999999999999999E-4</v>
      </c>
      <c r="AR42" s="416">
        <v>24.28</v>
      </c>
      <c r="AS42" s="416">
        <v>978.66</v>
      </c>
      <c r="AT42" s="416">
        <v>2056.08</v>
      </c>
      <c r="AU42" s="437">
        <v>0</v>
      </c>
      <c r="AV42" s="437">
        <v>0</v>
      </c>
      <c r="AW42" s="438">
        <f>ROUND(IF(AV356=0, 0, AV42/AV356),5)</f>
        <v>0</v>
      </c>
      <c r="AX42" s="437">
        <v>0</v>
      </c>
      <c r="AY42" s="437">
        <v>0</v>
      </c>
      <c r="AZ42" s="437">
        <v>0</v>
      </c>
      <c r="BA42" s="456">
        <v>0</v>
      </c>
      <c r="BB42" s="457">
        <v>0</v>
      </c>
      <c r="BC42" s="458">
        <f>ROUND(IF(BB356=0, 0, BB42/BB356),5)</f>
        <v>0</v>
      </c>
      <c r="BD42" s="457">
        <v>0</v>
      </c>
      <c r="BE42" s="457">
        <v>0</v>
      </c>
      <c r="BF42" s="457">
        <v>0</v>
      </c>
      <c r="BG42" s="480">
        <v>50</v>
      </c>
      <c r="BH42" s="478">
        <v>1339.29</v>
      </c>
      <c r="BI42" s="479">
        <f>ROUND(IF(BH356=0, 0, BH42/BH356),5)</f>
        <v>1.3999999999999999E-4</v>
      </c>
      <c r="BJ42" s="478">
        <v>26.79</v>
      </c>
      <c r="BK42" s="478">
        <v>417.95</v>
      </c>
      <c r="BL42" s="478">
        <v>921.34</v>
      </c>
      <c r="BM42" s="6">
        <f t="shared" si="3"/>
        <v>855</v>
      </c>
      <c r="BN42" s="6">
        <f t="shared" si="3"/>
        <v>20711.009999999998</v>
      </c>
      <c r="BO42" s="8">
        <f>ROUND(IF(BN356=0, 0, BN42/BN356),5)</f>
        <v>1.2999999999999999E-4</v>
      </c>
      <c r="BP42" s="6">
        <v>24.22</v>
      </c>
      <c r="BQ42" s="6">
        <f t="shared" si="2"/>
        <v>3949.45</v>
      </c>
      <c r="BR42" s="6">
        <v>16761.560000000001</v>
      </c>
    </row>
    <row r="43" spans="1:70" x14ac:dyDescent="0.25">
      <c r="A43" s="2"/>
      <c r="B43" s="2"/>
      <c r="C43" s="2"/>
      <c r="D43" s="2" t="s">
        <v>69</v>
      </c>
      <c r="E43" s="298">
        <v>0</v>
      </c>
      <c r="F43" s="298">
        <v>0</v>
      </c>
      <c r="G43" s="299">
        <f>ROUND(IF(F356=0, 0, F43/F356),5)</f>
        <v>0</v>
      </c>
      <c r="H43" s="298">
        <v>0</v>
      </c>
      <c r="I43" s="298">
        <v>0</v>
      </c>
      <c r="J43" s="298">
        <v>0</v>
      </c>
      <c r="K43" s="317">
        <v>0</v>
      </c>
      <c r="L43" s="317">
        <v>0</v>
      </c>
      <c r="M43" s="318">
        <f>ROUND(IF(L356=0, 0, L43/L356),5)</f>
        <v>0</v>
      </c>
      <c r="N43" s="317">
        <v>0</v>
      </c>
      <c r="O43" s="317">
        <v>0</v>
      </c>
      <c r="P43" s="317">
        <v>0</v>
      </c>
      <c r="Q43" s="336">
        <v>0</v>
      </c>
      <c r="R43" s="337">
        <v>0</v>
      </c>
      <c r="S43" s="338">
        <f>ROUND(IF(R356=0, 0, R43/R356),5)</f>
        <v>0</v>
      </c>
      <c r="T43" s="337">
        <v>0</v>
      </c>
      <c r="U43" s="337">
        <v>0</v>
      </c>
      <c r="V43" s="337">
        <v>0</v>
      </c>
      <c r="W43" s="358">
        <v>0</v>
      </c>
      <c r="X43" s="358">
        <v>0</v>
      </c>
      <c r="Y43" s="359">
        <f>ROUND(IF(X356=0, 0, X43/X356),5)</f>
        <v>0</v>
      </c>
      <c r="Z43" s="358">
        <v>0</v>
      </c>
      <c r="AA43" s="358">
        <v>0</v>
      </c>
      <c r="AB43" s="358">
        <v>0</v>
      </c>
      <c r="AC43" s="377">
        <v>0</v>
      </c>
      <c r="AD43" s="377">
        <v>0</v>
      </c>
      <c r="AE43" s="378">
        <f>ROUND(IF(AD356=0, 0, AD43/AD356),5)</f>
        <v>0</v>
      </c>
      <c r="AF43" s="377">
        <v>0</v>
      </c>
      <c r="AG43" s="377">
        <v>0</v>
      </c>
      <c r="AH43" s="377">
        <v>0</v>
      </c>
      <c r="AI43" s="396">
        <v>0</v>
      </c>
      <c r="AJ43" s="396">
        <v>0</v>
      </c>
      <c r="AK43" s="397">
        <f>ROUND(IF(AJ356=0, 0, AJ43/AJ356),5)</f>
        <v>0</v>
      </c>
      <c r="AL43" s="396">
        <v>0</v>
      </c>
      <c r="AM43" s="396">
        <v>0</v>
      </c>
      <c r="AN43" s="396">
        <v>0</v>
      </c>
      <c r="AO43" s="415">
        <v>50</v>
      </c>
      <c r="AP43" s="416">
        <v>7547.08</v>
      </c>
      <c r="AQ43" s="417">
        <f>ROUND(IF(AP356=0, 0, AP43/AP356),5)</f>
        <v>3.6999999999999999E-4</v>
      </c>
      <c r="AR43" s="416">
        <v>150.94</v>
      </c>
      <c r="AS43" s="416">
        <v>3210.1</v>
      </c>
      <c r="AT43" s="416">
        <v>4336.9799999999996</v>
      </c>
      <c r="AU43" s="437">
        <v>0</v>
      </c>
      <c r="AV43" s="437">
        <v>0</v>
      </c>
      <c r="AW43" s="438">
        <f>ROUND(IF(AV356=0, 0, AV43/AV356),5)</f>
        <v>0</v>
      </c>
      <c r="AX43" s="437">
        <v>0</v>
      </c>
      <c r="AY43" s="437">
        <v>0</v>
      </c>
      <c r="AZ43" s="437">
        <v>0</v>
      </c>
      <c r="BA43" s="456">
        <v>0</v>
      </c>
      <c r="BB43" s="457">
        <v>0</v>
      </c>
      <c r="BC43" s="458">
        <f>ROUND(IF(BB356=0, 0, BB43/BB356),5)</f>
        <v>0</v>
      </c>
      <c r="BD43" s="457">
        <v>0</v>
      </c>
      <c r="BE43" s="457">
        <v>0</v>
      </c>
      <c r="BF43" s="457">
        <v>0</v>
      </c>
      <c r="BG43" s="478">
        <v>0</v>
      </c>
      <c r="BH43" s="478">
        <v>0</v>
      </c>
      <c r="BI43" s="479">
        <f>ROUND(IF(BH356=0, 0, BH43/BH356),5)</f>
        <v>0</v>
      </c>
      <c r="BJ43" s="478">
        <v>0</v>
      </c>
      <c r="BK43" s="478">
        <v>0</v>
      </c>
      <c r="BL43" s="478">
        <v>0</v>
      </c>
      <c r="BM43" s="6">
        <f t="shared" si="3"/>
        <v>50</v>
      </c>
      <c r="BN43" s="6">
        <f t="shared" si="3"/>
        <v>7547.08</v>
      </c>
      <c r="BO43" s="8">
        <f>ROUND(IF(BN356=0, 0, BN43/BN356),5)</f>
        <v>5.0000000000000002E-5</v>
      </c>
      <c r="BP43" s="6">
        <v>150.94</v>
      </c>
      <c r="BQ43" s="6">
        <f t="shared" si="2"/>
        <v>3210.1</v>
      </c>
      <c r="BR43" s="6">
        <v>4336.9799999999996</v>
      </c>
    </row>
    <row r="44" spans="1:70" x14ac:dyDescent="0.25">
      <c r="A44" s="2"/>
      <c r="B44" s="2"/>
      <c r="C44" s="2"/>
      <c r="D44" s="2" t="s">
        <v>502</v>
      </c>
      <c r="E44" s="298">
        <v>0</v>
      </c>
      <c r="F44" s="298">
        <v>0</v>
      </c>
      <c r="G44" s="299">
        <f>ROUND(IF(F356=0, 0, F44/F356),5)</f>
        <v>0</v>
      </c>
      <c r="H44" s="298">
        <v>0</v>
      </c>
      <c r="I44" s="298">
        <v>0</v>
      </c>
      <c r="J44" s="298">
        <v>0</v>
      </c>
      <c r="K44" s="317">
        <v>0</v>
      </c>
      <c r="L44" s="317">
        <v>0</v>
      </c>
      <c r="M44" s="318">
        <f>ROUND(IF(L356=0, 0, L44/L356),5)</f>
        <v>0</v>
      </c>
      <c r="N44" s="317">
        <v>0</v>
      </c>
      <c r="O44" s="317">
        <v>0</v>
      </c>
      <c r="P44" s="317">
        <v>0</v>
      </c>
      <c r="Q44" s="336">
        <v>0</v>
      </c>
      <c r="R44" s="337">
        <v>0</v>
      </c>
      <c r="S44" s="338">
        <f>ROUND(IF(R356=0, 0, R44/R356),5)</f>
        <v>0</v>
      </c>
      <c r="T44" s="337">
        <v>0</v>
      </c>
      <c r="U44" s="337">
        <v>0</v>
      </c>
      <c r="V44" s="337">
        <v>0</v>
      </c>
      <c r="W44" s="358">
        <v>0</v>
      </c>
      <c r="X44" s="358">
        <v>0</v>
      </c>
      <c r="Y44" s="359">
        <f>ROUND(IF(X356=0, 0, X44/X356),5)</f>
        <v>0</v>
      </c>
      <c r="Z44" s="358">
        <v>0</v>
      </c>
      <c r="AA44" s="358">
        <v>0</v>
      </c>
      <c r="AB44" s="358">
        <v>0</v>
      </c>
      <c r="AC44" s="377">
        <v>0</v>
      </c>
      <c r="AD44" s="377">
        <v>0</v>
      </c>
      <c r="AE44" s="378">
        <f>ROUND(IF(AD356=0, 0, AD44/AD356),5)</f>
        <v>0</v>
      </c>
      <c r="AF44" s="377">
        <v>0</v>
      </c>
      <c r="AG44" s="377">
        <v>0</v>
      </c>
      <c r="AH44" s="377">
        <v>0</v>
      </c>
      <c r="AI44" s="396">
        <v>0</v>
      </c>
      <c r="AJ44" s="396">
        <v>0</v>
      </c>
      <c r="AK44" s="397">
        <f>ROUND(IF(AJ356=0, 0, AJ44/AJ356),5)</f>
        <v>0</v>
      </c>
      <c r="AL44" s="396">
        <v>0</v>
      </c>
      <c r="AM44" s="396">
        <v>0</v>
      </c>
      <c r="AN44" s="396">
        <v>0</v>
      </c>
      <c r="AO44" s="415">
        <v>50</v>
      </c>
      <c r="AP44" s="416">
        <v>7547.08</v>
      </c>
      <c r="AQ44" s="417">
        <f>ROUND(IF(AP356=0, 0, AP44/AP356),5)</f>
        <v>3.6999999999999999E-4</v>
      </c>
      <c r="AR44" s="416">
        <v>150.94</v>
      </c>
      <c r="AS44" s="416">
        <v>1700</v>
      </c>
      <c r="AT44" s="416">
        <v>5847.08</v>
      </c>
      <c r="AU44" s="437">
        <v>0</v>
      </c>
      <c r="AV44" s="437">
        <v>0</v>
      </c>
      <c r="AW44" s="438">
        <f>ROUND(IF(AV356=0, 0, AV44/AV356),5)</f>
        <v>0</v>
      </c>
      <c r="AX44" s="437">
        <v>0</v>
      </c>
      <c r="AY44" s="437">
        <v>0</v>
      </c>
      <c r="AZ44" s="437">
        <v>0</v>
      </c>
      <c r="BA44" s="456">
        <v>0</v>
      </c>
      <c r="BB44" s="457">
        <v>0</v>
      </c>
      <c r="BC44" s="458">
        <f>ROUND(IF(BB356=0, 0, BB44/BB356),5)</f>
        <v>0</v>
      </c>
      <c r="BD44" s="457">
        <v>0</v>
      </c>
      <c r="BE44" s="457">
        <v>0</v>
      </c>
      <c r="BF44" s="457">
        <v>0</v>
      </c>
      <c r="BG44" s="478">
        <v>0</v>
      </c>
      <c r="BH44" s="478">
        <v>0</v>
      </c>
      <c r="BI44" s="479">
        <f>ROUND(IF(BH356=0, 0, BH44/BH356),5)</f>
        <v>0</v>
      </c>
      <c r="BJ44" s="478">
        <v>0</v>
      </c>
      <c r="BK44" s="478">
        <v>0</v>
      </c>
      <c r="BL44" s="478">
        <v>0</v>
      </c>
      <c r="BM44" s="6">
        <f t="shared" si="3"/>
        <v>50</v>
      </c>
      <c r="BN44" s="6">
        <f t="shared" si="3"/>
        <v>7547.08</v>
      </c>
      <c r="BO44" s="8">
        <f>ROUND(IF(BN356=0, 0, BN44/BN356),5)</f>
        <v>5.0000000000000002E-5</v>
      </c>
      <c r="BP44" s="6">
        <v>150.94</v>
      </c>
      <c r="BQ44" s="6">
        <f t="shared" si="2"/>
        <v>1700</v>
      </c>
      <c r="BR44" s="6">
        <v>5847.08</v>
      </c>
    </row>
    <row r="45" spans="1:70" x14ac:dyDescent="0.25">
      <c r="A45" s="2"/>
      <c r="B45" s="2"/>
      <c r="C45" s="2"/>
      <c r="D45" s="2" t="s">
        <v>45</v>
      </c>
      <c r="E45" s="298">
        <v>0</v>
      </c>
      <c r="F45" s="298">
        <v>0</v>
      </c>
      <c r="G45" s="299">
        <f>ROUND(IF(F356=0, 0, F45/F356),5)</f>
        <v>0</v>
      </c>
      <c r="H45" s="298">
        <v>0</v>
      </c>
      <c r="I45" s="298">
        <v>0</v>
      </c>
      <c r="J45" s="298">
        <v>0</v>
      </c>
      <c r="K45" s="317">
        <v>0</v>
      </c>
      <c r="L45" s="317">
        <v>0</v>
      </c>
      <c r="M45" s="318">
        <f>ROUND(IF(L356=0, 0, L45/L356),5)</f>
        <v>0</v>
      </c>
      <c r="N45" s="317">
        <v>0</v>
      </c>
      <c r="O45" s="317">
        <v>0</v>
      </c>
      <c r="P45" s="317">
        <v>0</v>
      </c>
      <c r="Q45" s="336">
        <v>0</v>
      </c>
      <c r="R45" s="337">
        <v>0</v>
      </c>
      <c r="S45" s="338">
        <f>ROUND(IF(R356=0, 0, R45/R356),5)</f>
        <v>0</v>
      </c>
      <c r="T45" s="337">
        <v>0</v>
      </c>
      <c r="U45" s="337">
        <v>0</v>
      </c>
      <c r="V45" s="337">
        <v>0</v>
      </c>
      <c r="W45" s="358">
        <v>0</v>
      </c>
      <c r="X45" s="358">
        <v>0</v>
      </c>
      <c r="Y45" s="359">
        <f>ROUND(IF(X356=0, 0, X45/X356),5)</f>
        <v>0</v>
      </c>
      <c r="Z45" s="358">
        <v>0</v>
      </c>
      <c r="AA45" s="358">
        <v>0</v>
      </c>
      <c r="AB45" s="358">
        <v>0</v>
      </c>
      <c r="AC45" s="379">
        <v>100</v>
      </c>
      <c r="AD45" s="377">
        <v>2947.8</v>
      </c>
      <c r="AE45" s="378">
        <f>ROUND(IF(AD356=0, 0, AD45/AD356),5)</f>
        <v>1.8000000000000001E-4</v>
      </c>
      <c r="AF45" s="377">
        <v>29.48</v>
      </c>
      <c r="AG45" s="377">
        <v>1000</v>
      </c>
      <c r="AH45" s="377">
        <v>1947.8</v>
      </c>
      <c r="AI45" s="398">
        <v>62</v>
      </c>
      <c r="AJ45" s="396">
        <v>1748.65</v>
      </c>
      <c r="AK45" s="397">
        <f>ROUND(IF(AJ356=0, 0, AJ45/AJ356),5)</f>
        <v>9.0000000000000006E-5</v>
      </c>
      <c r="AL45" s="396">
        <v>28.2</v>
      </c>
      <c r="AM45" s="396">
        <v>620</v>
      </c>
      <c r="AN45" s="396">
        <v>1128.6500000000001</v>
      </c>
      <c r="AO45" s="415">
        <v>65</v>
      </c>
      <c r="AP45" s="416">
        <v>1924.27</v>
      </c>
      <c r="AQ45" s="417">
        <f>ROUND(IF(AP356=0, 0, AP45/AP356),5)</f>
        <v>1E-4</v>
      </c>
      <c r="AR45" s="416">
        <v>29.6</v>
      </c>
      <c r="AS45" s="416">
        <v>650</v>
      </c>
      <c r="AT45" s="416">
        <v>1274.27</v>
      </c>
      <c r="AU45" s="439">
        <v>205</v>
      </c>
      <c r="AV45" s="437">
        <v>6039.27</v>
      </c>
      <c r="AW45" s="438">
        <f>ROUND(IF(AV356=0, 0, AV45/AV356),5)</f>
        <v>3.3E-4</v>
      </c>
      <c r="AX45" s="437">
        <v>29.46</v>
      </c>
      <c r="AY45" s="437">
        <v>2050</v>
      </c>
      <c r="AZ45" s="437">
        <v>3989.27</v>
      </c>
      <c r="BA45" s="456">
        <v>159</v>
      </c>
      <c r="BB45" s="457">
        <v>4695.6400000000003</v>
      </c>
      <c r="BC45" s="458">
        <f>ROUND(IF(BB356=0, 0, BB45/BB356),5)</f>
        <v>3.3E-4</v>
      </c>
      <c r="BD45" s="457">
        <v>29.53</v>
      </c>
      <c r="BE45" s="457">
        <v>1590</v>
      </c>
      <c r="BF45" s="457">
        <v>3105.64</v>
      </c>
      <c r="BG45" s="480">
        <v>25</v>
      </c>
      <c r="BH45" s="478">
        <v>744.05</v>
      </c>
      <c r="BI45" s="479">
        <f>ROUND(IF(BH356=0, 0, BH45/BH356),5)</f>
        <v>8.0000000000000007E-5</v>
      </c>
      <c r="BJ45" s="478">
        <v>29.76</v>
      </c>
      <c r="BK45" s="478">
        <v>250</v>
      </c>
      <c r="BL45" s="478">
        <v>494.05</v>
      </c>
      <c r="BM45" s="6">
        <f t="shared" si="3"/>
        <v>616</v>
      </c>
      <c r="BN45" s="6">
        <f t="shared" si="3"/>
        <v>18099.68</v>
      </c>
      <c r="BO45" s="8">
        <f>ROUND(IF(BN356=0, 0, BN45/BN356),5)</f>
        <v>1.1E-4</v>
      </c>
      <c r="BP45" s="6">
        <v>29.38</v>
      </c>
      <c r="BQ45" s="6">
        <f t="shared" si="2"/>
        <v>6160</v>
      </c>
      <c r="BR45" s="6">
        <v>11939.68</v>
      </c>
    </row>
    <row r="46" spans="1:70" x14ac:dyDescent="0.25">
      <c r="A46" s="2"/>
      <c r="B46" s="2"/>
      <c r="C46" s="2"/>
      <c r="D46" s="2" t="s">
        <v>503</v>
      </c>
      <c r="E46" s="298">
        <v>0</v>
      </c>
      <c r="F46" s="298">
        <v>0</v>
      </c>
      <c r="G46" s="299">
        <f>ROUND(IF(F356=0, 0, F46/F356),5)</f>
        <v>0</v>
      </c>
      <c r="H46" s="298">
        <v>0</v>
      </c>
      <c r="I46" s="298">
        <v>0</v>
      </c>
      <c r="J46" s="298">
        <v>0</v>
      </c>
      <c r="K46" s="317">
        <v>0</v>
      </c>
      <c r="L46" s="317">
        <v>0</v>
      </c>
      <c r="M46" s="318">
        <f>ROUND(IF(L356=0, 0, L46/L356),5)</f>
        <v>0</v>
      </c>
      <c r="N46" s="317">
        <v>0</v>
      </c>
      <c r="O46" s="317">
        <v>0</v>
      </c>
      <c r="P46" s="317">
        <v>0</v>
      </c>
      <c r="Q46" s="336">
        <v>0</v>
      </c>
      <c r="R46" s="337">
        <v>0</v>
      </c>
      <c r="S46" s="338">
        <f>ROUND(IF(R356=0, 0, R46/R356),5)</f>
        <v>0</v>
      </c>
      <c r="T46" s="337">
        <v>0</v>
      </c>
      <c r="U46" s="337">
        <v>0</v>
      </c>
      <c r="V46" s="337">
        <v>0</v>
      </c>
      <c r="W46" s="358">
        <v>0</v>
      </c>
      <c r="X46" s="358">
        <v>0</v>
      </c>
      <c r="Y46" s="359">
        <f>ROUND(IF(X356=0, 0, X46/X356),5)</f>
        <v>0</v>
      </c>
      <c r="Z46" s="358">
        <v>0</v>
      </c>
      <c r="AA46" s="358">
        <v>0</v>
      </c>
      <c r="AB46" s="358">
        <v>0</v>
      </c>
      <c r="AC46" s="377">
        <v>0</v>
      </c>
      <c r="AD46" s="377">
        <v>0</v>
      </c>
      <c r="AE46" s="378">
        <f>ROUND(IF(AD356=0, 0, AD46/AD356),5)</f>
        <v>0</v>
      </c>
      <c r="AF46" s="377">
        <v>0</v>
      </c>
      <c r="AG46" s="377">
        <v>0</v>
      </c>
      <c r="AH46" s="377">
        <v>0</v>
      </c>
      <c r="AI46" s="396">
        <v>0</v>
      </c>
      <c r="AJ46" s="396">
        <v>0</v>
      </c>
      <c r="AK46" s="397">
        <f>ROUND(IF(AJ356=0, 0, AJ46/AJ356),5)</f>
        <v>0</v>
      </c>
      <c r="AL46" s="396">
        <v>0</v>
      </c>
      <c r="AM46" s="396">
        <v>0</v>
      </c>
      <c r="AN46" s="396">
        <v>0</v>
      </c>
      <c r="AO46" s="415">
        <v>95</v>
      </c>
      <c r="AP46" s="416">
        <v>2810.35</v>
      </c>
      <c r="AQ46" s="417">
        <f>ROUND(IF(AP356=0, 0, AP46/AP356),5)</f>
        <v>1.3999999999999999E-4</v>
      </c>
      <c r="AR46" s="416">
        <v>29.58</v>
      </c>
      <c r="AS46" s="416">
        <v>950</v>
      </c>
      <c r="AT46" s="416">
        <v>1860.35</v>
      </c>
      <c r="AU46" s="439">
        <v>110</v>
      </c>
      <c r="AV46" s="437">
        <v>3242.2</v>
      </c>
      <c r="AW46" s="438">
        <f>ROUND(IF(AV356=0, 0, AV46/AV356),5)</f>
        <v>1.8000000000000001E-4</v>
      </c>
      <c r="AX46" s="437">
        <v>29.47</v>
      </c>
      <c r="AY46" s="437">
        <v>1100</v>
      </c>
      <c r="AZ46" s="437">
        <v>2142.1999999999998</v>
      </c>
      <c r="BA46" s="456">
        <v>224</v>
      </c>
      <c r="BB46" s="457">
        <v>6600.07</v>
      </c>
      <c r="BC46" s="458">
        <f>ROUND(IF(BB356=0, 0, BB46/BB356),5)</f>
        <v>4.6999999999999999E-4</v>
      </c>
      <c r="BD46" s="457">
        <v>29.46</v>
      </c>
      <c r="BE46" s="457">
        <v>2240</v>
      </c>
      <c r="BF46" s="457">
        <v>4360.07</v>
      </c>
      <c r="BG46" s="480">
        <v>25</v>
      </c>
      <c r="BH46" s="478">
        <v>744.05</v>
      </c>
      <c r="BI46" s="479">
        <f>ROUND(IF(BH356=0, 0, BH46/BH356),5)</f>
        <v>8.0000000000000007E-5</v>
      </c>
      <c r="BJ46" s="478">
        <v>29.76</v>
      </c>
      <c r="BK46" s="478">
        <v>250</v>
      </c>
      <c r="BL46" s="478">
        <v>494.05</v>
      </c>
      <c r="BM46" s="6">
        <f t="shared" si="3"/>
        <v>454</v>
      </c>
      <c r="BN46" s="6">
        <f t="shared" si="3"/>
        <v>13396.67</v>
      </c>
      <c r="BO46" s="8">
        <f>ROUND(IF(BN356=0, 0, BN46/BN356),5)</f>
        <v>8.0000000000000007E-5</v>
      </c>
      <c r="BP46" s="6">
        <v>29.51</v>
      </c>
      <c r="BQ46" s="6">
        <f t="shared" si="2"/>
        <v>4540</v>
      </c>
      <c r="BR46" s="6">
        <v>8856.67</v>
      </c>
    </row>
    <row r="47" spans="1:70" x14ac:dyDescent="0.25">
      <c r="A47" s="2"/>
      <c r="B47" s="2"/>
      <c r="C47" s="2"/>
      <c r="D47" s="2" t="s">
        <v>46</v>
      </c>
      <c r="E47" s="298">
        <v>0</v>
      </c>
      <c r="F47" s="298">
        <v>0</v>
      </c>
      <c r="G47" s="299">
        <f>ROUND(IF(F356=0, 0, F47/F356),5)</f>
        <v>0</v>
      </c>
      <c r="H47" s="298">
        <v>0</v>
      </c>
      <c r="I47" s="298">
        <v>0</v>
      </c>
      <c r="J47" s="298">
        <v>0</v>
      </c>
      <c r="K47" s="317">
        <v>0</v>
      </c>
      <c r="L47" s="317">
        <v>0</v>
      </c>
      <c r="M47" s="318">
        <f>ROUND(IF(L356=0, 0, L47/L356),5)</f>
        <v>0</v>
      </c>
      <c r="N47" s="317">
        <v>0</v>
      </c>
      <c r="O47" s="317">
        <v>0</v>
      </c>
      <c r="P47" s="317">
        <v>0</v>
      </c>
      <c r="Q47" s="336">
        <v>0</v>
      </c>
      <c r="R47" s="337">
        <v>0</v>
      </c>
      <c r="S47" s="338">
        <f>ROUND(IF(R356=0, 0, R47/R356),5)</f>
        <v>0</v>
      </c>
      <c r="T47" s="337">
        <v>0</v>
      </c>
      <c r="U47" s="337">
        <v>0</v>
      </c>
      <c r="V47" s="337">
        <v>0</v>
      </c>
      <c r="W47" s="358">
        <v>0</v>
      </c>
      <c r="X47" s="358">
        <v>0</v>
      </c>
      <c r="Y47" s="359">
        <f>ROUND(IF(X356=0, 0, X47/X356),5)</f>
        <v>0</v>
      </c>
      <c r="Z47" s="358">
        <v>0</v>
      </c>
      <c r="AA47" s="358">
        <v>0</v>
      </c>
      <c r="AB47" s="358">
        <v>0</v>
      </c>
      <c r="AC47" s="377">
        <v>0</v>
      </c>
      <c r="AD47" s="377">
        <v>0</v>
      </c>
      <c r="AE47" s="378">
        <f>ROUND(IF(AD356=0, 0, AD47/AD356),5)</f>
        <v>0</v>
      </c>
      <c r="AF47" s="377">
        <v>0</v>
      </c>
      <c r="AG47" s="377">
        <v>0</v>
      </c>
      <c r="AH47" s="377">
        <v>0</v>
      </c>
      <c r="AI47" s="398">
        <v>12</v>
      </c>
      <c r="AJ47" s="396">
        <v>298.51</v>
      </c>
      <c r="AK47" s="397">
        <f>ROUND(IF(AJ356=0, 0, AJ47/AJ356),5)</f>
        <v>2.0000000000000002E-5</v>
      </c>
      <c r="AL47" s="396">
        <v>24.88</v>
      </c>
      <c r="AM47" s="396">
        <v>240</v>
      </c>
      <c r="AN47" s="396">
        <v>58.51</v>
      </c>
      <c r="AO47" s="415">
        <v>0</v>
      </c>
      <c r="AP47" s="416">
        <v>0</v>
      </c>
      <c r="AQ47" s="417">
        <f>ROUND(IF(AP356=0, 0, AP47/AP356),5)</f>
        <v>0</v>
      </c>
      <c r="AR47" s="416">
        <v>0</v>
      </c>
      <c r="AS47" s="416">
        <v>0</v>
      </c>
      <c r="AT47" s="416">
        <v>0</v>
      </c>
      <c r="AU47" s="437">
        <v>0</v>
      </c>
      <c r="AV47" s="437">
        <v>0</v>
      </c>
      <c r="AW47" s="438">
        <f>ROUND(IF(AV356=0, 0, AV47/AV356),5)</f>
        <v>0</v>
      </c>
      <c r="AX47" s="437">
        <v>0</v>
      </c>
      <c r="AY47" s="437">
        <v>0</v>
      </c>
      <c r="AZ47" s="437">
        <v>0</v>
      </c>
      <c r="BA47" s="456">
        <v>0</v>
      </c>
      <c r="BB47" s="457">
        <v>0</v>
      </c>
      <c r="BC47" s="458">
        <f>ROUND(IF(BB356=0, 0, BB47/BB356),5)</f>
        <v>0</v>
      </c>
      <c r="BD47" s="457">
        <v>0</v>
      </c>
      <c r="BE47" s="457">
        <v>0</v>
      </c>
      <c r="BF47" s="457">
        <v>0</v>
      </c>
      <c r="BG47" s="478">
        <v>0</v>
      </c>
      <c r="BH47" s="478">
        <v>0</v>
      </c>
      <c r="BI47" s="479">
        <f>ROUND(IF(BH356=0, 0, BH47/BH356),5)</f>
        <v>0</v>
      </c>
      <c r="BJ47" s="478">
        <v>0</v>
      </c>
      <c r="BK47" s="478">
        <v>0</v>
      </c>
      <c r="BL47" s="478">
        <v>0</v>
      </c>
      <c r="BM47" s="6">
        <f t="shared" si="3"/>
        <v>12</v>
      </c>
      <c r="BN47" s="6">
        <f t="shared" si="3"/>
        <v>298.51</v>
      </c>
      <c r="BO47" s="8">
        <f>ROUND(IF(BN356=0, 0, BN47/BN356),5)</f>
        <v>0</v>
      </c>
      <c r="BP47" s="6">
        <v>24.88</v>
      </c>
      <c r="BQ47" s="6">
        <f t="shared" si="2"/>
        <v>240</v>
      </c>
      <c r="BR47" s="6">
        <v>58.51</v>
      </c>
    </row>
    <row r="48" spans="1:70" x14ac:dyDescent="0.25">
      <c r="A48" s="2"/>
      <c r="B48" s="2"/>
      <c r="C48" s="2"/>
      <c r="D48" s="2" t="s">
        <v>47</v>
      </c>
      <c r="E48" s="298">
        <v>0</v>
      </c>
      <c r="F48" s="298">
        <v>0</v>
      </c>
      <c r="G48" s="299">
        <f>ROUND(IF(F356=0, 0, F48/F356),5)</f>
        <v>0</v>
      </c>
      <c r="H48" s="298">
        <v>0</v>
      </c>
      <c r="I48" s="298">
        <v>0</v>
      </c>
      <c r="J48" s="298">
        <v>0</v>
      </c>
      <c r="K48" s="317">
        <v>0</v>
      </c>
      <c r="L48" s="317">
        <v>0</v>
      </c>
      <c r="M48" s="318">
        <f>ROUND(IF(L356=0, 0, L48/L356),5)</f>
        <v>0</v>
      </c>
      <c r="N48" s="317">
        <v>0</v>
      </c>
      <c r="O48" s="317">
        <v>0</v>
      </c>
      <c r="P48" s="317">
        <v>0</v>
      </c>
      <c r="Q48" s="336">
        <v>0</v>
      </c>
      <c r="R48" s="337">
        <v>0</v>
      </c>
      <c r="S48" s="338">
        <f>ROUND(IF(R356=0, 0, R48/R356),5)</f>
        <v>0</v>
      </c>
      <c r="T48" s="337">
        <v>0</v>
      </c>
      <c r="U48" s="337">
        <v>0</v>
      </c>
      <c r="V48" s="337">
        <v>0</v>
      </c>
      <c r="W48" s="358">
        <v>0</v>
      </c>
      <c r="X48" s="358">
        <v>0</v>
      </c>
      <c r="Y48" s="359">
        <f>ROUND(IF(X356=0, 0, X48/X356),5)</f>
        <v>0</v>
      </c>
      <c r="Z48" s="358">
        <v>0</v>
      </c>
      <c r="AA48" s="358">
        <v>0</v>
      </c>
      <c r="AB48" s="358">
        <v>0</v>
      </c>
      <c r="AC48" s="379">
        <v>100</v>
      </c>
      <c r="AD48" s="377">
        <v>2947.8</v>
      </c>
      <c r="AE48" s="378">
        <f>ROUND(IF(AD356=0, 0, AD48/AD356),5)</f>
        <v>1.8000000000000001E-4</v>
      </c>
      <c r="AF48" s="377">
        <v>29.48</v>
      </c>
      <c r="AG48" s="377">
        <v>1000</v>
      </c>
      <c r="AH48" s="377">
        <v>1947.8</v>
      </c>
      <c r="AI48" s="396">
        <v>0</v>
      </c>
      <c r="AJ48" s="396">
        <v>0</v>
      </c>
      <c r="AK48" s="397">
        <f>ROUND(IF(AJ356=0, 0, AJ48/AJ356),5)</f>
        <v>0</v>
      </c>
      <c r="AL48" s="396">
        <v>0</v>
      </c>
      <c r="AM48" s="396">
        <v>0</v>
      </c>
      <c r="AN48" s="396">
        <v>0</v>
      </c>
      <c r="AO48" s="415">
        <v>420</v>
      </c>
      <c r="AP48" s="416">
        <v>14353.79</v>
      </c>
      <c r="AQ48" s="417">
        <f>ROUND(IF(AP356=0, 0, AP48/AP356),5)</f>
        <v>7.1000000000000002E-4</v>
      </c>
      <c r="AR48" s="416">
        <v>34.18</v>
      </c>
      <c r="AS48" s="416">
        <v>4200</v>
      </c>
      <c r="AT48" s="416">
        <v>10153.790000000001</v>
      </c>
      <c r="AU48" s="437">
        <v>0</v>
      </c>
      <c r="AV48" s="437">
        <v>0</v>
      </c>
      <c r="AW48" s="438">
        <f>ROUND(IF(AV356=0, 0, AV48/AV356),5)</f>
        <v>0</v>
      </c>
      <c r="AX48" s="437">
        <v>0</v>
      </c>
      <c r="AY48" s="437">
        <v>0</v>
      </c>
      <c r="AZ48" s="437">
        <v>0</v>
      </c>
      <c r="BA48" s="456">
        <v>0</v>
      </c>
      <c r="BB48" s="457">
        <v>0</v>
      </c>
      <c r="BC48" s="458">
        <f>ROUND(IF(BB356=0, 0, BB48/BB356),5)</f>
        <v>0</v>
      </c>
      <c r="BD48" s="457">
        <v>0</v>
      </c>
      <c r="BE48" s="457">
        <v>0</v>
      </c>
      <c r="BF48" s="457">
        <v>0</v>
      </c>
      <c r="BG48" s="478">
        <v>0</v>
      </c>
      <c r="BH48" s="478">
        <v>0</v>
      </c>
      <c r="BI48" s="479">
        <f>ROUND(IF(BH356=0, 0, BH48/BH356),5)</f>
        <v>0</v>
      </c>
      <c r="BJ48" s="478">
        <v>0</v>
      </c>
      <c r="BK48" s="478">
        <v>0</v>
      </c>
      <c r="BL48" s="478">
        <v>0</v>
      </c>
      <c r="BM48" s="6">
        <f t="shared" si="3"/>
        <v>520</v>
      </c>
      <c r="BN48" s="6">
        <f t="shared" si="3"/>
        <v>17301.59</v>
      </c>
      <c r="BO48" s="8">
        <f>ROUND(IF(BN356=0, 0, BN48/BN356),5)</f>
        <v>1.1E-4</v>
      </c>
      <c r="BP48" s="6">
        <v>33.270000000000003</v>
      </c>
      <c r="BQ48" s="6">
        <f t="shared" si="2"/>
        <v>5200</v>
      </c>
      <c r="BR48" s="6">
        <v>12101.59</v>
      </c>
    </row>
    <row r="49" spans="1:70" x14ac:dyDescent="0.25">
      <c r="A49" s="2"/>
      <c r="B49" s="2"/>
      <c r="C49" s="2"/>
      <c r="D49" s="2" t="s">
        <v>48</v>
      </c>
      <c r="E49" s="300">
        <v>3240</v>
      </c>
      <c r="F49" s="298">
        <v>175060.17</v>
      </c>
      <c r="G49" s="299">
        <f>ROUND(IF(F356=0, 0, F49/F356),5)</f>
        <v>1.014E-2</v>
      </c>
      <c r="H49" s="298">
        <v>54.03</v>
      </c>
      <c r="I49" s="298">
        <v>51951.65</v>
      </c>
      <c r="J49" s="298">
        <v>123108.52</v>
      </c>
      <c r="K49" s="319">
        <v>3290</v>
      </c>
      <c r="L49" s="317">
        <v>177886.57</v>
      </c>
      <c r="M49" s="318">
        <f>ROUND(IF(L356=0, 0, L49/L356),5)</f>
        <v>1.7000000000000001E-2</v>
      </c>
      <c r="N49" s="317">
        <v>54.07</v>
      </c>
      <c r="O49" s="317">
        <v>52999.61</v>
      </c>
      <c r="P49" s="317">
        <v>124886.96</v>
      </c>
      <c r="Q49" s="336">
        <v>3480</v>
      </c>
      <c r="R49" s="337">
        <v>190248.38</v>
      </c>
      <c r="S49" s="338">
        <f>ROUND(IF(R356=0, 0, R49/R356),5)</f>
        <v>9.3100000000000006E-3</v>
      </c>
      <c r="T49" s="337">
        <v>54.67</v>
      </c>
      <c r="U49" s="337">
        <v>56140.88</v>
      </c>
      <c r="V49" s="337">
        <v>134107.5</v>
      </c>
      <c r="W49" s="360">
        <v>3260</v>
      </c>
      <c r="X49" s="358">
        <v>181351.11</v>
      </c>
      <c r="Y49" s="359">
        <f>ROUND(IF(X356=0, 0, X49/X356),5)</f>
        <v>1.038E-2</v>
      </c>
      <c r="Z49" s="358">
        <v>55.63</v>
      </c>
      <c r="AA49" s="358">
        <v>52781.68</v>
      </c>
      <c r="AB49" s="358">
        <v>128569.43</v>
      </c>
      <c r="AC49" s="379">
        <v>4690</v>
      </c>
      <c r="AD49" s="377">
        <v>256295.08</v>
      </c>
      <c r="AE49" s="378">
        <f>ROUND(IF(AD356=0, 0, AD49/AD356),5)</f>
        <v>1.5810000000000001E-2</v>
      </c>
      <c r="AF49" s="377">
        <v>54.65</v>
      </c>
      <c r="AG49" s="377">
        <v>76393.84</v>
      </c>
      <c r="AH49" s="377">
        <v>179901.24</v>
      </c>
      <c r="AI49" s="398">
        <v>4010</v>
      </c>
      <c r="AJ49" s="396">
        <v>219343.84</v>
      </c>
      <c r="AK49" s="397">
        <f>ROUND(IF(AJ356=0, 0, AJ49/AJ356),5)</f>
        <v>1.172E-2</v>
      </c>
      <c r="AL49" s="396">
        <v>54.7</v>
      </c>
      <c r="AM49" s="396">
        <v>65600.84</v>
      </c>
      <c r="AN49" s="396">
        <v>153743</v>
      </c>
      <c r="AO49" s="415">
        <v>4000</v>
      </c>
      <c r="AP49" s="416">
        <v>219026.32</v>
      </c>
      <c r="AQ49" s="417">
        <f>ROUND(IF(AP356=0, 0, AP49/AP356),5)</f>
        <v>1.086E-2</v>
      </c>
      <c r="AR49" s="416">
        <v>54.76</v>
      </c>
      <c r="AS49" s="416">
        <v>65747.81</v>
      </c>
      <c r="AT49" s="416">
        <v>153278.51</v>
      </c>
      <c r="AU49" s="439">
        <v>1180</v>
      </c>
      <c r="AV49" s="437">
        <v>64301.56</v>
      </c>
      <c r="AW49" s="438">
        <f>ROUND(IF(AV356=0, 0, AV49/AV356),5)</f>
        <v>3.5599999999999998E-3</v>
      </c>
      <c r="AX49" s="437">
        <v>54.49</v>
      </c>
      <c r="AY49" s="437">
        <v>19416.73</v>
      </c>
      <c r="AZ49" s="437">
        <v>44884.83</v>
      </c>
      <c r="BA49" s="456">
        <v>1260</v>
      </c>
      <c r="BB49" s="457">
        <v>68847.91</v>
      </c>
      <c r="BC49" s="458">
        <f>ROUND(IF(BB356=0, 0, BB49/BB356),5)</f>
        <v>4.8799999999999998E-3</v>
      </c>
      <c r="BD49" s="457">
        <v>54.64</v>
      </c>
      <c r="BE49" s="457">
        <v>20749.919999999998</v>
      </c>
      <c r="BF49" s="457">
        <v>48097.99</v>
      </c>
      <c r="BG49" s="480">
        <v>800</v>
      </c>
      <c r="BH49" s="478">
        <v>43955.26</v>
      </c>
      <c r="BI49" s="479">
        <f>ROUND(IF(BH356=0, 0, BH49/BH356),5)</f>
        <v>4.7200000000000002E-3</v>
      </c>
      <c r="BJ49" s="478">
        <v>54.94</v>
      </c>
      <c r="BK49" s="478">
        <v>13178.77</v>
      </c>
      <c r="BL49" s="478">
        <v>30776.49</v>
      </c>
      <c r="BM49" s="291">
        <f t="shared" si="3"/>
        <v>29210</v>
      </c>
      <c r="BN49" s="6">
        <f t="shared" si="3"/>
        <v>1596316.2</v>
      </c>
      <c r="BO49" s="8">
        <f>ROUND(IF(BN356=0, 0, BN49/BN356),5)</f>
        <v>9.8399999999999998E-3</v>
      </c>
      <c r="BP49" s="6">
        <v>54.65</v>
      </c>
      <c r="BQ49" s="6">
        <f t="shared" si="2"/>
        <v>474961.73</v>
      </c>
      <c r="BR49" s="6">
        <v>1121354.47</v>
      </c>
    </row>
    <row r="50" spans="1:70" x14ac:dyDescent="0.25">
      <c r="A50" s="2"/>
      <c r="B50" s="2"/>
      <c r="C50" s="2"/>
      <c r="D50" s="2" t="s">
        <v>49</v>
      </c>
      <c r="E50" s="300">
        <v>17100</v>
      </c>
      <c r="F50" s="298">
        <v>424442.4</v>
      </c>
      <c r="G50" s="299">
        <f>ROUND(IF(F356=0, 0, F50/F356),5)</f>
        <v>2.4590000000000001E-2</v>
      </c>
      <c r="H50" s="298">
        <v>24.82</v>
      </c>
      <c r="I50" s="298">
        <v>256500</v>
      </c>
      <c r="J50" s="298">
        <v>167942.39999999999</v>
      </c>
      <c r="K50" s="319">
        <v>15720</v>
      </c>
      <c r="L50" s="317">
        <v>390543.21</v>
      </c>
      <c r="M50" s="318">
        <f>ROUND(IF(L356=0, 0, L50/L356),5)</f>
        <v>3.7330000000000002E-2</v>
      </c>
      <c r="N50" s="317">
        <v>24.84</v>
      </c>
      <c r="O50" s="317">
        <v>235800</v>
      </c>
      <c r="P50" s="317">
        <v>154743.21</v>
      </c>
      <c r="Q50" s="336">
        <v>13980</v>
      </c>
      <c r="R50" s="337">
        <v>351173.56</v>
      </c>
      <c r="S50" s="338">
        <f>ROUND(IF(R356=0, 0, R50/R356),5)</f>
        <v>1.7180000000000001E-2</v>
      </c>
      <c r="T50" s="337">
        <v>25.12</v>
      </c>
      <c r="U50" s="337">
        <v>209700</v>
      </c>
      <c r="V50" s="337">
        <v>141473.56</v>
      </c>
      <c r="W50" s="360">
        <v>12660</v>
      </c>
      <c r="X50" s="358">
        <v>335192.3</v>
      </c>
      <c r="Y50" s="359">
        <f>ROUND(IF(X356=0, 0, X50/X356),5)</f>
        <v>1.9189999999999999E-2</v>
      </c>
      <c r="Z50" s="358">
        <v>26.48</v>
      </c>
      <c r="AA50" s="358">
        <v>189900</v>
      </c>
      <c r="AB50" s="358">
        <v>145292.29999999999</v>
      </c>
      <c r="AC50" s="379">
        <v>12860</v>
      </c>
      <c r="AD50" s="377">
        <v>322813.34000000003</v>
      </c>
      <c r="AE50" s="378">
        <f>ROUND(IF(AD356=0, 0, AD50/AD356),5)</f>
        <v>1.9910000000000001E-2</v>
      </c>
      <c r="AF50" s="377">
        <v>25.1</v>
      </c>
      <c r="AG50" s="377">
        <v>192900</v>
      </c>
      <c r="AH50" s="377">
        <v>129913.34</v>
      </c>
      <c r="AI50" s="398">
        <v>11940</v>
      </c>
      <c r="AJ50" s="396">
        <v>299997.40000000002</v>
      </c>
      <c r="AK50" s="397">
        <f>ROUND(IF(AJ356=0, 0, AJ50/AJ356),5)</f>
        <v>1.6029999999999999E-2</v>
      </c>
      <c r="AL50" s="396">
        <v>25.13</v>
      </c>
      <c r="AM50" s="396">
        <v>179100</v>
      </c>
      <c r="AN50" s="396">
        <v>120897.4</v>
      </c>
      <c r="AO50" s="415">
        <v>13660</v>
      </c>
      <c r="AP50" s="416">
        <v>344039.44</v>
      </c>
      <c r="AQ50" s="417">
        <f>ROUND(IF(AP356=0, 0, AP50/AP356),5)</f>
        <v>1.7069999999999998E-2</v>
      </c>
      <c r="AR50" s="416">
        <v>25.19</v>
      </c>
      <c r="AS50" s="416">
        <v>204900</v>
      </c>
      <c r="AT50" s="416">
        <v>139139.44</v>
      </c>
      <c r="AU50" s="439">
        <v>15495</v>
      </c>
      <c r="AV50" s="437">
        <v>388006.17</v>
      </c>
      <c r="AW50" s="438">
        <f>ROUND(IF(AV356=0, 0, AV50/AV356),5)</f>
        <v>2.1510000000000001E-2</v>
      </c>
      <c r="AX50" s="437">
        <v>25.04</v>
      </c>
      <c r="AY50" s="437">
        <v>232425</v>
      </c>
      <c r="AZ50" s="437">
        <v>155581.17000000001</v>
      </c>
      <c r="BA50" s="456">
        <v>9770</v>
      </c>
      <c r="BB50" s="457">
        <v>244900.22</v>
      </c>
      <c r="BC50" s="458">
        <f>ROUND(IF(BB356=0, 0, BB50/BB356),5)</f>
        <v>1.736E-2</v>
      </c>
      <c r="BD50" s="457">
        <v>25.07</v>
      </c>
      <c r="BE50" s="457">
        <v>146550</v>
      </c>
      <c r="BF50" s="457">
        <v>98350.22</v>
      </c>
      <c r="BG50" s="480">
        <v>4475</v>
      </c>
      <c r="BH50" s="478">
        <v>112977.71</v>
      </c>
      <c r="BI50" s="479">
        <f>ROUND(IF(BH356=0, 0, BH50/BH356),5)</f>
        <v>1.213E-2</v>
      </c>
      <c r="BJ50" s="478">
        <v>25.25</v>
      </c>
      <c r="BK50" s="478">
        <v>67125</v>
      </c>
      <c r="BL50" s="478">
        <v>45852.71</v>
      </c>
      <c r="BM50" s="291">
        <f t="shared" si="3"/>
        <v>127660</v>
      </c>
      <c r="BN50" s="6">
        <f t="shared" si="3"/>
        <v>3214085.75</v>
      </c>
      <c r="BO50" s="8">
        <f>ROUND(IF(BN356=0, 0, BN50/BN356),5)</f>
        <v>1.9820000000000001E-2</v>
      </c>
      <c r="BP50" s="6">
        <v>25.18</v>
      </c>
      <c r="BQ50" s="6">
        <f t="shared" si="2"/>
        <v>1914900</v>
      </c>
      <c r="BR50" s="6">
        <v>1299185.75</v>
      </c>
    </row>
    <row r="51" spans="1:70" x14ac:dyDescent="0.25">
      <c r="A51" s="2"/>
      <c r="B51" s="2"/>
      <c r="C51" s="2"/>
      <c r="D51" s="2" t="s">
        <v>50</v>
      </c>
      <c r="E51" s="300">
        <v>125</v>
      </c>
      <c r="F51" s="298">
        <v>3102.72</v>
      </c>
      <c r="G51" s="299">
        <f>ROUND(IF(F356=0, 0, F51/F356),5)</f>
        <v>1.8000000000000001E-4</v>
      </c>
      <c r="H51" s="298">
        <v>24.82</v>
      </c>
      <c r="I51" s="298">
        <v>0</v>
      </c>
      <c r="J51" s="298">
        <v>3102.72</v>
      </c>
      <c r="K51" s="319">
        <v>100</v>
      </c>
      <c r="L51" s="317">
        <v>2484.3000000000002</v>
      </c>
      <c r="M51" s="318">
        <f>ROUND(IF(L356=0, 0, L51/L356),5)</f>
        <v>2.4000000000000001E-4</v>
      </c>
      <c r="N51" s="317">
        <v>24.84</v>
      </c>
      <c r="O51" s="317">
        <v>0</v>
      </c>
      <c r="P51" s="317">
        <v>2484.3000000000002</v>
      </c>
      <c r="Q51" s="336">
        <v>100</v>
      </c>
      <c r="R51" s="337">
        <v>2513.84</v>
      </c>
      <c r="S51" s="338">
        <f>ROUND(IF(R356=0, 0, R51/R356),5)</f>
        <v>1.2E-4</v>
      </c>
      <c r="T51" s="337">
        <v>25.14</v>
      </c>
      <c r="U51" s="337">
        <v>0</v>
      </c>
      <c r="V51" s="337">
        <v>2513.84</v>
      </c>
      <c r="W51" s="360">
        <v>100</v>
      </c>
      <c r="X51" s="358">
        <v>5203.99</v>
      </c>
      <c r="Y51" s="359">
        <f>ROUND(IF(X356=0, 0, X51/X356),5)</f>
        <v>2.9999999999999997E-4</v>
      </c>
      <c r="Z51" s="358">
        <v>52.04</v>
      </c>
      <c r="AA51" s="358">
        <v>0</v>
      </c>
      <c r="AB51" s="358">
        <v>5203.99</v>
      </c>
      <c r="AC51" s="379">
        <v>50</v>
      </c>
      <c r="AD51" s="377">
        <v>1257.1500000000001</v>
      </c>
      <c r="AE51" s="378">
        <f>ROUND(IF(AD356=0, 0, AD51/AD356),5)</f>
        <v>8.0000000000000007E-5</v>
      </c>
      <c r="AF51" s="377">
        <v>25.14</v>
      </c>
      <c r="AG51" s="377">
        <v>0</v>
      </c>
      <c r="AH51" s="377">
        <v>1257.1500000000001</v>
      </c>
      <c r="AI51" s="398">
        <v>100</v>
      </c>
      <c r="AJ51" s="396">
        <v>2513.79</v>
      </c>
      <c r="AK51" s="397">
        <f>ROUND(IF(AJ356=0, 0, AJ51/AJ356),5)</f>
        <v>1.2999999999999999E-4</v>
      </c>
      <c r="AL51" s="396">
        <v>25.14</v>
      </c>
      <c r="AM51" s="396">
        <v>0</v>
      </c>
      <c r="AN51" s="396">
        <v>2513.79</v>
      </c>
      <c r="AO51" s="415">
        <v>185</v>
      </c>
      <c r="AP51" s="416">
        <v>4741.32</v>
      </c>
      <c r="AQ51" s="417">
        <f>ROUND(IF(AP356=0, 0, AP51/AP356),5)</f>
        <v>2.4000000000000001E-4</v>
      </c>
      <c r="AR51" s="416">
        <v>25.63</v>
      </c>
      <c r="AS51" s="416">
        <v>0</v>
      </c>
      <c r="AT51" s="416">
        <v>4741.32</v>
      </c>
      <c r="AU51" s="439">
        <v>74</v>
      </c>
      <c r="AV51" s="437">
        <v>1853.12</v>
      </c>
      <c r="AW51" s="438">
        <f>ROUND(IF(AV356=0, 0, AV51/AV356),5)</f>
        <v>1E-4</v>
      </c>
      <c r="AX51" s="437">
        <v>25.04</v>
      </c>
      <c r="AY51" s="437">
        <v>0</v>
      </c>
      <c r="AZ51" s="437">
        <v>1853.12</v>
      </c>
      <c r="BA51" s="456">
        <v>50</v>
      </c>
      <c r="BB51" s="457">
        <v>1257.24</v>
      </c>
      <c r="BC51" s="458">
        <f>ROUND(IF(BB356=0, 0, BB51/BB356),5)</f>
        <v>9.0000000000000006E-5</v>
      </c>
      <c r="BD51" s="457">
        <v>25.14</v>
      </c>
      <c r="BE51" s="457">
        <v>0</v>
      </c>
      <c r="BF51" s="457">
        <v>1257.24</v>
      </c>
      <c r="BG51" s="480">
        <v>50</v>
      </c>
      <c r="BH51" s="478">
        <v>1262.76</v>
      </c>
      <c r="BI51" s="479">
        <f>ROUND(IF(BH356=0, 0, BH51/BH356),5)</f>
        <v>1.3999999999999999E-4</v>
      </c>
      <c r="BJ51" s="478">
        <v>25.26</v>
      </c>
      <c r="BK51" s="478">
        <v>0</v>
      </c>
      <c r="BL51" s="478">
        <v>1262.76</v>
      </c>
      <c r="BM51" s="291">
        <f t="shared" si="3"/>
        <v>934</v>
      </c>
      <c r="BN51" s="6">
        <f t="shared" si="3"/>
        <v>26190.23</v>
      </c>
      <c r="BO51" s="8">
        <f>ROUND(IF(BN356=0, 0, BN51/BN356),5)</f>
        <v>1.6000000000000001E-4</v>
      </c>
      <c r="BP51" s="6">
        <v>28.04</v>
      </c>
      <c r="BQ51" s="6">
        <f t="shared" si="2"/>
        <v>0</v>
      </c>
      <c r="BR51" s="6">
        <v>26190.23</v>
      </c>
    </row>
    <row r="52" spans="1:70" x14ac:dyDescent="0.25">
      <c r="A52" s="2"/>
      <c r="B52" s="2"/>
      <c r="C52" s="2"/>
      <c r="D52" s="2" t="s">
        <v>51</v>
      </c>
      <c r="E52" s="300">
        <v>14900</v>
      </c>
      <c r="F52" s="298">
        <v>435050.8</v>
      </c>
      <c r="G52" s="299">
        <f>ROUND(IF(F356=0, 0, F52/F356),5)</f>
        <v>2.52E-2</v>
      </c>
      <c r="H52" s="298">
        <v>29.2</v>
      </c>
      <c r="I52" s="298">
        <v>0</v>
      </c>
      <c r="J52" s="298">
        <v>435050.8</v>
      </c>
      <c r="K52" s="319">
        <v>9000</v>
      </c>
      <c r="L52" s="317">
        <v>263030</v>
      </c>
      <c r="M52" s="318">
        <f>ROUND(IF(L356=0, 0, L52/L356),5)</f>
        <v>2.5139999999999999E-2</v>
      </c>
      <c r="N52" s="317">
        <v>29.23</v>
      </c>
      <c r="O52" s="317">
        <v>0</v>
      </c>
      <c r="P52" s="317">
        <v>263030</v>
      </c>
      <c r="Q52" s="336">
        <v>13500</v>
      </c>
      <c r="R52" s="337">
        <v>398922</v>
      </c>
      <c r="S52" s="338">
        <f>ROUND(IF(R356=0, 0, R52/R356),5)</f>
        <v>1.951E-2</v>
      </c>
      <c r="T52" s="337">
        <v>29.55</v>
      </c>
      <c r="U52" s="337">
        <v>0</v>
      </c>
      <c r="V52" s="337">
        <v>398922</v>
      </c>
      <c r="W52" s="360">
        <v>13500</v>
      </c>
      <c r="X52" s="358">
        <v>413974.2</v>
      </c>
      <c r="Y52" s="359">
        <f>ROUND(IF(X356=0, 0, X52/X356),5)</f>
        <v>2.3699999999999999E-2</v>
      </c>
      <c r="Z52" s="358">
        <v>30.66</v>
      </c>
      <c r="AA52" s="358">
        <v>0</v>
      </c>
      <c r="AB52" s="358">
        <v>413974.2</v>
      </c>
      <c r="AC52" s="379">
        <v>13000</v>
      </c>
      <c r="AD52" s="377">
        <v>383852</v>
      </c>
      <c r="AE52" s="378">
        <f>ROUND(IF(AD356=0, 0, AD52/AD356),5)</f>
        <v>2.368E-2</v>
      </c>
      <c r="AF52" s="377">
        <v>29.53</v>
      </c>
      <c r="AG52" s="377">
        <v>20900</v>
      </c>
      <c r="AH52" s="377">
        <v>362952</v>
      </c>
      <c r="AI52" s="398">
        <v>13250</v>
      </c>
      <c r="AJ52" s="396">
        <v>392122.5</v>
      </c>
      <c r="AK52" s="397">
        <f>ROUND(IF(AJ356=0, 0, AJ52/AJ356),5)</f>
        <v>2.095E-2</v>
      </c>
      <c r="AL52" s="396">
        <v>29.59</v>
      </c>
      <c r="AM52" s="396">
        <v>900</v>
      </c>
      <c r="AN52" s="396">
        <v>391222.5</v>
      </c>
      <c r="AO52" s="415">
        <v>14500</v>
      </c>
      <c r="AP52" s="416">
        <v>429705</v>
      </c>
      <c r="AQ52" s="417">
        <f>ROUND(IF(AP356=0, 0, AP52/AP356),5)</f>
        <v>2.1309999999999999E-2</v>
      </c>
      <c r="AR52" s="416">
        <v>29.63</v>
      </c>
      <c r="AS52" s="416">
        <v>0</v>
      </c>
      <c r="AT52" s="416">
        <v>429705</v>
      </c>
      <c r="AU52" s="439">
        <v>14250</v>
      </c>
      <c r="AV52" s="437">
        <v>419881</v>
      </c>
      <c r="AW52" s="438">
        <f>ROUND(IF(AV356=0, 0, AV52/AV356),5)</f>
        <v>2.3269999999999999E-2</v>
      </c>
      <c r="AX52" s="437">
        <v>29.47</v>
      </c>
      <c r="AY52" s="437">
        <v>5000</v>
      </c>
      <c r="AZ52" s="437">
        <v>414881</v>
      </c>
      <c r="BA52" s="456">
        <v>13750</v>
      </c>
      <c r="BB52" s="457">
        <v>405848.5</v>
      </c>
      <c r="BC52" s="458">
        <f>ROUND(IF(BB356=0, 0, BB52/BB356),5)</f>
        <v>2.877E-2</v>
      </c>
      <c r="BD52" s="457">
        <v>29.52</v>
      </c>
      <c r="BE52" s="457">
        <v>0</v>
      </c>
      <c r="BF52" s="457">
        <v>405848.5</v>
      </c>
      <c r="BG52" s="480">
        <v>8000</v>
      </c>
      <c r="BH52" s="478">
        <v>237696</v>
      </c>
      <c r="BI52" s="479">
        <f>ROUND(IF(BH356=0, 0, BH52/BH356),5)</f>
        <v>2.5520000000000001E-2</v>
      </c>
      <c r="BJ52" s="478">
        <v>29.71</v>
      </c>
      <c r="BK52" s="478">
        <v>0</v>
      </c>
      <c r="BL52" s="478">
        <v>237696</v>
      </c>
      <c r="BM52" s="291">
        <f t="shared" si="3"/>
        <v>127650</v>
      </c>
      <c r="BN52" s="6">
        <f t="shared" si="3"/>
        <v>3780082</v>
      </c>
      <c r="BO52" s="8">
        <f>ROUND(IF(BN356=0, 0, BN52/BN356),5)</f>
        <v>2.3310000000000001E-2</v>
      </c>
      <c r="BP52" s="6">
        <v>29.61</v>
      </c>
      <c r="BQ52" s="6">
        <f t="shared" si="2"/>
        <v>26800</v>
      </c>
      <c r="BR52" s="6">
        <v>3753282</v>
      </c>
    </row>
    <row r="53" spans="1:70" x14ac:dyDescent="0.25">
      <c r="A53" s="2"/>
      <c r="B53" s="2"/>
      <c r="C53" s="2"/>
      <c r="D53" s="2" t="s">
        <v>52</v>
      </c>
      <c r="E53" s="298">
        <v>0</v>
      </c>
      <c r="F53" s="298">
        <v>0</v>
      </c>
      <c r="G53" s="299">
        <f>ROUND(IF(F356=0, 0, F53/F356),5)</f>
        <v>0</v>
      </c>
      <c r="H53" s="298">
        <v>0</v>
      </c>
      <c r="I53" s="298">
        <v>0</v>
      </c>
      <c r="J53" s="298">
        <v>0</v>
      </c>
      <c r="K53" s="317">
        <v>0</v>
      </c>
      <c r="L53" s="317">
        <v>0</v>
      </c>
      <c r="M53" s="318">
        <f>ROUND(IF(L356=0, 0, L53/L356),5)</f>
        <v>0</v>
      </c>
      <c r="N53" s="317">
        <v>0</v>
      </c>
      <c r="O53" s="317">
        <v>0</v>
      </c>
      <c r="P53" s="317">
        <v>0</v>
      </c>
      <c r="Q53" s="336">
        <v>0</v>
      </c>
      <c r="R53" s="337">
        <v>0</v>
      </c>
      <c r="S53" s="338">
        <f>ROUND(IF(R356=0, 0, R53/R356),5)</f>
        <v>0</v>
      </c>
      <c r="T53" s="337">
        <v>0</v>
      </c>
      <c r="U53" s="337">
        <v>0</v>
      </c>
      <c r="V53" s="337">
        <v>0</v>
      </c>
      <c r="W53" s="358">
        <v>0</v>
      </c>
      <c r="X53" s="358">
        <v>0</v>
      </c>
      <c r="Y53" s="359">
        <f>ROUND(IF(X356=0, 0, X53/X356),5)</f>
        <v>0</v>
      </c>
      <c r="Z53" s="358">
        <v>0</v>
      </c>
      <c r="AA53" s="358">
        <v>0</v>
      </c>
      <c r="AB53" s="358">
        <v>0</v>
      </c>
      <c r="AC53" s="377">
        <v>0</v>
      </c>
      <c r="AD53" s="377">
        <v>0</v>
      </c>
      <c r="AE53" s="378">
        <f>ROUND(IF(AD356=0, 0, AD53/AD356),5)</f>
        <v>0</v>
      </c>
      <c r="AF53" s="377">
        <v>0</v>
      </c>
      <c r="AG53" s="377">
        <v>0</v>
      </c>
      <c r="AH53" s="377">
        <v>0</v>
      </c>
      <c r="AI53" s="398">
        <v>70</v>
      </c>
      <c r="AJ53" s="396">
        <v>2083.34</v>
      </c>
      <c r="AK53" s="397">
        <f>ROUND(IF(AJ356=0, 0, AJ53/AJ356),5)</f>
        <v>1.1E-4</v>
      </c>
      <c r="AL53" s="396">
        <v>29.76</v>
      </c>
      <c r="AM53" s="396">
        <v>576.47</v>
      </c>
      <c r="AN53" s="396">
        <v>1506.87</v>
      </c>
      <c r="AO53" s="415">
        <v>120</v>
      </c>
      <c r="AP53" s="416">
        <v>3549.96</v>
      </c>
      <c r="AQ53" s="417">
        <f>ROUND(IF(AP356=0, 0, AP53/AP356),5)</f>
        <v>1.8000000000000001E-4</v>
      </c>
      <c r="AR53" s="416">
        <v>29.58</v>
      </c>
      <c r="AS53" s="416">
        <v>1978.4</v>
      </c>
      <c r="AT53" s="416">
        <v>1571.56</v>
      </c>
      <c r="AU53" s="439">
        <v>55</v>
      </c>
      <c r="AV53" s="437">
        <v>1620.74</v>
      </c>
      <c r="AW53" s="438">
        <f>ROUND(IF(AV356=0, 0, AV53/AV356),5)</f>
        <v>9.0000000000000006E-5</v>
      </c>
      <c r="AX53" s="437">
        <v>29.47</v>
      </c>
      <c r="AY53" s="437">
        <v>1149.8900000000001</v>
      </c>
      <c r="AZ53" s="437">
        <v>470.85</v>
      </c>
      <c r="BA53" s="456">
        <v>250</v>
      </c>
      <c r="BB53" s="457">
        <v>7382.7</v>
      </c>
      <c r="BC53" s="458">
        <f>ROUND(IF(BB356=0, 0, BB53/BB356),5)</f>
        <v>5.1999999999999995E-4</v>
      </c>
      <c r="BD53" s="457">
        <v>29.53</v>
      </c>
      <c r="BE53" s="457">
        <v>5485.47</v>
      </c>
      <c r="BF53" s="457">
        <v>1897.23</v>
      </c>
      <c r="BG53" s="480">
        <v>0</v>
      </c>
      <c r="BH53" s="478">
        <v>0</v>
      </c>
      <c r="BI53" s="479">
        <f>ROUND(IF(BH356=0, 0, BH53/BH356),5)</f>
        <v>0</v>
      </c>
      <c r="BJ53" s="478">
        <v>0</v>
      </c>
      <c r="BK53" s="478">
        <v>0</v>
      </c>
      <c r="BL53" s="478">
        <v>0</v>
      </c>
      <c r="BM53" s="6">
        <f t="shared" si="3"/>
        <v>495</v>
      </c>
      <c r="BN53" s="6">
        <f t="shared" si="3"/>
        <v>14636.74</v>
      </c>
      <c r="BO53" s="8">
        <f>ROUND(IF(BN356=0, 0, BN53/BN356),5)</f>
        <v>9.0000000000000006E-5</v>
      </c>
      <c r="BP53" s="6">
        <v>29.57</v>
      </c>
      <c r="BQ53" s="6">
        <f t="shared" si="2"/>
        <v>9190.23</v>
      </c>
      <c r="BR53" s="6">
        <v>5446.51</v>
      </c>
    </row>
    <row r="54" spans="1:70" x14ac:dyDescent="0.25">
      <c r="A54" s="2"/>
      <c r="B54" s="2"/>
      <c r="C54" s="2"/>
      <c r="D54" s="2" t="s">
        <v>53</v>
      </c>
      <c r="E54" s="298">
        <v>0</v>
      </c>
      <c r="F54" s="298">
        <v>0</v>
      </c>
      <c r="G54" s="299">
        <f>ROUND(IF(F356=0, 0, F54/F356),5)</f>
        <v>0</v>
      </c>
      <c r="H54" s="298">
        <v>0</v>
      </c>
      <c r="I54" s="298">
        <v>0</v>
      </c>
      <c r="J54" s="298">
        <v>0</v>
      </c>
      <c r="K54" s="319">
        <v>450</v>
      </c>
      <c r="L54" s="317">
        <v>9216.9</v>
      </c>
      <c r="M54" s="318">
        <f>ROUND(IF(L356=0, 0, L54/L356),5)</f>
        <v>8.8000000000000003E-4</v>
      </c>
      <c r="N54" s="317">
        <v>20.48</v>
      </c>
      <c r="O54" s="317">
        <v>3375</v>
      </c>
      <c r="P54" s="317">
        <v>5841.9</v>
      </c>
      <c r="Q54" s="336">
        <v>0</v>
      </c>
      <c r="R54" s="337">
        <v>0</v>
      </c>
      <c r="S54" s="338">
        <f>ROUND(IF(R356=0, 0, R54/R356),5)</f>
        <v>0</v>
      </c>
      <c r="T54" s="337">
        <v>0</v>
      </c>
      <c r="U54" s="337">
        <v>0</v>
      </c>
      <c r="V54" s="337">
        <v>0</v>
      </c>
      <c r="W54" s="358">
        <v>0</v>
      </c>
      <c r="X54" s="358">
        <v>0</v>
      </c>
      <c r="Y54" s="359">
        <f>ROUND(IF(X356=0, 0, X54/X356),5)</f>
        <v>0</v>
      </c>
      <c r="Z54" s="358">
        <v>0</v>
      </c>
      <c r="AA54" s="358">
        <v>0</v>
      </c>
      <c r="AB54" s="358">
        <v>0</v>
      </c>
      <c r="AC54" s="377">
        <v>0</v>
      </c>
      <c r="AD54" s="377">
        <v>0</v>
      </c>
      <c r="AE54" s="378">
        <f>ROUND(IF(AD356=0, 0, AD54/AD356),5)</f>
        <v>0</v>
      </c>
      <c r="AF54" s="377">
        <v>0</v>
      </c>
      <c r="AG54" s="377">
        <v>0</v>
      </c>
      <c r="AH54" s="377">
        <v>0</v>
      </c>
      <c r="AI54" s="396">
        <v>0</v>
      </c>
      <c r="AJ54" s="396">
        <v>0</v>
      </c>
      <c r="AK54" s="397">
        <f>ROUND(IF(AJ356=0, 0, AJ54/AJ356),5)</f>
        <v>0</v>
      </c>
      <c r="AL54" s="396">
        <v>0</v>
      </c>
      <c r="AM54" s="396">
        <v>0</v>
      </c>
      <c r="AN54" s="396">
        <v>0</v>
      </c>
      <c r="AO54" s="415">
        <v>0</v>
      </c>
      <c r="AP54" s="416">
        <v>0</v>
      </c>
      <c r="AQ54" s="417">
        <f>ROUND(IF(AP356=0, 0, AP54/AP356),5)</f>
        <v>0</v>
      </c>
      <c r="AR54" s="416">
        <v>0</v>
      </c>
      <c r="AS54" s="416">
        <v>0</v>
      </c>
      <c r="AT54" s="416">
        <v>0</v>
      </c>
      <c r="AU54" s="437">
        <v>0</v>
      </c>
      <c r="AV54" s="437">
        <v>0</v>
      </c>
      <c r="AW54" s="438">
        <f>ROUND(IF(AV356=0, 0, AV54/AV356),5)</f>
        <v>0</v>
      </c>
      <c r="AX54" s="437">
        <v>0</v>
      </c>
      <c r="AY54" s="437">
        <v>0</v>
      </c>
      <c r="AZ54" s="437">
        <v>0</v>
      </c>
      <c r="BA54" s="456">
        <v>0</v>
      </c>
      <c r="BB54" s="457">
        <v>0</v>
      </c>
      <c r="BC54" s="458">
        <f>ROUND(IF(BB356=0, 0, BB54/BB356),5)</f>
        <v>0</v>
      </c>
      <c r="BD54" s="457">
        <v>0</v>
      </c>
      <c r="BE54" s="457">
        <v>0</v>
      </c>
      <c r="BF54" s="457">
        <v>0</v>
      </c>
      <c r="BG54" s="478">
        <v>0</v>
      </c>
      <c r="BH54" s="478">
        <v>0</v>
      </c>
      <c r="BI54" s="479">
        <f>ROUND(IF(BH356=0, 0, BH54/BH356),5)</f>
        <v>0</v>
      </c>
      <c r="BJ54" s="478">
        <v>0</v>
      </c>
      <c r="BK54" s="478">
        <v>0</v>
      </c>
      <c r="BL54" s="478">
        <v>0</v>
      </c>
      <c r="BM54" s="6">
        <f t="shared" si="3"/>
        <v>450</v>
      </c>
      <c r="BN54" s="6">
        <f t="shared" si="3"/>
        <v>9216.9</v>
      </c>
      <c r="BO54" s="8">
        <f>ROUND(IF(BN356=0, 0, BN54/BN356),5)</f>
        <v>6.0000000000000002E-5</v>
      </c>
      <c r="BP54" s="6">
        <v>20.48</v>
      </c>
      <c r="BQ54" s="6">
        <f t="shared" si="2"/>
        <v>3375</v>
      </c>
      <c r="BR54" s="6">
        <v>5841.9</v>
      </c>
    </row>
    <row r="55" spans="1:70" x14ac:dyDescent="0.25">
      <c r="A55" s="2"/>
      <c r="B55" s="2"/>
      <c r="C55" s="2"/>
      <c r="D55" s="2" t="s">
        <v>504</v>
      </c>
      <c r="E55" s="298">
        <v>0</v>
      </c>
      <c r="F55" s="298">
        <v>0</v>
      </c>
      <c r="G55" s="299">
        <f>ROUND(IF(F356=0, 0, F55/F356),5)</f>
        <v>0</v>
      </c>
      <c r="H55" s="298">
        <v>0</v>
      </c>
      <c r="I55" s="298">
        <v>0</v>
      </c>
      <c r="J55" s="298">
        <v>0</v>
      </c>
      <c r="K55" s="317">
        <v>0</v>
      </c>
      <c r="L55" s="317">
        <v>0</v>
      </c>
      <c r="M55" s="318">
        <f>ROUND(IF(L356=0, 0, L55/L356),5)</f>
        <v>0</v>
      </c>
      <c r="N55" s="317">
        <v>0</v>
      </c>
      <c r="O55" s="317">
        <v>0</v>
      </c>
      <c r="P55" s="317">
        <v>0</v>
      </c>
      <c r="Q55" s="336">
        <v>0</v>
      </c>
      <c r="R55" s="337">
        <v>0</v>
      </c>
      <c r="S55" s="338">
        <f>ROUND(IF(R356=0, 0, R55/R356),5)</f>
        <v>0</v>
      </c>
      <c r="T55" s="337">
        <v>0</v>
      </c>
      <c r="U55" s="337">
        <v>0</v>
      </c>
      <c r="V55" s="337">
        <v>0</v>
      </c>
      <c r="W55" s="358">
        <v>0</v>
      </c>
      <c r="X55" s="358">
        <v>0</v>
      </c>
      <c r="Y55" s="359">
        <f>ROUND(IF(X356=0, 0, X55/X356),5)</f>
        <v>0</v>
      </c>
      <c r="Z55" s="358">
        <v>0</v>
      </c>
      <c r="AA55" s="358">
        <v>0</v>
      </c>
      <c r="AB55" s="358">
        <v>0</v>
      </c>
      <c r="AC55" s="377">
        <v>0</v>
      </c>
      <c r="AD55" s="377">
        <v>0</v>
      </c>
      <c r="AE55" s="378">
        <f>ROUND(IF(AD356=0, 0, AD55/AD356),5)</f>
        <v>0</v>
      </c>
      <c r="AF55" s="377">
        <v>0</v>
      </c>
      <c r="AG55" s="377">
        <v>0</v>
      </c>
      <c r="AH55" s="377">
        <v>0</v>
      </c>
      <c r="AI55" s="396">
        <v>0</v>
      </c>
      <c r="AJ55" s="396">
        <v>0</v>
      </c>
      <c r="AK55" s="397">
        <f>ROUND(IF(AJ356=0, 0, AJ55/AJ356),5)</f>
        <v>0</v>
      </c>
      <c r="AL55" s="396">
        <v>0</v>
      </c>
      <c r="AM55" s="396">
        <v>0</v>
      </c>
      <c r="AN55" s="396">
        <v>0</v>
      </c>
      <c r="AO55" s="415">
        <v>210</v>
      </c>
      <c r="AP55" s="416">
        <v>14977.87</v>
      </c>
      <c r="AQ55" s="417">
        <f>ROUND(IF(AP356=0, 0, AP55/AP356),5)</f>
        <v>7.3999999999999999E-4</v>
      </c>
      <c r="AR55" s="416">
        <v>71.319999999999993</v>
      </c>
      <c r="AS55" s="416">
        <v>4725</v>
      </c>
      <c r="AT55" s="416">
        <v>10252.870000000001</v>
      </c>
      <c r="AU55" s="437">
        <v>0</v>
      </c>
      <c r="AV55" s="437">
        <v>0</v>
      </c>
      <c r="AW55" s="438">
        <f>ROUND(IF(AV356=0, 0, AV55/AV356),5)</f>
        <v>0</v>
      </c>
      <c r="AX55" s="437">
        <v>0</v>
      </c>
      <c r="AY55" s="437">
        <v>0</v>
      </c>
      <c r="AZ55" s="437">
        <v>0</v>
      </c>
      <c r="BA55" s="456">
        <v>0</v>
      </c>
      <c r="BB55" s="457">
        <v>0</v>
      </c>
      <c r="BC55" s="458">
        <f>ROUND(IF(BB356=0, 0, BB55/BB356),5)</f>
        <v>0</v>
      </c>
      <c r="BD55" s="457">
        <v>0</v>
      </c>
      <c r="BE55" s="457">
        <v>0</v>
      </c>
      <c r="BF55" s="457">
        <v>0</v>
      </c>
      <c r="BG55" s="480">
        <v>125</v>
      </c>
      <c r="BH55" s="478">
        <v>8898.5</v>
      </c>
      <c r="BI55" s="479">
        <f>ROUND(IF(BH356=0, 0, BH55/BH356),5)</f>
        <v>9.6000000000000002E-4</v>
      </c>
      <c r="BJ55" s="478">
        <v>71.19</v>
      </c>
      <c r="BK55" s="478">
        <v>9375</v>
      </c>
      <c r="BL55" s="478">
        <v>-476.5</v>
      </c>
      <c r="BM55" s="6">
        <f t="shared" si="3"/>
        <v>335</v>
      </c>
      <c r="BN55" s="6">
        <f t="shared" si="3"/>
        <v>23876.37</v>
      </c>
      <c r="BO55" s="8">
        <f>ROUND(IF(BN356=0, 0, BN55/BN356),5)</f>
        <v>1.4999999999999999E-4</v>
      </c>
      <c r="BP55" s="6">
        <v>71.27</v>
      </c>
      <c r="BQ55" s="6">
        <f t="shared" si="2"/>
        <v>14100</v>
      </c>
      <c r="BR55" s="6">
        <v>9776.3700000000008</v>
      </c>
    </row>
    <row r="56" spans="1:70" x14ac:dyDescent="0.25">
      <c r="A56" s="2"/>
      <c r="B56" s="2"/>
      <c r="C56" s="2"/>
      <c r="D56" s="2" t="s">
        <v>505</v>
      </c>
      <c r="E56" s="298">
        <v>0</v>
      </c>
      <c r="F56" s="298">
        <v>0</v>
      </c>
      <c r="G56" s="299">
        <f>ROUND(IF(F356=0, 0, F56/F356),5)</f>
        <v>0</v>
      </c>
      <c r="H56" s="298">
        <v>0</v>
      </c>
      <c r="I56" s="298">
        <v>0</v>
      </c>
      <c r="J56" s="298">
        <v>0</v>
      </c>
      <c r="K56" s="317">
        <v>0</v>
      </c>
      <c r="L56" s="317">
        <v>0</v>
      </c>
      <c r="M56" s="318">
        <f>ROUND(IF(L356=0, 0, L56/L356),5)</f>
        <v>0</v>
      </c>
      <c r="N56" s="317">
        <v>0</v>
      </c>
      <c r="O56" s="317">
        <v>0</v>
      </c>
      <c r="P56" s="317">
        <v>0</v>
      </c>
      <c r="Q56" s="336">
        <v>0</v>
      </c>
      <c r="R56" s="337">
        <v>0</v>
      </c>
      <c r="S56" s="338">
        <f>ROUND(IF(R356=0, 0, R56/R356),5)</f>
        <v>0</v>
      </c>
      <c r="T56" s="337">
        <v>0</v>
      </c>
      <c r="U56" s="337">
        <v>0</v>
      </c>
      <c r="V56" s="337">
        <v>0</v>
      </c>
      <c r="W56" s="358">
        <v>0</v>
      </c>
      <c r="X56" s="358">
        <v>0</v>
      </c>
      <c r="Y56" s="359">
        <f>ROUND(IF(X356=0, 0, X56/X356),5)</f>
        <v>0</v>
      </c>
      <c r="Z56" s="358">
        <v>0</v>
      </c>
      <c r="AA56" s="358">
        <v>0</v>
      </c>
      <c r="AB56" s="358">
        <v>0</v>
      </c>
      <c r="AC56" s="377">
        <v>0</v>
      </c>
      <c r="AD56" s="377">
        <v>0</v>
      </c>
      <c r="AE56" s="378">
        <f>ROUND(IF(AD356=0, 0, AD56/AD356),5)</f>
        <v>0</v>
      </c>
      <c r="AF56" s="377">
        <v>0</v>
      </c>
      <c r="AG56" s="377">
        <v>0</v>
      </c>
      <c r="AH56" s="377">
        <v>0</v>
      </c>
      <c r="AI56" s="396">
        <v>0</v>
      </c>
      <c r="AJ56" s="396">
        <v>0</v>
      </c>
      <c r="AK56" s="397">
        <f>ROUND(IF(AJ356=0, 0, AJ56/AJ356),5)</f>
        <v>0</v>
      </c>
      <c r="AL56" s="396">
        <v>0</v>
      </c>
      <c r="AM56" s="396">
        <v>0</v>
      </c>
      <c r="AN56" s="396">
        <v>0</v>
      </c>
      <c r="AO56" s="415">
        <v>0</v>
      </c>
      <c r="AP56" s="416">
        <v>0</v>
      </c>
      <c r="AQ56" s="417">
        <f>ROUND(IF(AP356=0, 0, AP56/AP356),5)</f>
        <v>0</v>
      </c>
      <c r="AR56" s="416">
        <v>0</v>
      </c>
      <c r="AS56" s="416">
        <v>0</v>
      </c>
      <c r="AT56" s="416">
        <v>0</v>
      </c>
      <c r="AU56" s="437">
        <v>0</v>
      </c>
      <c r="AV56" s="437">
        <v>0</v>
      </c>
      <c r="AW56" s="438">
        <f>ROUND(IF(AV356=0, 0, AV56/AV356),5)</f>
        <v>0</v>
      </c>
      <c r="AX56" s="437">
        <v>0</v>
      </c>
      <c r="AY56" s="437">
        <v>0</v>
      </c>
      <c r="AZ56" s="437">
        <v>0</v>
      </c>
      <c r="BA56" s="456">
        <v>0</v>
      </c>
      <c r="BB56" s="457">
        <v>0</v>
      </c>
      <c r="BC56" s="458">
        <f>ROUND(IF(BB356=0, 0, BB56/BB356),5)</f>
        <v>0</v>
      </c>
      <c r="BD56" s="457">
        <v>0</v>
      </c>
      <c r="BE56" s="457">
        <v>0</v>
      </c>
      <c r="BF56" s="457">
        <v>0</v>
      </c>
      <c r="BG56" s="480">
        <v>175</v>
      </c>
      <c r="BH56" s="478">
        <v>5709.94</v>
      </c>
      <c r="BI56" s="479">
        <f>ROUND(IF(BH356=0, 0, BH56/BH356),5)</f>
        <v>6.0999999999999997E-4</v>
      </c>
      <c r="BJ56" s="478">
        <v>32.630000000000003</v>
      </c>
      <c r="BK56" s="478">
        <v>5709.94</v>
      </c>
      <c r="BL56" s="478">
        <v>0</v>
      </c>
      <c r="BM56" s="6">
        <f t="shared" si="3"/>
        <v>175</v>
      </c>
      <c r="BN56" s="6">
        <f t="shared" si="3"/>
        <v>5709.94</v>
      </c>
      <c r="BO56" s="8">
        <f>ROUND(IF(BN356=0, 0, BN56/BN356),5)</f>
        <v>4.0000000000000003E-5</v>
      </c>
      <c r="BP56" s="6">
        <v>32.630000000000003</v>
      </c>
      <c r="BQ56" s="6">
        <f t="shared" si="2"/>
        <v>5709.94</v>
      </c>
      <c r="BR56" s="6">
        <v>0</v>
      </c>
    </row>
    <row r="57" spans="1:70" x14ac:dyDescent="0.25">
      <c r="A57" s="2"/>
      <c r="B57" s="2"/>
      <c r="C57" s="2"/>
      <c r="D57" s="2" t="s">
        <v>54</v>
      </c>
      <c r="E57" s="298">
        <v>0</v>
      </c>
      <c r="F57" s="298">
        <v>0</v>
      </c>
      <c r="G57" s="299">
        <f>ROUND(IF(F356=0, 0, F57/F356),5)</f>
        <v>0</v>
      </c>
      <c r="H57" s="298">
        <v>0</v>
      </c>
      <c r="I57" s="298">
        <v>0</v>
      </c>
      <c r="J57" s="298">
        <v>0</v>
      </c>
      <c r="K57" s="319">
        <v>150</v>
      </c>
      <c r="L57" s="317">
        <v>3951.45</v>
      </c>
      <c r="M57" s="318">
        <f>ROUND(IF(L356=0, 0, L57/L356),5)</f>
        <v>3.8000000000000002E-4</v>
      </c>
      <c r="N57" s="317">
        <v>26.34</v>
      </c>
      <c r="O57" s="317">
        <v>450</v>
      </c>
      <c r="P57" s="317">
        <v>3501.45</v>
      </c>
      <c r="Q57" s="336">
        <v>0</v>
      </c>
      <c r="R57" s="337">
        <v>0</v>
      </c>
      <c r="S57" s="338">
        <f>ROUND(IF(R356=0, 0, R57/R356),5)</f>
        <v>0</v>
      </c>
      <c r="T57" s="337">
        <v>0</v>
      </c>
      <c r="U57" s="337">
        <v>0</v>
      </c>
      <c r="V57" s="337">
        <v>0</v>
      </c>
      <c r="W57" s="358">
        <v>0</v>
      </c>
      <c r="X57" s="358">
        <v>0</v>
      </c>
      <c r="Y57" s="359">
        <f>ROUND(IF(X356=0, 0, X57/X356),5)</f>
        <v>0</v>
      </c>
      <c r="Z57" s="358">
        <v>0</v>
      </c>
      <c r="AA57" s="358">
        <v>0</v>
      </c>
      <c r="AB57" s="358">
        <v>0</v>
      </c>
      <c r="AC57" s="377">
        <v>0</v>
      </c>
      <c r="AD57" s="377">
        <v>0</v>
      </c>
      <c r="AE57" s="378">
        <f>ROUND(IF(AD356=0, 0, AD57/AD356),5)</f>
        <v>0</v>
      </c>
      <c r="AF57" s="377">
        <v>0</v>
      </c>
      <c r="AG57" s="377">
        <v>0</v>
      </c>
      <c r="AH57" s="377">
        <v>0</v>
      </c>
      <c r="AI57" s="396">
        <v>0</v>
      </c>
      <c r="AJ57" s="396">
        <v>0</v>
      </c>
      <c r="AK57" s="397">
        <f>ROUND(IF(AJ356=0, 0, AJ57/AJ356),5)</f>
        <v>0</v>
      </c>
      <c r="AL57" s="396">
        <v>0</v>
      </c>
      <c r="AM57" s="396">
        <v>0</v>
      </c>
      <c r="AN57" s="396">
        <v>0</v>
      </c>
      <c r="AO57" s="415">
        <v>0</v>
      </c>
      <c r="AP57" s="416">
        <v>0</v>
      </c>
      <c r="AQ57" s="417">
        <f>ROUND(IF(AP356=0, 0, AP57/AP356),5)</f>
        <v>0</v>
      </c>
      <c r="AR57" s="416">
        <v>0</v>
      </c>
      <c r="AS57" s="416">
        <v>0</v>
      </c>
      <c r="AT57" s="416">
        <v>0</v>
      </c>
      <c r="AU57" s="439">
        <v>501</v>
      </c>
      <c r="AV57" s="437">
        <v>13271.79</v>
      </c>
      <c r="AW57" s="438">
        <f>ROUND(IF(AV356=0, 0, AV57/AV356),5)</f>
        <v>7.3999999999999999E-4</v>
      </c>
      <c r="AX57" s="437">
        <v>26.49</v>
      </c>
      <c r="AY57" s="437">
        <v>1503</v>
      </c>
      <c r="AZ57" s="437">
        <v>11768.79</v>
      </c>
      <c r="BA57" s="456">
        <v>0</v>
      </c>
      <c r="BB57" s="457">
        <v>0</v>
      </c>
      <c r="BC57" s="458">
        <f>ROUND(IF(BB356=0, 0, BB57/BB356),5)</f>
        <v>0</v>
      </c>
      <c r="BD57" s="457">
        <v>0</v>
      </c>
      <c r="BE57" s="457">
        <v>0</v>
      </c>
      <c r="BF57" s="457">
        <v>0</v>
      </c>
      <c r="BG57" s="478">
        <v>0</v>
      </c>
      <c r="BH57" s="478">
        <v>0</v>
      </c>
      <c r="BI57" s="479">
        <f>ROUND(IF(BH356=0, 0, BH57/BH356),5)</f>
        <v>0</v>
      </c>
      <c r="BJ57" s="478">
        <v>0</v>
      </c>
      <c r="BK57" s="478">
        <v>0</v>
      </c>
      <c r="BL57" s="478">
        <v>0</v>
      </c>
      <c r="BM57" s="6">
        <f t="shared" si="3"/>
        <v>651</v>
      </c>
      <c r="BN57" s="6">
        <f t="shared" si="3"/>
        <v>17223.240000000002</v>
      </c>
      <c r="BO57" s="8">
        <f>ROUND(IF(BN356=0, 0, BN57/BN356),5)</f>
        <v>1.1E-4</v>
      </c>
      <c r="BP57" s="6">
        <v>26.46</v>
      </c>
      <c r="BQ57" s="6">
        <f t="shared" si="2"/>
        <v>1953</v>
      </c>
      <c r="BR57" s="6">
        <v>15270.24</v>
      </c>
    </row>
    <row r="58" spans="1:70" x14ac:dyDescent="0.25">
      <c r="A58" s="2"/>
      <c r="B58" s="2"/>
      <c r="C58" s="2"/>
      <c r="D58" s="2" t="s">
        <v>55</v>
      </c>
      <c r="E58" s="298">
        <v>0</v>
      </c>
      <c r="F58" s="298">
        <v>0</v>
      </c>
      <c r="G58" s="299">
        <f>ROUND(IF(F356=0, 0, F58/F356),5)</f>
        <v>0</v>
      </c>
      <c r="H58" s="298">
        <v>0</v>
      </c>
      <c r="I58" s="298">
        <v>0</v>
      </c>
      <c r="J58" s="298">
        <v>0</v>
      </c>
      <c r="K58" s="317">
        <v>0</v>
      </c>
      <c r="L58" s="317">
        <v>0</v>
      </c>
      <c r="M58" s="318">
        <f>ROUND(IF(L356=0, 0, L58/L356),5)</f>
        <v>0</v>
      </c>
      <c r="N58" s="317">
        <v>0</v>
      </c>
      <c r="O58" s="317">
        <v>0</v>
      </c>
      <c r="P58" s="317">
        <v>0</v>
      </c>
      <c r="Q58" s="336">
        <v>0</v>
      </c>
      <c r="R58" s="337">
        <v>0</v>
      </c>
      <c r="S58" s="338">
        <f>ROUND(IF(R356=0, 0, R58/R356),5)</f>
        <v>0</v>
      </c>
      <c r="T58" s="337">
        <v>0</v>
      </c>
      <c r="U58" s="337">
        <v>0</v>
      </c>
      <c r="V58" s="337">
        <v>0</v>
      </c>
      <c r="W58" s="358">
        <v>0</v>
      </c>
      <c r="X58" s="358">
        <v>0</v>
      </c>
      <c r="Y58" s="359">
        <f>ROUND(IF(X356=0, 0, X58/X356),5)</f>
        <v>0</v>
      </c>
      <c r="Z58" s="358">
        <v>0</v>
      </c>
      <c r="AA58" s="358">
        <v>0</v>
      </c>
      <c r="AB58" s="358">
        <v>0</v>
      </c>
      <c r="AC58" s="377">
        <v>0</v>
      </c>
      <c r="AD58" s="377">
        <v>0</v>
      </c>
      <c r="AE58" s="378">
        <f>ROUND(IF(AD356=0, 0, AD58/AD356),5)</f>
        <v>0</v>
      </c>
      <c r="AF58" s="377">
        <v>0</v>
      </c>
      <c r="AG58" s="377">
        <v>0</v>
      </c>
      <c r="AH58" s="377">
        <v>0</v>
      </c>
      <c r="AI58" s="398">
        <v>8</v>
      </c>
      <c r="AJ58" s="396">
        <v>1153.33</v>
      </c>
      <c r="AK58" s="397">
        <f>ROUND(IF(AJ356=0, 0, AJ58/AJ356),5)</f>
        <v>6.0000000000000002E-5</v>
      </c>
      <c r="AL58" s="396">
        <v>144.16999999999999</v>
      </c>
      <c r="AM58" s="396">
        <v>0</v>
      </c>
      <c r="AN58" s="396">
        <v>1153.33</v>
      </c>
      <c r="AO58" s="415">
        <v>0</v>
      </c>
      <c r="AP58" s="416">
        <v>0</v>
      </c>
      <c r="AQ58" s="417">
        <f>ROUND(IF(AP356=0, 0, AP58/AP356),5)</f>
        <v>0</v>
      </c>
      <c r="AR58" s="416">
        <v>0</v>
      </c>
      <c r="AS58" s="416">
        <v>0</v>
      </c>
      <c r="AT58" s="416">
        <v>0</v>
      </c>
      <c r="AU58" s="437">
        <v>0</v>
      </c>
      <c r="AV58" s="437">
        <v>0</v>
      </c>
      <c r="AW58" s="438">
        <f>ROUND(IF(AV356=0, 0, AV58/AV356),5)</f>
        <v>0</v>
      </c>
      <c r="AX58" s="437">
        <v>0</v>
      </c>
      <c r="AY58" s="437">
        <v>0</v>
      </c>
      <c r="AZ58" s="437">
        <v>0</v>
      </c>
      <c r="BA58" s="456">
        <v>0</v>
      </c>
      <c r="BB58" s="457">
        <v>0</v>
      </c>
      <c r="BC58" s="458">
        <f>ROUND(IF(BB356=0, 0, BB58/BB356),5)</f>
        <v>0</v>
      </c>
      <c r="BD58" s="457">
        <v>0</v>
      </c>
      <c r="BE58" s="457">
        <v>0</v>
      </c>
      <c r="BF58" s="457">
        <v>0</v>
      </c>
      <c r="BG58" s="478">
        <v>0</v>
      </c>
      <c r="BH58" s="478">
        <v>0</v>
      </c>
      <c r="BI58" s="479">
        <f>ROUND(IF(BH356=0, 0, BH58/BH356),5)</f>
        <v>0</v>
      </c>
      <c r="BJ58" s="478">
        <v>0</v>
      </c>
      <c r="BK58" s="478">
        <v>0</v>
      </c>
      <c r="BL58" s="478">
        <v>0</v>
      </c>
      <c r="BM58" s="6">
        <f t="shared" si="3"/>
        <v>8</v>
      </c>
      <c r="BN58" s="6">
        <f t="shared" si="3"/>
        <v>1153.33</v>
      </c>
      <c r="BO58" s="8">
        <f>ROUND(IF(BN356=0, 0, BN58/BN356),5)</f>
        <v>1.0000000000000001E-5</v>
      </c>
      <c r="BP58" s="6">
        <v>144.16999999999999</v>
      </c>
      <c r="BQ58" s="6">
        <f t="shared" si="2"/>
        <v>0</v>
      </c>
      <c r="BR58" s="6">
        <v>1153.33</v>
      </c>
    </row>
    <row r="59" spans="1:70" x14ac:dyDescent="0.25">
      <c r="A59" s="2"/>
      <c r="B59" s="2"/>
      <c r="C59" s="2"/>
      <c r="D59" s="2" t="s">
        <v>56</v>
      </c>
      <c r="E59" s="300">
        <v>232</v>
      </c>
      <c r="F59" s="298">
        <v>29470.51</v>
      </c>
      <c r="G59" s="299">
        <f>ROUND(IF(F356=0, 0, F59/F356),5)</f>
        <v>1.7099999999999999E-3</v>
      </c>
      <c r="H59" s="298">
        <v>127.03</v>
      </c>
      <c r="I59" s="298">
        <v>19720</v>
      </c>
      <c r="J59" s="298">
        <v>9750.51</v>
      </c>
      <c r="K59" s="319">
        <v>92</v>
      </c>
      <c r="L59" s="317">
        <v>11701.8</v>
      </c>
      <c r="M59" s="318">
        <f>ROUND(IF(L356=0, 0, L59/L356),5)</f>
        <v>1.1199999999999999E-3</v>
      </c>
      <c r="N59" s="317">
        <v>127.19</v>
      </c>
      <c r="O59" s="317">
        <v>7377.52</v>
      </c>
      <c r="P59" s="317">
        <v>4324.28</v>
      </c>
      <c r="Q59" s="336">
        <v>248</v>
      </c>
      <c r="R59" s="337">
        <v>31858.22</v>
      </c>
      <c r="S59" s="338">
        <f>ROUND(IF(R356=0, 0, R59/R356),5)</f>
        <v>1.56E-3</v>
      </c>
      <c r="T59" s="337">
        <v>128.46</v>
      </c>
      <c r="U59" s="337">
        <v>18885.3</v>
      </c>
      <c r="V59" s="337">
        <v>12972.92</v>
      </c>
      <c r="W59" s="360">
        <v>200</v>
      </c>
      <c r="X59" s="358">
        <v>25843.33</v>
      </c>
      <c r="Y59" s="359">
        <f>ROUND(IF(X356=0, 0, X59/X356),5)</f>
        <v>1.48E-3</v>
      </c>
      <c r="Z59" s="358">
        <v>129.22</v>
      </c>
      <c r="AA59" s="358">
        <v>15230.08</v>
      </c>
      <c r="AB59" s="358">
        <v>10613.25</v>
      </c>
      <c r="AC59" s="379">
        <v>175</v>
      </c>
      <c r="AD59" s="377">
        <v>22475.83</v>
      </c>
      <c r="AE59" s="378">
        <f>ROUND(IF(AD356=0, 0, AD59/AD356),5)</f>
        <v>1.39E-3</v>
      </c>
      <c r="AF59" s="377">
        <v>128.43</v>
      </c>
      <c r="AG59" s="377">
        <v>13326.32</v>
      </c>
      <c r="AH59" s="377">
        <v>9149.51</v>
      </c>
      <c r="AI59" s="398">
        <v>100</v>
      </c>
      <c r="AJ59" s="396">
        <v>12830.33</v>
      </c>
      <c r="AK59" s="397">
        <f>ROUND(IF(AJ356=0, 0, AJ59/AJ356),5)</f>
        <v>6.8999999999999997E-4</v>
      </c>
      <c r="AL59" s="396">
        <v>128.30000000000001</v>
      </c>
      <c r="AM59" s="396">
        <v>8384.9500000000007</v>
      </c>
      <c r="AN59" s="396">
        <v>4445.38</v>
      </c>
      <c r="AO59" s="415">
        <v>253</v>
      </c>
      <c r="AP59" s="416">
        <v>32578.35</v>
      </c>
      <c r="AQ59" s="417">
        <f>ROUND(IF(AP356=0, 0, AP59/AP356),5)</f>
        <v>1.6199999999999999E-3</v>
      </c>
      <c r="AR59" s="416">
        <v>128.77000000000001</v>
      </c>
      <c r="AS59" s="416">
        <v>19266.060000000001</v>
      </c>
      <c r="AT59" s="416">
        <v>13312.29</v>
      </c>
      <c r="AU59" s="439">
        <v>150</v>
      </c>
      <c r="AV59" s="437">
        <v>19218.740000000002</v>
      </c>
      <c r="AW59" s="438">
        <f>ROUND(IF(AV356=0, 0, AV59/AV356),5)</f>
        <v>1.07E-3</v>
      </c>
      <c r="AX59" s="437">
        <v>128.12</v>
      </c>
      <c r="AY59" s="437">
        <v>11422.56</v>
      </c>
      <c r="AZ59" s="437">
        <v>7796.18</v>
      </c>
      <c r="BA59" s="456">
        <v>200</v>
      </c>
      <c r="BB59" s="457">
        <v>25670.240000000002</v>
      </c>
      <c r="BC59" s="458">
        <f>ROUND(IF(BB356=0, 0, BB59/BB356),5)</f>
        <v>1.82E-3</v>
      </c>
      <c r="BD59" s="457">
        <v>128.35</v>
      </c>
      <c r="BE59" s="457">
        <v>15230.08</v>
      </c>
      <c r="BF59" s="457">
        <v>10440.16</v>
      </c>
      <c r="BG59" s="480">
        <v>89</v>
      </c>
      <c r="BH59" s="478">
        <v>11505.4</v>
      </c>
      <c r="BI59" s="479">
        <f>ROUND(IF(BH356=0, 0, BH59/BH356),5)</f>
        <v>1.24E-3</v>
      </c>
      <c r="BJ59" s="478">
        <v>129.27000000000001</v>
      </c>
      <c r="BK59" s="478">
        <v>6777.39</v>
      </c>
      <c r="BL59" s="478">
        <v>4728.01</v>
      </c>
      <c r="BM59" s="291">
        <f t="shared" si="3"/>
        <v>1739</v>
      </c>
      <c r="BN59" s="6">
        <f t="shared" si="3"/>
        <v>223152.75</v>
      </c>
      <c r="BO59" s="8">
        <f>ROUND(IF(BN356=0, 0, BN59/BN356),5)</f>
        <v>1.3799999999999999E-3</v>
      </c>
      <c r="BP59" s="6">
        <v>128.32</v>
      </c>
      <c r="BQ59" s="6">
        <f t="shared" si="2"/>
        <v>135620.26</v>
      </c>
      <c r="BR59" s="6">
        <v>87532.49</v>
      </c>
    </row>
    <row r="60" spans="1:70" x14ac:dyDescent="0.25">
      <c r="A60" s="2"/>
      <c r="B60" s="2"/>
      <c r="C60" s="2"/>
      <c r="D60" s="2" t="s">
        <v>506</v>
      </c>
      <c r="E60" s="298">
        <v>0</v>
      </c>
      <c r="F60" s="298">
        <v>0</v>
      </c>
      <c r="G60" s="299">
        <f>ROUND(IF(F356=0, 0, F60/F356),5)</f>
        <v>0</v>
      </c>
      <c r="H60" s="298">
        <v>0</v>
      </c>
      <c r="I60" s="298">
        <v>0</v>
      </c>
      <c r="J60" s="298">
        <v>0</v>
      </c>
      <c r="K60" s="317">
        <v>0</v>
      </c>
      <c r="L60" s="317">
        <v>0</v>
      </c>
      <c r="M60" s="318">
        <f>ROUND(IF(L356=0, 0, L60/L356),5)</f>
        <v>0</v>
      </c>
      <c r="N60" s="317">
        <v>0</v>
      </c>
      <c r="O60" s="317">
        <v>0</v>
      </c>
      <c r="P60" s="317">
        <v>0</v>
      </c>
      <c r="Q60" s="336">
        <v>0</v>
      </c>
      <c r="R60" s="337">
        <v>0</v>
      </c>
      <c r="S60" s="338">
        <f>ROUND(IF(R356=0, 0, R60/R356),5)</f>
        <v>0</v>
      </c>
      <c r="T60" s="337">
        <v>0</v>
      </c>
      <c r="U60" s="337">
        <v>0</v>
      </c>
      <c r="V60" s="337">
        <v>0</v>
      </c>
      <c r="W60" s="358">
        <v>0</v>
      </c>
      <c r="X60" s="358">
        <v>0</v>
      </c>
      <c r="Y60" s="359">
        <f>ROUND(IF(X356=0, 0, X60/X356),5)</f>
        <v>0</v>
      </c>
      <c r="Z60" s="358">
        <v>0</v>
      </c>
      <c r="AA60" s="358">
        <v>0</v>
      </c>
      <c r="AB60" s="358">
        <v>0</v>
      </c>
      <c r="AC60" s="377">
        <v>0</v>
      </c>
      <c r="AD60" s="377">
        <v>0</v>
      </c>
      <c r="AE60" s="378">
        <f>ROUND(IF(AD356=0, 0, AD60/AD356),5)</f>
        <v>0</v>
      </c>
      <c r="AF60" s="377">
        <v>0</v>
      </c>
      <c r="AG60" s="377">
        <v>0</v>
      </c>
      <c r="AH60" s="377">
        <v>0</v>
      </c>
      <c r="AI60" s="396">
        <v>0</v>
      </c>
      <c r="AJ60" s="396">
        <v>0</v>
      </c>
      <c r="AK60" s="397">
        <f>ROUND(IF(AJ356=0, 0, AJ60/AJ356),5)</f>
        <v>0</v>
      </c>
      <c r="AL60" s="396">
        <v>0</v>
      </c>
      <c r="AM60" s="396">
        <v>0</v>
      </c>
      <c r="AN60" s="396">
        <v>0</v>
      </c>
      <c r="AO60" s="415">
        <v>0</v>
      </c>
      <c r="AP60" s="416">
        <v>0</v>
      </c>
      <c r="AQ60" s="417">
        <f>ROUND(IF(AP356=0, 0, AP60/AP356),5)</f>
        <v>0</v>
      </c>
      <c r="AR60" s="416">
        <v>0</v>
      </c>
      <c r="AS60" s="416">
        <v>0</v>
      </c>
      <c r="AT60" s="416">
        <v>0</v>
      </c>
      <c r="AU60" s="439">
        <v>516</v>
      </c>
      <c r="AV60" s="437">
        <v>13669.15</v>
      </c>
      <c r="AW60" s="438">
        <f>ROUND(IF(AV356=0, 0, AV60/AV356),5)</f>
        <v>7.6000000000000004E-4</v>
      </c>
      <c r="AX60" s="437">
        <v>26.49</v>
      </c>
      <c r="AY60" s="437">
        <v>12900</v>
      </c>
      <c r="AZ60" s="437">
        <v>769.15</v>
      </c>
      <c r="BA60" s="456">
        <v>0</v>
      </c>
      <c r="BB60" s="457">
        <v>0</v>
      </c>
      <c r="BC60" s="458">
        <f>ROUND(IF(BB356=0, 0, BB60/BB356),5)</f>
        <v>0</v>
      </c>
      <c r="BD60" s="457">
        <v>0</v>
      </c>
      <c r="BE60" s="457">
        <v>0</v>
      </c>
      <c r="BF60" s="457">
        <v>0</v>
      </c>
      <c r="BG60" s="478">
        <v>0</v>
      </c>
      <c r="BH60" s="478">
        <v>0</v>
      </c>
      <c r="BI60" s="479">
        <f>ROUND(IF(BH356=0, 0, BH60/BH356),5)</f>
        <v>0</v>
      </c>
      <c r="BJ60" s="478">
        <v>0</v>
      </c>
      <c r="BK60" s="478">
        <v>0</v>
      </c>
      <c r="BL60" s="478">
        <v>0</v>
      </c>
      <c r="BM60" s="6">
        <f t="shared" si="3"/>
        <v>516</v>
      </c>
      <c r="BN60" s="6">
        <f t="shared" si="3"/>
        <v>13669.15</v>
      </c>
      <c r="BO60" s="8">
        <f>ROUND(IF(BN356=0, 0, BN60/BN356),5)</f>
        <v>8.0000000000000007E-5</v>
      </c>
      <c r="BP60" s="6">
        <v>26.49</v>
      </c>
      <c r="BQ60" s="6">
        <f t="shared" si="2"/>
        <v>12900</v>
      </c>
      <c r="BR60" s="6">
        <v>769.15</v>
      </c>
    </row>
    <row r="61" spans="1:70" x14ac:dyDescent="0.25">
      <c r="A61" s="2"/>
      <c r="B61" s="2"/>
      <c r="C61" s="2"/>
      <c r="D61" s="2" t="s">
        <v>507</v>
      </c>
      <c r="E61" s="298">
        <v>0</v>
      </c>
      <c r="F61" s="298">
        <v>0</v>
      </c>
      <c r="G61" s="299">
        <f>ROUND(IF(F356=0, 0, F61/F356),5)</f>
        <v>0</v>
      </c>
      <c r="H61" s="298">
        <v>0</v>
      </c>
      <c r="I61" s="298">
        <v>0</v>
      </c>
      <c r="J61" s="298">
        <v>0</v>
      </c>
      <c r="K61" s="317">
        <v>0</v>
      </c>
      <c r="L61" s="317">
        <v>0</v>
      </c>
      <c r="M61" s="318">
        <f>ROUND(IF(L356=0, 0, L61/L356),5)</f>
        <v>0</v>
      </c>
      <c r="N61" s="317">
        <v>0</v>
      </c>
      <c r="O61" s="317">
        <v>0</v>
      </c>
      <c r="P61" s="317">
        <v>0</v>
      </c>
      <c r="Q61" s="336">
        <v>0</v>
      </c>
      <c r="R61" s="337">
        <v>0</v>
      </c>
      <c r="S61" s="338">
        <f>ROUND(IF(R356=0, 0, R61/R356),5)</f>
        <v>0</v>
      </c>
      <c r="T61" s="337">
        <v>0</v>
      </c>
      <c r="U61" s="337">
        <v>0</v>
      </c>
      <c r="V61" s="337">
        <v>0</v>
      </c>
      <c r="W61" s="358">
        <v>0</v>
      </c>
      <c r="X61" s="358">
        <v>0</v>
      </c>
      <c r="Y61" s="359">
        <f>ROUND(IF(X356=0, 0, X61/X356),5)</f>
        <v>0</v>
      </c>
      <c r="Z61" s="358">
        <v>0</v>
      </c>
      <c r="AA61" s="358">
        <v>0</v>
      </c>
      <c r="AB61" s="358">
        <v>0</v>
      </c>
      <c r="AC61" s="377">
        <v>0</v>
      </c>
      <c r="AD61" s="377">
        <v>0</v>
      </c>
      <c r="AE61" s="378">
        <f>ROUND(IF(AD356=0, 0, AD61/AD356),5)</f>
        <v>0</v>
      </c>
      <c r="AF61" s="377">
        <v>0</v>
      </c>
      <c r="AG61" s="377">
        <v>0</v>
      </c>
      <c r="AH61" s="377">
        <v>0</v>
      </c>
      <c r="AI61" s="396">
        <v>0</v>
      </c>
      <c r="AJ61" s="396">
        <v>0</v>
      </c>
      <c r="AK61" s="397">
        <f>ROUND(IF(AJ356=0, 0, AJ61/AJ356),5)</f>
        <v>0</v>
      </c>
      <c r="AL61" s="396">
        <v>0</v>
      </c>
      <c r="AM61" s="396">
        <v>0</v>
      </c>
      <c r="AN61" s="396">
        <v>0</v>
      </c>
      <c r="AO61" s="415">
        <v>0</v>
      </c>
      <c r="AP61" s="416">
        <v>0</v>
      </c>
      <c r="AQ61" s="417">
        <f>ROUND(IF(AP356=0, 0, AP61/AP356),5)</f>
        <v>0</v>
      </c>
      <c r="AR61" s="416">
        <v>0</v>
      </c>
      <c r="AS61" s="416">
        <v>0</v>
      </c>
      <c r="AT61" s="416">
        <v>0</v>
      </c>
      <c r="AU61" s="439">
        <v>60</v>
      </c>
      <c r="AV61" s="437">
        <v>2122.56</v>
      </c>
      <c r="AW61" s="438">
        <f>ROUND(IF(AV356=0, 0, AV61/AV356),5)</f>
        <v>1.2E-4</v>
      </c>
      <c r="AX61" s="437">
        <v>35.380000000000003</v>
      </c>
      <c r="AY61" s="437">
        <v>1080</v>
      </c>
      <c r="AZ61" s="437">
        <v>1042.56</v>
      </c>
      <c r="BA61" s="456">
        <v>0</v>
      </c>
      <c r="BB61" s="457">
        <v>0</v>
      </c>
      <c r="BC61" s="458">
        <f>ROUND(IF(BB356=0, 0, BB61/BB356),5)</f>
        <v>0</v>
      </c>
      <c r="BD61" s="457">
        <v>0</v>
      </c>
      <c r="BE61" s="457">
        <v>0</v>
      </c>
      <c r="BF61" s="457">
        <v>0</v>
      </c>
      <c r="BG61" s="480">
        <v>125</v>
      </c>
      <c r="BH61" s="478">
        <v>24100.38</v>
      </c>
      <c r="BI61" s="479">
        <f>ROUND(IF(BH356=0, 0, BH61/BH356),5)</f>
        <v>2.5899999999999999E-3</v>
      </c>
      <c r="BJ61" s="478">
        <v>192.8</v>
      </c>
      <c r="BK61" s="478">
        <v>2500</v>
      </c>
      <c r="BL61" s="478">
        <v>21600.38</v>
      </c>
      <c r="BM61" s="6">
        <f t="shared" si="3"/>
        <v>185</v>
      </c>
      <c r="BN61" s="6">
        <f t="shared" si="3"/>
        <v>26222.94</v>
      </c>
      <c r="BO61" s="8">
        <f>ROUND(IF(BN356=0, 0, BN61/BN356),5)</f>
        <v>1.6000000000000001E-4</v>
      </c>
      <c r="BP61" s="6">
        <v>141.75</v>
      </c>
      <c r="BQ61" s="6">
        <f t="shared" si="2"/>
        <v>3580</v>
      </c>
      <c r="BR61" s="6">
        <v>22642.94</v>
      </c>
    </row>
    <row r="62" spans="1:70" x14ac:dyDescent="0.25">
      <c r="A62" s="2"/>
      <c r="B62" s="2"/>
      <c r="C62" s="2"/>
      <c r="D62" s="2" t="s">
        <v>57</v>
      </c>
      <c r="E62" s="298">
        <v>0</v>
      </c>
      <c r="F62" s="298">
        <v>0</v>
      </c>
      <c r="G62" s="299">
        <f>ROUND(IF(F356=0, 0, F62/F356),5)</f>
        <v>0</v>
      </c>
      <c r="H62" s="298">
        <v>0</v>
      </c>
      <c r="I62" s="298">
        <v>0</v>
      </c>
      <c r="J62" s="298">
        <v>0</v>
      </c>
      <c r="K62" s="317">
        <v>0</v>
      </c>
      <c r="L62" s="317">
        <v>0</v>
      </c>
      <c r="M62" s="318">
        <f>ROUND(IF(L356=0, 0, L62/L356),5)</f>
        <v>0</v>
      </c>
      <c r="N62" s="317">
        <v>0</v>
      </c>
      <c r="O62" s="317">
        <v>0</v>
      </c>
      <c r="P62" s="317">
        <v>0</v>
      </c>
      <c r="Q62" s="336">
        <v>100</v>
      </c>
      <c r="R62" s="337">
        <v>3335.58</v>
      </c>
      <c r="S62" s="338">
        <f>ROUND(IF(R356=0, 0, R62/R356),5)</f>
        <v>1.6000000000000001E-4</v>
      </c>
      <c r="T62" s="337">
        <v>33.36</v>
      </c>
      <c r="U62" s="337">
        <v>1500</v>
      </c>
      <c r="V62" s="337">
        <v>1835.58</v>
      </c>
      <c r="W62" s="358">
        <v>0</v>
      </c>
      <c r="X62" s="358">
        <v>0</v>
      </c>
      <c r="Y62" s="359">
        <f>ROUND(IF(X356=0, 0, X62/X356),5)</f>
        <v>0</v>
      </c>
      <c r="Z62" s="358">
        <v>0</v>
      </c>
      <c r="AA62" s="358">
        <v>0</v>
      </c>
      <c r="AB62" s="358">
        <v>0</v>
      </c>
      <c r="AC62" s="377">
        <v>0</v>
      </c>
      <c r="AD62" s="377">
        <v>0</v>
      </c>
      <c r="AE62" s="378">
        <f>ROUND(IF(AD356=0, 0, AD62/AD356),5)</f>
        <v>0</v>
      </c>
      <c r="AF62" s="377">
        <v>0</v>
      </c>
      <c r="AG62" s="377">
        <v>0</v>
      </c>
      <c r="AH62" s="377">
        <v>0</v>
      </c>
      <c r="AI62" s="396">
        <v>0</v>
      </c>
      <c r="AJ62" s="396">
        <v>0</v>
      </c>
      <c r="AK62" s="397">
        <f>ROUND(IF(AJ356=0, 0, AJ62/AJ356),5)</f>
        <v>0</v>
      </c>
      <c r="AL62" s="396">
        <v>0</v>
      </c>
      <c r="AM62" s="396">
        <v>0</v>
      </c>
      <c r="AN62" s="396">
        <v>0</v>
      </c>
      <c r="AO62" s="415">
        <v>0</v>
      </c>
      <c r="AP62" s="416">
        <v>0</v>
      </c>
      <c r="AQ62" s="417">
        <f>ROUND(IF(AP356=0, 0, AP62/AP356),5)</f>
        <v>0</v>
      </c>
      <c r="AR62" s="416">
        <v>0</v>
      </c>
      <c r="AS62" s="416">
        <v>0</v>
      </c>
      <c r="AT62" s="416">
        <v>0</v>
      </c>
      <c r="AU62" s="437">
        <v>0</v>
      </c>
      <c r="AV62" s="437">
        <v>0</v>
      </c>
      <c r="AW62" s="438">
        <f>ROUND(IF(AV356=0, 0, AV62/AV356),5)</f>
        <v>0</v>
      </c>
      <c r="AX62" s="437">
        <v>0</v>
      </c>
      <c r="AY62" s="437">
        <v>0</v>
      </c>
      <c r="AZ62" s="437">
        <v>0</v>
      </c>
      <c r="BA62" s="456">
        <v>0</v>
      </c>
      <c r="BB62" s="457">
        <v>0</v>
      </c>
      <c r="BC62" s="458">
        <f>ROUND(IF(BB356=0, 0, BB62/BB356),5)</f>
        <v>0</v>
      </c>
      <c r="BD62" s="457">
        <v>0</v>
      </c>
      <c r="BE62" s="457">
        <v>0</v>
      </c>
      <c r="BF62" s="457">
        <v>0</v>
      </c>
      <c r="BG62" s="478">
        <v>0</v>
      </c>
      <c r="BH62" s="478">
        <v>0</v>
      </c>
      <c r="BI62" s="479">
        <f>ROUND(IF(BH356=0, 0, BH62/BH356),5)</f>
        <v>0</v>
      </c>
      <c r="BJ62" s="478">
        <v>0</v>
      </c>
      <c r="BK62" s="478">
        <v>0</v>
      </c>
      <c r="BL62" s="478">
        <v>0</v>
      </c>
      <c r="BM62" s="6">
        <f t="shared" si="3"/>
        <v>100</v>
      </c>
      <c r="BN62" s="6">
        <f t="shared" si="3"/>
        <v>3335.58</v>
      </c>
      <c r="BO62" s="8">
        <f>ROUND(IF(BN356=0, 0, BN62/BN356),5)</f>
        <v>2.0000000000000002E-5</v>
      </c>
      <c r="BP62" s="6">
        <v>33.36</v>
      </c>
      <c r="BQ62" s="6">
        <f t="shared" si="2"/>
        <v>1500</v>
      </c>
      <c r="BR62" s="6">
        <v>1835.58</v>
      </c>
    </row>
    <row r="63" spans="1:70" x14ac:dyDescent="0.25">
      <c r="A63" s="2"/>
      <c r="B63" s="2"/>
      <c r="C63" s="2"/>
      <c r="D63" s="2" t="s">
        <v>508</v>
      </c>
      <c r="E63" s="298">
        <v>0</v>
      </c>
      <c r="F63" s="298">
        <v>0</v>
      </c>
      <c r="G63" s="299">
        <f>ROUND(IF(F356=0, 0, F63/F356),5)</f>
        <v>0</v>
      </c>
      <c r="H63" s="298">
        <v>0</v>
      </c>
      <c r="I63" s="298">
        <v>0</v>
      </c>
      <c r="J63" s="298">
        <v>0</v>
      </c>
      <c r="K63" s="317">
        <v>0</v>
      </c>
      <c r="L63" s="317">
        <v>0</v>
      </c>
      <c r="M63" s="318">
        <f>ROUND(IF(L356=0, 0, L63/L356),5)</f>
        <v>0</v>
      </c>
      <c r="N63" s="317">
        <v>0</v>
      </c>
      <c r="O63" s="317">
        <v>0</v>
      </c>
      <c r="P63" s="317">
        <v>0</v>
      </c>
      <c r="Q63" s="336">
        <v>0</v>
      </c>
      <c r="R63" s="337">
        <v>0</v>
      </c>
      <c r="S63" s="338">
        <f>ROUND(IF(R356=0, 0, R63/R356),5)</f>
        <v>0</v>
      </c>
      <c r="T63" s="337">
        <v>0</v>
      </c>
      <c r="U63" s="337">
        <v>0</v>
      </c>
      <c r="V63" s="337">
        <v>0</v>
      </c>
      <c r="W63" s="358">
        <v>0</v>
      </c>
      <c r="X63" s="358">
        <v>0</v>
      </c>
      <c r="Y63" s="359">
        <f>ROUND(IF(X356=0, 0, X63/X356),5)</f>
        <v>0</v>
      </c>
      <c r="Z63" s="358">
        <v>0</v>
      </c>
      <c r="AA63" s="358">
        <v>0</v>
      </c>
      <c r="AB63" s="358">
        <v>0</v>
      </c>
      <c r="AC63" s="377">
        <v>0</v>
      </c>
      <c r="AD63" s="377">
        <v>0</v>
      </c>
      <c r="AE63" s="378">
        <f>ROUND(IF(AD356=0, 0, AD63/AD356),5)</f>
        <v>0</v>
      </c>
      <c r="AF63" s="377">
        <v>0</v>
      </c>
      <c r="AG63" s="377">
        <v>0</v>
      </c>
      <c r="AH63" s="377">
        <v>0</v>
      </c>
      <c r="AI63" s="396">
        <v>0</v>
      </c>
      <c r="AJ63" s="396">
        <v>0</v>
      </c>
      <c r="AK63" s="397">
        <f>ROUND(IF(AJ356=0, 0, AJ63/AJ356),5)</f>
        <v>0</v>
      </c>
      <c r="AL63" s="396">
        <v>0</v>
      </c>
      <c r="AM63" s="396">
        <v>0</v>
      </c>
      <c r="AN63" s="396">
        <v>0</v>
      </c>
      <c r="AO63" s="415">
        <v>31</v>
      </c>
      <c r="AP63" s="416">
        <v>15565.47</v>
      </c>
      <c r="AQ63" s="417">
        <f>ROUND(IF(AP356=0, 0, AP63/AP356),5)</f>
        <v>7.6999999999999996E-4</v>
      </c>
      <c r="AR63" s="416">
        <v>502.11</v>
      </c>
      <c r="AS63" s="416">
        <v>0</v>
      </c>
      <c r="AT63" s="416">
        <v>15565.47</v>
      </c>
      <c r="AU63" s="439">
        <v>59</v>
      </c>
      <c r="AV63" s="437">
        <v>29545.18</v>
      </c>
      <c r="AW63" s="438">
        <f>ROUND(IF(AV356=0, 0, AV63/AV356),5)</f>
        <v>1.64E-3</v>
      </c>
      <c r="AX63" s="437">
        <v>500.77</v>
      </c>
      <c r="AY63" s="437">
        <v>0</v>
      </c>
      <c r="AZ63" s="437">
        <v>29545.18</v>
      </c>
      <c r="BA63" s="456">
        <v>15</v>
      </c>
      <c r="BB63" s="457">
        <v>7551.57</v>
      </c>
      <c r="BC63" s="458">
        <f>ROUND(IF(BB356=0, 0, BB63/BB356),5)</f>
        <v>5.4000000000000001E-4</v>
      </c>
      <c r="BD63" s="457">
        <v>503.44</v>
      </c>
      <c r="BE63" s="457">
        <v>0</v>
      </c>
      <c r="BF63" s="457">
        <v>7551.57</v>
      </c>
      <c r="BG63" s="480">
        <v>9</v>
      </c>
      <c r="BH63" s="478">
        <v>4538.29</v>
      </c>
      <c r="BI63" s="479">
        <f>ROUND(IF(BH356=0, 0, BH63/BH356),5)</f>
        <v>4.8999999999999998E-4</v>
      </c>
      <c r="BJ63" s="478">
        <v>504.25</v>
      </c>
      <c r="BK63" s="478">
        <v>0</v>
      </c>
      <c r="BL63" s="478">
        <v>4538.29</v>
      </c>
      <c r="BM63" s="6">
        <f t="shared" si="3"/>
        <v>114</v>
      </c>
      <c r="BN63" s="6">
        <f t="shared" si="3"/>
        <v>57200.51</v>
      </c>
      <c r="BO63" s="8">
        <f>ROUND(IF(BN356=0, 0, BN63/BN356),5)</f>
        <v>3.5E-4</v>
      </c>
      <c r="BP63" s="6">
        <v>501.76</v>
      </c>
      <c r="BQ63" s="6">
        <f t="shared" si="2"/>
        <v>0</v>
      </c>
      <c r="BR63" s="6">
        <v>57200.51</v>
      </c>
    </row>
    <row r="64" spans="1:70" x14ac:dyDescent="0.25">
      <c r="A64" s="2"/>
      <c r="B64" s="2"/>
      <c r="C64" s="2"/>
      <c r="D64" s="2" t="s">
        <v>509</v>
      </c>
      <c r="E64" s="298">
        <v>0</v>
      </c>
      <c r="F64" s="298">
        <v>0</v>
      </c>
      <c r="G64" s="299">
        <f>ROUND(IF(F356=0, 0, F64/F356),5)</f>
        <v>0</v>
      </c>
      <c r="H64" s="298">
        <v>0</v>
      </c>
      <c r="I64" s="298">
        <v>0</v>
      </c>
      <c r="J64" s="298">
        <v>0</v>
      </c>
      <c r="K64" s="317">
        <v>0</v>
      </c>
      <c r="L64" s="317">
        <v>0</v>
      </c>
      <c r="M64" s="318">
        <f>ROUND(IF(L356=0, 0, L64/L356),5)</f>
        <v>0</v>
      </c>
      <c r="N64" s="317">
        <v>0</v>
      </c>
      <c r="O64" s="317">
        <v>0</v>
      </c>
      <c r="P64" s="317">
        <v>0</v>
      </c>
      <c r="Q64" s="336">
        <v>0</v>
      </c>
      <c r="R64" s="337">
        <v>0</v>
      </c>
      <c r="S64" s="338">
        <f>ROUND(IF(R356=0, 0, R64/R356),5)</f>
        <v>0</v>
      </c>
      <c r="T64" s="337">
        <v>0</v>
      </c>
      <c r="U64" s="337">
        <v>0</v>
      </c>
      <c r="V64" s="337">
        <v>0</v>
      </c>
      <c r="W64" s="358">
        <v>0</v>
      </c>
      <c r="X64" s="358">
        <v>0</v>
      </c>
      <c r="Y64" s="359">
        <f>ROUND(IF(X356=0, 0, X64/X356),5)</f>
        <v>0</v>
      </c>
      <c r="Z64" s="358">
        <v>0</v>
      </c>
      <c r="AA64" s="358">
        <v>0</v>
      </c>
      <c r="AB64" s="358">
        <v>0</v>
      </c>
      <c r="AC64" s="377">
        <v>0</v>
      </c>
      <c r="AD64" s="377">
        <v>0</v>
      </c>
      <c r="AE64" s="378">
        <f>ROUND(IF(AD356=0, 0, AD64/AD356),5)</f>
        <v>0</v>
      </c>
      <c r="AF64" s="377">
        <v>0</v>
      </c>
      <c r="AG64" s="377">
        <v>0</v>
      </c>
      <c r="AH64" s="377">
        <v>0</v>
      </c>
      <c r="AI64" s="396">
        <v>0</v>
      </c>
      <c r="AJ64" s="396">
        <v>0</v>
      </c>
      <c r="AK64" s="397">
        <f>ROUND(IF(AJ356=0, 0, AJ64/AJ356),5)</f>
        <v>0</v>
      </c>
      <c r="AL64" s="396">
        <v>0</v>
      </c>
      <c r="AM64" s="396">
        <v>0</v>
      </c>
      <c r="AN64" s="396">
        <v>0</v>
      </c>
      <c r="AO64" s="415">
        <v>300</v>
      </c>
      <c r="AP64" s="416">
        <v>112975.2</v>
      </c>
      <c r="AQ64" s="417">
        <f>ROUND(IF(AP356=0, 0, AP64/AP356),5)</f>
        <v>5.5999999999999999E-3</v>
      </c>
      <c r="AR64" s="416">
        <v>376.58</v>
      </c>
      <c r="AS64" s="416">
        <v>0</v>
      </c>
      <c r="AT64" s="416">
        <v>112975.2</v>
      </c>
      <c r="AU64" s="439">
        <v>12</v>
      </c>
      <c r="AV64" s="437">
        <v>4505.24</v>
      </c>
      <c r="AW64" s="438">
        <f>ROUND(IF(AV356=0, 0, AV64/AV356),5)</f>
        <v>2.5000000000000001E-4</v>
      </c>
      <c r="AX64" s="437">
        <v>375.44</v>
      </c>
      <c r="AY64" s="437">
        <v>0</v>
      </c>
      <c r="AZ64" s="437">
        <v>4505.24</v>
      </c>
      <c r="BA64" s="456">
        <v>77</v>
      </c>
      <c r="BB64" s="457">
        <v>27931.65</v>
      </c>
      <c r="BC64" s="458">
        <f>ROUND(IF(BB356=0, 0, BB64/BB356),5)</f>
        <v>1.98E-3</v>
      </c>
      <c r="BD64" s="457">
        <v>362.75</v>
      </c>
      <c r="BE64" s="457">
        <v>0</v>
      </c>
      <c r="BF64" s="457">
        <v>27931.65</v>
      </c>
      <c r="BG64" s="480">
        <v>30</v>
      </c>
      <c r="BH64" s="478">
        <v>11345.72</v>
      </c>
      <c r="BI64" s="479">
        <f>ROUND(IF(BH356=0, 0, BH64/BH356),5)</f>
        <v>1.2199999999999999E-3</v>
      </c>
      <c r="BJ64" s="478">
        <v>378.19</v>
      </c>
      <c r="BK64" s="478">
        <v>0</v>
      </c>
      <c r="BL64" s="478">
        <v>11345.72</v>
      </c>
      <c r="BM64" s="6">
        <f t="shared" si="3"/>
        <v>419</v>
      </c>
      <c r="BN64" s="6">
        <f t="shared" si="3"/>
        <v>156757.81</v>
      </c>
      <c r="BO64" s="8">
        <f>ROUND(IF(BN356=0, 0, BN64/BN356),5)</f>
        <v>9.7000000000000005E-4</v>
      </c>
      <c r="BP64" s="6">
        <v>374.12</v>
      </c>
      <c r="BQ64" s="6">
        <f t="shared" si="2"/>
        <v>0</v>
      </c>
      <c r="BR64" s="6">
        <v>156757.81</v>
      </c>
    </row>
    <row r="65" spans="1:70" x14ac:dyDescent="0.25">
      <c r="A65" s="2"/>
      <c r="B65" s="2"/>
      <c r="C65" s="2"/>
      <c r="D65" s="2" t="s">
        <v>58</v>
      </c>
      <c r="E65" s="300">
        <v>11052</v>
      </c>
      <c r="F65" s="298">
        <v>290451.62</v>
      </c>
      <c r="G65" s="299">
        <f>ROUND(IF(F356=0, 0, F65/F356),5)</f>
        <v>1.6830000000000001E-2</v>
      </c>
      <c r="H65" s="298">
        <v>26.28</v>
      </c>
      <c r="I65" s="298">
        <v>138150</v>
      </c>
      <c r="J65" s="298">
        <v>152301.62</v>
      </c>
      <c r="K65" s="319">
        <v>6507</v>
      </c>
      <c r="L65" s="317">
        <v>171184.76</v>
      </c>
      <c r="M65" s="318">
        <f>ROUND(IF(L356=0, 0, L65/L356),5)</f>
        <v>1.636E-2</v>
      </c>
      <c r="N65" s="317">
        <v>26.31</v>
      </c>
      <c r="O65" s="317">
        <v>81337.5</v>
      </c>
      <c r="P65" s="317">
        <v>89847.26</v>
      </c>
      <c r="Q65" s="336">
        <v>12630</v>
      </c>
      <c r="R65" s="337">
        <v>335324.68</v>
      </c>
      <c r="S65" s="338">
        <f>ROUND(IF(R356=0, 0, R65/R356),5)</f>
        <v>1.6400000000000001E-2</v>
      </c>
      <c r="T65" s="337">
        <v>26.55</v>
      </c>
      <c r="U65" s="337">
        <v>157875</v>
      </c>
      <c r="V65" s="337">
        <v>177449.68</v>
      </c>
      <c r="W65" s="360">
        <v>8904</v>
      </c>
      <c r="X65" s="358">
        <v>247090.25</v>
      </c>
      <c r="Y65" s="359">
        <f>ROUND(IF(X356=0, 0, X65/X356),5)</f>
        <v>1.4149999999999999E-2</v>
      </c>
      <c r="Z65" s="358">
        <v>27.75</v>
      </c>
      <c r="AA65" s="358">
        <v>111300</v>
      </c>
      <c r="AB65" s="358">
        <v>135790.25</v>
      </c>
      <c r="AC65" s="379">
        <v>11526</v>
      </c>
      <c r="AD65" s="377">
        <v>306472.21000000002</v>
      </c>
      <c r="AE65" s="378">
        <f>ROUND(IF(AD356=0, 0, AD65/AD356),5)</f>
        <v>1.89E-2</v>
      </c>
      <c r="AF65" s="377">
        <v>26.59</v>
      </c>
      <c r="AG65" s="377">
        <v>144075</v>
      </c>
      <c r="AH65" s="377">
        <v>162397.21</v>
      </c>
      <c r="AI65" s="398">
        <v>9606</v>
      </c>
      <c r="AJ65" s="396">
        <v>255251.58</v>
      </c>
      <c r="AK65" s="397">
        <f>ROUND(IF(AJ356=0, 0, AJ65/AJ356),5)</f>
        <v>1.3639999999999999E-2</v>
      </c>
      <c r="AL65" s="396">
        <v>26.57</v>
      </c>
      <c r="AM65" s="396">
        <v>120075</v>
      </c>
      <c r="AN65" s="396">
        <v>135176.57999999999</v>
      </c>
      <c r="AO65" s="415">
        <v>10398</v>
      </c>
      <c r="AP65" s="416">
        <v>277040.67</v>
      </c>
      <c r="AQ65" s="417">
        <f>ROUND(IF(AP356=0, 0, AP65/AP356),5)</f>
        <v>1.374E-2</v>
      </c>
      <c r="AR65" s="416">
        <v>26.64</v>
      </c>
      <c r="AS65" s="416">
        <v>129975</v>
      </c>
      <c r="AT65" s="416">
        <v>147065.67000000001</v>
      </c>
      <c r="AU65" s="439">
        <v>13338</v>
      </c>
      <c r="AV65" s="437">
        <v>353655.24</v>
      </c>
      <c r="AW65" s="438">
        <f>ROUND(IF(AV356=0, 0, AV65/AV356),5)</f>
        <v>1.9599999999999999E-2</v>
      </c>
      <c r="AX65" s="437">
        <v>26.51</v>
      </c>
      <c r="AY65" s="437">
        <v>166725</v>
      </c>
      <c r="AZ65" s="437">
        <v>186930.24</v>
      </c>
      <c r="BA65" s="456">
        <v>10956</v>
      </c>
      <c r="BB65" s="457">
        <v>290876.71999999997</v>
      </c>
      <c r="BC65" s="458">
        <f>ROUND(IF(BB356=0, 0, BB65/BB356),5)</f>
        <v>2.0619999999999999E-2</v>
      </c>
      <c r="BD65" s="457">
        <v>26.55</v>
      </c>
      <c r="BE65" s="457">
        <v>136950</v>
      </c>
      <c r="BF65" s="457">
        <v>153926.72</v>
      </c>
      <c r="BG65" s="480">
        <v>6624</v>
      </c>
      <c r="BH65" s="478">
        <v>177125.66</v>
      </c>
      <c r="BI65" s="479">
        <f>ROUND(IF(BH356=0, 0, BH65/BH356),5)</f>
        <v>1.9009999999999999E-2</v>
      </c>
      <c r="BJ65" s="478">
        <v>26.74</v>
      </c>
      <c r="BK65" s="478">
        <v>82800</v>
      </c>
      <c r="BL65" s="478">
        <v>94325.66</v>
      </c>
      <c r="BM65" s="291">
        <f t="shared" si="3"/>
        <v>101541</v>
      </c>
      <c r="BN65" s="6">
        <f t="shared" si="3"/>
        <v>2704473.39</v>
      </c>
      <c r="BO65" s="8">
        <f>ROUND(IF(BN356=0, 0, BN65/BN356),5)</f>
        <v>1.668E-2</v>
      </c>
      <c r="BP65" s="6">
        <v>26.63</v>
      </c>
      <c r="BQ65" s="6">
        <f t="shared" si="2"/>
        <v>1269262.5</v>
      </c>
      <c r="BR65" s="6">
        <v>1435210.89</v>
      </c>
    </row>
    <row r="66" spans="1:70" x14ac:dyDescent="0.25">
      <c r="A66" s="2"/>
      <c r="B66" s="2"/>
      <c r="C66" s="2"/>
      <c r="D66" s="2" t="s">
        <v>59</v>
      </c>
      <c r="E66" s="300">
        <v>7644</v>
      </c>
      <c r="F66" s="298">
        <v>200873.74</v>
      </c>
      <c r="G66" s="299">
        <f>ROUND(IF(F356=0, 0, F66/F356),5)</f>
        <v>1.1639999999999999E-2</v>
      </c>
      <c r="H66" s="298">
        <v>26.28</v>
      </c>
      <c r="I66" s="298">
        <v>64974</v>
      </c>
      <c r="J66" s="298">
        <v>135899.74</v>
      </c>
      <c r="K66" s="319">
        <v>5043</v>
      </c>
      <c r="L66" s="317">
        <v>132659.72</v>
      </c>
      <c r="M66" s="318">
        <f>ROUND(IF(L356=0, 0, L66/L356),5)</f>
        <v>1.268E-2</v>
      </c>
      <c r="N66" s="317">
        <v>26.31</v>
      </c>
      <c r="O66" s="317">
        <v>42865.5</v>
      </c>
      <c r="P66" s="317">
        <v>89794.22</v>
      </c>
      <c r="Q66" s="336">
        <v>8745</v>
      </c>
      <c r="R66" s="337">
        <v>232258.75</v>
      </c>
      <c r="S66" s="338">
        <f>ROUND(IF(R356=0, 0, R66/R356),5)</f>
        <v>1.136E-2</v>
      </c>
      <c r="T66" s="337">
        <v>26.56</v>
      </c>
      <c r="U66" s="337">
        <v>74332.5</v>
      </c>
      <c r="V66" s="337">
        <v>157926.25</v>
      </c>
      <c r="W66" s="360">
        <v>5988</v>
      </c>
      <c r="X66" s="358">
        <v>167091.01999999999</v>
      </c>
      <c r="Y66" s="359">
        <f>ROUND(IF(X356=0, 0, X66/X356),5)</f>
        <v>9.5700000000000004E-3</v>
      </c>
      <c r="Z66" s="358">
        <v>27.9</v>
      </c>
      <c r="AA66" s="358">
        <v>50898</v>
      </c>
      <c r="AB66" s="358">
        <v>116193.02</v>
      </c>
      <c r="AC66" s="379">
        <v>5334</v>
      </c>
      <c r="AD66" s="377">
        <v>141679.46</v>
      </c>
      <c r="AE66" s="378">
        <f>ROUND(IF(AD356=0, 0, AD66/AD356),5)</f>
        <v>8.7399999999999995E-3</v>
      </c>
      <c r="AF66" s="377">
        <v>26.56</v>
      </c>
      <c r="AG66" s="377">
        <v>45339</v>
      </c>
      <c r="AH66" s="377">
        <v>96340.46</v>
      </c>
      <c r="AI66" s="398">
        <v>6669</v>
      </c>
      <c r="AJ66" s="396">
        <v>177434.47</v>
      </c>
      <c r="AK66" s="397">
        <f>ROUND(IF(AJ356=0, 0, AJ66/AJ356),5)</f>
        <v>9.4800000000000006E-3</v>
      </c>
      <c r="AL66" s="396">
        <v>26.61</v>
      </c>
      <c r="AM66" s="396">
        <v>56686.5</v>
      </c>
      <c r="AN66" s="396">
        <v>120747.97</v>
      </c>
      <c r="AO66" s="415">
        <v>7053</v>
      </c>
      <c r="AP66" s="416">
        <v>187912.85</v>
      </c>
      <c r="AQ66" s="417">
        <f>ROUND(IF(AP356=0, 0, AP66/AP356),5)</f>
        <v>9.3200000000000002E-3</v>
      </c>
      <c r="AR66" s="416">
        <v>26.64</v>
      </c>
      <c r="AS66" s="416">
        <v>59950.5</v>
      </c>
      <c r="AT66" s="416">
        <v>127962.35</v>
      </c>
      <c r="AU66" s="439">
        <v>8385</v>
      </c>
      <c r="AV66" s="437">
        <v>222316.55</v>
      </c>
      <c r="AW66" s="438">
        <f>ROUND(IF(AV356=0, 0, AV66/AV356),5)</f>
        <v>1.2319999999999999E-2</v>
      </c>
      <c r="AX66" s="437">
        <v>26.51</v>
      </c>
      <c r="AY66" s="437">
        <v>71272.5</v>
      </c>
      <c r="AZ66" s="437">
        <v>151044.04999999999</v>
      </c>
      <c r="BA66" s="456">
        <v>6864</v>
      </c>
      <c r="BB66" s="457">
        <v>182265.48</v>
      </c>
      <c r="BC66" s="458">
        <f>ROUND(IF(BB356=0, 0, BB66/BB356),5)</f>
        <v>1.2919999999999999E-2</v>
      </c>
      <c r="BD66" s="457">
        <v>26.55</v>
      </c>
      <c r="BE66" s="457">
        <v>58344</v>
      </c>
      <c r="BF66" s="457">
        <v>123921.48</v>
      </c>
      <c r="BG66" s="480">
        <v>4656</v>
      </c>
      <c r="BH66" s="478">
        <v>124494.37</v>
      </c>
      <c r="BI66" s="479">
        <f>ROUND(IF(BH356=0, 0, BH66/BH356),5)</f>
        <v>1.336E-2</v>
      </c>
      <c r="BJ66" s="478">
        <v>26.74</v>
      </c>
      <c r="BK66" s="478">
        <v>39576</v>
      </c>
      <c r="BL66" s="478">
        <v>84918.37</v>
      </c>
      <c r="BM66" s="291">
        <f t="shared" si="3"/>
        <v>66381</v>
      </c>
      <c r="BN66" s="6">
        <f t="shared" si="3"/>
        <v>1768986.41</v>
      </c>
      <c r="BO66" s="8">
        <f>ROUND(IF(BN356=0, 0, BN66/BN356),5)</f>
        <v>1.091E-2</v>
      </c>
      <c r="BP66" s="6">
        <v>26.65</v>
      </c>
      <c r="BQ66" s="6">
        <f t="shared" si="2"/>
        <v>564238.5</v>
      </c>
      <c r="BR66" s="6">
        <v>1204747.9099999999</v>
      </c>
    </row>
    <row r="67" spans="1:70" ht="15.75" thickBot="1" x14ac:dyDescent="0.3">
      <c r="A67" s="2"/>
      <c r="B67" s="2"/>
      <c r="C67" s="2"/>
      <c r="D67" s="2" t="s">
        <v>510</v>
      </c>
      <c r="E67" s="301">
        <v>0</v>
      </c>
      <c r="F67" s="301">
        <v>0</v>
      </c>
      <c r="G67" s="302">
        <f>ROUND(IF(F356=0, 0, F67/F356),5)</f>
        <v>0</v>
      </c>
      <c r="H67" s="301">
        <v>0</v>
      </c>
      <c r="I67" s="301">
        <v>0</v>
      </c>
      <c r="J67" s="301">
        <v>0</v>
      </c>
      <c r="K67" s="320">
        <v>0</v>
      </c>
      <c r="L67" s="320">
        <v>0</v>
      </c>
      <c r="M67" s="321">
        <f>ROUND(IF(L356=0, 0, L67/L356),5)</f>
        <v>0</v>
      </c>
      <c r="N67" s="320">
        <v>0</v>
      </c>
      <c r="O67" s="320">
        <v>0</v>
      </c>
      <c r="P67" s="320">
        <v>0</v>
      </c>
      <c r="Q67" s="339">
        <v>0</v>
      </c>
      <c r="R67" s="340">
        <v>0</v>
      </c>
      <c r="S67" s="341">
        <f>ROUND(IF(R356=0, 0, R67/R356),5)</f>
        <v>0</v>
      </c>
      <c r="T67" s="340">
        <v>0</v>
      </c>
      <c r="U67" s="340">
        <v>0</v>
      </c>
      <c r="V67" s="340">
        <v>0</v>
      </c>
      <c r="W67" s="361">
        <v>0</v>
      </c>
      <c r="X67" s="361">
        <v>0</v>
      </c>
      <c r="Y67" s="362">
        <f>ROUND(IF(X356=0, 0, X67/X356),5)</f>
        <v>0</v>
      </c>
      <c r="Z67" s="361">
        <v>0</v>
      </c>
      <c r="AA67" s="361">
        <v>0</v>
      </c>
      <c r="AB67" s="361">
        <v>0</v>
      </c>
      <c r="AC67" s="380">
        <v>0</v>
      </c>
      <c r="AD67" s="380">
        <v>0</v>
      </c>
      <c r="AE67" s="381">
        <f>ROUND(IF(AD356=0, 0, AD67/AD356),5)</f>
        <v>0</v>
      </c>
      <c r="AF67" s="380">
        <v>0</v>
      </c>
      <c r="AG67" s="380">
        <v>0</v>
      </c>
      <c r="AH67" s="380">
        <v>0</v>
      </c>
      <c r="AI67" s="399">
        <v>0</v>
      </c>
      <c r="AJ67" s="399">
        <v>0</v>
      </c>
      <c r="AK67" s="400">
        <f>ROUND(IF(AJ356=0, 0, AJ67/AJ356),5)</f>
        <v>0</v>
      </c>
      <c r="AL67" s="399">
        <v>0</v>
      </c>
      <c r="AM67" s="399">
        <v>0</v>
      </c>
      <c r="AN67" s="399">
        <v>0</v>
      </c>
      <c r="AO67" s="418">
        <v>0</v>
      </c>
      <c r="AP67" s="419">
        <v>0</v>
      </c>
      <c r="AQ67" s="420">
        <f>ROUND(IF(AP356=0, 0, AP67/AP356),5)</f>
        <v>0</v>
      </c>
      <c r="AR67" s="419">
        <v>0</v>
      </c>
      <c r="AS67" s="419">
        <v>0</v>
      </c>
      <c r="AT67" s="419">
        <v>0</v>
      </c>
      <c r="AU67" s="440">
        <v>48</v>
      </c>
      <c r="AV67" s="441">
        <v>6152.92</v>
      </c>
      <c r="AW67" s="442">
        <f>ROUND(IF(AV356=0, 0, AV67/AV356),5)</f>
        <v>3.4000000000000002E-4</v>
      </c>
      <c r="AX67" s="441">
        <v>128.19</v>
      </c>
      <c r="AY67" s="441">
        <v>4752</v>
      </c>
      <c r="AZ67" s="441">
        <v>1400.92</v>
      </c>
      <c r="BA67" s="459">
        <v>0</v>
      </c>
      <c r="BB67" s="460">
        <v>0</v>
      </c>
      <c r="BC67" s="461">
        <f>ROUND(IF(BB356=0, 0, BB67/BB356),5)</f>
        <v>0</v>
      </c>
      <c r="BD67" s="460">
        <v>0</v>
      </c>
      <c r="BE67" s="460">
        <v>0</v>
      </c>
      <c r="BF67" s="460">
        <v>0</v>
      </c>
      <c r="BG67" s="481">
        <v>0</v>
      </c>
      <c r="BH67" s="481">
        <v>0</v>
      </c>
      <c r="BI67" s="482">
        <f>ROUND(IF(BH356=0, 0, BH67/BH356),5)</f>
        <v>0</v>
      </c>
      <c r="BJ67" s="481">
        <v>0</v>
      </c>
      <c r="BK67" s="481">
        <v>0</v>
      </c>
      <c r="BL67" s="481">
        <v>0</v>
      </c>
      <c r="BM67" s="9">
        <f t="shared" si="3"/>
        <v>48</v>
      </c>
      <c r="BN67" s="9">
        <f t="shared" si="3"/>
        <v>6152.92</v>
      </c>
      <c r="BO67" s="10">
        <f>ROUND(IF(BN356=0, 0, BN67/BN356),5)</f>
        <v>4.0000000000000003E-5</v>
      </c>
      <c r="BP67" s="9">
        <v>128.19</v>
      </c>
      <c r="BQ67" s="9">
        <f t="shared" si="2"/>
        <v>4752</v>
      </c>
      <c r="BR67" s="9">
        <v>1400.92</v>
      </c>
    </row>
    <row r="68" spans="1:70" x14ac:dyDescent="0.25">
      <c r="A68" s="2"/>
      <c r="B68" s="2"/>
      <c r="C68" s="2" t="s">
        <v>60</v>
      </c>
      <c r="D68" s="2"/>
      <c r="E68" s="298">
        <f>ROUND(SUM(E7:E67),5)</f>
        <v>253604</v>
      </c>
      <c r="F68" s="298">
        <f>ROUND(SUM(F7:F67),5)</f>
        <v>6253140.1500000004</v>
      </c>
      <c r="G68" s="299">
        <f>ROUND(IF(F356=0, 0, F68/F356),5)</f>
        <v>0.36226000000000003</v>
      </c>
      <c r="H68" s="298">
        <v>24.66</v>
      </c>
      <c r="I68" s="298">
        <f>ROUND(SUM(I7:I67),5)</f>
        <v>1835841.82</v>
      </c>
      <c r="J68" s="298">
        <f>ROUND(SUM(J7:J67),5)</f>
        <v>4417298.33</v>
      </c>
      <c r="K68" s="317">
        <f>ROUND(SUM(K7:K67),5)</f>
        <v>205302</v>
      </c>
      <c r="L68" s="317">
        <f>ROUND(SUM(L7:L67),5)</f>
        <v>5066518.7</v>
      </c>
      <c r="M68" s="318">
        <f>ROUND(IF(L356=0, 0, L68/L356),5)</f>
        <v>0.48425000000000001</v>
      </c>
      <c r="N68" s="317">
        <v>24.68</v>
      </c>
      <c r="O68" s="317">
        <f>ROUND(SUM(O7:O67),5)</f>
        <v>1518537.95</v>
      </c>
      <c r="P68" s="317">
        <f>ROUND(SUM(P7:P67),5)</f>
        <v>3547980.75</v>
      </c>
      <c r="Q68" s="336">
        <f>ROUND(SUM(Q7:Q67),5)</f>
        <v>239339</v>
      </c>
      <c r="R68" s="337">
        <f>ROUND(SUM(R7:R67),5)</f>
        <v>6009304.2699999996</v>
      </c>
      <c r="S68" s="338">
        <f>ROUND(IF(R356=0, 0, R68/R356),5)</f>
        <v>0.29396</v>
      </c>
      <c r="T68" s="337">
        <v>25.11</v>
      </c>
      <c r="U68" s="337">
        <f>ROUND(SUM(U7:U67),5)</f>
        <v>1768239.29</v>
      </c>
      <c r="V68" s="337">
        <f>ROUND(SUM(V7:V67),5)</f>
        <v>4241064.9800000004</v>
      </c>
      <c r="W68" s="358">
        <f>ROUND(SUM(W7:W67),5)</f>
        <v>205816</v>
      </c>
      <c r="X68" s="358">
        <f>ROUND(SUM(X7:X67),5)</f>
        <v>5458304.71</v>
      </c>
      <c r="Y68" s="359">
        <f>ROUND(IF(X356=0, 0, X68/X356),5)</f>
        <v>0.31247999999999998</v>
      </c>
      <c r="Z68" s="358">
        <v>26.52</v>
      </c>
      <c r="AA68" s="358">
        <f>ROUND(SUM(AA7:AA67),5)</f>
        <v>1522254.93</v>
      </c>
      <c r="AB68" s="358">
        <f>ROUND(SUM(AB7:AB67),5)</f>
        <v>3936049.78</v>
      </c>
      <c r="AC68" s="377">
        <f>ROUND(SUM(AC7:AC67),5)</f>
        <v>228782</v>
      </c>
      <c r="AD68" s="377">
        <f>ROUND(SUM(AD7:AD67),5)</f>
        <v>5863801.8099999996</v>
      </c>
      <c r="AE68" s="378">
        <f>ROUND(IF(AD356=0, 0, AD68/AD356),5)</f>
        <v>0.36168</v>
      </c>
      <c r="AF68" s="377">
        <v>25.63</v>
      </c>
      <c r="AG68" s="377">
        <f>ROUND(SUM(AG7:AG67),5)</f>
        <v>1762310.81</v>
      </c>
      <c r="AH68" s="377">
        <f>ROUND(SUM(AH7:AH67),5)</f>
        <v>4101491</v>
      </c>
      <c r="AI68" s="396">
        <f>ROUND(SUM(AI7:AI67),5)</f>
        <v>197653</v>
      </c>
      <c r="AJ68" s="396">
        <f>ROUND(SUM(AJ7:AJ67),5)</f>
        <v>5049132.3</v>
      </c>
      <c r="AK68" s="397">
        <f>ROUND(IF(AJ356=0, 0, AJ68/AJ356),5)</f>
        <v>0.26982</v>
      </c>
      <c r="AL68" s="396">
        <v>25.55</v>
      </c>
      <c r="AM68" s="396">
        <f>ROUND(SUM(AM7:AM67),5)</f>
        <v>1478173.08</v>
      </c>
      <c r="AN68" s="396">
        <f>ROUND(SUM(AN7:AN67),5)</f>
        <v>3570959.22</v>
      </c>
      <c r="AO68" s="415">
        <f>ROUND(SUM(AO7:AO67),5)</f>
        <v>279804</v>
      </c>
      <c r="AP68" s="416">
        <f>ROUND(SUM(AP7:AP67),5)</f>
        <v>7129077.9699999997</v>
      </c>
      <c r="AQ68" s="417">
        <f>ROUND(IF(AP356=0, 0, AP68/AP356),5)</f>
        <v>0.35361999999999999</v>
      </c>
      <c r="AR68" s="416">
        <v>25.48</v>
      </c>
      <c r="AS68" s="416">
        <f>ROUND(SUM(AS7:AS67),5)</f>
        <v>2065649.04</v>
      </c>
      <c r="AT68" s="416">
        <f>ROUND(SUM(AT7:AT67),5)</f>
        <v>5063428.93</v>
      </c>
      <c r="AU68" s="437">
        <f>ROUND(SUM(AU7:AU67),5)</f>
        <v>253798</v>
      </c>
      <c r="AV68" s="437">
        <f>ROUND(SUM(AV7:AV67),5)</f>
        <v>6193313.6100000003</v>
      </c>
      <c r="AW68" s="438">
        <f>ROUND(IF(AV356=0, 0, AV68/AV356),5)</f>
        <v>0.34329999999999999</v>
      </c>
      <c r="AX68" s="437">
        <v>24.4</v>
      </c>
      <c r="AY68" s="437">
        <f>ROUND(SUM(AY7:AY67),5)</f>
        <v>1852502.65</v>
      </c>
      <c r="AZ68" s="437">
        <f>ROUND(SUM(AZ7:AZ67),5)</f>
        <v>4340810.96</v>
      </c>
      <c r="BA68" s="456">
        <f>ROUND(SUM(BA7:BA67),5)</f>
        <v>221364</v>
      </c>
      <c r="BB68" s="457">
        <f>ROUND(SUM(BB7:BB67),5)</f>
        <v>5492902.4299999997</v>
      </c>
      <c r="BC68" s="458">
        <f>ROUND(IF(BB356=0, 0, BB68/BB356),5)</f>
        <v>0.38940000000000002</v>
      </c>
      <c r="BD68" s="457">
        <v>24.81</v>
      </c>
      <c r="BE68" s="457">
        <f>ROUND(SUM(BE7:BE67),5)</f>
        <v>1567131.57</v>
      </c>
      <c r="BF68" s="457">
        <f>ROUND(SUM(BF7:BF67),5)</f>
        <v>3925770.86</v>
      </c>
      <c r="BG68" s="478">
        <f>ROUND(SUM(BG7:BG67),5)</f>
        <v>65303</v>
      </c>
      <c r="BH68" s="478">
        <f>ROUND(SUM(BH7:BH67),5)</f>
        <v>1721454.47</v>
      </c>
      <c r="BI68" s="479">
        <f>ROUND(IF(BH356=0, 0, BH68/BH356),5)</f>
        <v>0.18479999999999999</v>
      </c>
      <c r="BJ68" s="478">
        <v>26.36</v>
      </c>
      <c r="BK68" s="478">
        <f>ROUND(SUM(BK7:BK67),5)</f>
        <v>543345.81999999995</v>
      </c>
      <c r="BL68" s="478">
        <f>ROUND(SUM(BL7:BL67),5)</f>
        <v>1178108.6499999999</v>
      </c>
      <c r="BM68" s="6">
        <f t="shared" si="3"/>
        <v>2150765</v>
      </c>
      <c r="BN68" s="6">
        <f t="shared" si="3"/>
        <v>54236950.420000002</v>
      </c>
      <c r="BO68" s="8">
        <f>ROUND(IF(BN356=0, 0, BN68/BN356),5)</f>
        <v>0.33442</v>
      </c>
      <c r="BP68" s="6">
        <v>25.22</v>
      </c>
      <c r="BQ68" s="6">
        <f t="shared" si="2"/>
        <v>15913986.960000001</v>
      </c>
      <c r="BR68" s="6">
        <f>ROUND(SUM(BR7:BR67),5)</f>
        <v>38322963.460000001</v>
      </c>
    </row>
    <row r="69" spans="1:70" x14ac:dyDescent="0.25">
      <c r="A69" s="2"/>
      <c r="B69" s="2"/>
      <c r="C69" s="2" t="s">
        <v>61</v>
      </c>
      <c r="D69" s="2"/>
      <c r="E69" s="298"/>
      <c r="F69" s="298"/>
      <c r="G69" s="299"/>
      <c r="H69" s="298"/>
      <c r="I69" s="298"/>
      <c r="J69" s="298"/>
      <c r="K69" s="317"/>
      <c r="L69" s="317"/>
      <c r="M69" s="318"/>
      <c r="N69" s="317"/>
      <c r="O69" s="317"/>
      <c r="P69" s="317"/>
      <c r="Q69" s="336"/>
      <c r="R69" s="337"/>
      <c r="S69" s="338"/>
      <c r="T69" s="337"/>
      <c r="U69" s="337"/>
      <c r="V69" s="337"/>
      <c r="W69" s="358"/>
      <c r="X69" s="358"/>
      <c r="Y69" s="359"/>
      <c r="Z69" s="358"/>
      <c r="AA69" s="358"/>
      <c r="AB69" s="358"/>
      <c r="AC69" s="377"/>
      <c r="AD69" s="377"/>
      <c r="AE69" s="378"/>
      <c r="AF69" s="377"/>
      <c r="AG69" s="377"/>
      <c r="AH69" s="377"/>
      <c r="AI69" s="396"/>
      <c r="AJ69" s="396"/>
      <c r="AK69" s="397"/>
      <c r="AL69" s="396"/>
      <c r="AM69" s="396"/>
      <c r="AN69" s="396"/>
      <c r="AO69" s="415"/>
      <c r="AP69" s="416"/>
      <c r="AQ69" s="417"/>
      <c r="AR69" s="416"/>
      <c r="AS69" s="416"/>
      <c r="AT69" s="416"/>
      <c r="AU69" s="437"/>
      <c r="AV69" s="437"/>
      <c r="AW69" s="438"/>
      <c r="AX69" s="437"/>
      <c r="AY69" s="437"/>
      <c r="AZ69" s="437"/>
      <c r="BA69" s="456"/>
      <c r="BB69" s="457"/>
      <c r="BC69" s="458"/>
      <c r="BD69" s="457"/>
      <c r="BE69" s="457"/>
      <c r="BF69" s="457"/>
      <c r="BG69" s="478"/>
      <c r="BH69" s="478"/>
      <c r="BI69" s="479"/>
      <c r="BJ69" s="478"/>
      <c r="BK69" s="478"/>
      <c r="BL69" s="478"/>
      <c r="BM69" s="6"/>
      <c r="BN69" s="6"/>
      <c r="BO69" s="8"/>
      <c r="BP69" s="6"/>
      <c r="BQ69" s="6"/>
      <c r="BR69" s="6"/>
    </row>
    <row r="70" spans="1:70" x14ac:dyDescent="0.25">
      <c r="A70" s="2"/>
      <c r="B70" s="2"/>
      <c r="C70" s="2"/>
      <c r="D70" s="2" t="s">
        <v>62</v>
      </c>
      <c r="E70" s="298">
        <v>0</v>
      </c>
      <c r="F70" s="298">
        <v>0</v>
      </c>
      <c r="G70" s="299">
        <f>ROUND(IF(F356=0, 0, F70/F356),5)</f>
        <v>0</v>
      </c>
      <c r="H70" s="298">
        <v>0</v>
      </c>
      <c r="I70" s="298">
        <v>0</v>
      </c>
      <c r="J70" s="298">
        <v>0</v>
      </c>
      <c r="K70" s="317">
        <v>0</v>
      </c>
      <c r="L70" s="317">
        <v>0</v>
      </c>
      <c r="M70" s="318">
        <f>ROUND(IF(L356=0, 0, L70/L356),5)</f>
        <v>0</v>
      </c>
      <c r="N70" s="317">
        <v>0</v>
      </c>
      <c r="O70" s="317">
        <v>0</v>
      </c>
      <c r="P70" s="317">
        <v>0</v>
      </c>
      <c r="Q70" s="336">
        <v>3170</v>
      </c>
      <c r="R70" s="337">
        <v>1201109.2</v>
      </c>
      <c r="S70" s="338">
        <f>ROUND(IF(R356=0, 0, R70/R356),5)</f>
        <v>5.8749999999999997E-2</v>
      </c>
      <c r="T70" s="337">
        <v>378.9</v>
      </c>
      <c r="U70" s="337">
        <v>209021.27</v>
      </c>
      <c r="V70" s="337">
        <v>992087.93</v>
      </c>
      <c r="W70" s="358">
        <v>0</v>
      </c>
      <c r="X70" s="358">
        <v>0</v>
      </c>
      <c r="Y70" s="359">
        <f>ROUND(IF(X356=0, 0, X70/X356),5)</f>
        <v>0</v>
      </c>
      <c r="Z70" s="358">
        <v>0</v>
      </c>
      <c r="AA70" s="358">
        <v>0</v>
      </c>
      <c r="AB70" s="358">
        <v>0</v>
      </c>
      <c r="AC70" s="377">
        <v>0</v>
      </c>
      <c r="AD70" s="377">
        <v>0</v>
      </c>
      <c r="AE70" s="378">
        <f>ROUND(IF(AD356=0, 0, AD70/AD356),5)</f>
        <v>0</v>
      </c>
      <c r="AF70" s="377">
        <v>0</v>
      </c>
      <c r="AG70" s="377">
        <v>0</v>
      </c>
      <c r="AH70" s="377">
        <v>0</v>
      </c>
      <c r="AI70" s="396">
        <v>0</v>
      </c>
      <c r="AJ70" s="396">
        <v>0</v>
      </c>
      <c r="AK70" s="397">
        <f>ROUND(IF(AJ356=0, 0, AJ70/AJ356),5)</f>
        <v>0</v>
      </c>
      <c r="AL70" s="396">
        <v>0</v>
      </c>
      <c r="AM70" s="396">
        <v>0</v>
      </c>
      <c r="AN70" s="396">
        <v>0</v>
      </c>
      <c r="AO70" s="415">
        <v>0</v>
      </c>
      <c r="AP70" s="416">
        <v>0</v>
      </c>
      <c r="AQ70" s="417">
        <f>ROUND(IF(AP356=0, 0, AP70/AP356),5)</f>
        <v>0</v>
      </c>
      <c r="AR70" s="416">
        <v>0</v>
      </c>
      <c r="AS70" s="416">
        <v>0</v>
      </c>
      <c r="AT70" s="416">
        <v>0</v>
      </c>
      <c r="AU70" s="437">
        <v>0</v>
      </c>
      <c r="AV70" s="437">
        <v>0</v>
      </c>
      <c r="AW70" s="438">
        <f>ROUND(IF(AV356=0, 0, AV70/AV356),5)</f>
        <v>0</v>
      </c>
      <c r="AX70" s="437">
        <v>0</v>
      </c>
      <c r="AY70" s="437">
        <v>0</v>
      </c>
      <c r="AZ70" s="437">
        <v>0</v>
      </c>
      <c r="BA70" s="456">
        <v>0</v>
      </c>
      <c r="BB70" s="457">
        <v>0</v>
      </c>
      <c r="BC70" s="458">
        <f>ROUND(IF(BB356=0, 0, BB70/BB356),5)</f>
        <v>0</v>
      </c>
      <c r="BD70" s="457">
        <v>0</v>
      </c>
      <c r="BE70" s="457">
        <v>0</v>
      </c>
      <c r="BF70" s="457">
        <v>0</v>
      </c>
      <c r="BG70" s="478">
        <v>0</v>
      </c>
      <c r="BH70" s="478">
        <v>0</v>
      </c>
      <c r="BI70" s="479">
        <f>ROUND(IF(BH356=0, 0, BH70/BH356),5)</f>
        <v>0</v>
      </c>
      <c r="BJ70" s="478">
        <v>0</v>
      </c>
      <c r="BK70" s="478">
        <v>0</v>
      </c>
      <c r="BL70" s="478">
        <v>0</v>
      </c>
      <c r="BM70" s="6">
        <f t="shared" ref="BM70:BN73" si="4">ROUND(E70+K70+Q70+W70+AC70+AI70+AO70+AU70+BA70+BG70,5)</f>
        <v>3170</v>
      </c>
      <c r="BN70" s="6">
        <f t="shared" si="4"/>
        <v>1201109.2</v>
      </c>
      <c r="BO70" s="8">
        <f>ROUND(IF(BN356=0, 0, BN70/BN356),5)</f>
        <v>7.4099999999999999E-3</v>
      </c>
      <c r="BP70" s="6">
        <v>378.9</v>
      </c>
      <c r="BQ70" s="6">
        <f>ROUND(I70+O70+U70+AA70+AG70+AM70+AS70+AY70+BE70+BK70,5)</f>
        <v>209021.27</v>
      </c>
      <c r="BR70" s="6">
        <v>992087.93</v>
      </c>
    </row>
    <row r="71" spans="1:70" x14ac:dyDescent="0.25">
      <c r="A71" s="2"/>
      <c r="B71" s="2"/>
      <c r="C71" s="2"/>
      <c r="D71" s="2" t="s">
        <v>63</v>
      </c>
      <c r="E71" s="298">
        <v>0</v>
      </c>
      <c r="F71" s="298">
        <v>0</v>
      </c>
      <c r="G71" s="299">
        <f>ROUND(IF(F356=0, 0, F71/F356),5)</f>
        <v>0</v>
      </c>
      <c r="H71" s="298">
        <v>0</v>
      </c>
      <c r="I71" s="298">
        <v>0</v>
      </c>
      <c r="J71" s="298">
        <v>0</v>
      </c>
      <c r="K71" s="317">
        <v>0</v>
      </c>
      <c r="L71" s="317">
        <v>0</v>
      </c>
      <c r="M71" s="318">
        <f>ROUND(IF(L356=0, 0, L71/L356),5)</f>
        <v>0</v>
      </c>
      <c r="N71" s="317">
        <v>0</v>
      </c>
      <c r="O71" s="317">
        <v>0</v>
      </c>
      <c r="P71" s="317">
        <v>0</v>
      </c>
      <c r="Q71" s="336">
        <v>2414</v>
      </c>
      <c r="R71" s="337">
        <v>1049379.32</v>
      </c>
      <c r="S71" s="338">
        <f>ROUND(IF(R356=0, 0, R71/R356),5)</f>
        <v>5.1330000000000001E-2</v>
      </c>
      <c r="T71" s="337">
        <v>434.71</v>
      </c>
      <c r="U71" s="337">
        <v>162666.09</v>
      </c>
      <c r="V71" s="337">
        <v>886713.23</v>
      </c>
      <c r="W71" s="358">
        <v>0</v>
      </c>
      <c r="X71" s="358">
        <v>0</v>
      </c>
      <c r="Y71" s="359">
        <f>ROUND(IF(X356=0, 0, X71/X356),5)</f>
        <v>0</v>
      </c>
      <c r="Z71" s="358">
        <v>0</v>
      </c>
      <c r="AA71" s="358">
        <v>0</v>
      </c>
      <c r="AB71" s="358">
        <v>0</v>
      </c>
      <c r="AC71" s="377">
        <v>0</v>
      </c>
      <c r="AD71" s="377">
        <v>0</v>
      </c>
      <c r="AE71" s="378">
        <f>ROUND(IF(AD356=0, 0, AD71/AD356),5)</f>
        <v>0</v>
      </c>
      <c r="AF71" s="377">
        <v>0</v>
      </c>
      <c r="AG71" s="377">
        <v>0</v>
      </c>
      <c r="AH71" s="377">
        <v>0</v>
      </c>
      <c r="AI71" s="396">
        <v>0</v>
      </c>
      <c r="AJ71" s="396">
        <v>0</v>
      </c>
      <c r="AK71" s="397">
        <f>ROUND(IF(AJ356=0, 0, AJ71/AJ356),5)</f>
        <v>0</v>
      </c>
      <c r="AL71" s="396">
        <v>0</v>
      </c>
      <c r="AM71" s="396">
        <v>0</v>
      </c>
      <c r="AN71" s="396">
        <v>0</v>
      </c>
      <c r="AO71" s="415">
        <v>0</v>
      </c>
      <c r="AP71" s="416">
        <v>0</v>
      </c>
      <c r="AQ71" s="417">
        <f>ROUND(IF(AP356=0, 0, AP71/AP356),5)</f>
        <v>0</v>
      </c>
      <c r="AR71" s="416">
        <v>0</v>
      </c>
      <c r="AS71" s="416">
        <v>0</v>
      </c>
      <c r="AT71" s="416">
        <v>0</v>
      </c>
      <c r="AU71" s="437">
        <v>0</v>
      </c>
      <c r="AV71" s="437">
        <v>0</v>
      </c>
      <c r="AW71" s="438">
        <f>ROUND(IF(AV356=0, 0, AV71/AV356),5)</f>
        <v>0</v>
      </c>
      <c r="AX71" s="437">
        <v>0</v>
      </c>
      <c r="AY71" s="437">
        <v>0</v>
      </c>
      <c r="AZ71" s="437">
        <v>0</v>
      </c>
      <c r="BA71" s="456">
        <v>0</v>
      </c>
      <c r="BB71" s="457">
        <v>0</v>
      </c>
      <c r="BC71" s="458">
        <f>ROUND(IF(BB356=0, 0, BB71/BB356),5)</f>
        <v>0</v>
      </c>
      <c r="BD71" s="457">
        <v>0</v>
      </c>
      <c r="BE71" s="457">
        <v>0</v>
      </c>
      <c r="BF71" s="457">
        <v>0</v>
      </c>
      <c r="BG71" s="478">
        <v>0</v>
      </c>
      <c r="BH71" s="478">
        <v>0</v>
      </c>
      <c r="BI71" s="479">
        <f>ROUND(IF(BH356=0, 0, BH71/BH356),5)</f>
        <v>0</v>
      </c>
      <c r="BJ71" s="478">
        <v>0</v>
      </c>
      <c r="BK71" s="478">
        <v>0</v>
      </c>
      <c r="BL71" s="478">
        <v>0</v>
      </c>
      <c r="BM71" s="6">
        <f t="shared" si="4"/>
        <v>2414</v>
      </c>
      <c r="BN71" s="6">
        <f t="shared" si="4"/>
        <v>1049379.32</v>
      </c>
      <c r="BO71" s="8">
        <f>ROUND(IF(BN356=0, 0, BN71/BN356),5)</f>
        <v>6.4700000000000001E-3</v>
      </c>
      <c r="BP71" s="6">
        <v>434.71</v>
      </c>
      <c r="BQ71" s="6">
        <f>ROUND(I71+O71+U71+AA71+AG71+AM71+AS71+AY71+BE71+BK71,5)</f>
        <v>162666.09</v>
      </c>
      <c r="BR71" s="6">
        <v>886713.23</v>
      </c>
    </row>
    <row r="72" spans="1:70" ht="15.75" thickBot="1" x14ac:dyDescent="0.3">
      <c r="A72" s="2"/>
      <c r="B72" s="2"/>
      <c r="C72" s="2"/>
      <c r="D72" s="2" t="s">
        <v>64</v>
      </c>
      <c r="E72" s="301">
        <v>0</v>
      </c>
      <c r="F72" s="301">
        <v>0</v>
      </c>
      <c r="G72" s="302">
        <f>ROUND(IF(F356=0, 0, F72/F356),5)</f>
        <v>0</v>
      </c>
      <c r="H72" s="301">
        <v>0</v>
      </c>
      <c r="I72" s="298">
        <v>0</v>
      </c>
      <c r="J72" s="298">
        <v>0</v>
      </c>
      <c r="K72" s="320">
        <v>0</v>
      </c>
      <c r="L72" s="320">
        <v>0</v>
      </c>
      <c r="M72" s="321">
        <f>ROUND(IF(L356=0, 0, L72/L356),5)</f>
        <v>0</v>
      </c>
      <c r="N72" s="320">
        <v>0</v>
      </c>
      <c r="O72" s="317">
        <v>0</v>
      </c>
      <c r="P72" s="317">
        <v>0</v>
      </c>
      <c r="Q72" s="339">
        <v>2016</v>
      </c>
      <c r="R72" s="340">
        <v>885248.58</v>
      </c>
      <c r="S72" s="341">
        <f>ROUND(IF(R356=0, 0, R72/R356),5)</f>
        <v>4.3299999999999998E-2</v>
      </c>
      <c r="T72" s="340">
        <v>439.11</v>
      </c>
      <c r="U72" s="340">
        <v>142020.91</v>
      </c>
      <c r="V72" s="340">
        <v>743227.67</v>
      </c>
      <c r="W72" s="361">
        <v>0</v>
      </c>
      <c r="X72" s="361">
        <v>0</v>
      </c>
      <c r="Y72" s="362">
        <f>ROUND(IF(X356=0, 0, X72/X356),5)</f>
        <v>0</v>
      </c>
      <c r="Z72" s="361">
        <v>0</v>
      </c>
      <c r="AA72" s="358">
        <v>0</v>
      </c>
      <c r="AB72" s="358">
        <v>0</v>
      </c>
      <c r="AC72" s="380">
        <v>0</v>
      </c>
      <c r="AD72" s="380">
        <v>0</v>
      </c>
      <c r="AE72" s="381">
        <f>ROUND(IF(AD356=0, 0, AD72/AD356),5)</f>
        <v>0</v>
      </c>
      <c r="AF72" s="380">
        <v>0</v>
      </c>
      <c r="AG72" s="377">
        <v>0</v>
      </c>
      <c r="AH72" s="377">
        <v>0</v>
      </c>
      <c r="AI72" s="399">
        <v>0</v>
      </c>
      <c r="AJ72" s="399">
        <v>0</v>
      </c>
      <c r="AK72" s="400">
        <f>ROUND(IF(AJ356=0, 0, AJ72/AJ356),5)</f>
        <v>0</v>
      </c>
      <c r="AL72" s="399">
        <v>0</v>
      </c>
      <c r="AM72" s="396">
        <v>0</v>
      </c>
      <c r="AN72" s="396">
        <v>0</v>
      </c>
      <c r="AO72" s="418">
        <v>0</v>
      </c>
      <c r="AP72" s="419">
        <v>0</v>
      </c>
      <c r="AQ72" s="420">
        <f>ROUND(IF(AP356=0, 0, AP72/AP356),5)</f>
        <v>0</v>
      </c>
      <c r="AR72" s="419">
        <v>0</v>
      </c>
      <c r="AS72" s="416">
        <v>0</v>
      </c>
      <c r="AT72" s="416">
        <v>0</v>
      </c>
      <c r="AU72" s="441">
        <v>0</v>
      </c>
      <c r="AV72" s="441">
        <v>0</v>
      </c>
      <c r="AW72" s="442">
        <f>ROUND(IF(AV356=0, 0, AV72/AV356),5)</f>
        <v>0</v>
      </c>
      <c r="AX72" s="441">
        <v>0</v>
      </c>
      <c r="AY72" s="437">
        <v>0</v>
      </c>
      <c r="AZ72" s="437">
        <v>0</v>
      </c>
      <c r="BA72" s="459">
        <v>0</v>
      </c>
      <c r="BB72" s="460">
        <v>0</v>
      </c>
      <c r="BC72" s="461">
        <f>ROUND(IF(BB356=0, 0, BB72/BB356),5)</f>
        <v>0</v>
      </c>
      <c r="BD72" s="460">
        <v>0</v>
      </c>
      <c r="BE72" s="457">
        <v>0</v>
      </c>
      <c r="BF72" s="457">
        <v>0</v>
      </c>
      <c r="BG72" s="481">
        <v>0</v>
      </c>
      <c r="BH72" s="481">
        <v>0</v>
      </c>
      <c r="BI72" s="482">
        <f>ROUND(IF(BH356=0, 0, BH72/BH356),5)</f>
        <v>0</v>
      </c>
      <c r="BJ72" s="481">
        <v>0</v>
      </c>
      <c r="BK72" s="478">
        <v>0</v>
      </c>
      <c r="BL72" s="478">
        <v>0</v>
      </c>
      <c r="BM72" s="9">
        <f t="shared" si="4"/>
        <v>2016</v>
      </c>
      <c r="BN72" s="9">
        <f t="shared" si="4"/>
        <v>885248.58</v>
      </c>
      <c r="BO72" s="10">
        <f>ROUND(IF(BN356=0, 0, BN72/BN356),5)</f>
        <v>5.4599999999999996E-3</v>
      </c>
      <c r="BP72" s="9">
        <v>439.11</v>
      </c>
      <c r="BQ72" s="9">
        <f>ROUND(I72+O72+U72+AA72+AG72+AM72+AS72+AY72+BE72+BK72,5)</f>
        <v>142020.91</v>
      </c>
      <c r="BR72" s="9">
        <v>743227.67</v>
      </c>
    </row>
    <row r="73" spans="1:70" x14ac:dyDescent="0.25">
      <c r="A73" s="2"/>
      <c r="B73" s="2"/>
      <c r="C73" s="2" t="s">
        <v>65</v>
      </c>
      <c r="D73" s="2"/>
      <c r="E73" s="298">
        <f>ROUND(SUM(E69:E72),5)</f>
        <v>0</v>
      </c>
      <c r="F73" s="298">
        <f>ROUND(SUM(F69:F72),5)</f>
        <v>0</v>
      </c>
      <c r="G73" s="299">
        <f>ROUND(IF(F356=0, 0, F73/F356),5)</f>
        <v>0</v>
      </c>
      <c r="H73" s="298">
        <v>0</v>
      </c>
      <c r="I73" s="298"/>
      <c r="J73" s="298"/>
      <c r="K73" s="317">
        <f>ROUND(SUM(K69:K72),5)</f>
        <v>0</v>
      </c>
      <c r="L73" s="317">
        <f>ROUND(SUM(L69:L72),5)</f>
        <v>0</v>
      </c>
      <c r="M73" s="318">
        <f>ROUND(IF(L356=0, 0, L73/L356),5)</f>
        <v>0</v>
      </c>
      <c r="N73" s="317">
        <v>0</v>
      </c>
      <c r="O73" s="317"/>
      <c r="P73" s="317"/>
      <c r="Q73" s="336">
        <f>ROUND(SUM(Q69:Q72),5)</f>
        <v>7600</v>
      </c>
      <c r="R73" s="337">
        <f>ROUND(SUM(R69:R72),5)</f>
        <v>3135737.1</v>
      </c>
      <c r="S73" s="338">
        <f>ROUND(IF(R356=0, 0, R73/R356),5)</f>
        <v>0.15339</v>
      </c>
      <c r="T73" s="337">
        <v>412.6</v>
      </c>
      <c r="U73" s="337">
        <f>ROUND(SUM(U69:U72),5)</f>
        <v>513708.27</v>
      </c>
      <c r="V73" s="337">
        <f>ROUND(SUM(V69:V72),5)</f>
        <v>2622028.83</v>
      </c>
      <c r="W73" s="358">
        <f>ROUND(SUM(W69:W72),5)</f>
        <v>0</v>
      </c>
      <c r="X73" s="358">
        <f>ROUND(SUM(X69:X72),5)</f>
        <v>0</v>
      </c>
      <c r="Y73" s="359">
        <f>ROUND(IF(X356=0, 0, X73/X356),5)</f>
        <v>0</v>
      </c>
      <c r="Z73" s="358">
        <v>0</v>
      </c>
      <c r="AA73" s="358"/>
      <c r="AB73" s="358"/>
      <c r="AC73" s="377">
        <f>ROUND(SUM(AC69:AC72),5)</f>
        <v>0</v>
      </c>
      <c r="AD73" s="377">
        <f>ROUND(SUM(AD69:AD72),5)</f>
        <v>0</v>
      </c>
      <c r="AE73" s="378">
        <f>ROUND(IF(AD356=0, 0, AD73/AD356),5)</f>
        <v>0</v>
      </c>
      <c r="AF73" s="377">
        <v>0</v>
      </c>
      <c r="AG73" s="377"/>
      <c r="AH73" s="377"/>
      <c r="AI73" s="396">
        <f>ROUND(SUM(AI69:AI72),5)</f>
        <v>0</v>
      </c>
      <c r="AJ73" s="396">
        <f>ROUND(SUM(AJ69:AJ72),5)</f>
        <v>0</v>
      </c>
      <c r="AK73" s="397">
        <f>ROUND(IF(AJ356=0, 0, AJ73/AJ356),5)</f>
        <v>0</v>
      </c>
      <c r="AL73" s="396">
        <v>0</v>
      </c>
      <c r="AM73" s="396"/>
      <c r="AN73" s="396"/>
      <c r="AO73" s="415">
        <f>ROUND(SUM(AO69:AO72),5)</f>
        <v>0</v>
      </c>
      <c r="AP73" s="416">
        <f>ROUND(SUM(AP69:AP72),5)</f>
        <v>0</v>
      </c>
      <c r="AQ73" s="417">
        <f>ROUND(IF(AP356=0, 0, AP73/AP356),5)</f>
        <v>0</v>
      </c>
      <c r="AR73" s="416">
        <v>0</v>
      </c>
      <c r="AS73" s="416"/>
      <c r="AT73" s="416"/>
      <c r="AU73" s="437">
        <f>ROUND(SUM(AU69:AU72),5)</f>
        <v>0</v>
      </c>
      <c r="AV73" s="437">
        <f>ROUND(SUM(AV69:AV72),5)</f>
        <v>0</v>
      </c>
      <c r="AW73" s="438">
        <f>ROUND(IF(AV356=0, 0, AV73/AV356),5)</f>
        <v>0</v>
      </c>
      <c r="AX73" s="437">
        <v>0</v>
      </c>
      <c r="AY73" s="437"/>
      <c r="AZ73" s="437"/>
      <c r="BA73" s="456">
        <f>ROUND(SUM(BA69:BA72),5)</f>
        <v>0</v>
      </c>
      <c r="BB73" s="457">
        <f>ROUND(SUM(BB69:BB72),5)</f>
        <v>0</v>
      </c>
      <c r="BC73" s="458">
        <f>ROUND(IF(BB356=0, 0, BB73/BB356),5)</f>
        <v>0</v>
      </c>
      <c r="BD73" s="457">
        <v>0</v>
      </c>
      <c r="BE73" s="457"/>
      <c r="BF73" s="457"/>
      <c r="BG73" s="478">
        <f>ROUND(SUM(BG69:BG72),5)</f>
        <v>0</v>
      </c>
      <c r="BH73" s="478">
        <f>ROUND(SUM(BH69:BH72),5)</f>
        <v>0</v>
      </c>
      <c r="BI73" s="479">
        <f>ROUND(IF(BH356=0, 0, BH73/BH356),5)</f>
        <v>0</v>
      </c>
      <c r="BJ73" s="478">
        <v>0</v>
      </c>
      <c r="BK73" s="478"/>
      <c r="BL73" s="478"/>
      <c r="BM73" s="6">
        <f t="shared" si="4"/>
        <v>7600</v>
      </c>
      <c r="BN73" s="6">
        <f t="shared" si="4"/>
        <v>3135737.1</v>
      </c>
      <c r="BO73" s="8">
        <f>ROUND(IF(BN356=0, 0, BN73/BN356),5)</f>
        <v>1.933E-2</v>
      </c>
      <c r="BP73" s="6">
        <v>412.6</v>
      </c>
      <c r="BQ73" s="6">
        <f>ROUND(I73+O73+U73+AA73+AG73+AM73+AS73+AY73+BE73+BK73,5)</f>
        <v>513708.27</v>
      </c>
      <c r="BR73" s="6">
        <f>ROUND(SUM(BR69:BR72),5)</f>
        <v>2622028.83</v>
      </c>
    </row>
    <row r="74" spans="1:70" x14ac:dyDescent="0.25">
      <c r="A74" s="2"/>
      <c r="B74" s="2"/>
      <c r="C74" s="2" t="s">
        <v>66</v>
      </c>
      <c r="D74" s="2"/>
      <c r="E74" s="298"/>
      <c r="F74" s="298"/>
      <c r="G74" s="299"/>
      <c r="H74" s="298"/>
      <c r="I74" s="298"/>
      <c r="J74" s="298"/>
      <c r="K74" s="317"/>
      <c r="L74" s="317"/>
      <c r="M74" s="318"/>
      <c r="N74" s="317"/>
      <c r="O74" s="317"/>
      <c r="P74" s="317"/>
      <c r="Q74" s="336"/>
      <c r="R74" s="337"/>
      <c r="S74" s="338"/>
      <c r="T74" s="337"/>
      <c r="U74" s="337"/>
      <c r="V74" s="337"/>
      <c r="W74" s="358"/>
      <c r="X74" s="358"/>
      <c r="Y74" s="359"/>
      <c r="Z74" s="358"/>
      <c r="AA74" s="358"/>
      <c r="AB74" s="358"/>
      <c r="AC74" s="377"/>
      <c r="AD74" s="377"/>
      <c r="AE74" s="378"/>
      <c r="AF74" s="377"/>
      <c r="AG74" s="377"/>
      <c r="AH74" s="377"/>
      <c r="AI74" s="396"/>
      <c r="AJ74" s="396"/>
      <c r="AK74" s="397"/>
      <c r="AL74" s="396"/>
      <c r="AM74" s="396"/>
      <c r="AN74" s="396"/>
      <c r="AO74" s="415"/>
      <c r="AP74" s="416"/>
      <c r="AQ74" s="417"/>
      <c r="AR74" s="416"/>
      <c r="AS74" s="416"/>
      <c r="AT74" s="416"/>
      <c r="AU74" s="437"/>
      <c r="AV74" s="437"/>
      <c r="AW74" s="438"/>
      <c r="AX74" s="437"/>
      <c r="AY74" s="437"/>
      <c r="AZ74" s="437"/>
      <c r="BA74" s="456"/>
      <c r="BB74" s="457"/>
      <c r="BC74" s="458"/>
      <c r="BD74" s="457"/>
      <c r="BE74" s="457"/>
      <c r="BF74" s="457"/>
      <c r="BG74" s="478"/>
      <c r="BH74" s="478"/>
      <c r="BI74" s="479"/>
      <c r="BJ74" s="478"/>
      <c r="BK74" s="478"/>
      <c r="BL74" s="478"/>
      <c r="BM74" s="6"/>
      <c r="BN74" s="6"/>
      <c r="BO74" s="8"/>
      <c r="BP74" s="6"/>
      <c r="BQ74" s="6"/>
      <c r="BR74" s="6"/>
    </row>
    <row r="75" spans="1:70" x14ac:dyDescent="0.25">
      <c r="A75" s="2"/>
      <c r="B75" s="2"/>
      <c r="C75" s="2"/>
      <c r="D75" s="2" t="s">
        <v>67</v>
      </c>
      <c r="E75" s="300">
        <v>5</v>
      </c>
      <c r="F75" s="298">
        <v>3104.63</v>
      </c>
      <c r="G75" s="299">
        <f>ROUND(IF(F356=0, 0, F75/F356),5)</f>
        <v>1.8000000000000001E-4</v>
      </c>
      <c r="H75" s="298">
        <v>620.92999999999995</v>
      </c>
      <c r="I75" s="298">
        <v>2450.3200000000002</v>
      </c>
      <c r="J75" s="298">
        <v>654.30999999999995</v>
      </c>
      <c r="K75" s="317">
        <v>0</v>
      </c>
      <c r="L75" s="317">
        <v>0</v>
      </c>
      <c r="M75" s="318">
        <f>ROUND(IF(L356=0, 0, L75/L356),5)</f>
        <v>0</v>
      </c>
      <c r="N75" s="317">
        <v>0</v>
      </c>
      <c r="O75" s="317">
        <v>0</v>
      </c>
      <c r="P75" s="317">
        <v>0</v>
      </c>
      <c r="Q75" s="336">
        <v>0</v>
      </c>
      <c r="R75" s="337">
        <v>0</v>
      </c>
      <c r="S75" s="338">
        <f>ROUND(IF(R356=0, 0, R75/R356),5)</f>
        <v>0</v>
      </c>
      <c r="T75" s="337">
        <v>0</v>
      </c>
      <c r="U75" s="337">
        <v>0</v>
      </c>
      <c r="V75" s="337">
        <v>0</v>
      </c>
      <c r="W75" s="358">
        <v>0</v>
      </c>
      <c r="X75" s="358">
        <v>0</v>
      </c>
      <c r="Y75" s="359">
        <f>ROUND(IF(X356=0, 0, X75/X356),5)</f>
        <v>0</v>
      </c>
      <c r="Z75" s="358">
        <v>0</v>
      </c>
      <c r="AA75" s="358">
        <v>0</v>
      </c>
      <c r="AB75" s="358">
        <v>0</v>
      </c>
      <c r="AC75" s="377">
        <v>0</v>
      </c>
      <c r="AD75" s="377">
        <v>0</v>
      </c>
      <c r="AE75" s="378">
        <f>ROUND(IF(AD356=0, 0, AD75/AD356),5)</f>
        <v>0</v>
      </c>
      <c r="AF75" s="377">
        <v>0</v>
      </c>
      <c r="AG75" s="377">
        <v>0</v>
      </c>
      <c r="AH75" s="377">
        <v>0</v>
      </c>
      <c r="AI75" s="396">
        <v>0</v>
      </c>
      <c r="AJ75" s="396">
        <v>0</v>
      </c>
      <c r="AK75" s="397">
        <f>ROUND(IF(AJ356=0, 0, AJ75/AJ356),5)</f>
        <v>0</v>
      </c>
      <c r="AL75" s="396">
        <v>0</v>
      </c>
      <c r="AM75" s="396">
        <v>0</v>
      </c>
      <c r="AN75" s="396">
        <v>0</v>
      </c>
      <c r="AO75" s="415">
        <v>0</v>
      </c>
      <c r="AP75" s="416">
        <v>0</v>
      </c>
      <c r="AQ75" s="417">
        <f>ROUND(IF(AP356=0, 0, AP75/AP356),5)</f>
        <v>0</v>
      </c>
      <c r="AR75" s="416">
        <v>0</v>
      </c>
      <c r="AS75" s="416">
        <v>0</v>
      </c>
      <c r="AT75" s="416">
        <v>0</v>
      </c>
      <c r="AU75" s="439">
        <v>1</v>
      </c>
      <c r="AV75" s="437">
        <v>626.20000000000005</v>
      </c>
      <c r="AW75" s="438">
        <f>ROUND(IF(AV356=0, 0, AV75/AV356),5)</f>
        <v>3.0000000000000001E-5</v>
      </c>
      <c r="AX75" s="437">
        <v>626.20000000000005</v>
      </c>
      <c r="AY75" s="437">
        <v>381.33</v>
      </c>
      <c r="AZ75" s="437">
        <v>244.87</v>
      </c>
      <c r="BA75" s="456">
        <v>0</v>
      </c>
      <c r="BB75" s="457">
        <v>0</v>
      </c>
      <c r="BC75" s="458">
        <f>ROUND(IF(BB356=0, 0, BB75/BB356),5)</f>
        <v>0</v>
      </c>
      <c r="BD75" s="457">
        <v>0</v>
      </c>
      <c r="BE75" s="457">
        <v>0</v>
      </c>
      <c r="BF75" s="457">
        <v>0</v>
      </c>
      <c r="BG75" s="478">
        <v>0</v>
      </c>
      <c r="BH75" s="478">
        <v>0</v>
      </c>
      <c r="BI75" s="479">
        <f>ROUND(IF(BH356=0, 0, BH75/BH356),5)</f>
        <v>0</v>
      </c>
      <c r="BJ75" s="478">
        <v>0</v>
      </c>
      <c r="BK75" s="478">
        <v>0</v>
      </c>
      <c r="BL75" s="478">
        <v>0</v>
      </c>
      <c r="BM75" s="6">
        <f t="shared" ref="BM75:BN138" si="5">ROUND(E75+K75+Q75+W75+AC75+AI75+AO75+AU75+BA75+BG75,5)</f>
        <v>6</v>
      </c>
      <c r="BN75" s="6">
        <f t="shared" si="5"/>
        <v>3730.83</v>
      </c>
      <c r="BO75" s="8">
        <f>ROUND(IF(BN356=0, 0, BN75/BN356),5)</f>
        <v>2.0000000000000002E-5</v>
      </c>
      <c r="BP75" s="6">
        <v>621.80999999999995</v>
      </c>
      <c r="BQ75" s="6">
        <f t="shared" ref="BQ75:BQ138" si="6">ROUND(I75+O75+U75+AA75+AG75+AM75+AS75+AY75+BE75+BK75,5)</f>
        <v>2831.65</v>
      </c>
      <c r="BR75" s="6">
        <v>899.18</v>
      </c>
    </row>
    <row r="76" spans="1:70" x14ac:dyDescent="0.25">
      <c r="A76" s="2"/>
      <c r="B76" s="2"/>
      <c r="C76" s="2"/>
      <c r="D76" s="2" t="s">
        <v>68</v>
      </c>
      <c r="E76" s="300">
        <v>17</v>
      </c>
      <c r="F76" s="298">
        <v>4418.57</v>
      </c>
      <c r="G76" s="299">
        <f>ROUND(IF(F356=0, 0, F76/F356),5)</f>
        <v>2.5999999999999998E-4</v>
      </c>
      <c r="H76" s="298">
        <v>259.92</v>
      </c>
      <c r="I76" s="298">
        <v>1275</v>
      </c>
      <c r="J76" s="298">
        <v>3143.57</v>
      </c>
      <c r="K76" s="317">
        <v>0</v>
      </c>
      <c r="L76" s="317">
        <v>0</v>
      </c>
      <c r="M76" s="318">
        <f>ROUND(IF(L356=0, 0, L76/L356),5)</f>
        <v>0</v>
      </c>
      <c r="N76" s="317">
        <v>0</v>
      </c>
      <c r="O76" s="317">
        <v>0</v>
      </c>
      <c r="P76" s="317">
        <v>0</v>
      </c>
      <c r="Q76" s="336">
        <v>0</v>
      </c>
      <c r="R76" s="337">
        <v>0</v>
      </c>
      <c r="S76" s="338">
        <f>ROUND(IF(R356=0, 0, R76/R356),5)</f>
        <v>0</v>
      </c>
      <c r="T76" s="337">
        <v>0</v>
      </c>
      <c r="U76" s="337">
        <v>0</v>
      </c>
      <c r="V76" s="337">
        <v>0</v>
      </c>
      <c r="W76" s="358">
        <v>0</v>
      </c>
      <c r="X76" s="358">
        <v>0</v>
      </c>
      <c r="Y76" s="359">
        <f>ROUND(IF(X356=0, 0, X76/X356),5)</f>
        <v>0</v>
      </c>
      <c r="Z76" s="358">
        <v>0</v>
      </c>
      <c r="AA76" s="358">
        <v>0</v>
      </c>
      <c r="AB76" s="358">
        <v>0</v>
      </c>
      <c r="AC76" s="377">
        <v>0</v>
      </c>
      <c r="AD76" s="377">
        <v>0</v>
      </c>
      <c r="AE76" s="378">
        <f>ROUND(IF(AD356=0, 0, AD76/AD356),5)</f>
        <v>0</v>
      </c>
      <c r="AF76" s="377">
        <v>0</v>
      </c>
      <c r="AG76" s="377">
        <v>0</v>
      </c>
      <c r="AH76" s="377">
        <v>0</v>
      </c>
      <c r="AI76" s="396">
        <v>0</v>
      </c>
      <c r="AJ76" s="396">
        <v>0</v>
      </c>
      <c r="AK76" s="397">
        <f>ROUND(IF(AJ356=0, 0, AJ76/AJ356),5)</f>
        <v>0</v>
      </c>
      <c r="AL76" s="396">
        <v>0</v>
      </c>
      <c r="AM76" s="396">
        <v>0</v>
      </c>
      <c r="AN76" s="396">
        <v>0</v>
      </c>
      <c r="AO76" s="415">
        <v>0</v>
      </c>
      <c r="AP76" s="416">
        <v>0</v>
      </c>
      <c r="AQ76" s="417">
        <f>ROUND(IF(AP356=0, 0, AP76/AP356),5)</f>
        <v>0</v>
      </c>
      <c r="AR76" s="416">
        <v>0</v>
      </c>
      <c r="AS76" s="416">
        <v>0</v>
      </c>
      <c r="AT76" s="416">
        <v>0</v>
      </c>
      <c r="AU76" s="437">
        <v>0</v>
      </c>
      <c r="AV76" s="437">
        <v>0</v>
      </c>
      <c r="AW76" s="438">
        <f>ROUND(IF(AV356=0, 0, AV76/AV356),5)</f>
        <v>0</v>
      </c>
      <c r="AX76" s="437">
        <v>0</v>
      </c>
      <c r="AY76" s="437">
        <v>0</v>
      </c>
      <c r="AZ76" s="437">
        <v>0</v>
      </c>
      <c r="BA76" s="456">
        <v>0</v>
      </c>
      <c r="BB76" s="457">
        <v>0</v>
      </c>
      <c r="BC76" s="458">
        <f>ROUND(IF(BB356=0, 0, BB76/BB356),5)</f>
        <v>0</v>
      </c>
      <c r="BD76" s="457">
        <v>0</v>
      </c>
      <c r="BE76" s="457">
        <v>0</v>
      </c>
      <c r="BF76" s="457">
        <v>0</v>
      </c>
      <c r="BG76" s="478">
        <v>0</v>
      </c>
      <c r="BH76" s="478">
        <v>0</v>
      </c>
      <c r="BI76" s="479">
        <f>ROUND(IF(BH356=0, 0, BH76/BH356),5)</f>
        <v>0</v>
      </c>
      <c r="BJ76" s="478">
        <v>0</v>
      </c>
      <c r="BK76" s="478">
        <v>0</v>
      </c>
      <c r="BL76" s="478">
        <v>0</v>
      </c>
      <c r="BM76" s="6">
        <f t="shared" si="5"/>
        <v>17</v>
      </c>
      <c r="BN76" s="6">
        <f t="shared" si="5"/>
        <v>4418.57</v>
      </c>
      <c r="BO76" s="8">
        <f>ROUND(IF(BN356=0, 0, BN76/BN356),5)</f>
        <v>3.0000000000000001E-5</v>
      </c>
      <c r="BP76" s="6">
        <v>259.92</v>
      </c>
      <c r="BQ76" s="6">
        <f t="shared" si="6"/>
        <v>1275</v>
      </c>
      <c r="BR76" s="6">
        <v>3143.57</v>
      </c>
    </row>
    <row r="77" spans="1:70" x14ac:dyDescent="0.25">
      <c r="A77" s="2"/>
      <c r="B77" s="2"/>
      <c r="C77" s="2"/>
      <c r="D77" s="2" t="s">
        <v>69</v>
      </c>
      <c r="E77" s="298">
        <v>0</v>
      </c>
      <c r="F77" s="298">
        <v>0</v>
      </c>
      <c r="G77" s="299">
        <f>ROUND(IF(F356=0, 0, F77/F356),5)</f>
        <v>0</v>
      </c>
      <c r="H77" s="298">
        <v>0</v>
      </c>
      <c r="I77" s="298">
        <v>0</v>
      </c>
      <c r="J77" s="298">
        <v>0</v>
      </c>
      <c r="K77" s="317">
        <v>0</v>
      </c>
      <c r="L77" s="317">
        <v>0</v>
      </c>
      <c r="M77" s="318">
        <f>ROUND(IF(L356=0, 0, L77/L356),5)</f>
        <v>0</v>
      </c>
      <c r="N77" s="317">
        <v>0</v>
      </c>
      <c r="O77" s="317">
        <v>0</v>
      </c>
      <c r="P77" s="317">
        <v>0</v>
      </c>
      <c r="Q77" s="336">
        <v>0</v>
      </c>
      <c r="R77" s="337">
        <v>0</v>
      </c>
      <c r="S77" s="338">
        <f>ROUND(IF(R356=0, 0, R77/R356),5)</f>
        <v>0</v>
      </c>
      <c r="T77" s="337">
        <v>0</v>
      </c>
      <c r="U77" s="337">
        <v>0</v>
      </c>
      <c r="V77" s="337">
        <v>0</v>
      </c>
      <c r="W77" s="358">
        <v>0</v>
      </c>
      <c r="X77" s="358">
        <v>0</v>
      </c>
      <c r="Y77" s="359">
        <f>ROUND(IF(X356=0, 0, X77/X356),5)</f>
        <v>0</v>
      </c>
      <c r="Z77" s="358">
        <v>0</v>
      </c>
      <c r="AA77" s="358">
        <v>0</v>
      </c>
      <c r="AB77" s="358">
        <v>0</v>
      </c>
      <c r="AC77" s="379">
        <v>25</v>
      </c>
      <c r="AD77" s="377">
        <v>3758.45</v>
      </c>
      <c r="AE77" s="378">
        <f>ROUND(IF(AD356=0, 0, AD77/AD356),5)</f>
        <v>2.3000000000000001E-4</v>
      </c>
      <c r="AF77" s="377">
        <v>150.34</v>
      </c>
      <c r="AG77" s="377">
        <v>0</v>
      </c>
      <c r="AH77" s="377">
        <v>3758.45</v>
      </c>
      <c r="AI77" s="396">
        <v>0</v>
      </c>
      <c r="AJ77" s="396">
        <v>0</v>
      </c>
      <c r="AK77" s="397">
        <f>ROUND(IF(AJ356=0, 0, AJ77/AJ356),5)</f>
        <v>0</v>
      </c>
      <c r="AL77" s="396">
        <v>0</v>
      </c>
      <c r="AM77" s="396">
        <v>0</v>
      </c>
      <c r="AN77" s="396">
        <v>0</v>
      </c>
      <c r="AO77" s="415">
        <v>0</v>
      </c>
      <c r="AP77" s="416">
        <v>0</v>
      </c>
      <c r="AQ77" s="417">
        <f>ROUND(IF(AP356=0, 0, AP77/AP356),5)</f>
        <v>0</v>
      </c>
      <c r="AR77" s="416">
        <v>0</v>
      </c>
      <c r="AS77" s="416">
        <v>0</v>
      </c>
      <c r="AT77" s="416">
        <v>0</v>
      </c>
      <c r="AU77" s="437">
        <v>0</v>
      </c>
      <c r="AV77" s="437">
        <v>0</v>
      </c>
      <c r="AW77" s="438">
        <f>ROUND(IF(AV356=0, 0, AV77/AV356),5)</f>
        <v>0</v>
      </c>
      <c r="AX77" s="437">
        <v>0</v>
      </c>
      <c r="AY77" s="437">
        <v>0</v>
      </c>
      <c r="AZ77" s="437">
        <v>0</v>
      </c>
      <c r="BA77" s="456">
        <v>0</v>
      </c>
      <c r="BB77" s="457">
        <v>0</v>
      </c>
      <c r="BC77" s="458">
        <f>ROUND(IF(BB356=0, 0, BB77/BB356),5)</f>
        <v>0</v>
      </c>
      <c r="BD77" s="457">
        <v>0</v>
      </c>
      <c r="BE77" s="457">
        <v>0</v>
      </c>
      <c r="BF77" s="457">
        <v>0</v>
      </c>
      <c r="BG77" s="478">
        <v>0</v>
      </c>
      <c r="BH77" s="478">
        <v>0</v>
      </c>
      <c r="BI77" s="479">
        <f>ROUND(IF(BH356=0, 0, BH77/BH356),5)</f>
        <v>0</v>
      </c>
      <c r="BJ77" s="478">
        <v>0</v>
      </c>
      <c r="BK77" s="478">
        <v>0</v>
      </c>
      <c r="BL77" s="478">
        <v>0</v>
      </c>
      <c r="BM77" s="6">
        <f t="shared" si="5"/>
        <v>25</v>
      </c>
      <c r="BN77" s="6">
        <f t="shared" si="5"/>
        <v>3758.45</v>
      </c>
      <c r="BO77" s="8">
        <f>ROUND(IF(BN356=0, 0, BN77/BN356),5)</f>
        <v>2.0000000000000002E-5</v>
      </c>
      <c r="BP77" s="6">
        <v>150.34</v>
      </c>
      <c r="BQ77" s="6">
        <f t="shared" si="6"/>
        <v>0</v>
      </c>
      <c r="BR77" s="6">
        <v>3758.45</v>
      </c>
    </row>
    <row r="78" spans="1:70" x14ac:dyDescent="0.25">
      <c r="A78" s="2"/>
      <c r="B78" s="2"/>
      <c r="C78" s="2"/>
      <c r="D78" s="2" t="s">
        <v>72</v>
      </c>
      <c r="E78" s="298">
        <v>0</v>
      </c>
      <c r="F78" s="298">
        <v>0</v>
      </c>
      <c r="G78" s="299">
        <f>ROUND(IF(F356=0, 0, F78/F356),5)</f>
        <v>0</v>
      </c>
      <c r="H78" s="298">
        <v>0</v>
      </c>
      <c r="I78" s="298">
        <v>0</v>
      </c>
      <c r="J78" s="298">
        <v>0</v>
      </c>
      <c r="K78" s="317">
        <v>0</v>
      </c>
      <c r="L78" s="317">
        <v>0</v>
      </c>
      <c r="M78" s="318">
        <f>ROUND(IF(L356=0, 0, L78/L356),5)</f>
        <v>0</v>
      </c>
      <c r="N78" s="317">
        <v>0</v>
      </c>
      <c r="O78" s="317">
        <v>0</v>
      </c>
      <c r="P78" s="317">
        <v>0</v>
      </c>
      <c r="Q78" s="336">
        <v>35</v>
      </c>
      <c r="R78" s="337">
        <v>15427.65</v>
      </c>
      <c r="S78" s="338">
        <f>ROUND(IF(R356=0, 0, R78/R356),5)</f>
        <v>7.5000000000000002E-4</v>
      </c>
      <c r="T78" s="337">
        <v>440.79</v>
      </c>
      <c r="U78" s="337">
        <v>18547.59</v>
      </c>
      <c r="V78" s="337">
        <v>-3119.94</v>
      </c>
      <c r="W78" s="360">
        <v>29</v>
      </c>
      <c r="X78" s="358">
        <v>12822.93</v>
      </c>
      <c r="Y78" s="359">
        <f>ROUND(IF(X356=0, 0, X78/X356),5)</f>
        <v>7.2999999999999996E-4</v>
      </c>
      <c r="Z78" s="358">
        <v>442.17</v>
      </c>
      <c r="AA78" s="358">
        <v>15416.57</v>
      </c>
      <c r="AB78" s="358">
        <v>-2593.64</v>
      </c>
      <c r="AC78" s="379">
        <v>108</v>
      </c>
      <c r="AD78" s="377">
        <v>47825.7</v>
      </c>
      <c r="AE78" s="378">
        <f>ROUND(IF(AD356=0, 0, AD78/AD356),5)</f>
        <v>2.9499999999999999E-3</v>
      </c>
      <c r="AF78" s="377">
        <v>442.83</v>
      </c>
      <c r="AG78" s="377">
        <v>56956.43</v>
      </c>
      <c r="AH78" s="377">
        <v>-9130.73</v>
      </c>
      <c r="AI78" s="398">
        <v>50</v>
      </c>
      <c r="AJ78" s="396">
        <v>22035.9</v>
      </c>
      <c r="AK78" s="397">
        <f>ROUND(IF(AJ356=0, 0, AJ78/AJ356),5)</f>
        <v>1.1800000000000001E-3</v>
      </c>
      <c r="AL78" s="396">
        <v>440.72</v>
      </c>
      <c r="AM78" s="396">
        <v>26092.5</v>
      </c>
      <c r="AN78" s="396">
        <v>-4056.6</v>
      </c>
      <c r="AO78" s="415">
        <v>92</v>
      </c>
      <c r="AP78" s="416">
        <v>40818.18</v>
      </c>
      <c r="AQ78" s="417">
        <f>ROUND(IF(AP356=0, 0, AP78/AP356),5)</f>
        <v>2.0200000000000001E-3</v>
      </c>
      <c r="AR78" s="416">
        <v>443.68</v>
      </c>
      <c r="AS78" s="416">
        <v>53831.6</v>
      </c>
      <c r="AT78" s="416">
        <v>-13013.42</v>
      </c>
      <c r="AU78" s="439">
        <v>100</v>
      </c>
      <c r="AV78" s="437">
        <v>44205.15</v>
      </c>
      <c r="AW78" s="438">
        <f>ROUND(IF(AV356=0, 0, AV78/AV356),5)</f>
        <v>2.4499999999999999E-3</v>
      </c>
      <c r="AX78" s="437">
        <v>442.05</v>
      </c>
      <c r="AY78" s="437">
        <v>58437.68</v>
      </c>
      <c r="AZ78" s="437">
        <v>-14232.53</v>
      </c>
      <c r="BA78" s="456">
        <v>130</v>
      </c>
      <c r="BB78" s="457">
        <v>50326.27</v>
      </c>
      <c r="BC78" s="458">
        <f>ROUND(IF(BB356=0, 0, BB78/BB356),5)</f>
        <v>3.5699999999999998E-3</v>
      </c>
      <c r="BD78" s="457">
        <v>387.13</v>
      </c>
      <c r="BE78" s="457">
        <v>40106.89</v>
      </c>
      <c r="BF78" s="457">
        <v>10219.379999999999</v>
      </c>
      <c r="BG78" s="480">
        <v>0</v>
      </c>
      <c r="BH78" s="478">
        <v>0</v>
      </c>
      <c r="BI78" s="479">
        <f>ROUND(IF(BH356=0, 0, BH78/BH356),5)</f>
        <v>0</v>
      </c>
      <c r="BJ78" s="478">
        <v>0</v>
      </c>
      <c r="BK78" s="478">
        <v>0</v>
      </c>
      <c r="BL78" s="478">
        <v>0</v>
      </c>
      <c r="BM78" s="6">
        <f t="shared" si="5"/>
        <v>544</v>
      </c>
      <c r="BN78" s="6">
        <f t="shared" si="5"/>
        <v>233461.78</v>
      </c>
      <c r="BO78" s="8">
        <f>ROUND(IF(BN356=0, 0, BN78/BN356),5)</f>
        <v>1.4400000000000001E-3</v>
      </c>
      <c r="BP78" s="6">
        <v>429.16</v>
      </c>
      <c r="BQ78" s="6">
        <f t="shared" si="6"/>
        <v>269389.26</v>
      </c>
      <c r="BR78" s="6">
        <v>-35927.480000000003</v>
      </c>
    </row>
    <row r="79" spans="1:70" x14ac:dyDescent="0.25">
      <c r="A79" s="2"/>
      <c r="B79" s="2"/>
      <c r="C79" s="2"/>
      <c r="D79" s="2" t="s">
        <v>73</v>
      </c>
      <c r="E79" s="298">
        <v>0</v>
      </c>
      <c r="F79" s="298">
        <v>0</v>
      </c>
      <c r="G79" s="299">
        <f>ROUND(IF(F356=0, 0, F79/F356),5)</f>
        <v>0</v>
      </c>
      <c r="H79" s="298">
        <v>0</v>
      </c>
      <c r="I79" s="298">
        <v>0</v>
      </c>
      <c r="J79" s="298">
        <v>0</v>
      </c>
      <c r="K79" s="317">
        <v>0</v>
      </c>
      <c r="L79" s="317">
        <v>0</v>
      </c>
      <c r="M79" s="318">
        <f>ROUND(IF(L356=0, 0, L79/L356),5)</f>
        <v>0</v>
      </c>
      <c r="N79" s="317">
        <v>0</v>
      </c>
      <c r="O79" s="317">
        <v>0</v>
      </c>
      <c r="P79" s="317">
        <v>0</v>
      </c>
      <c r="Q79" s="336">
        <v>0</v>
      </c>
      <c r="R79" s="337">
        <v>0</v>
      </c>
      <c r="S79" s="338">
        <f>ROUND(IF(R356=0, 0, R79/R356),5)</f>
        <v>0</v>
      </c>
      <c r="T79" s="337">
        <v>0</v>
      </c>
      <c r="U79" s="337">
        <v>0</v>
      </c>
      <c r="V79" s="337">
        <v>0</v>
      </c>
      <c r="W79" s="358">
        <v>0</v>
      </c>
      <c r="X79" s="358">
        <v>0</v>
      </c>
      <c r="Y79" s="359">
        <f>ROUND(IF(X356=0, 0, X79/X356),5)</f>
        <v>0</v>
      </c>
      <c r="Z79" s="358">
        <v>0</v>
      </c>
      <c r="AA79" s="358">
        <v>0</v>
      </c>
      <c r="AB79" s="358">
        <v>0</v>
      </c>
      <c r="AC79" s="379">
        <v>13</v>
      </c>
      <c r="AD79" s="377">
        <v>3250</v>
      </c>
      <c r="AE79" s="378">
        <f>ROUND(IF(AD356=0, 0, AD79/AD356),5)</f>
        <v>2.0000000000000001E-4</v>
      </c>
      <c r="AF79" s="377">
        <v>250</v>
      </c>
      <c r="AG79" s="377">
        <v>3575</v>
      </c>
      <c r="AH79" s="377">
        <v>-325</v>
      </c>
      <c r="AI79" s="396">
        <v>0</v>
      </c>
      <c r="AJ79" s="396">
        <v>0</v>
      </c>
      <c r="AK79" s="397">
        <f>ROUND(IF(AJ356=0, 0, AJ79/AJ356),5)</f>
        <v>0</v>
      </c>
      <c r="AL79" s="396">
        <v>0</v>
      </c>
      <c r="AM79" s="396">
        <v>0</v>
      </c>
      <c r="AN79" s="396">
        <v>0</v>
      </c>
      <c r="AO79" s="415">
        <v>0</v>
      </c>
      <c r="AP79" s="416">
        <v>0</v>
      </c>
      <c r="AQ79" s="417">
        <f>ROUND(IF(AP356=0, 0, AP79/AP356),5)</f>
        <v>0</v>
      </c>
      <c r="AR79" s="416">
        <v>0</v>
      </c>
      <c r="AS79" s="416">
        <v>0</v>
      </c>
      <c r="AT79" s="416">
        <v>0</v>
      </c>
      <c r="AU79" s="437">
        <v>0</v>
      </c>
      <c r="AV79" s="437">
        <v>0</v>
      </c>
      <c r="AW79" s="438">
        <f>ROUND(IF(AV356=0, 0, AV79/AV356),5)</f>
        <v>0</v>
      </c>
      <c r="AX79" s="437">
        <v>0</v>
      </c>
      <c r="AY79" s="437">
        <v>0</v>
      </c>
      <c r="AZ79" s="437">
        <v>0</v>
      </c>
      <c r="BA79" s="456">
        <v>0</v>
      </c>
      <c r="BB79" s="457">
        <v>0</v>
      </c>
      <c r="BC79" s="458">
        <f>ROUND(IF(BB356=0, 0, BB79/BB356),5)</f>
        <v>0</v>
      </c>
      <c r="BD79" s="457">
        <v>0</v>
      </c>
      <c r="BE79" s="457">
        <v>0</v>
      </c>
      <c r="BF79" s="457">
        <v>0</v>
      </c>
      <c r="BG79" s="478">
        <v>0</v>
      </c>
      <c r="BH79" s="478">
        <v>0</v>
      </c>
      <c r="BI79" s="479">
        <f>ROUND(IF(BH356=0, 0, BH79/BH356),5)</f>
        <v>0</v>
      </c>
      <c r="BJ79" s="478">
        <v>0</v>
      </c>
      <c r="BK79" s="478">
        <v>0</v>
      </c>
      <c r="BL79" s="478">
        <v>0</v>
      </c>
      <c r="BM79" s="6">
        <f t="shared" si="5"/>
        <v>13</v>
      </c>
      <c r="BN79" s="6">
        <f t="shared" si="5"/>
        <v>3250</v>
      </c>
      <c r="BO79" s="8">
        <f>ROUND(IF(BN356=0, 0, BN79/BN356),5)</f>
        <v>2.0000000000000002E-5</v>
      </c>
      <c r="BP79" s="6">
        <v>250</v>
      </c>
      <c r="BQ79" s="6">
        <f t="shared" si="6"/>
        <v>3575</v>
      </c>
      <c r="BR79" s="6">
        <v>-325</v>
      </c>
    </row>
    <row r="80" spans="1:70" x14ac:dyDescent="0.25">
      <c r="A80" s="2"/>
      <c r="B80" s="2"/>
      <c r="C80" s="2"/>
      <c r="D80" s="2" t="s">
        <v>74</v>
      </c>
      <c r="E80" s="298">
        <v>0</v>
      </c>
      <c r="F80" s="298">
        <v>0</v>
      </c>
      <c r="G80" s="299">
        <f>ROUND(IF(F356=0, 0, F80/F356),5)</f>
        <v>0</v>
      </c>
      <c r="H80" s="298">
        <v>0</v>
      </c>
      <c r="I80" s="298">
        <v>0</v>
      </c>
      <c r="J80" s="298">
        <v>0</v>
      </c>
      <c r="K80" s="317">
        <v>0</v>
      </c>
      <c r="L80" s="317">
        <v>0</v>
      </c>
      <c r="M80" s="318">
        <f>ROUND(IF(L356=0, 0, L80/L356),5)</f>
        <v>0</v>
      </c>
      <c r="N80" s="317">
        <v>0</v>
      </c>
      <c r="O80" s="317">
        <v>0</v>
      </c>
      <c r="P80" s="317">
        <v>0</v>
      </c>
      <c r="Q80" s="336">
        <v>0</v>
      </c>
      <c r="R80" s="337">
        <v>0</v>
      </c>
      <c r="S80" s="338">
        <f>ROUND(IF(R356=0, 0, R80/R356),5)</f>
        <v>0</v>
      </c>
      <c r="T80" s="337">
        <v>0</v>
      </c>
      <c r="U80" s="337">
        <v>0</v>
      </c>
      <c r="V80" s="337">
        <v>0</v>
      </c>
      <c r="W80" s="358">
        <v>0</v>
      </c>
      <c r="X80" s="358">
        <v>0</v>
      </c>
      <c r="Y80" s="359">
        <f>ROUND(IF(X356=0, 0, X80/X356),5)</f>
        <v>0</v>
      </c>
      <c r="Z80" s="358">
        <v>0</v>
      </c>
      <c r="AA80" s="358">
        <v>0</v>
      </c>
      <c r="AB80" s="358">
        <v>0</v>
      </c>
      <c r="AC80" s="379">
        <v>8</v>
      </c>
      <c r="AD80" s="377">
        <v>1400</v>
      </c>
      <c r="AE80" s="378">
        <f>ROUND(IF(AD356=0, 0, AD80/AD356),5)</f>
        <v>9.0000000000000006E-5</v>
      </c>
      <c r="AF80" s="377">
        <v>175</v>
      </c>
      <c r="AG80" s="377">
        <v>3788.14</v>
      </c>
      <c r="AH80" s="377">
        <v>-2388.14</v>
      </c>
      <c r="AI80" s="396">
        <v>0</v>
      </c>
      <c r="AJ80" s="396">
        <v>0</v>
      </c>
      <c r="AK80" s="397">
        <f>ROUND(IF(AJ356=0, 0, AJ80/AJ356),5)</f>
        <v>0</v>
      </c>
      <c r="AL80" s="396">
        <v>0</v>
      </c>
      <c r="AM80" s="396">
        <v>0</v>
      </c>
      <c r="AN80" s="396">
        <v>0</v>
      </c>
      <c r="AO80" s="415">
        <v>0</v>
      </c>
      <c r="AP80" s="416">
        <v>0</v>
      </c>
      <c r="AQ80" s="417">
        <f>ROUND(IF(AP356=0, 0, AP80/AP356),5)</f>
        <v>0</v>
      </c>
      <c r="AR80" s="416">
        <v>0</v>
      </c>
      <c r="AS80" s="416">
        <v>0</v>
      </c>
      <c r="AT80" s="416">
        <v>0</v>
      </c>
      <c r="AU80" s="437">
        <v>0</v>
      </c>
      <c r="AV80" s="437">
        <v>0</v>
      </c>
      <c r="AW80" s="438">
        <f>ROUND(IF(AV356=0, 0, AV80/AV356),5)</f>
        <v>0</v>
      </c>
      <c r="AX80" s="437">
        <v>0</v>
      </c>
      <c r="AY80" s="437">
        <v>0</v>
      </c>
      <c r="AZ80" s="437">
        <v>0</v>
      </c>
      <c r="BA80" s="456">
        <v>0</v>
      </c>
      <c r="BB80" s="457">
        <v>0</v>
      </c>
      <c r="BC80" s="458">
        <f>ROUND(IF(BB356=0, 0, BB80/BB356),5)</f>
        <v>0</v>
      </c>
      <c r="BD80" s="457">
        <v>0</v>
      </c>
      <c r="BE80" s="457">
        <v>0</v>
      </c>
      <c r="BF80" s="457">
        <v>0</v>
      </c>
      <c r="BG80" s="478">
        <v>0</v>
      </c>
      <c r="BH80" s="478">
        <v>0</v>
      </c>
      <c r="BI80" s="479">
        <f>ROUND(IF(BH356=0, 0, BH80/BH356),5)</f>
        <v>0</v>
      </c>
      <c r="BJ80" s="478">
        <v>0</v>
      </c>
      <c r="BK80" s="478">
        <v>0</v>
      </c>
      <c r="BL80" s="478">
        <v>0</v>
      </c>
      <c r="BM80" s="6">
        <f t="shared" si="5"/>
        <v>8</v>
      </c>
      <c r="BN80" s="6">
        <f t="shared" si="5"/>
        <v>1400</v>
      </c>
      <c r="BO80" s="8">
        <f>ROUND(IF(BN356=0, 0, BN80/BN356),5)</f>
        <v>1.0000000000000001E-5</v>
      </c>
      <c r="BP80" s="6">
        <v>175</v>
      </c>
      <c r="BQ80" s="6">
        <f t="shared" si="6"/>
        <v>3788.14</v>
      </c>
      <c r="BR80" s="6">
        <v>-2388.14</v>
      </c>
    </row>
    <row r="81" spans="1:70" x14ac:dyDescent="0.25">
      <c r="A81" s="2"/>
      <c r="B81" s="2"/>
      <c r="C81" s="2"/>
      <c r="D81" s="2" t="s">
        <v>75</v>
      </c>
      <c r="E81" s="298">
        <v>0</v>
      </c>
      <c r="F81" s="298">
        <v>0</v>
      </c>
      <c r="G81" s="299">
        <f>ROUND(IF(F356=0, 0, F81/F356),5)</f>
        <v>0</v>
      </c>
      <c r="H81" s="298">
        <v>0</v>
      </c>
      <c r="I81" s="298">
        <v>0</v>
      </c>
      <c r="J81" s="298">
        <v>0</v>
      </c>
      <c r="K81" s="317">
        <v>0</v>
      </c>
      <c r="L81" s="317">
        <v>0</v>
      </c>
      <c r="M81" s="318">
        <f>ROUND(IF(L356=0, 0, L81/L356),5)</f>
        <v>0</v>
      </c>
      <c r="N81" s="317">
        <v>0</v>
      </c>
      <c r="O81" s="317">
        <v>0</v>
      </c>
      <c r="P81" s="317">
        <v>0</v>
      </c>
      <c r="Q81" s="336">
        <v>1</v>
      </c>
      <c r="R81" s="337">
        <v>1063.95</v>
      </c>
      <c r="S81" s="338">
        <f>ROUND(IF(R356=0, 0, R81/R356),5)</f>
        <v>5.0000000000000002E-5</v>
      </c>
      <c r="T81" s="337">
        <v>1063.95</v>
      </c>
      <c r="U81" s="337">
        <v>0</v>
      </c>
      <c r="V81" s="337">
        <v>1063.95</v>
      </c>
      <c r="W81" s="358">
        <v>0</v>
      </c>
      <c r="X81" s="358">
        <v>0</v>
      </c>
      <c r="Y81" s="359">
        <f>ROUND(IF(X356=0, 0, X81/X356),5)</f>
        <v>0</v>
      </c>
      <c r="Z81" s="358">
        <v>0</v>
      </c>
      <c r="AA81" s="358">
        <v>0</v>
      </c>
      <c r="AB81" s="358">
        <v>0</v>
      </c>
      <c r="AC81" s="377">
        <v>0</v>
      </c>
      <c r="AD81" s="377">
        <v>0</v>
      </c>
      <c r="AE81" s="378">
        <f>ROUND(IF(AD356=0, 0, AD81/AD356),5)</f>
        <v>0</v>
      </c>
      <c r="AF81" s="377">
        <v>0</v>
      </c>
      <c r="AG81" s="377">
        <v>0</v>
      </c>
      <c r="AH81" s="377">
        <v>0</v>
      </c>
      <c r="AI81" s="396">
        <v>0</v>
      </c>
      <c r="AJ81" s="396">
        <v>0</v>
      </c>
      <c r="AK81" s="397">
        <f>ROUND(IF(AJ356=0, 0, AJ81/AJ356),5)</f>
        <v>0</v>
      </c>
      <c r="AL81" s="396">
        <v>0</v>
      </c>
      <c r="AM81" s="396">
        <v>0</v>
      </c>
      <c r="AN81" s="396">
        <v>0</v>
      </c>
      <c r="AO81" s="415">
        <v>0</v>
      </c>
      <c r="AP81" s="416">
        <v>0</v>
      </c>
      <c r="AQ81" s="417">
        <f>ROUND(IF(AP356=0, 0, AP81/AP356),5)</f>
        <v>0</v>
      </c>
      <c r="AR81" s="416">
        <v>0</v>
      </c>
      <c r="AS81" s="416">
        <v>0</v>
      </c>
      <c r="AT81" s="416">
        <v>0</v>
      </c>
      <c r="AU81" s="437">
        <v>0</v>
      </c>
      <c r="AV81" s="437">
        <v>0</v>
      </c>
      <c r="AW81" s="438">
        <f>ROUND(IF(AV356=0, 0, AV81/AV356),5)</f>
        <v>0</v>
      </c>
      <c r="AX81" s="437">
        <v>0</v>
      </c>
      <c r="AY81" s="437">
        <v>0</v>
      </c>
      <c r="AZ81" s="437">
        <v>0</v>
      </c>
      <c r="BA81" s="456">
        <v>0</v>
      </c>
      <c r="BB81" s="457">
        <v>0</v>
      </c>
      <c r="BC81" s="458">
        <f>ROUND(IF(BB356=0, 0, BB81/BB356),5)</f>
        <v>0</v>
      </c>
      <c r="BD81" s="457">
        <v>0</v>
      </c>
      <c r="BE81" s="457">
        <v>0</v>
      </c>
      <c r="BF81" s="457">
        <v>0</v>
      </c>
      <c r="BG81" s="478">
        <v>0</v>
      </c>
      <c r="BH81" s="478">
        <v>0</v>
      </c>
      <c r="BI81" s="479">
        <f>ROUND(IF(BH356=0, 0, BH81/BH356),5)</f>
        <v>0</v>
      </c>
      <c r="BJ81" s="478">
        <v>0</v>
      </c>
      <c r="BK81" s="478">
        <v>0</v>
      </c>
      <c r="BL81" s="478">
        <v>0</v>
      </c>
      <c r="BM81" s="6">
        <f t="shared" si="5"/>
        <v>1</v>
      </c>
      <c r="BN81" s="6">
        <f t="shared" si="5"/>
        <v>1063.95</v>
      </c>
      <c r="BO81" s="8">
        <f>ROUND(IF(BN356=0, 0, BN81/BN356),5)</f>
        <v>1.0000000000000001E-5</v>
      </c>
      <c r="BP81" s="6">
        <v>1063.95</v>
      </c>
      <c r="BQ81" s="6">
        <f t="shared" si="6"/>
        <v>0</v>
      </c>
      <c r="BR81" s="6">
        <v>1063.95</v>
      </c>
    </row>
    <row r="82" spans="1:70" x14ac:dyDescent="0.25">
      <c r="A82" s="2"/>
      <c r="B82" s="2"/>
      <c r="C82" s="2"/>
      <c r="D82" s="2" t="s">
        <v>511</v>
      </c>
      <c r="E82" s="298">
        <v>0</v>
      </c>
      <c r="F82" s="298">
        <v>0</v>
      </c>
      <c r="G82" s="299">
        <f>ROUND(IF(F356=0, 0, F82/F356),5)</f>
        <v>0</v>
      </c>
      <c r="H82" s="298">
        <v>0</v>
      </c>
      <c r="I82" s="298">
        <v>0</v>
      </c>
      <c r="J82" s="298">
        <v>0</v>
      </c>
      <c r="K82" s="317">
        <v>0</v>
      </c>
      <c r="L82" s="317">
        <v>0</v>
      </c>
      <c r="M82" s="318">
        <f>ROUND(IF(L356=0, 0, L82/L356),5)</f>
        <v>0</v>
      </c>
      <c r="N82" s="317">
        <v>0</v>
      </c>
      <c r="O82" s="317">
        <v>0</v>
      </c>
      <c r="P82" s="317">
        <v>0</v>
      </c>
      <c r="Q82" s="336">
        <v>0</v>
      </c>
      <c r="R82" s="337">
        <v>0</v>
      </c>
      <c r="S82" s="338">
        <f>ROUND(IF(R356=0, 0, R82/R356),5)</f>
        <v>0</v>
      </c>
      <c r="T82" s="337">
        <v>0</v>
      </c>
      <c r="U82" s="337">
        <v>0</v>
      </c>
      <c r="V82" s="337">
        <v>0</v>
      </c>
      <c r="W82" s="358">
        <v>0</v>
      </c>
      <c r="X82" s="358">
        <v>0</v>
      </c>
      <c r="Y82" s="359">
        <f>ROUND(IF(X356=0, 0, X82/X356),5)</f>
        <v>0</v>
      </c>
      <c r="Z82" s="358">
        <v>0</v>
      </c>
      <c r="AA82" s="358">
        <v>0</v>
      </c>
      <c r="AB82" s="358">
        <v>0</v>
      </c>
      <c r="AC82" s="377">
        <v>0</v>
      </c>
      <c r="AD82" s="377">
        <v>0</v>
      </c>
      <c r="AE82" s="378">
        <f>ROUND(IF(AD356=0, 0, AD82/AD356),5)</f>
        <v>0</v>
      </c>
      <c r="AF82" s="377">
        <v>0</v>
      </c>
      <c r="AG82" s="377">
        <v>0</v>
      </c>
      <c r="AH82" s="377">
        <v>0</v>
      </c>
      <c r="AI82" s="396">
        <v>0</v>
      </c>
      <c r="AJ82" s="396">
        <v>0</v>
      </c>
      <c r="AK82" s="397">
        <f>ROUND(IF(AJ356=0, 0, AJ82/AJ356),5)</f>
        <v>0</v>
      </c>
      <c r="AL82" s="396">
        <v>0</v>
      </c>
      <c r="AM82" s="396">
        <v>0</v>
      </c>
      <c r="AN82" s="396">
        <v>0</v>
      </c>
      <c r="AO82" s="415">
        <v>0</v>
      </c>
      <c r="AP82" s="416">
        <v>0</v>
      </c>
      <c r="AQ82" s="417">
        <f>ROUND(IF(AP356=0, 0, AP82/AP356),5)</f>
        <v>0</v>
      </c>
      <c r="AR82" s="416">
        <v>0</v>
      </c>
      <c r="AS82" s="416">
        <v>11.5</v>
      </c>
      <c r="AT82" s="416">
        <v>-11.5</v>
      </c>
      <c r="AU82" s="437">
        <v>0</v>
      </c>
      <c r="AV82" s="437">
        <v>0</v>
      </c>
      <c r="AW82" s="438">
        <f>ROUND(IF(AV356=0, 0, AV82/AV356),5)</f>
        <v>0</v>
      </c>
      <c r="AX82" s="437">
        <v>0</v>
      </c>
      <c r="AY82" s="437">
        <v>0</v>
      </c>
      <c r="AZ82" s="437">
        <v>0</v>
      </c>
      <c r="BA82" s="456">
        <v>0</v>
      </c>
      <c r="BB82" s="457">
        <v>0</v>
      </c>
      <c r="BC82" s="458">
        <f>ROUND(IF(BB356=0, 0, BB82/BB356),5)</f>
        <v>0</v>
      </c>
      <c r="BD82" s="457">
        <v>0</v>
      </c>
      <c r="BE82" s="457">
        <v>0</v>
      </c>
      <c r="BF82" s="457">
        <v>0</v>
      </c>
      <c r="BG82" s="478">
        <v>0</v>
      </c>
      <c r="BH82" s="478">
        <v>0</v>
      </c>
      <c r="BI82" s="479">
        <f>ROUND(IF(BH356=0, 0, BH82/BH356),5)</f>
        <v>0</v>
      </c>
      <c r="BJ82" s="478">
        <v>0</v>
      </c>
      <c r="BK82" s="478">
        <v>0</v>
      </c>
      <c r="BL82" s="478">
        <v>0</v>
      </c>
      <c r="BM82" s="6">
        <f t="shared" si="5"/>
        <v>0</v>
      </c>
      <c r="BN82" s="6">
        <f t="shared" si="5"/>
        <v>0</v>
      </c>
      <c r="BO82" s="8">
        <f>ROUND(IF(BN356=0, 0, BN82/BN356),5)</f>
        <v>0</v>
      </c>
      <c r="BP82" s="6">
        <v>0</v>
      </c>
      <c r="BQ82" s="6">
        <f t="shared" si="6"/>
        <v>11.5</v>
      </c>
      <c r="BR82" s="6">
        <v>-11.5</v>
      </c>
    </row>
    <row r="83" spans="1:70" x14ac:dyDescent="0.25">
      <c r="A83" s="2"/>
      <c r="B83" s="2"/>
      <c r="C83" s="2"/>
      <c r="D83" s="2" t="s">
        <v>512</v>
      </c>
      <c r="E83" s="298">
        <v>0</v>
      </c>
      <c r="F83" s="298">
        <v>0</v>
      </c>
      <c r="G83" s="299">
        <f>ROUND(IF(F356=0, 0, F83/F356),5)</f>
        <v>0</v>
      </c>
      <c r="H83" s="298">
        <v>0</v>
      </c>
      <c r="I83" s="298">
        <v>0.01</v>
      </c>
      <c r="J83" s="298">
        <v>-0.01</v>
      </c>
      <c r="K83" s="317">
        <v>0</v>
      </c>
      <c r="L83" s="317">
        <v>0</v>
      </c>
      <c r="M83" s="318">
        <f>ROUND(IF(L356=0, 0, L83/L356),5)</f>
        <v>0</v>
      </c>
      <c r="N83" s="317">
        <v>0</v>
      </c>
      <c r="O83" s="317">
        <v>0</v>
      </c>
      <c r="P83" s="317">
        <v>0</v>
      </c>
      <c r="Q83" s="336">
        <v>0</v>
      </c>
      <c r="R83" s="337">
        <v>0</v>
      </c>
      <c r="S83" s="338">
        <f>ROUND(IF(R356=0, 0, R83/R356),5)</f>
        <v>0</v>
      </c>
      <c r="T83" s="337">
        <v>0</v>
      </c>
      <c r="U83" s="337">
        <v>0</v>
      </c>
      <c r="V83" s="337">
        <v>0</v>
      </c>
      <c r="W83" s="358">
        <v>0</v>
      </c>
      <c r="X83" s="358">
        <v>0</v>
      </c>
      <c r="Y83" s="359">
        <f>ROUND(IF(X356=0, 0, X83/X356),5)</f>
        <v>0</v>
      </c>
      <c r="Z83" s="358">
        <v>0</v>
      </c>
      <c r="AA83" s="358">
        <v>0</v>
      </c>
      <c r="AB83" s="358">
        <v>0</v>
      </c>
      <c r="AC83" s="377">
        <v>0</v>
      </c>
      <c r="AD83" s="377">
        <v>0</v>
      </c>
      <c r="AE83" s="378">
        <f>ROUND(IF(AD356=0, 0, AD83/AD356),5)</f>
        <v>0</v>
      </c>
      <c r="AF83" s="377">
        <v>0</v>
      </c>
      <c r="AG83" s="377">
        <v>0</v>
      </c>
      <c r="AH83" s="377">
        <v>0</v>
      </c>
      <c r="AI83" s="396">
        <v>0</v>
      </c>
      <c r="AJ83" s="396">
        <v>0</v>
      </c>
      <c r="AK83" s="397">
        <f>ROUND(IF(AJ356=0, 0, AJ83/AJ356),5)</f>
        <v>0</v>
      </c>
      <c r="AL83" s="396">
        <v>0</v>
      </c>
      <c r="AM83" s="396">
        <v>0</v>
      </c>
      <c r="AN83" s="396">
        <v>0</v>
      </c>
      <c r="AO83" s="415">
        <v>0</v>
      </c>
      <c r="AP83" s="416">
        <v>0</v>
      </c>
      <c r="AQ83" s="417">
        <f>ROUND(IF(AP356=0, 0, AP83/AP356),5)</f>
        <v>0</v>
      </c>
      <c r="AR83" s="416">
        <v>0</v>
      </c>
      <c r="AS83" s="416">
        <v>0</v>
      </c>
      <c r="AT83" s="416">
        <v>0</v>
      </c>
      <c r="AU83" s="437">
        <v>0</v>
      </c>
      <c r="AV83" s="437">
        <v>0</v>
      </c>
      <c r="AW83" s="438">
        <f>ROUND(IF(AV356=0, 0, AV83/AV356),5)</f>
        <v>0</v>
      </c>
      <c r="AX83" s="437">
        <v>0</v>
      </c>
      <c r="AY83" s="437">
        <v>0</v>
      </c>
      <c r="AZ83" s="437">
        <v>0</v>
      </c>
      <c r="BA83" s="456">
        <v>0</v>
      </c>
      <c r="BB83" s="457">
        <v>0</v>
      </c>
      <c r="BC83" s="458">
        <f>ROUND(IF(BB356=0, 0, BB83/BB356),5)</f>
        <v>0</v>
      </c>
      <c r="BD83" s="457">
        <v>0</v>
      </c>
      <c r="BE83" s="457">
        <v>0</v>
      </c>
      <c r="BF83" s="457">
        <v>0</v>
      </c>
      <c r="BG83" s="478">
        <v>0</v>
      </c>
      <c r="BH83" s="478">
        <v>0</v>
      </c>
      <c r="BI83" s="479">
        <f>ROUND(IF(BH356=0, 0, BH83/BH356),5)</f>
        <v>0</v>
      </c>
      <c r="BJ83" s="478">
        <v>0</v>
      </c>
      <c r="BK83" s="478">
        <v>0</v>
      </c>
      <c r="BL83" s="478">
        <v>0</v>
      </c>
      <c r="BM83" s="6">
        <f t="shared" si="5"/>
        <v>0</v>
      </c>
      <c r="BN83" s="6">
        <f t="shared" si="5"/>
        <v>0</v>
      </c>
      <c r="BO83" s="8">
        <f>ROUND(IF(BN356=0, 0, BN83/BN356),5)</f>
        <v>0</v>
      </c>
      <c r="BP83" s="6">
        <v>0</v>
      </c>
      <c r="BQ83" s="6">
        <f t="shared" si="6"/>
        <v>0.01</v>
      </c>
      <c r="BR83" s="6">
        <v>-0.01</v>
      </c>
    </row>
    <row r="84" spans="1:70" x14ac:dyDescent="0.25">
      <c r="A84" s="2"/>
      <c r="B84" s="2"/>
      <c r="C84" s="2"/>
      <c r="D84" s="2" t="s">
        <v>76</v>
      </c>
      <c r="E84" s="300">
        <v>2</v>
      </c>
      <c r="F84" s="298">
        <v>496.26</v>
      </c>
      <c r="G84" s="299">
        <f>ROUND(IF(F356=0, 0, F84/F356),5)</f>
        <v>3.0000000000000001E-5</v>
      </c>
      <c r="H84" s="298">
        <v>248.13</v>
      </c>
      <c r="I84" s="298">
        <v>150</v>
      </c>
      <c r="J84" s="298">
        <v>346.26</v>
      </c>
      <c r="K84" s="317">
        <v>0</v>
      </c>
      <c r="L84" s="317">
        <v>0</v>
      </c>
      <c r="M84" s="318">
        <f>ROUND(IF(L356=0, 0, L84/L356),5)</f>
        <v>0</v>
      </c>
      <c r="N84" s="317">
        <v>0</v>
      </c>
      <c r="O84" s="317">
        <v>-109.99</v>
      </c>
      <c r="P84" s="317">
        <v>109.99</v>
      </c>
      <c r="Q84" s="336">
        <v>0</v>
      </c>
      <c r="R84" s="337">
        <v>0</v>
      </c>
      <c r="S84" s="338">
        <f>ROUND(IF(R356=0, 0, R84/R356),5)</f>
        <v>0</v>
      </c>
      <c r="T84" s="337">
        <v>0</v>
      </c>
      <c r="U84" s="337">
        <v>0</v>
      </c>
      <c r="V84" s="337">
        <v>0</v>
      </c>
      <c r="W84" s="358">
        <v>0</v>
      </c>
      <c r="X84" s="358">
        <v>0</v>
      </c>
      <c r="Y84" s="359">
        <f>ROUND(IF(X356=0, 0, X84/X356),5)</f>
        <v>0</v>
      </c>
      <c r="Z84" s="358">
        <v>0</v>
      </c>
      <c r="AA84" s="358">
        <v>0</v>
      </c>
      <c r="AB84" s="358">
        <v>0</v>
      </c>
      <c r="AC84" s="377">
        <v>0</v>
      </c>
      <c r="AD84" s="377">
        <v>0</v>
      </c>
      <c r="AE84" s="378">
        <f>ROUND(IF(AD356=0, 0, AD84/AD356),5)</f>
        <v>0</v>
      </c>
      <c r="AF84" s="377">
        <v>0</v>
      </c>
      <c r="AG84" s="377">
        <v>0</v>
      </c>
      <c r="AH84" s="377">
        <v>0</v>
      </c>
      <c r="AI84" s="396">
        <v>0</v>
      </c>
      <c r="AJ84" s="396">
        <v>0</v>
      </c>
      <c r="AK84" s="397">
        <f>ROUND(IF(AJ356=0, 0, AJ84/AJ356),5)</f>
        <v>0</v>
      </c>
      <c r="AL84" s="396">
        <v>0</v>
      </c>
      <c r="AM84" s="396">
        <v>0</v>
      </c>
      <c r="AN84" s="396">
        <v>0</v>
      </c>
      <c r="AO84" s="415">
        <v>0</v>
      </c>
      <c r="AP84" s="416">
        <v>0</v>
      </c>
      <c r="AQ84" s="417">
        <f>ROUND(IF(AP356=0, 0, AP84/AP356),5)</f>
        <v>0</v>
      </c>
      <c r="AR84" s="416">
        <v>0</v>
      </c>
      <c r="AS84" s="416">
        <v>0</v>
      </c>
      <c r="AT84" s="416">
        <v>0</v>
      </c>
      <c r="AU84" s="437">
        <v>0</v>
      </c>
      <c r="AV84" s="437">
        <v>0</v>
      </c>
      <c r="AW84" s="438">
        <f>ROUND(IF(AV356=0, 0, AV84/AV356),5)</f>
        <v>0</v>
      </c>
      <c r="AX84" s="437">
        <v>0</v>
      </c>
      <c r="AY84" s="437">
        <v>0</v>
      </c>
      <c r="AZ84" s="437">
        <v>0</v>
      </c>
      <c r="BA84" s="456">
        <v>0</v>
      </c>
      <c r="BB84" s="457">
        <v>0</v>
      </c>
      <c r="BC84" s="458">
        <f>ROUND(IF(BB356=0, 0, BB84/BB356),5)</f>
        <v>0</v>
      </c>
      <c r="BD84" s="457">
        <v>0</v>
      </c>
      <c r="BE84" s="457">
        <v>0</v>
      </c>
      <c r="BF84" s="457">
        <v>0</v>
      </c>
      <c r="BG84" s="478">
        <v>0</v>
      </c>
      <c r="BH84" s="478">
        <v>0</v>
      </c>
      <c r="BI84" s="479">
        <f>ROUND(IF(BH356=0, 0, BH84/BH356),5)</f>
        <v>0</v>
      </c>
      <c r="BJ84" s="478">
        <v>0</v>
      </c>
      <c r="BK84" s="478">
        <v>0</v>
      </c>
      <c r="BL84" s="478">
        <v>0</v>
      </c>
      <c r="BM84" s="6">
        <f t="shared" si="5"/>
        <v>2</v>
      </c>
      <c r="BN84" s="6">
        <f t="shared" si="5"/>
        <v>496.26</v>
      </c>
      <c r="BO84" s="8">
        <f>ROUND(IF(BN356=0, 0, BN84/BN356),5)</f>
        <v>0</v>
      </c>
      <c r="BP84" s="6">
        <v>248.13</v>
      </c>
      <c r="BQ84" s="6">
        <f t="shared" si="6"/>
        <v>40.01</v>
      </c>
      <c r="BR84" s="6">
        <v>456.25</v>
      </c>
    </row>
    <row r="85" spans="1:70" x14ac:dyDescent="0.25">
      <c r="A85" s="2"/>
      <c r="B85" s="2"/>
      <c r="C85" s="2"/>
      <c r="D85" s="2" t="s">
        <v>77</v>
      </c>
      <c r="E85" s="300">
        <v>10</v>
      </c>
      <c r="F85" s="298">
        <v>3000</v>
      </c>
      <c r="G85" s="299">
        <f>ROUND(IF(F356=0, 0, F85/F356),5)</f>
        <v>1.7000000000000001E-4</v>
      </c>
      <c r="H85" s="298">
        <v>300</v>
      </c>
      <c r="I85" s="298">
        <v>3576.16</v>
      </c>
      <c r="J85" s="298">
        <v>-576.16</v>
      </c>
      <c r="K85" s="317">
        <v>0</v>
      </c>
      <c r="L85" s="317">
        <v>0</v>
      </c>
      <c r="M85" s="318">
        <f>ROUND(IF(L356=0, 0, L85/L356),5)</f>
        <v>0</v>
      </c>
      <c r="N85" s="317">
        <v>0</v>
      </c>
      <c r="O85" s="317">
        <v>2466.66</v>
      </c>
      <c r="P85" s="317">
        <v>-2466.66</v>
      </c>
      <c r="Q85" s="336">
        <v>0</v>
      </c>
      <c r="R85" s="337">
        <v>0</v>
      </c>
      <c r="S85" s="338">
        <f>ROUND(IF(R356=0, 0, R85/R356),5)</f>
        <v>0</v>
      </c>
      <c r="T85" s="337">
        <v>0</v>
      </c>
      <c r="U85" s="337">
        <v>7.25</v>
      </c>
      <c r="V85" s="337">
        <v>-7.25</v>
      </c>
      <c r="W85" s="358">
        <v>0</v>
      </c>
      <c r="X85" s="358">
        <v>0</v>
      </c>
      <c r="Y85" s="359">
        <f>ROUND(IF(X356=0, 0, X85/X356),5)</f>
        <v>0</v>
      </c>
      <c r="Z85" s="358">
        <v>0</v>
      </c>
      <c r="AA85" s="358">
        <v>0</v>
      </c>
      <c r="AB85" s="358">
        <v>0</v>
      </c>
      <c r="AC85" s="377">
        <v>0</v>
      </c>
      <c r="AD85" s="377">
        <v>0</v>
      </c>
      <c r="AE85" s="378">
        <f>ROUND(IF(AD356=0, 0, AD85/AD356),5)</f>
        <v>0</v>
      </c>
      <c r="AF85" s="377">
        <v>0</v>
      </c>
      <c r="AG85" s="377">
        <v>0</v>
      </c>
      <c r="AH85" s="377">
        <v>0</v>
      </c>
      <c r="AI85" s="396">
        <v>0</v>
      </c>
      <c r="AJ85" s="396">
        <v>0</v>
      </c>
      <c r="AK85" s="397">
        <f>ROUND(IF(AJ356=0, 0, AJ85/AJ356),5)</f>
        <v>0</v>
      </c>
      <c r="AL85" s="396">
        <v>0</v>
      </c>
      <c r="AM85" s="396">
        <v>0</v>
      </c>
      <c r="AN85" s="396">
        <v>0</v>
      </c>
      <c r="AO85" s="415">
        <v>0</v>
      </c>
      <c r="AP85" s="416">
        <v>0</v>
      </c>
      <c r="AQ85" s="417">
        <f>ROUND(IF(AP356=0, 0, AP85/AP356),5)</f>
        <v>0</v>
      </c>
      <c r="AR85" s="416">
        <v>0</v>
      </c>
      <c r="AS85" s="416">
        <v>0</v>
      </c>
      <c r="AT85" s="416">
        <v>0</v>
      </c>
      <c r="AU85" s="437">
        <v>0</v>
      </c>
      <c r="AV85" s="437">
        <v>0</v>
      </c>
      <c r="AW85" s="438">
        <f>ROUND(IF(AV356=0, 0, AV85/AV356),5)</f>
        <v>0</v>
      </c>
      <c r="AX85" s="437">
        <v>0</v>
      </c>
      <c r="AY85" s="437">
        <v>0</v>
      </c>
      <c r="AZ85" s="437">
        <v>0</v>
      </c>
      <c r="BA85" s="456">
        <v>0</v>
      </c>
      <c r="BB85" s="457">
        <v>0</v>
      </c>
      <c r="BC85" s="458">
        <f>ROUND(IF(BB356=0, 0, BB85/BB356),5)</f>
        <v>0</v>
      </c>
      <c r="BD85" s="457">
        <v>0</v>
      </c>
      <c r="BE85" s="457">
        <v>0</v>
      </c>
      <c r="BF85" s="457">
        <v>0</v>
      </c>
      <c r="BG85" s="478">
        <v>0</v>
      </c>
      <c r="BH85" s="478">
        <v>0</v>
      </c>
      <c r="BI85" s="479">
        <f>ROUND(IF(BH356=0, 0, BH85/BH356),5)</f>
        <v>0</v>
      </c>
      <c r="BJ85" s="478">
        <v>0</v>
      </c>
      <c r="BK85" s="478">
        <v>0</v>
      </c>
      <c r="BL85" s="478">
        <v>0</v>
      </c>
      <c r="BM85" s="6">
        <f t="shared" si="5"/>
        <v>10</v>
      </c>
      <c r="BN85" s="6">
        <f t="shared" si="5"/>
        <v>3000</v>
      </c>
      <c r="BO85" s="8">
        <f>ROUND(IF(BN356=0, 0, BN85/BN356),5)</f>
        <v>2.0000000000000002E-5</v>
      </c>
      <c r="BP85" s="6">
        <v>300</v>
      </c>
      <c r="BQ85" s="6">
        <f t="shared" si="6"/>
        <v>6050.07</v>
      </c>
      <c r="BR85" s="6">
        <v>-3050.07</v>
      </c>
    </row>
    <row r="86" spans="1:70" x14ac:dyDescent="0.25">
      <c r="A86" s="2"/>
      <c r="B86" s="2"/>
      <c r="C86" s="2"/>
      <c r="D86" s="2" t="s">
        <v>78</v>
      </c>
      <c r="E86" s="300">
        <v>5</v>
      </c>
      <c r="F86" s="298">
        <v>1875</v>
      </c>
      <c r="G86" s="299">
        <f>ROUND(IF(F356=0, 0, F86/F356),5)</f>
        <v>1.1E-4</v>
      </c>
      <c r="H86" s="298">
        <v>375</v>
      </c>
      <c r="I86" s="298">
        <v>3536.25</v>
      </c>
      <c r="J86" s="298">
        <v>-1661.25</v>
      </c>
      <c r="K86" s="317">
        <v>0</v>
      </c>
      <c r="L86" s="317">
        <v>0</v>
      </c>
      <c r="M86" s="318">
        <f>ROUND(IF(L356=0, 0, L86/L356),5)</f>
        <v>0</v>
      </c>
      <c r="N86" s="317">
        <v>0</v>
      </c>
      <c r="O86" s="317">
        <v>0</v>
      </c>
      <c r="P86" s="317">
        <v>0</v>
      </c>
      <c r="Q86" s="336">
        <v>0</v>
      </c>
      <c r="R86" s="337">
        <v>0</v>
      </c>
      <c r="S86" s="338">
        <f>ROUND(IF(R356=0, 0, R86/R356),5)</f>
        <v>0</v>
      </c>
      <c r="T86" s="337">
        <v>0</v>
      </c>
      <c r="U86" s="337">
        <v>0</v>
      </c>
      <c r="V86" s="337">
        <v>0</v>
      </c>
      <c r="W86" s="358">
        <v>0</v>
      </c>
      <c r="X86" s="358">
        <v>0</v>
      </c>
      <c r="Y86" s="359">
        <f>ROUND(IF(X356=0, 0, X86/X356),5)</f>
        <v>0</v>
      </c>
      <c r="Z86" s="358">
        <v>0</v>
      </c>
      <c r="AA86" s="358">
        <v>0</v>
      </c>
      <c r="AB86" s="358">
        <v>0</v>
      </c>
      <c r="AC86" s="377">
        <v>0</v>
      </c>
      <c r="AD86" s="377">
        <v>0</v>
      </c>
      <c r="AE86" s="378">
        <f>ROUND(IF(AD356=0, 0, AD86/AD356),5)</f>
        <v>0</v>
      </c>
      <c r="AF86" s="377">
        <v>0</v>
      </c>
      <c r="AG86" s="377">
        <v>0</v>
      </c>
      <c r="AH86" s="377">
        <v>0</v>
      </c>
      <c r="AI86" s="396">
        <v>0</v>
      </c>
      <c r="AJ86" s="396">
        <v>0</v>
      </c>
      <c r="AK86" s="397">
        <f>ROUND(IF(AJ356=0, 0, AJ86/AJ356),5)</f>
        <v>0</v>
      </c>
      <c r="AL86" s="396">
        <v>0</v>
      </c>
      <c r="AM86" s="396">
        <v>0</v>
      </c>
      <c r="AN86" s="396">
        <v>0</v>
      </c>
      <c r="AO86" s="415">
        <v>0</v>
      </c>
      <c r="AP86" s="416">
        <v>0</v>
      </c>
      <c r="AQ86" s="417">
        <f>ROUND(IF(AP356=0, 0, AP86/AP356),5)</f>
        <v>0</v>
      </c>
      <c r="AR86" s="416">
        <v>0</v>
      </c>
      <c r="AS86" s="416">
        <v>0</v>
      </c>
      <c r="AT86" s="416">
        <v>0</v>
      </c>
      <c r="AU86" s="437">
        <v>0</v>
      </c>
      <c r="AV86" s="437">
        <v>0</v>
      </c>
      <c r="AW86" s="438">
        <f>ROUND(IF(AV356=0, 0, AV86/AV356),5)</f>
        <v>0</v>
      </c>
      <c r="AX86" s="437">
        <v>0</v>
      </c>
      <c r="AY86" s="437">
        <v>0</v>
      </c>
      <c r="AZ86" s="437">
        <v>0</v>
      </c>
      <c r="BA86" s="456">
        <v>0</v>
      </c>
      <c r="BB86" s="457">
        <v>0</v>
      </c>
      <c r="BC86" s="458">
        <f>ROUND(IF(BB356=0, 0, BB86/BB356),5)</f>
        <v>0</v>
      </c>
      <c r="BD86" s="457">
        <v>0</v>
      </c>
      <c r="BE86" s="457">
        <v>0</v>
      </c>
      <c r="BF86" s="457">
        <v>0</v>
      </c>
      <c r="BG86" s="478">
        <v>0</v>
      </c>
      <c r="BH86" s="478">
        <v>0</v>
      </c>
      <c r="BI86" s="479">
        <f>ROUND(IF(BH356=0, 0, BH86/BH356),5)</f>
        <v>0</v>
      </c>
      <c r="BJ86" s="478">
        <v>0</v>
      </c>
      <c r="BK86" s="478">
        <v>0</v>
      </c>
      <c r="BL86" s="478">
        <v>0</v>
      </c>
      <c r="BM86" s="6">
        <f t="shared" si="5"/>
        <v>5</v>
      </c>
      <c r="BN86" s="6">
        <f t="shared" si="5"/>
        <v>1875</v>
      </c>
      <c r="BO86" s="8">
        <f>ROUND(IF(BN356=0, 0, BN86/BN356),5)</f>
        <v>1.0000000000000001E-5</v>
      </c>
      <c r="BP86" s="6">
        <v>375</v>
      </c>
      <c r="BQ86" s="6">
        <f t="shared" si="6"/>
        <v>3536.25</v>
      </c>
      <c r="BR86" s="6">
        <v>-1661.25</v>
      </c>
    </row>
    <row r="87" spans="1:70" x14ac:dyDescent="0.25">
      <c r="A87" s="2"/>
      <c r="B87" s="2"/>
      <c r="C87" s="2"/>
      <c r="D87" s="2" t="s">
        <v>79</v>
      </c>
      <c r="E87" s="300">
        <v>2</v>
      </c>
      <c r="F87" s="298">
        <v>1900</v>
      </c>
      <c r="G87" s="299">
        <f>ROUND(IF(F356=0, 0, F87/F356),5)</f>
        <v>1.1E-4</v>
      </c>
      <c r="H87" s="298">
        <v>950</v>
      </c>
      <c r="I87" s="298">
        <v>500</v>
      </c>
      <c r="J87" s="298">
        <v>1400</v>
      </c>
      <c r="K87" s="319">
        <v>-1</v>
      </c>
      <c r="L87" s="317">
        <v>-800</v>
      </c>
      <c r="M87" s="318">
        <f>ROUND(IF(L356=0, 0, L87/L356),5)</f>
        <v>-8.0000000000000007E-5</v>
      </c>
      <c r="N87" s="317">
        <v>800</v>
      </c>
      <c r="O87" s="317">
        <v>-250</v>
      </c>
      <c r="P87" s="317">
        <v>-550</v>
      </c>
      <c r="Q87" s="336">
        <v>0</v>
      </c>
      <c r="R87" s="337">
        <v>0</v>
      </c>
      <c r="S87" s="338">
        <f>ROUND(IF(R356=0, 0, R87/R356),5)</f>
        <v>0</v>
      </c>
      <c r="T87" s="337">
        <v>0</v>
      </c>
      <c r="U87" s="337">
        <v>0</v>
      </c>
      <c r="V87" s="337">
        <v>0</v>
      </c>
      <c r="W87" s="358">
        <v>0</v>
      </c>
      <c r="X87" s="358">
        <v>0</v>
      </c>
      <c r="Y87" s="359">
        <f>ROUND(IF(X356=0, 0, X87/X356),5)</f>
        <v>0</v>
      </c>
      <c r="Z87" s="358">
        <v>0</v>
      </c>
      <c r="AA87" s="358">
        <v>0</v>
      </c>
      <c r="AB87" s="358">
        <v>0</v>
      </c>
      <c r="AC87" s="377">
        <v>0</v>
      </c>
      <c r="AD87" s="377">
        <v>0</v>
      </c>
      <c r="AE87" s="378">
        <f>ROUND(IF(AD356=0, 0, AD87/AD356),5)</f>
        <v>0</v>
      </c>
      <c r="AF87" s="377">
        <v>0</v>
      </c>
      <c r="AG87" s="377">
        <v>0</v>
      </c>
      <c r="AH87" s="377">
        <v>0</v>
      </c>
      <c r="AI87" s="396">
        <v>0</v>
      </c>
      <c r="AJ87" s="396">
        <v>0</v>
      </c>
      <c r="AK87" s="397">
        <f>ROUND(IF(AJ356=0, 0, AJ87/AJ356),5)</f>
        <v>0</v>
      </c>
      <c r="AL87" s="396">
        <v>0</v>
      </c>
      <c r="AM87" s="396">
        <v>0</v>
      </c>
      <c r="AN87" s="396">
        <v>0</v>
      </c>
      <c r="AO87" s="415">
        <v>0</v>
      </c>
      <c r="AP87" s="416">
        <v>0</v>
      </c>
      <c r="AQ87" s="417">
        <f>ROUND(IF(AP356=0, 0, AP87/AP356),5)</f>
        <v>0</v>
      </c>
      <c r="AR87" s="416">
        <v>0</v>
      </c>
      <c r="AS87" s="416">
        <v>0</v>
      </c>
      <c r="AT87" s="416">
        <v>0</v>
      </c>
      <c r="AU87" s="437">
        <v>0</v>
      </c>
      <c r="AV87" s="437">
        <v>0</v>
      </c>
      <c r="AW87" s="438">
        <f>ROUND(IF(AV356=0, 0, AV87/AV356),5)</f>
        <v>0</v>
      </c>
      <c r="AX87" s="437">
        <v>0</v>
      </c>
      <c r="AY87" s="437">
        <v>0</v>
      </c>
      <c r="AZ87" s="437">
        <v>0</v>
      </c>
      <c r="BA87" s="456">
        <v>0</v>
      </c>
      <c r="BB87" s="457">
        <v>0</v>
      </c>
      <c r="BC87" s="458">
        <f>ROUND(IF(BB356=0, 0, BB87/BB356),5)</f>
        <v>0</v>
      </c>
      <c r="BD87" s="457">
        <v>0</v>
      </c>
      <c r="BE87" s="457">
        <v>0</v>
      </c>
      <c r="BF87" s="457">
        <v>0</v>
      </c>
      <c r="BG87" s="478">
        <v>0</v>
      </c>
      <c r="BH87" s="478">
        <v>0</v>
      </c>
      <c r="BI87" s="479">
        <f>ROUND(IF(BH356=0, 0, BH87/BH356),5)</f>
        <v>0</v>
      </c>
      <c r="BJ87" s="478">
        <v>0</v>
      </c>
      <c r="BK87" s="478">
        <v>0</v>
      </c>
      <c r="BL87" s="478">
        <v>0</v>
      </c>
      <c r="BM87" s="6">
        <f t="shared" si="5"/>
        <v>1</v>
      </c>
      <c r="BN87" s="6">
        <f t="shared" si="5"/>
        <v>1100</v>
      </c>
      <c r="BO87" s="8">
        <f>ROUND(IF(BN356=0, 0, BN87/BN356),5)</f>
        <v>1.0000000000000001E-5</v>
      </c>
      <c r="BP87" s="6">
        <v>1100</v>
      </c>
      <c r="BQ87" s="6">
        <f t="shared" si="6"/>
        <v>250</v>
      </c>
      <c r="BR87" s="6">
        <v>850</v>
      </c>
    </row>
    <row r="88" spans="1:70" x14ac:dyDescent="0.25">
      <c r="A88" s="2"/>
      <c r="B88" s="2"/>
      <c r="C88" s="2"/>
      <c r="D88" s="2" t="s">
        <v>80</v>
      </c>
      <c r="E88" s="300">
        <v>2</v>
      </c>
      <c r="F88" s="298">
        <v>496.36</v>
      </c>
      <c r="G88" s="299">
        <f>ROUND(IF(F356=0, 0, F88/F356),5)</f>
        <v>3.0000000000000001E-5</v>
      </c>
      <c r="H88" s="298">
        <v>248.18</v>
      </c>
      <c r="I88" s="298">
        <v>150</v>
      </c>
      <c r="J88" s="298">
        <v>346.36</v>
      </c>
      <c r="K88" s="317">
        <v>0</v>
      </c>
      <c r="L88" s="317">
        <v>0</v>
      </c>
      <c r="M88" s="318">
        <f>ROUND(IF(L356=0, 0, L88/L356),5)</f>
        <v>0</v>
      </c>
      <c r="N88" s="317">
        <v>0</v>
      </c>
      <c r="O88" s="317">
        <v>0</v>
      </c>
      <c r="P88" s="317">
        <v>0</v>
      </c>
      <c r="Q88" s="336">
        <v>8</v>
      </c>
      <c r="R88" s="337">
        <v>2004.92</v>
      </c>
      <c r="S88" s="338">
        <f>ROUND(IF(R356=0, 0, R88/R356),5)</f>
        <v>1E-4</v>
      </c>
      <c r="T88" s="337">
        <v>250.62</v>
      </c>
      <c r="U88" s="337">
        <v>800</v>
      </c>
      <c r="V88" s="337">
        <v>1204.92</v>
      </c>
      <c r="W88" s="358">
        <v>0</v>
      </c>
      <c r="X88" s="358">
        <v>0</v>
      </c>
      <c r="Y88" s="359">
        <f>ROUND(IF(X356=0, 0, X88/X356),5)</f>
        <v>0</v>
      </c>
      <c r="Z88" s="358">
        <v>0</v>
      </c>
      <c r="AA88" s="358">
        <v>0</v>
      </c>
      <c r="AB88" s="358">
        <v>0</v>
      </c>
      <c r="AC88" s="379">
        <v>4</v>
      </c>
      <c r="AD88" s="377">
        <v>1002.52</v>
      </c>
      <c r="AE88" s="378">
        <f>ROUND(IF(AD356=0, 0, AD88/AD356),5)</f>
        <v>6.0000000000000002E-5</v>
      </c>
      <c r="AF88" s="377">
        <v>250.63</v>
      </c>
      <c r="AG88" s="377">
        <v>350</v>
      </c>
      <c r="AH88" s="377">
        <v>652.52</v>
      </c>
      <c r="AI88" s="398">
        <v>4</v>
      </c>
      <c r="AJ88" s="396">
        <v>1006.1</v>
      </c>
      <c r="AK88" s="397">
        <f>ROUND(IF(AJ356=0, 0, AJ88/AJ356),5)</f>
        <v>5.0000000000000002E-5</v>
      </c>
      <c r="AL88" s="396">
        <v>251.53</v>
      </c>
      <c r="AM88" s="396">
        <v>200</v>
      </c>
      <c r="AN88" s="396">
        <v>806.1</v>
      </c>
      <c r="AO88" s="415">
        <v>3</v>
      </c>
      <c r="AP88" s="416">
        <v>754.14</v>
      </c>
      <c r="AQ88" s="417">
        <f>ROUND(IF(AP356=0, 0, AP88/AP356),5)</f>
        <v>4.0000000000000003E-5</v>
      </c>
      <c r="AR88" s="416">
        <v>251.38</v>
      </c>
      <c r="AS88" s="416">
        <v>300</v>
      </c>
      <c r="AT88" s="416">
        <v>454.14</v>
      </c>
      <c r="AU88" s="439">
        <v>8</v>
      </c>
      <c r="AV88" s="437">
        <v>2508.67</v>
      </c>
      <c r="AW88" s="438">
        <f>ROUND(IF(AV356=0, 0, AV88/AV356),5)</f>
        <v>1.3999999999999999E-4</v>
      </c>
      <c r="AX88" s="437">
        <v>313.58</v>
      </c>
      <c r="AY88" s="437">
        <v>775</v>
      </c>
      <c r="AZ88" s="437">
        <v>1733.67</v>
      </c>
      <c r="BA88" s="456">
        <v>9</v>
      </c>
      <c r="BB88" s="457">
        <v>2251.19</v>
      </c>
      <c r="BC88" s="458">
        <f>ROUND(IF(BB356=0, 0, BB88/BB356),5)</f>
        <v>1.6000000000000001E-4</v>
      </c>
      <c r="BD88" s="457">
        <v>250.13</v>
      </c>
      <c r="BE88" s="457">
        <v>675</v>
      </c>
      <c r="BF88" s="457">
        <v>1576.19</v>
      </c>
      <c r="BG88" s="478">
        <v>0</v>
      </c>
      <c r="BH88" s="478">
        <v>0</v>
      </c>
      <c r="BI88" s="479">
        <f>ROUND(IF(BH356=0, 0, BH88/BH356),5)</f>
        <v>0</v>
      </c>
      <c r="BJ88" s="478">
        <v>0</v>
      </c>
      <c r="BK88" s="478">
        <v>0</v>
      </c>
      <c r="BL88" s="478">
        <v>0</v>
      </c>
      <c r="BM88" s="6">
        <f t="shared" si="5"/>
        <v>38</v>
      </c>
      <c r="BN88" s="6">
        <f t="shared" si="5"/>
        <v>10023.9</v>
      </c>
      <c r="BO88" s="8">
        <f>ROUND(IF(BN356=0, 0, BN88/BN356),5)</f>
        <v>6.0000000000000002E-5</v>
      </c>
      <c r="BP88" s="6">
        <v>263.79000000000002</v>
      </c>
      <c r="BQ88" s="6">
        <f t="shared" si="6"/>
        <v>3250</v>
      </c>
      <c r="BR88" s="6">
        <v>6773.9</v>
      </c>
    </row>
    <row r="89" spans="1:70" x14ac:dyDescent="0.25">
      <c r="A89" s="2"/>
      <c r="B89" s="2"/>
      <c r="C89" s="2"/>
      <c r="D89" s="2" t="s">
        <v>81</v>
      </c>
      <c r="E89" s="298">
        <v>0</v>
      </c>
      <c r="F89" s="298">
        <v>0</v>
      </c>
      <c r="G89" s="299">
        <f>ROUND(IF(F356=0, 0, F89/F356),5)</f>
        <v>0</v>
      </c>
      <c r="H89" s="298">
        <v>0</v>
      </c>
      <c r="I89" s="298">
        <v>0</v>
      </c>
      <c r="J89" s="298">
        <v>0</v>
      </c>
      <c r="K89" s="317">
        <v>0</v>
      </c>
      <c r="L89" s="317">
        <v>0</v>
      </c>
      <c r="M89" s="318">
        <f>ROUND(IF(L356=0, 0, L89/L356),5)</f>
        <v>0</v>
      </c>
      <c r="N89" s="317">
        <v>0</v>
      </c>
      <c r="O89" s="317">
        <v>0</v>
      </c>
      <c r="P89" s="317">
        <v>0</v>
      </c>
      <c r="Q89" s="336">
        <v>0</v>
      </c>
      <c r="R89" s="337">
        <v>0</v>
      </c>
      <c r="S89" s="338">
        <f>ROUND(IF(R356=0, 0, R89/R356),5)</f>
        <v>0</v>
      </c>
      <c r="T89" s="337">
        <v>0</v>
      </c>
      <c r="U89" s="337">
        <v>0</v>
      </c>
      <c r="V89" s="337">
        <v>0</v>
      </c>
      <c r="W89" s="358">
        <v>0</v>
      </c>
      <c r="X89" s="358">
        <v>0</v>
      </c>
      <c r="Y89" s="359">
        <f>ROUND(IF(X356=0, 0, X89/X356),5)</f>
        <v>0</v>
      </c>
      <c r="Z89" s="358">
        <v>0</v>
      </c>
      <c r="AA89" s="358">
        <v>0</v>
      </c>
      <c r="AB89" s="358">
        <v>0</v>
      </c>
      <c r="AC89" s="379">
        <v>2</v>
      </c>
      <c r="AD89" s="377">
        <v>4644.05</v>
      </c>
      <c r="AE89" s="378">
        <f>ROUND(IF(AD356=0, 0, AD89/AD356),5)</f>
        <v>2.9E-4</v>
      </c>
      <c r="AF89" s="377">
        <v>2322.0300000000002</v>
      </c>
      <c r="AG89" s="377">
        <v>0</v>
      </c>
      <c r="AH89" s="377">
        <v>4644.05</v>
      </c>
      <c r="AI89" s="396">
        <v>0</v>
      </c>
      <c r="AJ89" s="396">
        <v>0</v>
      </c>
      <c r="AK89" s="397">
        <f>ROUND(IF(AJ356=0, 0, AJ89/AJ356),5)</f>
        <v>0</v>
      </c>
      <c r="AL89" s="396">
        <v>0</v>
      </c>
      <c r="AM89" s="396">
        <v>0</v>
      </c>
      <c r="AN89" s="396">
        <v>0</v>
      </c>
      <c r="AO89" s="415">
        <v>0</v>
      </c>
      <c r="AP89" s="416">
        <v>0</v>
      </c>
      <c r="AQ89" s="417">
        <f>ROUND(IF(AP356=0, 0, AP89/AP356),5)</f>
        <v>0</v>
      </c>
      <c r="AR89" s="416">
        <v>0</v>
      </c>
      <c r="AS89" s="416">
        <v>0</v>
      </c>
      <c r="AT89" s="416">
        <v>0</v>
      </c>
      <c r="AU89" s="437">
        <v>0</v>
      </c>
      <c r="AV89" s="437">
        <v>0</v>
      </c>
      <c r="AW89" s="438">
        <f>ROUND(IF(AV356=0, 0, AV89/AV356),5)</f>
        <v>0</v>
      </c>
      <c r="AX89" s="437">
        <v>0</v>
      </c>
      <c r="AY89" s="437">
        <v>0</v>
      </c>
      <c r="AZ89" s="437">
        <v>0</v>
      </c>
      <c r="BA89" s="456">
        <v>0</v>
      </c>
      <c r="BB89" s="457">
        <v>0</v>
      </c>
      <c r="BC89" s="458">
        <f>ROUND(IF(BB356=0, 0, BB89/BB356),5)</f>
        <v>0</v>
      </c>
      <c r="BD89" s="457">
        <v>0</v>
      </c>
      <c r="BE89" s="457">
        <v>0</v>
      </c>
      <c r="BF89" s="457">
        <v>0</v>
      </c>
      <c r="BG89" s="478">
        <v>0</v>
      </c>
      <c r="BH89" s="478">
        <v>0</v>
      </c>
      <c r="BI89" s="479">
        <f>ROUND(IF(BH356=0, 0, BH89/BH356),5)</f>
        <v>0</v>
      </c>
      <c r="BJ89" s="478">
        <v>0</v>
      </c>
      <c r="BK89" s="478">
        <v>0</v>
      </c>
      <c r="BL89" s="478">
        <v>0</v>
      </c>
      <c r="BM89" s="6">
        <f t="shared" si="5"/>
        <v>2</v>
      </c>
      <c r="BN89" s="6">
        <f t="shared" si="5"/>
        <v>4644.05</v>
      </c>
      <c r="BO89" s="8">
        <f>ROUND(IF(BN356=0, 0, BN89/BN356),5)</f>
        <v>3.0000000000000001E-5</v>
      </c>
      <c r="BP89" s="6">
        <v>2322.0300000000002</v>
      </c>
      <c r="BQ89" s="6">
        <f t="shared" si="6"/>
        <v>0</v>
      </c>
      <c r="BR89" s="6">
        <v>4644.05</v>
      </c>
    </row>
    <row r="90" spans="1:70" x14ac:dyDescent="0.25">
      <c r="A90" s="2"/>
      <c r="B90" s="2"/>
      <c r="C90" s="2"/>
      <c r="D90" s="2" t="s">
        <v>82</v>
      </c>
      <c r="E90" s="298">
        <v>0</v>
      </c>
      <c r="F90" s="298">
        <v>0</v>
      </c>
      <c r="G90" s="299">
        <f>ROUND(IF(F356=0, 0, F90/F356),5)</f>
        <v>0</v>
      </c>
      <c r="H90" s="298">
        <v>0</v>
      </c>
      <c r="I90" s="298">
        <v>0</v>
      </c>
      <c r="J90" s="298">
        <v>0</v>
      </c>
      <c r="K90" s="317">
        <v>0</v>
      </c>
      <c r="L90" s="317">
        <v>0</v>
      </c>
      <c r="M90" s="318">
        <f>ROUND(IF(L356=0, 0, L90/L356),5)</f>
        <v>0</v>
      </c>
      <c r="N90" s="317">
        <v>0</v>
      </c>
      <c r="O90" s="317">
        <v>0</v>
      </c>
      <c r="P90" s="317">
        <v>0</v>
      </c>
      <c r="Q90" s="336">
        <v>0</v>
      </c>
      <c r="R90" s="337">
        <v>0</v>
      </c>
      <c r="S90" s="338">
        <f>ROUND(IF(R356=0, 0, R90/R356),5)</f>
        <v>0</v>
      </c>
      <c r="T90" s="337">
        <v>0</v>
      </c>
      <c r="U90" s="337">
        <v>0</v>
      </c>
      <c r="V90" s="337">
        <v>0</v>
      </c>
      <c r="W90" s="360">
        <v>4</v>
      </c>
      <c r="X90" s="358">
        <v>9221.7099999999991</v>
      </c>
      <c r="Y90" s="359">
        <f>ROUND(IF(X356=0, 0, X90/X356),5)</f>
        <v>5.2999999999999998E-4</v>
      </c>
      <c r="Z90" s="358">
        <v>2305.4299999999998</v>
      </c>
      <c r="AA90" s="358">
        <v>2000</v>
      </c>
      <c r="AB90" s="358">
        <v>7221.71</v>
      </c>
      <c r="AC90" s="379">
        <v>2</v>
      </c>
      <c r="AD90" s="377">
        <v>4638.1499999999996</v>
      </c>
      <c r="AE90" s="378">
        <f>ROUND(IF(AD356=0, 0, AD90/AD356),5)</f>
        <v>2.9E-4</v>
      </c>
      <c r="AF90" s="377">
        <v>2319.08</v>
      </c>
      <c r="AG90" s="377">
        <v>1000</v>
      </c>
      <c r="AH90" s="377">
        <v>3638.15</v>
      </c>
      <c r="AI90" s="396">
        <v>0</v>
      </c>
      <c r="AJ90" s="396">
        <v>0</v>
      </c>
      <c r="AK90" s="397">
        <f>ROUND(IF(AJ356=0, 0, AJ90/AJ356),5)</f>
        <v>0</v>
      </c>
      <c r="AL90" s="396">
        <v>0</v>
      </c>
      <c r="AM90" s="396">
        <v>0</v>
      </c>
      <c r="AN90" s="396">
        <v>0</v>
      </c>
      <c r="AO90" s="415">
        <v>0</v>
      </c>
      <c r="AP90" s="416">
        <v>0</v>
      </c>
      <c r="AQ90" s="417">
        <f>ROUND(IF(AP356=0, 0, AP90/AP356),5)</f>
        <v>0</v>
      </c>
      <c r="AR90" s="416">
        <v>0</v>
      </c>
      <c r="AS90" s="416">
        <v>0</v>
      </c>
      <c r="AT90" s="416">
        <v>0</v>
      </c>
      <c r="AU90" s="437">
        <v>0</v>
      </c>
      <c r="AV90" s="437">
        <v>0</v>
      </c>
      <c r="AW90" s="438">
        <f>ROUND(IF(AV356=0, 0, AV90/AV356),5)</f>
        <v>0</v>
      </c>
      <c r="AX90" s="437">
        <v>0</v>
      </c>
      <c r="AY90" s="437">
        <v>0</v>
      </c>
      <c r="AZ90" s="437">
        <v>0</v>
      </c>
      <c r="BA90" s="456">
        <v>0</v>
      </c>
      <c r="BB90" s="457">
        <v>0</v>
      </c>
      <c r="BC90" s="458">
        <f>ROUND(IF(BB356=0, 0, BB90/BB356),5)</f>
        <v>0</v>
      </c>
      <c r="BD90" s="457">
        <v>0</v>
      </c>
      <c r="BE90" s="457">
        <v>0</v>
      </c>
      <c r="BF90" s="457">
        <v>0</v>
      </c>
      <c r="BG90" s="480">
        <v>1</v>
      </c>
      <c r="BH90" s="478">
        <v>2340.7800000000002</v>
      </c>
      <c r="BI90" s="479">
        <f>ROUND(IF(BH356=0, 0, BH90/BH356),5)</f>
        <v>2.5000000000000001E-4</v>
      </c>
      <c r="BJ90" s="478">
        <v>2340.7800000000002</v>
      </c>
      <c r="BK90" s="478">
        <v>500</v>
      </c>
      <c r="BL90" s="478">
        <v>1840.78</v>
      </c>
      <c r="BM90" s="6">
        <f t="shared" si="5"/>
        <v>7</v>
      </c>
      <c r="BN90" s="6">
        <f t="shared" si="5"/>
        <v>16200.64</v>
      </c>
      <c r="BO90" s="8">
        <f>ROUND(IF(BN356=0, 0, BN90/BN356),5)</f>
        <v>1E-4</v>
      </c>
      <c r="BP90" s="6">
        <v>2314.38</v>
      </c>
      <c r="BQ90" s="6">
        <f t="shared" si="6"/>
        <v>3500</v>
      </c>
      <c r="BR90" s="6">
        <v>12700.64</v>
      </c>
    </row>
    <row r="91" spans="1:70" x14ac:dyDescent="0.25">
      <c r="A91" s="2"/>
      <c r="B91" s="2"/>
      <c r="C91" s="2"/>
      <c r="D91" s="2" t="s">
        <v>83</v>
      </c>
      <c r="E91" s="298">
        <v>0</v>
      </c>
      <c r="F91" s="298">
        <v>0</v>
      </c>
      <c r="G91" s="299">
        <f>ROUND(IF(F356=0, 0, F91/F356),5)</f>
        <v>0</v>
      </c>
      <c r="H91" s="298">
        <v>0</v>
      </c>
      <c r="I91" s="298">
        <v>0</v>
      </c>
      <c r="J91" s="298">
        <v>0</v>
      </c>
      <c r="K91" s="317">
        <v>0</v>
      </c>
      <c r="L91" s="317">
        <v>0</v>
      </c>
      <c r="M91" s="318">
        <f>ROUND(IF(L356=0, 0, L91/L356),5)</f>
        <v>0</v>
      </c>
      <c r="N91" s="317">
        <v>0</v>
      </c>
      <c r="O91" s="317">
        <v>0</v>
      </c>
      <c r="P91" s="317">
        <v>0</v>
      </c>
      <c r="Q91" s="336">
        <v>4</v>
      </c>
      <c r="R91" s="337">
        <v>11519.32</v>
      </c>
      <c r="S91" s="338">
        <f>ROUND(IF(R356=0, 0, R91/R356),5)</f>
        <v>5.5999999999999995E-4</v>
      </c>
      <c r="T91" s="337">
        <v>2879.83</v>
      </c>
      <c r="U91" s="337">
        <v>1765.25</v>
      </c>
      <c r="V91" s="337">
        <v>9754.07</v>
      </c>
      <c r="W91" s="360">
        <v>8</v>
      </c>
      <c r="X91" s="358">
        <v>22465.89</v>
      </c>
      <c r="Y91" s="359">
        <f>ROUND(IF(X356=0, 0, X91/X356),5)</f>
        <v>1.2899999999999999E-3</v>
      </c>
      <c r="Z91" s="358">
        <v>2808.24</v>
      </c>
      <c r="AA91" s="358">
        <v>3447.88</v>
      </c>
      <c r="AB91" s="358">
        <v>19018.009999999998</v>
      </c>
      <c r="AC91" s="379">
        <v>6</v>
      </c>
      <c r="AD91" s="377">
        <v>16936.169999999998</v>
      </c>
      <c r="AE91" s="378">
        <f>ROUND(IF(AD356=0, 0, AD91/AD356),5)</f>
        <v>1.0399999999999999E-3</v>
      </c>
      <c r="AF91" s="377">
        <v>2822.7</v>
      </c>
      <c r="AG91" s="377">
        <v>2647.88</v>
      </c>
      <c r="AH91" s="377">
        <v>14288.29</v>
      </c>
      <c r="AI91" s="396">
        <v>0</v>
      </c>
      <c r="AJ91" s="396">
        <v>0</v>
      </c>
      <c r="AK91" s="397">
        <f>ROUND(IF(AJ356=0, 0, AJ91/AJ356),5)</f>
        <v>0</v>
      </c>
      <c r="AL91" s="396">
        <v>0</v>
      </c>
      <c r="AM91" s="396">
        <v>0</v>
      </c>
      <c r="AN91" s="396">
        <v>0</v>
      </c>
      <c r="AO91" s="415">
        <v>1</v>
      </c>
      <c r="AP91" s="416">
        <v>2839.1</v>
      </c>
      <c r="AQ91" s="417">
        <f>ROUND(IF(AP356=0, 0, AP91/AP356),5)</f>
        <v>1.3999999999999999E-4</v>
      </c>
      <c r="AR91" s="416">
        <v>2839.1</v>
      </c>
      <c r="AS91" s="416">
        <v>441.31</v>
      </c>
      <c r="AT91" s="416">
        <v>2397.79</v>
      </c>
      <c r="AU91" s="437">
        <v>0</v>
      </c>
      <c r="AV91" s="437">
        <v>0</v>
      </c>
      <c r="AW91" s="438">
        <f>ROUND(IF(AV356=0, 0, AV91/AV356),5)</f>
        <v>0</v>
      </c>
      <c r="AX91" s="437">
        <v>0</v>
      </c>
      <c r="AY91" s="437">
        <v>0</v>
      </c>
      <c r="AZ91" s="437">
        <v>0</v>
      </c>
      <c r="BA91" s="456">
        <v>0</v>
      </c>
      <c r="BB91" s="457">
        <v>0</v>
      </c>
      <c r="BC91" s="458">
        <f>ROUND(IF(BB356=0, 0, BB91/BB356),5)</f>
        <v>0</v>
      </c>
      <c r="BD91" s="457">
        <v>0</v>
      </c>
      <c r="BE91" s="457">
        <v>0</v>
      </c>
      <c r="BF91" s="457">
        <v>0</v>
      </c>
      <c r="BG91" s="478">
        <v>0</v>
      </c>
      <c r="BH91" s="478">
        <v>0</v>
      </c>
      <c r="BI91" s="479">
        <f>ROUND(IF(BH356=0, 0, BH91/BH356),5)</f>
        <v>0</v>
      </c>
      <c r="BJ91" s="478">
        <v>0</v>
      </c>
      <c r="BK91" s="478">
        <v>0</v>
      </c>
      <c r="BL91" s="478">
        <v>0</v>
      </c>
      <c r="BM91" s="6">
        <f t="shared" si="5"/>
        <v>19</v>
      </c>
      <c r="BN91" s="6">
        <f t="shared" si="5"/>
        <v>53760.480000000003</v>
      </c>
      <c r="BO91" s="8">
        <f>ROUND(IF(BN356=0, 0, BN91/BN356),5)</f>
        <v>3.3E-4</v>
      </c>
      <c r="BP91" s="6">
        <v>2829.5</v>
      </c>
      <c r="BQ91" s="6">
        <f t="shared" si="6"/>
        <v>8302.32</v>
      </c>
      <c r="BR91" s="6">
        <v>45458.16</v>
      </c>
    </row>
    <row r="92" spans="1:70" x14ac:dyDescent="0.25">
      <c r="A92" s="2"/>
      <c r="B92" s="2"/>
      <c r="C92" s="2"/>
      <c r="D92" s="2" t="s">
        <v>84</v>
      </c>
      <c r="E92" s="298">
        <v>0</v>
      </c>
      <c r="F92" s="298">
        <v>0</v>
      </c>
      <c r="G92" s="299">
        <f>ROUND(IF(F356=0, 0, F92/F356),5)</f>
        <v>0</v>
      </c>
      <c r="H92" s="298">
        <v>0</v>
      </c>
      <c r="I92" s="298">
        <v>0</v>
      </c>
      <c r="J92" s="298">
        <v>0</v>
      </c>
      <c r="K92" s="317">
        <v>0</v>
      </c>
      <c r="L92" s="317">
        <v>0</v>
      </c>
      <c r="M92" s="318">
        <f>ROUND(IF(L356=0, 0, L92/L356),5)</f>
        <v>0</v>
      </c>
      <c r="N92" s="317">
        <v>0</v>
      </c>
      <c r="O92" s="317">
        <v>0</v>
      </c>
      <c r="P92" s="317">
        <v>0</v>
      </c>
      <c r="Q92" s="336">
        <v>0</v>
      </c>
      <c r="R92" s="337">
        <v>0</v>
      </c>
      <c r="S92" s="338">
        <f>ROUND(IF(R356=0, 0, R92/R356),5)</f>
        <v>0</v>
      </c>
      <c r="T92" s="337">
        <v>0</v>
      </c>
      <c r="U92" s="337">
        <v>0</v>
      </c>
      <c r="V92" s="337">
        <v>0</v>
      </c>
      <c r="W92" s="360">
        <v>3</v>
      </c>
      <c r="X92" s="358">
        <v>10879.71</v>
      </c>
      <c r="Y92" s="359">
        <f>ROUND(IF(X356=0, 0, X92/X356),5)</f>
        <v>6.2E-4</v>
      </c>
      <c r="Z92" s="358">
        <v>3626.57</v>
      </c>
      <c r="AA92" s="358">
        <v>1200</v>
      </c>
      <c r="AB92" s="358">
        <v>9679.7099999999991</v>
      </c>
      <c r="AC92" s="379">
        <v>1</v>
      </c>
      <c r="AD92" s="377">
        <v>3636.11</v>
      </c>
      <c r="AE92" s="378">
        <f>ROUND(IF(AD356=0, 0, AD92/AD356),5)</f>
        <v>2.2000000000000001E-4</v>
      </c>
      <c r="AF92" s="377">
        <v>3636.11</v>
      </c>
      <c r="AG92" s="377">
        <v>400</v>
      </c>
      <c r="AH92" s="377">
        <v>3236.11</v>
      </c>
      <c r="AI92" s="396">
        <v>0</v>
      </c>
      <c r="AJ92" s="396">
        <v>0</v>
      </c>
      <c r="AK92" s="397">
        <f>ROUND(IF(AJ356=0, 0, AJ92/AJ356),5)</f>
        <v>0</v>
      </c>
      <c r="AL92" s="396">
        <v>0</v>
      </c>
      <c r="AM92" s="396">
        <v>0</v>
      </c>
      <c r="AN92" s="396">
        <v>0</v>
      </c>
      <c r="AO92" s="415">
        <v>0</v>
      </c>
      <c r="AP92" s="416">
        <v>0</v>
      </c>
      <c r="AQ92" s="417">
        <f>ROUND(IF(AP356=0, 0, AP92/AP356),5)</f>
        <v>0</v>
      </c>
      <c r="AR92" s="416">
        <v>0</v>
      </c>
      <c r="AS92" s="416">
        <v>0</v>
      </c>
      <c r="AT92" s="416">
        <v>0</v>
      </c>
      <c r="AU92" s="437">
        <v>0</v>
      </c>
      <c r="AV92" s="437">
        <v>0</v>
      </c>
      <c r="AW92" s="438">
        <f>ROUND(IF(AV356=0, 0, AV92/AV356),5)</f>
        <v>0</v>
      </c>
      <c r="AX92" s="437">
        <v>0</v>
      </c>
      <c r="AY92" s="437">
        <v>0</v>
      </c>
      <c r="AZ92" s="437">
        <v>0</v>
      </c>
      <c r="BA92" s="456">
        <v>0</v>
      </c>
      <c r="BB92" s="457">
        <v>0</v>
      </c>
      <c r="BC92" s="458">
        <f>ROUND(IF(BB356=0, 0, BB92/BB356),5)</f>
        <v>0</v>
      </c>
      <c r="BD92" s="457">
        <v>0</v>
      </c>
      <c r="BE92" s="457">
        <v>0</v>
      </c>
      <c r="BF92" s="457">
        <v>0</v>
      </c>
      <c r="BG92" s="478">
        <v>0</v>
      </c>
      <c r="BH92" s="478">
        <v>0</v>
      </c>
      <c r="BI92" s="479">
        <f>ROUND(IF(BH356=0, 0, BH92/BH356),5)</f>
        <v>0</v>
      </c>
      <c r="BJ92" s="478">
        <v>0</v>
      </c>
      <c r="BK92" s="478">
        <v>0</v>
      </c>
      <c r="BL92" s="478">
        <v>0</v>
      </c>
      <c r="BM92" s="6">
        <f t="shared" si="5"/>
        <v>4</v>
      </c>
      <c r="BN92" s="6">
        <f t="shared" si="5"/>
        <v>14515.82</v>
      </c>
      <c r="BO92" s="8">
        <f>ROUND(IF(BN356=0, 0, BN92/BN356),5)</f>
        <v>9.0000000000000006E-5</v>
      </c>
      <c r="BP92" s="6">
        <v>3628.96</v>
      </c>
      <c r="BQ92" s="6">
        <f t="shared" si="6"/>
        <v>1600</v>
      </c>
      <c r="BR92" s="6">
        <v>12915.82</v>
      </c>
    </row>
    <row r="93" spans="1:70" x14ac:dyDescent="0.25">
      <c r="A93" s="2"/>
      <c r="B93" s="2"/>
      <c r="C93" s="2"/>
      <c r="D93" s="2" t="s">
        <v>85</v>
      </c>
      <c r="E93" s="298">
        <v>0</v>
      </c>
      <c r="F93" s="298">
        <v>0</v>
      </c>
      <c r="G93" s="299">
        <f>ROUND(IF(F356=0, 0, F93/F356),5)</f>
        <v>0</v>
      </c>
      <c r="H93" s="298">
        <v>0</v>
      </c>
      <c r="I93" s="298">
        <v>0</v>
      </c>
      <c r="J93" s="298">
        <v>0</v>
      </c>
      <c r="K93" s="317">
        <v>0</v>
      </c>
      <c r="L93" s="317">
        <v>0</v>
      </c>
      <c r="M93" s="318">
        <f>ROUND(IF(L356=0, 0, L93/L356),5)</f>
        <v>0</v>
      </c>
      <c r="N93" s="317">
        <v>0</v>
      </c>
      <c r="O93" s="317">
        <v>0</v>
      </c>
      <c r="P93" s="317">
        <v>0</v>
      </c>
      <c r="Q93" s="336">
        <v>1</v>
      </c>
      <c r="R93" s="337">
        <v>1062.3</v>
      </c>
      <c r="S93" s="338">
        <f>ROUND(IF(R356=0, 0, R93/R356),5)</f>
        <v>5.0000000000000002E-5</v>
      </c>
      <c r="T93" s="337">
        <v>1062.3</v>
      </c>
      <c r="U93" s="337">
        <v>350</v>
      </c>
      <c r="V93" s="337">
        <v>712.3</v>
      </c>
      <c r="W93" s="358">
        <v>0</v>
      </c>
      <c r="X93" s="358">
        <v>0</v>
      </c>
      <c r="Y93" s="359">
        <f>ROUND(IF(X356=0, 0, X93/X356),5)</f>
        <v>0</v>
      </c>
      <c r="Z93" s="358">
        <v>0</v>
      </c>
      <c r="AA93" s="358">
        <v>0</v>
      </c>
      <c r="AB93" s="358">
        <v>0</v>
      </c>
      <c r="AC93" s="377">
        <v>0</v>
      </c>
      <c r="AD93" s="377">
        <v>0</v>
      </c>
      <c r="AE93" s="378">
        <f>ROUND(IF(AD356=0, 0, AD93/AD356),5)</f>
        <v>0</v>
      </c>
      <c r="AF93" s="377">
        <v>0</v>
      </c>
      <c r="AG93" s="377">
        <v>0</v>
      </c>
      <c r="AH93" s="377">
        <v>0</v>
      </c>
      <c r="AI93" s="396">
        <v>0</v>
      </c>
      <c r="AJ93" s="396">
        <v>0</v>
      </c>
      <c r="AK93" s="397">
        <f>ROUND(IF(AJ356=0, 0, AJ93/AJ356),5)</f>
        <v>0</v>
      </c>
      <c r="AL93" s="396">
        <v>0</v>
      </c>
      <c r="AM93" s="396">
        <v>0</v>
      </c>
      <c r="AN93" s="396">
        <v>0</v>
      </c>
      <c r="AO93" s="415">
        <v>0</v>
      </c>
      <c r="AP93" s="416">
        <v>0</v>
      </c>
      <c r="AQ93" s="417">
        <f>ROUND(IF(AP356=0, 0, AP93/AP356),5)</f>
        <v>0</v>
      </c>
      <c r="AR93" s="416">
        <v>0</v>
      </c>
      <c r="AS93" s="416">
        <v>0</v>
      </c>
      <c r="AT93" s="416">
        <v>0</v>
      </c>
      <c r="AU93" s="437">
        <v>0</v>
      </c>
      <c r="AV93" s="437">
        <v>0</v>
      </c>
      <c r="AW93" s="438">
        <f>ROUND(IF(AV356=0, 0, AV93/AV356),5)</f>
        <v>0</v>
      </c>
      <c r="AX93" s="437">
        <v>0</v>
      </c>
      <c r="AY93" s="437">
        <v>0</v>
      </c>
      <c r="AZ93" s="437">
        <v>0</v>
      </c>
      <c r="BA93" s="456">
        <v>0</v>
      </c>
      <c r="BB93" s="457">
        <v>0</v>
      </c>
      <c r="BC93" s="458">
        <f>ROUND(IF(BB356=0, 0, BB93/BB356),5)</f>
        <v>0</v>
      </c>
      <c r="BD93" s="457">
        <v>0</v>
      </c>
      <c r="BE93" s="457">
        <v>0</v>
      </c>
      <c r="BF93" s="457">
        <v>0</v>
      </c>
      <c r="BG93" s="478">
        <v>0</v>
      </c>
      <c r="BH93" s="478">
        <v>0</v>
      </c>
      <c r="BI93" s="479">
        <f>ROUND(IF(BH356=0, 0, BH93/BH356),5)</f>
        <v>0</v>
      </c>
      <c r="BJ93" s="478">
        <v>0</v>
      </c>
      <c r="BK93" s="478">
        <v>0</v>
      </c>
      <c r="BL93" s="478">
        <v>0</v>
      </c>
      <c r="BM93" s="6">
        <f t="shared" si="5"/>
        <v>1</v>
      </c>
      <c r="BN93" s="6">
        <f t="shared" si="5"/>
        <v>1062.3</v>
      </c>
      <c r="BO93" s="8">
        <f>ROUND(IF(BN356=0, 0, BN93/BN356),5)</f>
        <v>1.0000000000000001E-5</v>
      </c>
      <c r="BP93" s="6">
        <v>1062.3</v>
      </c>
      <c r="BQ93" s="6">
        <f t="shared" si="6"/>
        <v>350</v>
      </c>
      <c r="BR93" s="6">
        <v>712.3</v>
      </c>
    </row>
    <row r="94" spans="1:70" x14ac:dyDescent="0.25">
      <c r="A94" s="2"/>
      <c r="B94" s="2"/>
      <c r="C94" s="2"/>
      <c r="D94" s="2" t="s">
        <v>86</v>
      </c>
      <c r="E94" s="298">
        <v>0</v>
      </c>
      <c r="F94" s="298">
        <v>0</v>
      </c>
      <c r="G94" s="299">
        <f>ROUND(IF(F356=0, 0, F94/F356),5)</f>
        <v>0</v>
      </c>
      <c r="H94" s="298">
        <v>0</v>
      </c>
      <c r="I94" s="298">
        <v>0</v>
      </c>
      <c r="J94" s="298">
        <v>0</v>
      </c>
      <c r="K94" s="317">
        <v>0</v>
      </c>
      <c r="L94" s="317">
        <v>0</v>
      </c>
      <c r="M94" s="318">
        <f>ROUND(IF(L356=0, 0, L94/L356),5)</f>
        <v>0</v>
      </c>
      <c r="N94" s="317">
        <v>0</v>
      </c>
      <c r="O94" s="317">
        <v>0</v>
      </c>
      <c r="P94" s="317">
        <v>0</v>
      </c>
      <c r="Q94" s="336">
        <v>1</v>
      </c>
      <c r="R94" s="337">
        <v>1061.07</v>
      </c>
      <c r="S94" s="338">
        <f>ROUND(IF(R356=0, 0, R94/R356),5)</f>
        <v>5.0000000000000002E-5</v>
      </c>
      <c r="T94" s="337">
        <v>1061.07</v>
      </c>
      <c r="U94" s="337">
        <v>0</v>
      </c>
      <c r="V94" s="337">
        <v>1061.07</v>
      </c>
      <c r="W94" s="360">
        <v>5</v>
      </c>
      <c r="X94" s="358">
        <v>10088.84</v>
      </c>
      <c r="Y94" s="359">
        <f>ROUND(IF(X356=0, 0, X94/X356),5)</f>
        <v>5.8E-4</v>
      </c>
      <c r="Z94" s="358">
        <v>2017.77</v>
      </c>
      <c r="AA94" s="358">
        <v>0</v>
      </c>
      <c r="AB94" s="358">
        <v>10088.84</v>
      </c>
      <c r="AC94" s="377">
        <v>0</v>
      </c>
      <c r="AD94" s="377">
        <v>0</v>
      </c>
      <c r="AE94" s="378">
        <f>ROUND(IF(AD356=0, 0, AD94/AD356),5)</f>
        <v>0</v>
      </c>
      <c r="AF94" s="377">
        <v>0</v>
      </c>
      <c r="AG94" s="377">
        <v>0</v>
      </c>
      <c r="AH94" s="377">
        <v>0</v>
      </c>
      <c r="AI94" s="396">
        <v>0</v>
      </c>
      <c r="AJ94" s="396">
        <v>0</v>
      </c>
      <c r="AK94" s="397">
        <f>ROUND(IF(AJ356=0, 0, AJ94/AJ356),5)</f>
        <v>0</v>
      </c>
      <c r="AL94" s="396">
        <v>0</v>
      </c>
      <c r="AM94" s="396">
        <v>0</v>
      </c>
      <c r="AN94" s="396">
        <v>0</v>
      </c>
      <c r="AO94" s="415">
        <v>0</v>
      </c>
      <c r="AP94" s="416">
        <v>0</v>
      </c>
      <c r="AQ94" s="417">
        <f>ROUND(IF(AP356=0, 0, AP94/AP356),5)</f>
        <v>0</v>
      </c>
      <c r="AR94" s="416">
        <v>0</v>
      </c>
      <c r="AS94" s="416">
        <v>0</v>
      </c>
      <c r="AT94" s="416">
        <v>0</v>
      </c>
      <c r="AU94" s="437">
        <v>0</v>
      </c>
      <c r="AV94" s="437">
        <v>0</v>
      </c>
      <c r="AW94" s="438">
        <f>ROUND(IF(AV356=0, 0, AV94/AV356),5)</f>
        <v>0</v>
      </c>
      <c r="AX94" s="437">
        <v>0</v>
      </c>
      <c r="AY94" s="437">
        <v>0</v>
      </c>
      <c r="AZ94" s="437">
        <v>0</v>
      </c>
      <c r="BA94" s="456">
        <v>0</v>
      </c>
      <c r="BB94" s="457">
        <v>0</v>
      </c>
      <c r="BC94" s="458">
        <f>ROUND(IF(BB356=0, 0, BB94/BB356),5)</f>
        <v>0</v>
      </c>
      <c r="BD94" s="457">
        <v>0</v>
      </c>
      <c r="BE94" s="457">
        <v>0</v>
      </c>
      <c r="BF94" s="457">
        <v>0</v>
      </c>
      <c r="BG94" s="478">
        <v>0</v>
      </c>
      <c r="BH94" s="478">
        <v>0</v>
      </c>
      <c r="BI94" s="479">
        <f>ROUND(IF(BH356=0, 0, BH94/BH356),5)</f>
        <v>0</v>
      </c>
      <c r="BJ94" s="478">
        <v>0</v>
      </c>
      <c r="BK94" s="478">
        <v>0</v>
      </c>
      <c r="BL94" s="478">
        <v>0</v>
      </c>
      <c r="BM94" s="6">
        <f t="shared" si="5"/>
        <v>6</v>
      </c>
      <c r="BN94" s="6">
        <f t="shared" si="5"/>
        <v>11149.91</v>
      </c>
      <c r="BO94" s="8">
        <f>ROUND(IF(BN356=0, 0, BN94/BN356),5)</f>
        <v>6.9999999999999994E-5</v>
      </c>
      <c r="BP94" s="6">
        <v>1858.32</v>
      </c>
      <c r="BQ94" s="6">
        <f t="shared" si="6"/>
        <v>0</v>
      </c>
      <c r="BR94" s="6">
        <v>11149.91</v>
      </c>
    </row>
    <row r="95" spans="1:70" x14ac:dyDescent="0.25">
      <c r="A95" s="2"/>
      <c r="B95" s="2"/>
      <c r="C95" s="2"/>
      <c r="D95" s="2" t="s">
        <v>87</v>
      </c>
      <c r="E95" s="300">
        <v>1</v>
      </c>
      <c r="F95" s="298">
        <v>1055.29</v>
      </c>
      <c r="G95" s="299">
        <f>ROUND(IF(F356=0, 0, F95/F356),5)</f>
        <v>6.0000000000000002E-5</v>
      </c>
      <c r="H95" s="298">
        <v>1055.29</v>
      </c>
      <c r="I95" s="298">
        <v>415.36</v>
      </c>
      <c r="J95" s="298">
        <v>639.92999999999995</v>
      </c>
      <c r="K95" s="317">
        <v>0</v>
      </c>
      <c r="L95" s="317">
        <v>0</v>
      </c>
      <c r="M95" s="318">
        <f>ROUND(IF(L356=0, 0, L95/L356),5)</f>
        <v>0</v>
      </c>
      <c r="N95" s="317">
        <v>0</v>
      </c>
      <c r="O95" s="317">
        <v>0</v>
      </c>
      <c r="P95" s="317">
        <v>0</v>
      </c>
      <c r="Q95" s="336">
        <v>0</v>
      </c>
      <c r="R95" s="337">
        <v>0</v>
      </c>
      <c r="S95" s="338">
        <f>ROUND(IF(R356=0, 0, R95/R356),5)</f>
        <v>0</v>
      </c>
      <c r="T95" s="337">
        <v>0</v>
      </c>
      <c r="U95" s="337">
        <v>0</v>
      </c>
      <c r="V95" s="337">
        <v>0</v>
      </c>
      <c r="W95" s="358">
        <v>0</v>
      </c>
      <c r="X95" s="358">
        <v>0</v>
      </c>
      <c r="Y95" s="359">
        <f>ROUND(IF(X356=0, 0, X95/X356),5)</f>
        <v>0</v>
      </c>
      <c r="Z95" s="358">
        <v>0</v>
      </c>
      <c r="AA95" s="358">
        <v>0</v>
      </c>
      <c r="AB95" s="358">
        <v>0</v>
      </c>
      <c r="AC95" s="379">
        <v>1</v>
      </c>
      <c r="AD95" s="377">
        <v>1567.18</v>
      </c>
      <c r="AE95" s="378">
        <f>ROUND(IF(AD356=0, 0, AD95/AD356),5)</f>
        <v>1E-4</v>
      </c>
      <c r="AF95" s="377">
        <v>1567.18</v>
      </c>
      <c r="AG95" s="377">
        <v>415.36</v>
      </c>
      <c r="AH95" s="377">
        <v>1151.82</v>
      </c>
      <c r="AI95" s="396">
        <v>0</v>
      </c>
      <c r="AJ95" s="396">
        <v>0</v>
      </c>
      <c r="AK95" s="397">
        <f>ROUND(IF(AJ356=0, 0, AJ95/AJ356),5)</f>
        <v>0</v>
      </c>
      <c r="AL95" s="396">
        <v>0</v>
      </c>
      <c r="AM95" s="396">
        <v>0</v>
      </c>
      <c r="AN95" s="396">
        <v>0</v>
      </c>
      <c r="AO95" s="415">
        <v>0</v>
      </c>
      <c r="AP95" s="416">
        <v>0</v>
      </c>
      <c r="AQ95" s="417">
        <f>ROUND(IF(AP356=0, 0, AP95/AP356),5)</f>
        <v>0</v>
      </c>
      <c r="AR95" s="416">
        <v>0</v>
      </c>
      <c r="AS95" s="416">
        <v>0</v>
      </c>
      <c r="AT95" s="416">
        <v>0</v>
      </c>
      <c r="AU95" s="437">
        <v>0</v>
      </c>
      <c r="AV95" s="437">
        <v>0</v>
      </c>
      <c r="AW95" s="438">
        <f>ROUND(IF(AV356=0, 0, AV95/AV356),5)</f>
        <v>0</v>
      </c>
      <c r="AX95" s="437">
        <v>0</v>
      </c>
      <c r="AY95" s="437">
        <v>0</v>
      </c>
      <c r="AZ95" s="437">
        <v>0</v>
      </c>
      <c r="BA95" s="456">
        <v>0</v>
      </c>
      <c r="BB95" s="457">
        <v>0</v>
      </c>
      <c r="BC95" s="458">
        <f>ROUND(IF(BB356=0, 0, BB95/BB356),5)</f>
        <v>0</v>
      </c>
      <c r="BD95" s="457">
        <v>0</v>
      </c>
      <c r="BE95" s="457">
        <v>0</v>
      </c>
      <c r="BF95" s="457">
        <v>0</v>
      </c>
      <c r="BG95" s="478">
        <v>0</v>
      </c>
      <c r="BH95" s="478">
        <v>0</v>
      </c>
      <c r="BI95" s="479">
        <f>ROUND(IF(BH356=0, 0, BH95/BH356),5)</f>
        <v>0</v>
      </c>
      <c r="BJ95" s="478">
        <v>0</v>
      </c>
      <c r="BK95" s="478">
        <v>0</v>
      </c>
      <c r="BL95" s="478">
        <v>0</v>
      </c>
      <c r="BM95" s="6">
        <f t="shared" si="5"/>
        <v>2</v>
      </c>
      <c r="BN95" s="6">
        <f t="shared" si="5"/>
        <v>2622.47</v>
      </c>
      <c r="BO95" s="8">
        <f>ROUND(IF(BN356=0, 0, BN95/BN356),5)</f>
        <v>2.0000000000000002E-5</v>
      </c>
      <c r="BP95" s="6">
        <v>1311.24</v>
      </c>
      <c r="BQ95" s="6">
        <f t="shared" si="6"/>
        <v>830.72</v>
      </c>
      <c r="BR95" s="6">
        <v>1791.75</v>
      </c>
    </row>
    <row r="96" spans="1:70" x14ac:dyDescent="0.25">
      <c r="A96" s="2"/>
      <c r="B96" s="2"/>
      <c r="C96" s="2"/>
      <c r="D96" s="2" t="s">
        <v>513</v>
      </c>
      <c r="E96" s="298">
        <v>0</v>
      </c>
      <c r="F96" s="298">
        <v>0</v>
      </c>
      <c r="G96" s="299">
        <f>ROUND(IF(F356=0, 0, F96/F356),5)</f>
        <v>0</v>
      </c>
      <c r="H96" s="298">
        <v>0</v>
      </c>
      <c r="I96" s="298">
        <v>0</v>
      </c>
      <c r="J96" s="298">
        <v>0</v>
      </c>
      <c r="K96" s="317">
        <v>0</v>
      </c>
      <c r="L96" s="317">
        <v>0</v>
      </c>
      <c r="M96" s="318">
        <f>ROUND(IF(L356=0, 0, L96/L356),5)</f>
        <v>0</v>
      </c>
      <c r="N96" s="317">
        <v>0</v>
      </c>
      <c r="O96" s="317">
        <v>0</v>
      </c>
      <c r="P96" s="317">
        <v>0</v>
      </c>
      <c r="Q96" s="336">
        <v>0</v>
      </c>
      <c r="R96" s="337">
        <v>0</v>
      </c>
      <c r="S96" s="338">
        <f>ROUND(IF(R356=0, 0, R96/R356),5)</f>
        <v>0</v>
      </c>
      <c r="T96" s="337">
        <v>0</v>
      </c>
      <c r="U96" s="337">
        <v>0</v>
      </c>
      <c r="V96" s="337">
        <v>0</v>
      </c>
      <c r="W96" s="358">
        <v>0</v>
      </c>
      <c r="X96" s="358">
        <v>0</v>
      </c>
      <c r="Y96" s="359">
        <f>ROUND(IF(X356=0, 0, X96/X356),5)</f>
        <v>0</v>
      </c>
      <c r="Z96" s="358">
        <v>0</v>
      </c>
      <c r="AA96" s="358">
        <v>0</v>
      </c>
      <c r="AB96" s="358">
        <v>0</v>
      </c>
      <c r="AC96" s="377">
        <v>0</v>
      </c>
      <c r="AD96" s="377">
        <v>0</v>
      </c>
      <c r="AE96" s="378">
        <f>ROUND(IF(AD356=0, 0, AD96/AD356),5)</f>
        <v>0</v>
      </c>
      <c r="AF96" s="377">
        <v>0</v>
      </c>
      <c r="AG96" s="377">
        <v>0</v>
      </c>
      <c r="AH96" s="377">
        <v>0</v>
      </c>
      <c r="AI96" s="396">
        <v>0</v>
      </c>
      <c r="AJ96" s="396">
        <v>0</v>
      </c>
      <c r="AK96" s="397">
        <f>ROUND(IF(AJ356=0, 0, AJ96/AJ356),5)</f>
        <v>0</v>
      </c>
      <c r="AL96" s="396">
        <v>0</v>
      </c>
      <c r="AM96" s="396">
        <v>0</v>
      </c>
      <c r="AN96" s="396">
        <v>0</v>
      </c>
      <c r="AO96" s="415">
        <v>10</v>
      </c>
      <c r="AP96" s="416">
        <v>12599.56</v>
      </c>
      <c r="AQ96" s="417">
        <f>ROUND(IF(AP356=0, 0, AP96/AP356),5)</f>
        <v>6.2E-4</v>
      </c>
      <c r="AR96" s="416">
        <v>1259.96</v>
      </c>
      <c r="AS96" s="416">
        <v>2275.86</v>
      </c>
      <c r="AT96" s="416">
        <v>10323.700000000001</v>
      </c>
      <c r="AU96" s="439">
        <v>5</v>
      </c>
      <c r="AV96" s="437">
        <v>6260.59</v>
      </c>
      <c r="AW96" s="438">
        <f>ROUND(IF(AV356=0, 0, AV96/AV356),5)</f>
        <v>3.5E-4</v>
      </c>
      <c r="AX96" s="437">
        <v>1252.1199999999999</v>
      </c>
      <c r="AY96" s="437">
        <v>1137.93</v>
      </c>
      <c r="AZ96" s="437">
        <v>5122.66</v>
      </c>
      <c r="BA96" s="456">
        <v>0</v>
      </c>
      <c r="BB96" s="457">
        <v>0</v>
      </c>
      <c r="BC96" s="458">
        <f>ROUND(IF(BB356=0, 0, BB96/BB356),5)</f>
        <v>0</v>
      </c>
      <c r="BD96" s="457">
        <v>0</v>
      </c>
      <c r="BE96" s="457">
        <v>0</v>
      </c>
      <c r="BF96" s="457">
        <v>0</v>
      </c>
      <c r="BG96" s="478">
        <v>0</v>
      </c>
      <c r="BH96" s="478">
        <v>0</v>
      </c>
      <c r="BI96" s="479">
        <f>ROUND(IF(BH356=0, 0, BH96/BH356),5)</f>
        <v>0</v>
      </c>
      <c r="BJ96" s="478">
        <v>0</v>
      </c>
      <c r="BK96" s="478">
        <v>0</v>
      </c>
      <c r="BL96" s="478">
        <v>0</v>
      </c>
      <c r="BM96" s="6">
        <f t="shared" si="5"/>
        <v>15</v>
      </c>
      <c r="BN96" s="6">
        <f t="shared" si="5"/>
        <v>18860.150000000001</v>
      </c>
      <c r="BO96" s="8">
        <f>ROUND(IF(BN356=0, 0, BN96/BN356),5)</f>
        <v>1.2E-4</v>
      </c>
      <c r="BP96" s="6">
        <v>1257.3399999999999</v>
      </c>
      <c r="BQ96" s="6">
        <f t="shared" si="6"/>
        <v>3413.79</v>
      </c>
      <c r="BR96" s="6">
        <v>15446.36</v>
      </c>
    </row>
    <row r="97" spans="1:70" x14ac:dyDescent="0.25">
      <c r="A97" s="2"/>
      <c r="B97" s="2"/>
      <c r="C97" s="2"/>
      <c r="D97" s="2" t="s">
        <v>514</v>
      </c>
      <c r="E97" s="298">
        <v>0</v>
      </c>
      <c r="F97" s="298">
        <v>0</v>
      </c>
      <c r="G97" s="299">
        <f>ROUND(IF(F356=0, 0, F97/F356),5)</f>
        <v>0</v>
      </c>
      <c r="H97" s="298">
        <v>0</v>
      </c>
      <c r="I97" s="298">
        <v>0</v>
      </c>
      <c r="J97" s="298">
        <v>0</v>
      </c>
      <c r="K97" s="317">
        <v>0</v>
      </c>
      <c r="L97" s="317">
        <v>0</v>
      </c>
      <c r="M97" s="318">
        <f>ROUND(IF(L356=0, 0, L97/L356),5)</f>
        <v>0</v>
      </c>
      <c r="N97" s="317">
        <v>0</v>
      </c>
      <c r="O97" s="317">
        <v>0</v>
      </c>
      <c r="P97" s="317">
        <v>0</v>
      </c>
      <c r="Q97" s="336">
        <v>0</v>
      </c>
      <c r="R97" s="337">
        <v>0</v>
      </c>
      <c r="S97" s="338">
        <f>ROUND(IF(R356=0, 0, R97/R356),5)</f>
        <v>0</v>
      </c>
      <c r="T97" s="337">
        <v>0</v>
      </c>
      <c r="U97" s="337">
        <v>0</v>
      </c>
      <c r="V97" s="337">
        <v>0</v>
      </c>
      <c r="W97" s="358">
        <v>0</v>
      </c>
      <c r="X97" s="358">
        <v>0</v>
      </c>
      <c r="Y97" s="359">
        <f>ROUND(IF(X356=0, 0, X97/X356),5)</f>
        <v>0</v>
      </c>
      <c r="Z97" s="358">
        <v>0</v>
      </c>
      <c r="AA97" s="358">
        <v>0</v>
      </c>
      <c r="AB97" s="358">
        <v>0</v>
      </c>
      <c r="AC97" s="377">
        <v>0</v>
      </c>
      <c r="AD97" s="377">
        <v>0</v>
      </c>
      <c r="AE97" s="378">
        <f>ROUND(IF(AD356=0, 0, AD97/AD356),5)</f>
        <v>0</v>
      </c>
      <c r="AF97" s="377">
        <v>0</v>
      </c>
      <c r="AG97" s="377">
        <v>0</v>
      </c>
      <c r="AH97" s="377">
        <v>0</v>
      </c>
      <c r="AI97" s="396">
        <v>0</v>
      </c>
      <c r="AJ97" s="396">
        <v>0</v>
      </c>
      <c r="AK97" s="397">
        <f>ROUND(IF(AJ356=0, 0, AJ97/AJ356),5)</f>
        <v>0</v>
      </c>
      <c r="AL97" s="396">
        <v>0</v>
      </c>
      <c r="AM97" s="396">
        <v>0</v>
      </c>
      <c r="AN97" s="396">
        <v>0</v>
      </c>
      <c r="AO97" s="415">
        <v>0</v>
      </c>
      <c r="AP97" s="416">
        <v>0</v>
      </c>
      <c r="AQ97" s="417">
        <f>ROUND(IF(AP356=0, 0, AP97/AP356),5)</f>
        <v>0</v>
      </c>
      <c r="AR97" s="416">
        <v>0</v>
      </c>
      <c r="AS97" s="416">
        <v>0</v>
      </c>
      <c r="AT97" s="416">
        <v>0</v>
      </c>
      <c r="AU97" s="437">
        <v>0</v>
      </c>
      <c r="AV97" s="437">
        <v>0</v>
      </c>
      <c r="AW97" s="438">
        <f>ROUND(IF(AV356=0, 0, AV97/AV356),5)</f>
        <v>0</v>
      </c>
      <c r="AX97" s="437">
        <v>0</v>
      </c>
      <c r="AY97" s="437">
        <v>33.33</v>
      </c>
      <c r="AZ97" s="437">
        <v>-33.33</v>
      </c>
      <c r="BA97" s="456">
        <v>0</v>
      </c>
      <c r="BB97" s="457">
        <v>0</v>
      </c>
      <c r="BC97" s="458">
        <f>ROUND(IF(BB356=0, 0, BB97/BB356),5)</f>
        <v>0</v>
      </c>
      <c r="BD97" s="457">
        <v>0</v>
      </c>
      <c r="BE97" s="457">
        <v>0</v>
      </c>
      <c r="BF97" s="457">
        <v>0</v>
      </c>
      <c r="BG97" s="478">
        <v>0</v>
      </c>
      <c r="BH97" s="478">
        <v>0</v>
      </c>
      <c r="BI97" s="479">
        <f>ROUND(IF(BH356=0, 0, BH97/BH356),5)</f>
        <v>0</v>
      </c>
      <c r="BJ97" s="478">
        <v>0</v>
      </c>
      <c r="BK97" s="478">
        <v>0</v>
      </c>
      <c r="BL97" s="478">
        <v>0</v>
      </c>
      <c r="BM97" s="6">
        <f t="shared" si="5"/>
        <v>0</v>
      </c>
      <c r="BN97" s="6">
        <f t="shared" si="5"/>
        <v>0</v>
      </c>
      <c r="BO97" s="8">
        <f>ROUND(IF(BN356=0, 0, BN97/BN356),5)</f>
        <v>0</v>
      </c>
      <c r="BP97" s="6">
        <v>0</v>
      </c>
      <c r="BQ97" s="6">
        <f t="shared" si="6"/>
        <v>33.33</v>
      </c>
      <c r="BR97" s="6">
        <v>-33.33</v>
      </c>
    </row>
    <row r="98" spans="1:70" x14ac:dyDescent="0.25">
      <c r="A98" s="2"/>
      <c r="B98" s="2"/>
      <c r="C98" s="2"/>
      <c r="D98" s="2" t="s">
        <v>89</v>
      </c>
      <c r="E98" s="298">
        <v>0</v>
      </c>
      <c r="F98" s="298">
        <v>0</v>
      </c>
      <c r="G98" s="299">
        <f>ROUND(IF(F356=0, 0, F98/F356),5)</f>
        <v>0</v>
      </c>
      <c r="H98" s="298">
        <v>0</v>
      </c>
      <c r="I98" s="298">
        <v>0</v>
      </c>
      <c r="J98" s="298">
        <v>0</v>
      </c>
      <c r="K98" s="317">
        <v>0</v>
      </c>
      <c r="L98" s="317">
        <v>0</v>
      </c>
      <c r="M98" s="318">
        <f>ROUND(IF(L356=0, 0, L98/L356),5)</f>
        <v>0</v>
      </c>
      <c r="N98" s="317">
        <v>0</v>
      </c>
      <c r="O98" s="317">
        <v>0</v>
      </c>
      <c r="P98" s="317">
        <v>0</v>
      </c>
      <c r="Q98" s="336">
        <v>0</v>
      </c>
      <c r="R98" s="337">
        <v>0</v>
      </c>
      <c r="S98" s="338">
        <f>ROUND(IF(R356=0, 0, R98/R356),5)</f>
        <v>0</v>
      </c>
      <c r="T98" s="337">
        <v>0</v>
      </c>
      <c r="U98" s="337">
        <v>0</v>
      </c>
      <c r="V98" s="337">
        <v>0</v>
      </c>
      <c r="W98" s="358">
        <v>0</v>
      </c>
      <c r="X98" s="358">
        <v>0</v>
      </c>
      <c r="Y98" s="359">
        <f>ROUND(IF(X356=0, 0, X98/X356),5)</f>
        <v>0</v>
      </c>
      <c r="Z98" s="358">
        <v>0</v>
      </c>
      <c r="AA98" s="358">
        <v>0</v>
      </c>
      <c r="AB98" s="358">
        <v>0</v>
      </c>
      <c r="AC98" s="379">
        <v>12</v>
      </c>
      <c r="AD98" s="377">
        <v>2164.38</v>
      </c>
      <c r="AE98" s="378">
        <f>ROUND(IF(AD356=0, 0, AD98/AD356),5)</f>
        <v>1.2999999999999999E-4</v>
      </c>
      <c r="AF98" s="377">
        <v>180.37</v>
      </c>
      <c r="AG98" s="377">
        <v>608</v>
      </c>
      <c r="AH98" s="377">
        <v>1556.38</v>
      </c>
      <c r="AI98" s="396">
        <v>0</v>
      </c>
      <c r="AJ98" s="396">
        <v>0</v>
      </c>
      <c r="AK98" s="397">
        <f>ROUND(IF(AJ356=0, 0, AJ98/AJ356),5)</f>
        <v>0</v>
      </c>
      <c r="AL98" s="396">
        <v>0</v>
      </c>
      <c r="AM98" s="396">
        <v>0</v>
      </c>
      <c r="AN98" s="396">
        <v>0</v>
      </c>
      <c r="AO98" s="415">
        <v>0</v>
      </c>
      <c r="AP98" s="416">
        <v>0</v>
      </c>
      <c r="AQ98" s="417">
        <f>ROUND(IF(AP356=0, 0, AP98/AP356),5)</f>
        <v>0</v>
      </c>
      <c r="AR98" s="416">
        <v>0</v>
      </c>
      <c r="AS98" s="416">
        <v>0</v>
      </c>
      <c r="AT98" s="416">
        <v>0</v>
      </c>
      <c r="AU98" s="437">
        <v>0</v>
      </c>
      <c r="AV98" s="437">
        <v>0</v>
      </c>
      <c r="AW98" s="438">
        <f>ROUND(IF(AV356=0, 0, AV98/AV356),5)</f>
        <v>0</v>
      </c>
      <c r="AX98" s="437">
        <v>0</v>
      </c>
      <c r="AY98" s="437">
        <v>0</v>
      </c>
      <c r="AZ98" s="437">
        <v>0</v>
      </c>
      <c r="BA98" s="456">
        <v>0</v>
      </c>
      <c r="BB98" s="457">
        <v>0</v>
      </c>
      <c r="BC98" s="458">
        <f>ROUND(IF(BB356=0, 0, BB98/BB356),5)</f>
        <v>0</v>
      </c>
      <c r="BD98" s="457">
        <v>0</v>
      </c>
      <c r="BE98" s="457">
        <v>0</v>
      </c>
      <c r="BF98" s="457">
        <v>0</v>
      </c>
      <c r="BG98" s="478">
        <v>0</v>
      </c>
      <c r="BH98" s="478">
        <v>0</v>
      </c>
      <c r="BI98" s="479">
        <f>ROUND(IF(BH356=0, 0, BH98/BH356),5)</f>
        <v>0</v>
      </c>
      <c r="BJ98" s="478">
        <v>0</v>
      </c>
      <c r="BK98" s="478">
        <v>0</v>
      </c>
      <c r="BL98" s="478">
        <v>0</v>
      </c>
      <c r="BM98" s="6">
        <f t="shared" si="5"/>
        <v>12</v>
      </c>
      <c r="BN98" s="6">
        <f t="shared" si="5"/>
        <v>2164.38</v>
      </c>
      <c r="BO98" s="8">
        <f>ROUND(IF(BN356=0, 0, BN98/BN356),5)</f>
        <v>1.0000000000000001E-5</v>
      </c>
      <c r="BP98" s="6">
        <v>180.37</v>
      </c>
      <c r="BQ98" s="6">
        <f t="shared" si="6"/>
        <v>608</v>
      </c>
      <c r="BR98" s="6">
        <v>1556.38</v>
      </c>
    </row>
    <row r="99" spans="1:70" x14ac:dyDescent="0.25">
      <c r="A99" s="2"/>
      <c r="B99" s="2"/>
      <c r="C99" s="2"/>
      <c r="D99" s="2" t="s">
        <v>90</v>
      </c>
      <c r="E99" s="300">
        <v>6</v>
      </c>
      <c r="F99" s="298">
        <v>5584.67</v>
      </c>
      <c r="G99" s="299">
        <f>ROUND(IF(F356=0, 0, F99/F356),5)</f>
        <v>3.2000000000000003E-4</v>
      </c>
      <c r="H99" s="298">
        <v>930.78</v>
      </c>
      <c r="I99" s="298">
        <v>2100</v>
      </c>
      <c r="J99" s="298">
        <v>3484.67</v>
      </c>
      <c r="K99" s="319">
        <v>13</v>
      </c>
      <c r="L99" s="317">
        <v>12110.9</v>
      </c>
      <c r="M99" s="318">
        <f>ROUND(IF(L356=0, 0, L99/L356),5)</f>
        <v>1.16E-3</v>
      </c>
      <c r="N99" s="317">
        <v>931.61</v>
      </c>
      <c r="O99" s="317">
        <v>4550</v>
      </c>
      <c r="P99" s="317">
        <v>7560.9</v>
      </c>
      <c r="Q99" s="336">
        <v>2</v>
      </c>
      <c r="R99" s="337">
        <v>1920.89</v>
      </c>
      <c r="S99" s="338">
        <f>ROUND(IF(R356=0, 0, R99/R356),5)</f>
        <v>9.0000000000000006E-5</v>
      </c>
      <c r="T99" s="337">
        <v>960.45</v>
      </c>
      <c r="U99" s="337">
        <v>700</v>
      </c>
      <c r="V99" s="337">
        <v>1220.8900000000001</v>
      </c>
      <c r="W99" s="358">
        <v>0</v>
      </c>
      <c r="X99" s="358">
        <v>0</v>
      </c>
      <c r="Y99" s="359">
        <f>ROUND(IF(X356=0, 0, X99/X356),5)</f>
        <v>0</v>
      </c>
      <c r="Z99" s="358">
        <v>0</v>
      </c>
      <c r="AA99" s="358">
        <v>0</v>
      </c>
      <c r="AB99" s="358">
        <v>0</v>
      </c>
      <c r="AC99" s="379">
        <v>3</v>
      </c>
      <c r="AD99" s="377">
        <v>2821.04</v>
      </c>
      <c r="AE99" s="378">
        <f>ROUND(IF(AD356=0, 0, AD99/AD356),5)</f>
        <v>1.7000000000000001E-4</v>
      </c>
      <c r="AF99" s="377">
        <v>940.35</v>
      </c>
      <c r="AG99" s="377">
        <v>1050</v>
      </c>
      <c r="AH99" s="377">
        <v>1771.04</v>
      </c>
      <c r="AI99" s="398">
        <v>5</v>
      </c>
      <c r="AJ99" s="396">
        <v>4667.93</v>
      </c>
      <c r="AK99" s="397">
        <f>ROUND(IF(AJ356=0, 0, AJ99/AJ356),5)</f>
        <v>2.5000000000000001E-4</v>
      </c>
      <c r="AL99" s="396">
        <v>933.59</v>
      </c>
      <c r="AM99" s="396">
        <v>1750</v>
      </c>
      <c r="AN99" s="396">
        <v>2917.93</v>
      </c>
      <c r="AO99" s="415">
        <v>41</v>
      </c>
      <c r="AP99" s="416">
        <v>39108.76</v>
      </c>
      <c r="AQ99" s="417">
        <f>ROUND(IF(AP356=0, 0, AP99/AP356),5)</f>
        <v>1.9400000000000001E-3</v>
      </c>
      <c r="AR99" s="416">
        <v>953.87</v>
      </c>
      <c r="AS99" s="416">
        <v>12350</v>
      </c>
      <c r="AT99" s="416">
        <v>26758.76</v>
      </c>
      <c r="AU99" s="439">
        <v>30</v>
      </c>
      <c r="AV99" s="437">
        <v>28199.48</v>
      </c>
      <c r="AW99" s="438">
        <f>ROUND(IF(AV356=0, 0, AV99/AV356),5)</f>
        <v>1.56E-3</v>
      </c>
      <c r="AX99" s="437">
        <v>939.98</v>
      </c>
      <c r="AY99" s="437">
        <v>9000</v>
      </c>
      <c r="AZ99" s="437">
        <v>19199.48</v>
      </c>
      <c r="BA99" s="456">
        <v>40</v>
      </c>
      <c r="BB99" s="457">
        <v>37770.61</v>
      </c>
      <c r="BC99" s="458">
        <f>ROUND(IF(BB356=0, 0, BB99/BB356),5)</f>
        <v>2.6800000000000001E-3</v>
      </c>
      <c r="BD99" s="457">
        <v>944.27</v>
      </c>
      <c r="BE99" s="457">
        <v>12000</v>
      </c>
      <c r="BF99" s="457">
        <v>25770.61</v>
      </c>
      <c r="BG99" s="480">
        <v>24</v>
      </c>
      <c r="BH99" s="478">
        <v>22747.5</v>
      </c>
      <c r="BI99" s="479">
        <f>ROUND(IF(BH356=0, 0, BH99/BH356),5)</f>
        <v>2.4399999999999999E-3</v>
      </c>
      <c r="BJ99" s="478">
        <v>947.81</v>
      </c>
      <c r="BK99" s="478">
        <v>7200</v>
      </c>
      <c r="BL99" s="478">
        <v>15547.5</v>
      </c>
      <c r="BM99" s="6">
        <f t="shared" si="5"/>
        <v>164</v>
      </c>
      <c r="BN99" s="6">
        <f t="shared" si="5"/>
        <v>154931.78</v>
      </c>
      <c r="BO99" s="8">
        <f>ROUND(IF(BN356=0, 0, BN99/BN356),5)</f>
        <v>9.6000000000000002E-4</v>
      </c>
      <c r="BP99" s="6">
        <v>944.71</v>
      </c>
      <c r="BQ99" s="6">
        <f t="shared" si="6"/>
        <v>50700</v>
      </c>
      <c r="BR99" s="6">
        <v>104231.78</v>
      </c>
    </row>
    <row r="100" spans="1:70" x14ac:dyDescent="0.25">
      <c r="A100" s="2"/>
      <c r="B100" s="2"/>
      <c r="C100" s="2"/>
      <c r="D100" s="2" t="s">
        <v>91</v>
      </c>
      <c r="E100" s="300">
        <v>4</v>
      </c>
      <c r="F100" s="298">
        <v>11920.81</v>
      </c>
      <c r="G100" s="299">
        <f>ROUND(IF(F356=0, 0, F100/F356),5)</f>
        <v>6.8999999999999997E-4</v>
      </c>
      <c r="H100" s="298">
        <v>2980.2</v>
      </c>
      <c r="I100" s="298">
        <v>0</v>
      </c>
      <c r="J100" s="298">
        <v>11920.81</v>
      </c>
      <c r="K100" s="319">
        <v>6</v>
      </c>
      <c r="L100" s="317">
        <v>17904.46</v>
      </c>
      <c r="M100" s="318">
        <f>ROUND(IF(L356=0, 0, L100/L356),5)</f>
        <v>1.7099999999999999E-3</v>
      </c>
      <c r="N100" s="317">
        <v>2984.08</v>
      </c>
      <c r="O100" s="317">
        <v>31022.76</v>
      </c>
      <c r="P100" s="317">
        <v>-13118.3</v>
      </c>
      <c r="Q100" s="336">
        <v>7</v>
      </c>
      <c r="R100" s="337">
        <v>20998.240000000002</v>
      </c>
      <c r="S100" s="338">
        <f>ROUND(IF(R356=0, 0, R100/R356),5)</f>
        <v>1.0300000000000001E-3</v>
      </c>
      <c r="T100" s="337">
        <v>2999.75</v>
      </c>
      <c r="U100" s="337">
        <v>30299.17</v>
      </c>
      <c r="V100" s="337">
        <v>-9300.93</v>
      </c>
      <c r="W100" s="358">
        <v>0</v>
      </c>
      <c r="X100" s="358">
        <v>0</v>
      </c>
      <c r="Y100" s="359">
        <f>ROUND(IF(X356=0, 0, X100/X356),5)</f>
        <v>0</v>
      </c>
      <c r="Z100" s="358">
        <v>0</v>
      </c>
      <c r="AA100" s="358">
        <v>0</v>
      </c>
      <c r="AB100" s="358">
        <v>0</v>
      </c>
      <c r="AC100" s="379">
        <v>4</v>
      </c>
      <c r="AD100" s="377">
        <v>12057.83</v>
      </c>
      <c r="AE100" s="378">
        <f>ROUND(IF(AD356=0, 0, AD100/AD356),5)</f>
        <v>7.3999999999999999E-4</v>
      </c>
      <c r="AF100" s="377">
        <v>3014.46</v>
      </c>
      <c r="AG100" s="377">
        <v>17005.09</v>
      </c>
      <c r="AH100" s="377">
        <v>-4947.26</v>
      </c>
      <c r="AI100" s="398">
        <v>2</v>
      </c>
      <c r="AJ100" s="396">
        <v>6086.01</v>
      </c>
      <c r="AK100" s="397">
        <f>ROUND(IF(AJ356=0, 0, AJ100/AJ356),5)</f>
        <v>3.3E-4</v>
      </c>
      <c r="AL100" s="396">
        <v>3043.01</v>
      </c>
      <c r="AM100" s="396">
        <v>8431.51</v>
      </c>
      <c r="AN100" s="396">
        <v>-2345.5</v>
      </c>
      <c r="AO100" s="415">
        <v>8</v>
      </c>
      <c r="AP100" s="416">
        <v>29713.919999999998</v>
      </c>
      <c r="AQ100" s="417">
        <f>ROUND(IF(AP356=0, 0, AP100/AP356),5)</f>
        <v>1.47E-3</v>
      </c>
      <c r="AR100" s="416">
        <v>3714.24</v>
      </c>
      <c r="AS100" s="416">
        <v>30851.08</v>
      </c>
      <c r="AT100" s="416">
        <v>-1137.1600000000001</v>
      </c>
      <c r="AU100" s="439">
        <v>1</v>
      </c>
      <c r="AV100" s="437">
        <v>5153.05</v>
      </c>
      <c r="AW100" s="438">
        <f>ROUND(IF(AV356=0, 0, AV100/AV356),5)</f>
        <v>2.9E-4</v>
      </c>
      <c r="AX100" s="437">
        <v>5153.05</v>
      </c>
      <c r="AY100" s="437">
        <v>3856.38</v>
      </c>
      <c r="AZ100" s="437">
        <v>1296.67</v>
      </c>
      <c r="BA100" s="456">
        <v>0</v>
      </c>
      <c r="BB100" s="457">
        <v>0</v>
      </c>
      <c r="BC100" s="458">
        <f>ROUND(IF(BB356=0, 0, BB100/BB356),5)</f>
        <v>0</v>
      </c>
      <c r="BD100" s="457">
        <v>0</v>
      </c>
      <c r="BE100" s="457">
        <v>0</v>
      </c>
      <c r="BF100" s="457">
        <v>0</v>
      </c>
      <c r="BG100" s="478">
        <v>0</v>
      </c>
      <c r="BH100" s="478">
        <v>0</v>
      </c>
      <c r="BI100" s="479">
        <f>ROUND(IF(BH356=0, 0, BH100/BH356),5)</f>
        <v>0</v>
      </c>
      <c r="BJ100" s="478">
        <v>0</v>
      </c>
      <c r="BK100" s="478">
        <v>0</v>
      </c>
      <c r="BL100" s="478">
        <v>0</v>
      </c>
      <c r="BM100" s="6">
        <f t="shared" si="5"/>
        <v>32</v>
      </c>
      <c r="BN100" s="6">
        <f t="shared" si="5"/>
        <v>103834.32</v>
      </c>
      <c r="BO100" s="8">
        <f>ROUND(IF(BN356=0, 0, BN100/BN356),5)</f>
        <v>6.4000000000000005E-4</v>
      </c>
      <c r="BP100" s="6">
        <v>3244.82</v>
      </c>
      <c r="BQ100" s="6">
        <f t="shared" si="6"/>
        <v>121465.99</v>
      </c>
      <c r="BR100" s="6">
        <v>-17631.669999999998</v>
      </c>
    </row>
    <row r="101" spans="1:70" x14ac:dyDescent="0.25">
      <c r="A101" s="2"/>
      <c r="B101" s="2"/>
      <c r="C101" s="2"/>
      <c r="D101" s="2" t="s">
        <v>92</v>
      </c>
      <c r="E101" s="298">
        <v>0</v>
      </c>
      <c r="F101" s="298">
        <v>0</v>
      </c>
      <c r="G101" s="299">
        <f>ROUND(IF(F356=0, 0, F101/F356),5)</f>
        <v>0</v>
      </c>
      <c r="H101" s="298">
        <v>0</v>
      </c>
      <c r="I101" s="298">
        <v>0</v>
      </c>
      <c r="J101" s="298">
        <v>0</v>
      </c>
      <c r="K101" s="317">
        <v>0</v>
      </c>
      <c r="L101" s="317">
        <v>0</v>
      </c>
      <c r="M101" s="318">
        <f>ROUND(IF(L356=0, 0, L101/L356),5)</f>
        <v>0</v>
      </c>
      <c r="N101" s="317">
        <v>0</v>
      </c>
      <c r="O101" s="317">
        <v>0</v>
      </c>
      <c r="P101" s="317">
        <v>0</v>
      </c>
      <c r="Q101" s="336">
        <v>16</v>
      </c>
      <c r="R101" s="337">
        <v>47878.98</v>
      </c>
      <c r="S101" s="338">
        <f>ROUND(IF(R356=0, 0, R101/R356),5)</f>
        <v>2.3400000000000001E-3</v>
      </c>
      <c r="T101" s="337">
        <v>2992.44</v>
      </c>
      <c r="U101" s="337">
        <v>30736</v>
      </c>
      <c r="V101" s="337">
        <v>17142.98</v>
      </c>
      <c r="W101" s="358">
        <v>0</v>
      </c>
      <c r="X101" s="358">
        <v>0</v>
      </c>
      <c r="Y101" s="359">
        <f>ROUND(IF(X356=0, 0, X101/X356),5)</f>
        <v>0</v>
      </c>
      <c r="Z101" s="358">
        <v>0</v>
      </c>
      <c r="AA101" s="358">
        <v>0</v>
      </c>
      <c r="AB101" s="358">
        <v>0</v>
      </c>
      <c r="AC101" s="379">
        <v>7</v>
      </c>
      <c r="AD101" s="377">
        <v>21055.33</v>
      </c>
      <c r="AE101" s="378">
        <f>ROUND(IF(AD356=0, 0, AD101/AD356),5)</f>
        <v>1.2999999999999999E-3</v>
      </c>
      <c r="AF101" s="377">
        <v>3007.9</v>
      </c>
      <c r="AG101" s="377">
        <v>18783.669999999998</v>
      </c>
      <c r="AH101" s="377">
        <v>2271.66</v>
      </c>
      <c r="AI101" s="398">
        <v>2</v>
      </c>
      <c r="AJ101" s="396">
        <v>6086.01</v>
      </c>
      <c r="AK101" s="397">
        <f>ROUND(IF(AJ356=0, 0, AJ101/AJ356),5)</f>
        <v>3.3E-4</v>
      </c>
      <c r="AL101" s="396">
        <v>3043.01</v>
      </c>
      <c r="AM101" s="396">
        <v>51626.14</v>
      </c>
      <c r="AN101" s="396">
        <v>-45540.13</v>
      </c>
      <c r="AO101" s="415">
        <v>4</v>
      </c>
      <c r="AP101" s="416">
        <v>16382.44</v>
      </c>
      <c r="AQ101" s="417">
        <f>ROUND(IF(AP356=0, 0, AP101/AP356),5)</f>
        <v>8.0999999999999996E-4</v>
      </c>
      <c r="AR101" s="416">
        <v>4095.61</v>
      </c>
      <c r="AS101" s="416">
        <v>9813.2999999999993</v>
      </c>
      <c r="AT101" s="416">
        <v>6569.14</v>
      </c>
      <c r="AU101" s="439">
        <v>3</v>
      </c>
      <c r="AV101" s="437">
        <v>15470.7</v>
      </c>
      <c r="AW101" s="438">
        <f>ROUND(IF(AV356=0, 0, AV101/AV356),5)</f>
        <v>8.5999999999999998E-4</v>
      </c>
      <c r="AX101" s="437">
        <v>5156.8999999999996</v>
      </c>
      <c r="AY101" s="437">
        <v>7359.98</v>
      </c>
      <c r="AZ101" s="437">
        <v>8110.72</v>
      </c>
      <c r="BA101" s="456">
        <v>6</v>
      </c>
      <c r="BB101" s="457">
        <v>31027.5</v>
      </c>
      <c r="BC101" s="458">
        <f>ROUND(IF(BB356=0, 0, BB101/BB356),5)</f>
        <v>2.2000000000000001E-3</v>
      </c>
      <c r="BD101" s="457">
        <v>5171.25</v>
      </c>
      <c r="BE101" s="457">
        <v>14719.95</v>
      </c>
      <c r="BF101" s="457">
        <v>16307.55</v>
      </c>
      <c r="BG101" s="480">
        <v>0</v>
      </c>
      <c r="BH101" s="478">
        <v>0</v>
      </c>
      <c r="BI101" s="479">
        <f>ROUND(IF(BH356=0, 0, BH101/BH356),5)</f>
        <v>0</v>
      </c>
      <c r="BJ101" s="478">
        <v>0</v>
      </c>
      <c r="BK101" s="478">
        <v>0</v>
      </c>
      <c r="BL101" s="478">
        <v>0</v>
      </c>
      <c r="BM101" s="6">
        <f t="shared" si="5"/>
        <v>38</v>
      </c>
      <c r="BN101" s="6">
        <f t="shared" si="5"/>
        <v>137900.96</v>
      </c>
      <c r="BO101" s="8">
        <f>ROUND(IF(BN356=0, 0, BN101/BN356),5)</f>
        <v>8.4999999999999995E-4</v>
      </c>
      <c r="BP101" s="6">
        <v>3628.97</v>
      </c>
      <c r="BQ101" s="6">
        <f t="shared" si="6"/>
        <v>133039.04000000001</v>
      </c>
      <c r="BR101" s="6">
        <v>4861.92</v>
      </c>
    </row>
    <row r="102" spans="1:70" x14ac:dyDescent="0.25">
      <c r="A102" s="2"/>
      <c r="B102" s="2"/>
      <c r="C102" s="2"/>
      <c r="D102" s="2" t="s">
        <v>93</v>
      </c>
      <c r="E102" s="300">
        <v>1</v>
      </c>
      <c r="F102" s="298">
        <v>1055.72</v>
      </c>
      <c r="G102" s="299">
        <f>ROUND(IF(F356=0, 0, F102/F356),5)</f>
        <v>6.0000000000000002E-5</v>
      </c>
      <c r="H102" s="298">
        <v>1055.72</v>
      </c>
      <c r="I102" s="298">
        <v>200</v>
      </c>
      <c r="J102" s="298">
        <v>855.72</v>
      </c>
      <c r="K102" s="317">
        <v>0</v>
      </c>
      <c r="L102" s="317">
        <v>0</v>
      </c>
      <c r="M102" s="318">
        <f>ROUND(IF(L356=0, 0, L102/L356),5)</f>
        <v>0</v>
      </c>
      <c r="N102" s="317">
        <v>0</v>
      </c>
      <c r="O102" s="317">
        <v>0</v>
      </c>
      <c r="P102" s="317">
        <v>0</v>
      </c>
      <c r="Q102" s="336">
        <v>0</v>
      </c>
      <c r="R102" s="337">
        <v>0</v>
      </c>
      <c r="S102" s="338">
        <f>ROUND(IF(R356=0, 0, R102/R356),5)</f>
        <v>0</v>
      </c>
      <c r="T102" s="337">
        <v>0</v>
      </c>
      <c r="U102" s="337">
        <v>0</v>
      </c>
      <c r="V102" s="337">
        <v>0</v>
      </c>
      <c r="W102" s="358">
        <v>0</v>
      </c>
      <c r="X102" s="358">
        <v>0</v>
      </c>
      <c r="Y102" s="359">
        <f>ROUND(IF(X356=0, 0, X102/X356),5)</f>
        <v>0</v>
      </c>
      <c r="Z102" s="358">
        <v>0</v>
      </c>
      <c r="AA102" s="358">
        <v>0</v>
      </c>
      <c r="AB102" s="358">
        <v>0</v>
      </c>
      <c r="AC102" s="377">
        <v>0</v>
      </c>
      <c r="AD102" s="377">
        <v>0</v>
      </c>
      <c r="AE102" s="378">
        <f>ROUND(IF(AD356=0, 0, AD102/AD356),5)</f>
        <v>0</v>
      </c>
      <c r="AF102" s="377">
        <v>0</v>
      </c>
      <c r="AG102" s="377">
        <v>0</v>
      </c>
      <c r="AH102" s="377">
        <v>0</v>
      </c>
      <c r="AI102" s="396">
        <v>0</v>
      </c>
      <c r="AJ102" s="396">
        <v>0</v>
      </c>
      <c r="AK102" s="397">
        <f>ROUND(IF(AJ356=0, 0, AJ102/AJ356),5)</f>
        <v>0</v>
      </c>
      <c r="AL102" s="396">
        <v>0</v>
      </c>
      <c r="AM102" s="396">
        <v>0</v>
      </c>
      <c r="AN102" s="396">
        <v>0</v>
      </c>
      <c r="AO102" s="415">
        <v>0</v>
      </c>
      <c r="AP102" s="416">
        <v>0</v>
      </c>
      <c r="AQ102" s="417">
        <f>ROUND(IF(AP356=0, 0, AP102/AP356),5)</f>
        <v>0</v>
      </c>
      <c r="AR102" s="416">
        <v>0</v>
      </c>
      <c r="AS102" s="416">
        <v>0</v>
      </c>
      <c r="AT102" s="416">
        <v>0</v>
      </c>
      <c r="AU102" s="437">
        <v>0</v>
      </c>
      <c r="AV102" s="437">
        <v>0</v>
      </c>
      <c r="AW102" s="438">
        <f>ROUND(IF(AV356=0, 0, AV102/AV356),5)</f>
        <v>0</v>
      </c>
      <c r="AX102" s="437">
        <v>0</v>
      </c>
      <c r="AY102" s="437">
        <v>-41.76</v>
      </c>
      <c r="AZ102" s="437">
        <v>41.76</v>
      </c>
      <c r="BA102" s="456">
        <v>0</v>
      </c>
      <c r="BB102" s="457">
        <v>0</v>
      </c>
      <c r="BC102" s="458">
        <f>ROUND(IF(BB356=0, 0, BB102/BB356),5)</f>
        <v>0</v>
      </c>
      <c r="BD102" s="457">
        <v>0</v>
      </c>
      <c r="BE102" s="457">
        <v>0</v>
      </c>
      <c r="BF102" s="457">
        <v>0</v>
      </c>
      <c r="BG102" s="478">
        <v>0</v>
      </c>
      <c r="BH102" s="478">
        <v>0</v>
      </c>
      <c r="BI102" s="479">
        <f>ROUND(IF(BH356=0, 0, BH102/BH356),5)</f>
        <v>0</v>
      </c>
      <c r="BJ102" s="478">
        <v>0</v>
      </c>
      <c r="BK102" s="478">
        <v>0</v>
      </c>
      <c r="BL102" s="478">
        <v>0</v>
      </c>
      <c r="BM102" s="6">
        <f t="shared" si="5"/>
        <v>1</v>
      </c>
      <c r="BN102" s="6">
        <f t="shared" si="5"/>
        <v>1055.72</v>
      </c>
      <c r="BO102" s="8">
        <f>ROUND(IF(BN356=0, 0, BN102/BN356),5)</f>
        <v>1.0000000000000001E-5</v>
      </c>
      <c r="BP102" s="6">
        <v>1055.72</v>
      </c>
      <c r="BQ102" s="6">
        <f t="shared" si="6"/>
        <v>158.24</v>
      </c>
      <c r="BR102" s="6">
        <v>897.48</v>
      </c>
    </row>
    <row r="103" spans="1:70" x14ac:dyDescent="0.25">
      <c r="A103" s="2"/>
      <c r="B103" s="2"/>
      <c r="C103" s="2"/>
      <c r="D103" s="2" t="s">
        <v>94</v>
      </c>
      <c r="E103" s="298">
        <v>0</v>
      </c>
      <c r="F103" s="298">
        <v>0</v>
      </c>
      <c r="G103" s="299">
        <f>ROUND(IF(F356=0, 0, F103/F356),5)</f>
        <v>0</v>
      </c>
      <c r="H103" s="298">
        <v>0</v>
      </c>
      <c r="I103" s="298">
        <v>0</v>
      </c>
      <c r="J103" s="298">
        <v>0</v>
      </c>
      <c r="K103" s="319">
        <v>2</v>
      </c>
      <c r="L103" s="317">
        <v>4355.38</v>
      </c>
      <c r="M103" s="318">
        <f>ROUND(IF(L356=0, 0, L103/L356),5)</f>
        <v>4.2000000000000002E-4</v>
      </c>
      <c r="N103" s="317">
        <v>2177.69</v>
      </c>
      <c r="O103" s="317">
        <v>775</v>
      </c>
      <c r="P103" s="317">
        <v>3580.38</v>
      </c>
      <c r="Q103" s="336">
        <v>6</v>
      </c>
      <c r="R103" s="337">
        <v>13276.54</v>
      </c>
      <c r="S103" s="338">
        <f>ROUND(IF(R356=0, 0, R103/R356),5)</f>
        <v>6.4999999999999997E-4</v>
      </c>
      <c r="T103" s="337">
        <v>2212.7600000000002</v>
      </c>
      <c r="U103" s="337">
        <v>2166.88</v>
      </c>
      <c r="V103" s="337">
        <v>11109.66</v>
      </c>
      <c r="W103" s="360">
        <v>3</v>
      </c>
      <c r="X103" s="358">
        <v>6579.49</v>
      </c>
      <c r="Y103" s="359">
        <f>ROUND(IF(X356=0, 0, X103/X356),5)</f>
        <v>3.8000000000000002E-4</v>
      </c>
      <c r="Z103" s="358">
        <v>2193.16</v>
      </c>
      <c r="AA103" s="358">
        <v>1018.71</v>
      </c>
      <c r="AB103" s="358">
        <v>5560.78</v>
      </c>
      <c r="AC103" s="379">
        <v>1</v>
      </c>
      <c r="AD103" s="377">
        <v>2193.16</v>
      </c>
      <c r="AE103" s="378">
        <f>ROUND(IF(AD356=0, 0, AD103/AD356),5)</f>
        <v>1.3999999999999999E-4</v>
      </c>
      <c r="AF103" s="377">
        <v>2193.16</v>
      </c>
      <c r="AG103" s="377">
        <v>350.9</v>
      </c>
      <c r="AH103" s="377">
        <v>1842.26</v>
      </c>
      <c r="AI103" s="398">
        <v>7</v>
      </c>
      <c r="AJ103" s="396">
        <v>14143.46</v>
      </c>
      <c r="AK103" s="397">
        <f>ROUND(IF(AJ356=0, 0, AJ103/AJ356),5)</f>
        <v>7.6000000000000004E-4</v>
      </c>
      <c r="AL103" s="396">
        <v>2020.49</v>
      </c>
      <c r="AM103" s="396">
        <v>3065.18</v>
      </c>
      <c r="AN103" s="396">
        <v>11078.28</v>
      </c>
      <c r="AO103" s="415">
        <v>10</v>
      </c>
      <c r="AP103" s="416">
        <v>22122.32</v>
      </c>
      <c r="AQ103" s="417">
        <f>ROUND(IF(AP356=0, 0, AP103/AP356),5)</f>
        <v>1.1000000000000001E-3</v>
      </c>
      <c r="AR103" s="416">
        <v>2212.23</v>
      </c>
      <c r="AS103" s="416">
        <v>4765.8</v>
      </c>
      <c r="AT103" s="416">
        <v>17356.52</v>
      </c>
      <c r="AU103" s="439">
        <v>6</v>
      </c>
      <c r="AV103" s="437">
        <v>13153.63</v>
      </c>
      <c r="AW103" s="438">
        <f>ROUND(IF(AV356=0, 0, AV103/AV356),5)</f>
        <v>7.2999999999999996E-4</v>
      </c>
      <c r="AX103" s="437">
        <v>2192.27</v>
      </c>
      <c r="AY103" s="437">
        <v>2922.87</v>
      </c>
      <c r="AZ103" s="437">
        <v>10230.76</v>
      </c>
      <c r="BA103" s="456">
        <v>10</v>
      </c>
      <c r="BB103" s="457">
        <v>21966.15</v>
      </c>
      <c r="BC103" s="458">
        <f>ROUND(IF(BB356=0, 0, BB103/BB356),5)</f>
        <v>1.56E-3</v>
      </c>
      <c r="BD103" s="457">
        <v>2196.62</v>
      </c>
      <c r="BE103" s="457">
        <v>4767.8100000000004</v>
      </c>
      <c r="BF103" s="457">
        <v>17198.34</v>
      </c>
      <c r="BG103" s="480">
        <v>3</v>
      </c>
      <c r="BH103" s="478">
        <v>6642.88</v>
      </c>
      <c r="BI103" s="479">
        <f>ROUND(IF(BH356=0, 0, BH103/BH356),5)</f>
        <v>7.1000000000000002E-4</v>
      </c>
      <c r="BJ103" s="478">
        <v>2214.29</v>
      </c>
      <c r="BK103" s="478">
        <v>1429.52</v>
      </c>
      <c r="BL103" s="478">
        <v>5213.3599999999997</v>
      </c>
      <c r="BM103" s="6">
        <f t="shared" si="5"/>
        <v>48</v>
      </c>
      <c r="BN103" s="6">
        <f t="shared" si="5"/>
        <v>104433.01</v>
      </c>
      <c r="BO103" s="8">
        <f>ROUND(IF(BN356=0, 0, BN103/BN356),5)</f>
        <v>6.4000000000000005E-4</v>
      </c>
      <c r="BP103" s="6">
        <v>2175.69</v>
      </c>
      <c r="BQ103" s="6">
        <f t="shared" si="6"/>
        <v>21262.67</v>
      </c>
      <c r="BR103" s="6">
        <v>83170.34</v>
      </c>
    </row>
    <row r="104" spans="1:70" x14ac:dyDescent="0.25">
      <c r="A104" s="2"/>
      <c r="B104" s="2"/>
      <c r="C104" s="2"/>
      <c r="D104" s="2" t="s">
        <v>95</v>
      </c>
      <c r="E104" s="298">
        <v>0</v>
      </c>
      <c r="F104" s="298">
        <v>0</v>
      </c>
      <c r="G104" s="299">
        <f>ROUND(IF(F356=0, 0, F104/F356),5)</f>
        <v>0</v>
      </c>
      <c r="H104" s="298">
        <v>0</v>
      </c>
      <c r="I104" s="298">
        <v>0</v>
      </c>
      <c r="J104" s="298">
        <v>0</v>
      </c>
      <c r="K104" s="317">
        <v>0</v>
      </c>
      <c r="L104" s="317">
        <v>0</v>
      </c>
      <c r="M104" s="318">
        <f>ROUND(IF(L356=0, 0, L104/L356),5)</f>
        <v>0</v>
      </c>
      <c r="N104" s="317">
        <v>0</v>
      </c>
      <c r="O104" s="317">
        <v>0</v>
      </c>
      <c r="P104" s="317">
        <v>0</v>
      </c>
      <c r="Q104" s="336">
        <v>2</v>
      </c>
      <c r="R104" s="337">
        <v>3162.11</v>
      </c>
      <c r="S104" s="338">
        <f>ROUND(IF(R356=0, 0, R104/R356),5)</f>
        <v>1.4999999999999999E-4</v>
      </c>
      <c r="T104" s="337">
        <v>1581.06</v>
      </c>
      <c r="U104" s="337">
        <v>803.57</v>
      </c>
      <c r="V104" s="337">
        <v>2358.54</v>
      </c>
      <c r="W104" s="360">
        <v>1</v>
      </c>
      <c r="X104" s="358">
        <v>1566.76</v>
      </c>
      <c r="Y104" s="359">
        <f>ROUND(IF(X356=0, 0, X104/X356),5)</f>
        <v>9.0000000000000006E-5</v>
      </c>
      <c r="Z104" s="358">
        <v>1566.76</v>
      </c>
      <c r="AA104" s="358">
        <v>428.57</v>
      </c>
      <c r="AB104" s="358">
        <v>1138.19</v>
      </c>
      <c r="AC104" s="377">
        <v>0</v>
      </c>
      <c r="AD104" s="377">
        <v>0</v>
      </c>
      <c r="AE104" s="378">
        <f>ROUND(IF(AD356=0, 0, AD104/AD356),5)</f>
        <v>0</v>
      </c>
      <c r="AF104" s="377">
        <v>0</v>
      </c>
      <c r="AG104" s="377">
        <v>0</v>
      </c>
      <c r="AH104" s="377">
        <v>0</v>
      </c>
      <c r="AI104" s="398">
        <v>2</v>
      </c>
      <c r="AJ104" s="396">
        <v>3135.32</v>
      </c>
      <c r="AK104" s="397">
        <f>ROUND(IF(AJ356=0, 0, AJ104/AJ356),5)</f>
        <v>1.7000000000000001E-4</v>
      </c>
      <c r="AL104" s="396">
        <v>1567.66</v>
      </c>
      <c r="AM104" s="396">
        <v>689.8</v>
      </c>
      <c r="AN104" s="396">
        <v>2445.52</v>
      </c>
      <c r="AO104" s="415">
        <v>7</v>
      </c>
      <c r="AP104" s="416">
        <v>11409.07</v>
      </c>
      <c r="AQ104" s="417">
        <f>ROUND(IF(AP356=0, 0, AP104/AP356),5)</f>
        <v>5.6999999999999998E-4</v>
      </c>
      <c r="AR104" s="416">
        <v>1629.87</v>
      </c>
      <c r="AS104" s="416">
        <v>2414.29</v>
      </c>
      <c r="AT104" s="416">
        <v>8994.7800000000007</v>
      </c>
      <c r="AU104" s="439">
        <v>6</v>
      </c>
      <c r="AV104" s="437">
        <v>10198.36</v>
      </c>
      <c r="AW104" s="438">
        <f>ROUND(IF(AV356=0, 0, AV104/AV356),5)</f>
        <v>5.6999999999999998E-4</v>
      </c>
      <c r="AX104" s="437">
        <v>1699.73</v>
      </c>
      <c r="AY104" s="437">
        <v>2069.39</v>
      </c>
      <c r="AZ104" s="437">
        <v>8128.97</v>
      </c>
      <c r="BA104" s="456">
        <v>10</v>
      </c>
      <c r="BB104" s="457">
        <v>15651.4</v>
      </c>
      <c r="BC104" s="458">
        <f>ROUND(IF(BB356=0, 0, BB104/BB356),5)</f>
        <v>1.1100000000000001E-3</v>
      </c>
      <c r="BD104" s="457">
        <v>1565.14</v>
      </c>
      <c r="BE104" s="457">
        <v>3448.98</v>
      </c>
      <c r="BF104" s="457">
        <v>12202.42</v>
      </c>
      <c r="BG104" s="478">
        <v>0</v>
      </c>
      <c r="BH104" s="478">
        <v>0</v>
      </c>
      <c r="BI104" s="479">
        <f>ROUND(IF(BH356=0, 0, BH104/BH356),5)</f>
        <v>0</v>
      </c>
      <c r="BJ104" s="478">
        <v>0</v>
      </c>
      <c r="BK104" s="478">
        <v>0</v>
      </c>
      <c r="BL104" s="478">
        <v>0</v>
      </c>
      <c r="BM104" s="6">
        <f t="shared" si="5"/>
        <v>28</v>
      </c>
      <c r="BN104" s="6">
        <f t="shared" si="5"/>
        <v>45123.02</v>
      </c>
      <c r="BO104" s="8">
        <f>ROUND(IF(BN356=0, 0, BN104/BN356),5)</f>
        <v>2.7999999999999998E-4</v>
      </c>
      <c r="BP104" s="6">
        <v>1611.54</v>
      </c>
      <c r="BQ104" s="6">
        <f t="shared" si="6"/>
        <v>9854.6</v>
      </c>
      <c r="BR104" s="6">
        <v>35268.42</v>
      </c>
    </row>
    <row r="105" spans="1:70" x14ac:dyDescent="0.25">
      <c r="A105" s="2"/>
      <c r="B105" s="2"/>
      <c r="C105" s="2"/>
      <c r="D105" s="2" t="s">
        <v>96</v>
      </c>
      <c r="E105" s="298">
        <v>0</v>
      </c>
      <c r="F105" s="298">
        <v>0</v>
      </c>
      <c r="G105" s="299">
        <f>ROUND(IF(F356=0, 0, F105/F356),5)</f>
        <v>0</v>
      </c>
      <c r="H105" s="298">
        <v>0</v>
      </c>
      <c r="I105" s="298">
        <v>0</v>
      </c>
      <c r="J105" s="298">
        <v>0</v>
      </c>
      <c r="K105" s="317">
        <v>0</v>
      </c>
      <c r="L105" s="317">
        <v>0</v>
      </c>
      <c r="M105" s="318">
        <f>ROUND(IF(L356=0, 0, L105/L356),5)</f>
        <v>0</v>
      </c>
      <c r="N105" s="317">
        <v>0</v>
      </c>
      <c r="O105" s="317">
        <v>0</v>
      </c>
      <c r="P105" s="317">
        <v>0</v>
      </c>
      <c r="Q105" s="336">
        <v>12</v>
      </c>
      <c r="R105" s="337">
        <v>21266.28</v>
      </c>
      <c r="S105" s="338">
        <f>ROUND(IF(R356=0, 0, R105/R356),5)</f>
        <v>1.0399999999999999E-3</v>
      </c>
      <c r="T105" s="337">
        <v>1772.19</v>
      </c>
      <c r="U105" s="337">
        <v>6500</v>
      </c>
      <c r="V105" s="337">
        <v>14766.28</v>
      </c>
      <c r="W105" s="358">
        <v>0</v>
      </c>
      <c r="X105" s="358">
        <v>0</v>
      </c>
      <c r="Y105" s="359">
        <f>ROUND(IF(X356=0, 0, X105/X356),5)</f>
        <v>0</v>
      </c>
      <c r="Z105" s="358">
        <v>0</v>
      </c>
      <c r="AA105" s="358">
        <v>-500</v>
      </c>
      <c r="AB105" s="358">
        <v>500</v>
      </c>
      <c r="AC105" s="379">
        <v>5</v>
      </c>
      <c r="AD105" s="377">
        <v>8843.4</v>
      </c>
      <c r="AE105" s="378">
        <f>ROUND(IF(AD356=0, 0, AD105/AD356),5)</f>
        <v>5.5000000000000003E-4</v>
      </c>
      <c r="AF105" s="377">
        <v>1768.68</v>
      </c>
      <c r="AG105" s="377">
        <v>-50</v>
      </c>
      <c r="AH105" s="377">
        <v>8893.4</v>
      </c>
      <c r="AI105" s="398">
        <v>6</v>
      </c>
      <c r="AJ105" s="396">
        <v>10613.76</v>
      </c>
      <c r="AK105" s="397">
        <f>ROUND(IF(AJ356=0, 0, AJ105/AJ356),5)</f>
        <v>5.6999999999999998E-4</v>
      </c>
      <c r="AL105" s="396">
        <v>1768.96</v>
      </c>
      <c r="AM105" s="396">
        <v>1650</v>
      </c>
      <c r="AN105" s="396">
        <v>8963.76</v>
      </c>
      <c r="AO105" s="415">
        <v>7</v>
      </c>
      <c r="AP105" s="416">
        <v>12445.68</v>
      </c>
      <c r="AQ105" s="417">
        <f>ROUND(IF(AP356=0, 0, AP105/AP356),5)</f>
        <v>6.2E-4</v>
      </c>
      <c r="AR105" s="416">
        <v>1777.95</v>
      </c>
      <c r="AS105" s="416">
        <v>1925</v>
      </c>
      <c r="AT105" s="416">
        <v>10520.68</v>
      </c>
      <c r="AU105" s="439">
        <v>4</v>
      </c>
      <c r="AV105" s="437">
        <v>7071.96</v>
      </c>
      <c r="AW105" s="438">
        <f>ROUND(IF(AV356=0, 0, AV105/AV356),5)</f>
        <v>3.8999999999999999E-4</v>
      </c>
      <c r="AX105" s="437">
        <v>1767.99</v>
      </c>
      <c r="AY105" s="437">
        <v>1100</v>
      </c>
      <c r="AZ105" s="437">
        <v>5971.96</v>
      </c>
      <c r="BA105" s="456">
        <v>8</v>
      </c>
      <c r="BB105" s="457">
        <v>14127.36</v>
      </c>
      <c r="BC105" s="458">
        <f>ROUND(IF(BB356=0, 0, BB105/BB356),5)</f>
        <v>1E-3</v>
      </c>
      <c r="BD105" s="457">
        <v>1765.92</v>
      </c>
      <c r="BE105" s="457">
        <v>2200</v>
      </c>
      <c r="BF105" s="457">
        <v>11927.36</v>
      </c>
      <c r="BG105" s="478">
        <v>0</v>
      </c>
      <c r="BH105" s="478">
        <v>0</v>
      </c>
      <c r="BI105" s="479">
        <f>ROUND(IF(BH356=0, 0, BH105/BH356),5)</f>
        <v>0</v>
      </c>
      <c r="BJ105" s="478">
        <v>0</v>
      </c>
      <c r="BK105" s="478">
        <v>0</v>
      </c>
      <c r="BL105" s="478">
        <v>0</v>
      </c>
      <c r="BM105" s="6">
        <f t="shared" si="5"/>
        <v>42</v>
      </c>
      <c r="BN105" s="6">
        <f t="shared" si="5"/>
        <v>74368.44</v>
      </c>
      <c r="BO105" s="8">
        <f>ROUND(IF(BN356=0, 0, BN105/BN356),5)</f>
        <v>4.6000000000000001E-4</v>
      </c>
      <c r="BP105" s="6">
        <v>1770.68</v>
      </c>
      <c r="BQ105" s="6">
        <f t="shared" si="6"/>
        <v>12825</v>
      </c>
      <c r="BR105" s="6">
        <v>61543.44</v>
      </c>
    </row>
    <row r="106" spans="1:70" x14ac:dyDescent="0.25">
      <c r="A106" s="2"/>
      <c r="B106" s="2"/>
      <c r="C106" s="2"/>
      <c r="D106" s="2" t="s">
        <v>515</v>
      </c>
      <c r="E106" s="298">
        <v>0</v>
      </c>
      <c r="F106" s="298">
        <v>0</v>
      </c>
      <c r="G106" s="299">
        <f>ROUND(IF(F356=0, 0, F106/F356),5)</f>
        <v>0</v>
      </c>
      <c r="H106" s="298">
        <v>0</v>
      </c>
      <c r="I106" s="298">
        <v>0</v>
      </c>
      <c r="J106" s="298">
        <v>0</v>
      </c>
      <c r="K106" s="317">
        <v>0</v>
      </c>
      <c r="L106" s="317">
        <v>0</v>
      </c>
      <c r="M106" s="318">
        <f>ROUND(IF(L356=0, 0, L106/L356),5)</f>
        <v>0</v>
      </c>
      <c r="N106" s="317">
        <v>0</v>
      </c>
      <c r="O106" s="317">
        <v>0</v>
      </c>
      <c r="P106" s="317">
        <v>0</v>
      </c>
      <c r="Q106" s="336">
        <v>0</v>
      </c>
      <c r="R106" s="337">
        <v>0</v>
      </c>
      <c r="S106" s="338">
        <f>ROUND(IF(R356=0, 0, R106/R356),5)</f>
        <v>0</v>
      </c>
      <c r="T106" s="337">
        <v>0</v>
      </c>
      <c r="U106" s="337">
        <v>0</v>
      </c>
      <c r="V106" s="337">
        <v>0</v>
      </c>
      <c r="W106" s="358">
        <v>0</v>
      </c>
      <c r="X106" s="358">
        <v>0</v>
      </c>
      <c r="Y106" s="359">
        <f>ROUND(IF(X356=0, 0, X106/X356),5)</f>
        <v>0</v>
      </c>
      <c r="Z106" s="358">
        <v>0</v>
      </c>
      <c r="AA106" s="358">
        <v>0</v>
      </c>
      <c r="AB106" s="358">
        <v>0</v>
      </c>
      <c r="AC106" s="377">
        <v>0</v>
      </c>
      <c r="AD106" s="377">
        <v>0</v>
      </c>
      <c r="AE106" s="378">
        <f>ROUND(IF(AD356=0, 0, AD106/AD356),5)</f>
        <v>0</v>
      </c>
      <c r="AF106" s="377">
        <v>0</v>
      </c>
      <c r="AG106" s="377">
        <v>0</v>
      </c>
      <c r="AH106" s="377">
        <v>0</v>
      </c>
      <c r="AI106" s="396">
        <v>0</v>
      </c>
      <c r="AJ106" s="396">
        <v>0</v>
      </c>
      <c r="AK106" s="397">
        <f>ROUND(IF(AJ356=0, 0, AJ106/AJ356),5)</f>
        <v>0</v>
      </c>
      <c r="AL106" s="396">
        <v>0</v>
      </c>
      <c r="AM106" s="396">
        <v>0</v>
      </c>
      <c r="AN106" s="396">
        <v>0</v>
      </c>
      <c r="AO106" s="415">
        <v>0</v>
      </c>
      <c r="AP106" s="416">
        <v>0</v>
      </c>
      <c r="AQ106" s="417">
        <f>ROUND(IF(AP356=0, 0, AP106/AP356),5)</f>
        <v>0</v>
      </c>
      <c r="AR106" s="416">
        <v>0</v>
      </c>
      <c r="AS106" s="416">
        <v>0</v>
      </c>
      <c r="AT106" s="416">
        <v>0</v>
      </c>
      <c r="AU106" s="437">
        <v>0</v>
      </c>
      <c r="AV106" s="437">
        <v>0</v>
      </c>
      <c r="AW106" s="438">
        <f>ROUND(IF(AV356=0, 0, AV106/AV356),5)</f>
        <v>0</v>
      </c>
      <c r="AX106" s="437">
        <v>0</v>
      </c>
      <c r="AY106" s="437">
        <v>0</v>
      </c>
      <c r="AZ106" s="437">
        <v>0</v>
      </c>
      <c r="BA106" s="456">
        <v>3</v>
      </c>
      <c r="BB106" s="457">
        <v>4721.95</v>
      </c>
      <c r="BC106" s="458">
        <f>ROUND(IF(BB356=0, 0, BB106/BB356),5)</f>
        <v>3.3E-4</v>
      </c>
      <c r="BD106" s="457">
        <v>1573.98</v>
      </c>
      <c r="BE106" s="457">
        <v>566.79</v>
      </c>
      <c r="BF106" s="457">
        <v>4155.16</v>
      </c>
      <c r="BG106" s="478">
        <v>0</v>
      </c>
      <c r="BH106" s="478">
        <v>0</v>
      </c>
      <c r="BI106" s="479">
        <f>ROUND(IF(BH356=0, 0, BH106/BH356),5)</f>
        <v>0</v>
      </c>
      <c r="BJ106" s="478">
        <v>0</v>
      </c>
      <c r="BK106" s="478">
        <v>0</v>
      </c>
      <c r="BL106" s="478">
        <v>0</v>
      </c>
      <c r="BM106" s="6">
        <f t="shared" si="5"/>
        <v>3</v>
      </c>
      <c r="BN106" s="6">
        <f t="shared" si="5"/>
        <v>4721.95</v>
      </c>
      <c r="BO106" s="8">
        <f>ROUND(IF(BN356=0, 0, BN106/BN356),5)</f>
        <v>3.0000000000000001E-5</v>
      </c>
      <c r="BP106" s="6">
        <v>1573.98</v>
      </c>
      <c r="BQ106" s="6">
        <f t="shared" si="6"/>
        <v>566.79</v>
      </c>
      <c r="BR106" s="6">
        <v>4155.16</v>
      </c>
    </row>
    <row r="107" spans="1:70" x14ac:dyDescent="0.25">
      <c r="A107" s="2"/>
      <c r="B107" s="2"/>
      <c r="C107" s="2"/>
      <c r="D107" s="2" t="s">
        <v>97</v>
      </c>
      <c r="E107" s="300">
        <v>4</v>
      </c>
      <c r="F107" s="298">
        <v>11184.16</v>
      </c>
      <c r="G107" s="299">
        <f>ROUND(IF(F356=0, 0, F107/F356),5)</f>
        <v>6.4999999999999997E-4</v>
      </c>
      <c r="H107" s="298">
        <v>2796.04</v>
      </c>
      <c r="I107" s="298">
        <v>6000</v>
      </c>
      <c r="J107" s="298">
        <v>5184.16</v>
      </c>
      <c r="K107" s="319">
        <v>3</v>
      </c>
      <c r="L107" s="317">
        <v>8380.09</v>
      </c>
      <c r="M107" s="318">
        <f>ROUND(IF(L356=0, 0, L107/L356),5)</f>
        <v>8.0000000000000004E-4</v>
      </c>
      <c r="N107" s="317">
        <v>2793.36</v>
      </c>
      <c r="O107" s="317">
        <v>4500</v>
      </c>
      <c r="P107" s="317">
        <v>3880.09</v>
      </c>
      <c r="Q107" s="336">
        <v>5</v>
      </c>
      <c r="R107" s="337">
        <v>14135.54</v>
      </c>
      <c r="S107" s="338">
        <f>ROUND(IF(R356=0, 0, R107/R356),5)</f>
        <v>6.8999999999999997E-4</v>
      </c>
      <c r="T107" s="337">
        <v>2827.11</v>
      </c>
      <c r="U107" s="337">
        <v>5968.75</v>
      </c>
      <c r="V107" s="337">
        <v>8166.79</v>
      </c>
      <c r="W107" s="360">
        <v>1</v>
      </c>
      <c r="X107" s="358">
        <v>2819.57</v>
      </c>
      <c r="Y107" s="359">
        <f>ROUND(IF(X356=0, 0, X107/X356),5)</f>
        <v>1.6000000000000001E-4</v>
      </c>
      <c r="Z107" s="358">
        <v>2819.57</v>
      </c>
      <c r="AA107" s="358">
        <v>1281.25</v>
      </c>
      <c r="AB107" s="358">
        <v>1538.32</v>
      </c>
      <c r="AC107" s="377">
        <v>0</v>
      </c>
      <c r="AD107" s="377">
        <v>0</v>
      </c>
      <c r="AE107" s="378">
        <f>ROUND(IF(AD356=0, 0, AD107/AD356),5)</f>
        <v>0</v>
      </c>
      <c r="AF107" s="377">
        <v>0</v>
      </c>
      <c r="AG107" s="377">
        <v>0</v>
      </c>
      <c r="AH107" s="377">
        <v>0</v>
      </c>
      <c r="AI107" s="398">
        <v>4</v>
      </c>
      <c r="AJ107" s="396">
        <v>11233.91</v>
      </c>
      <c r="AK107" s="397">
        <f>ROUND(IF(AJ356=0, 0, AJ107/AJ356),5)</f>
        <v>5.9999999999999995E-4</v>
      </c>
      <c r="AL107" s="396">
        <v>2808.48</v>
      </c>
      <c r="AM107" s="396">
        <v>2400</v>
      </c>
      <c r="AN107" s="396">
        <v>8833.91</v>
      </c>
      <c r="AO107" s="415">
        <v>0</v>
      </c>
      <c r="AP107" s="416">
        <v>0</v>
      </c>
      <c r="AQ107" s="417">
        <f>ROUND(IF(AP356=0, 0, AP107/AP356),5)</f>
        <v>0</v>
      </c>
      <c r="AR107" s="416">
        <v>0</v>
      </c>
      <c r="AS107" s="416">
        <v>0</v>
      </c>
      <c r="AT107" s="416">
        <v>0</v>
      </c>
      <c r="AU107" s="439">
        <v>1</v>
      </c>
      <c r="AV107" s="437">
        <v>2818.61</v>
      </c>
      <c r="AW107" s="438">
        <f>ROUND(IF(AV356=0, 0, AV107/AV356),5)</f>
        <v>1.6000000000000001E-4</v>
      </c>
      <c r="AX107" s="437">
        <v>2818.61</v>
      </c>
      <c r="AY107" s="437">
        <v>600</v>
      </c>
      <c r="AZ107" s="437">
        <v>2218.61</v>
      </c>
      <c r="BA107" s="456">
        <v>2</v>
      </c>
      <c r="BB107" s="457">
        <v>5659.04</v>
      </c>
      <c r="BC107" s="458">
        <f>ROUND(IF(BB356=0, 0, BB107/BB356),5)</f>
        <v>4.0000000000000002E-4</v>
      </c>
      <c r="BD107" s="457">
        <v>2829.52</v>
      </c>
      <c r="BE107" s="457">
        <v>1200</v>
      </c>
      <c r="BF107" s="457">
        <v>4459.04</v>
      </c>
      <c r="BG107" s="480">
        <v>4</v>
      </c>
      <c r="BH107" s="478">
        <v>11367.81</v>
      </c>
      <c r="BI107" s="479">
        <f>ROUND(IF(BH356=0, 0, BH107/BH356),5)</f>
        <v>1.2199999999999999E-3</v>
      </c>
      <c r="BJ107" s="478">
        <v>2841.95</v>
      </c>
      <c r="BK107" s="478">
        <v>2400</v>
      </c>
      <c r="BL107" s="478">
        <v>8967.81</v>
      </c>
      <c r="BM107" s="6">
        <f t="shared" si="5"/>
        <v>24</v>
      </c>
      <c r="BN107" s="6">
        <f t="shared" si="5"/>
        <v>67598.73</v>
      </c>
      <c r="BO107" s="8">
        <f>ROUND(IF(BN356=0, 0, BN107/BN356),5)</f>
        <v>4.2000000000000002E-4</v>
      </c>
      <c r="BP107" s="6">
        <v>2816.61</v>
      </c>
      <c r="BQ107" s="6">
        <f t="shared" si="6"/>
        <v>24350</v>
      </c>
      <c r="BR107" s="6">
        <v>43248.73</v>
      </c>
    </row>
    <row r="108" spans="1:70" x14ac:dyDescent="0.25">
      <c r="A108" s="2"/>
      <c r="B108" s="2"/>
      <c r="C108" s="2"/>
      <c r="D108" s="2" t="s">
        <v>98</v>
      </c>
      <c r="E108" s="298">
        <v>0</v>
      </c>
      <c r="F108" s="298">
        <v>0</v>
      </c>
      <c r="G108" s="299">
        <f>ROUND(IF(F356=0, 0, F108/F356),5)</f>
        <v>0</v>
      </c>
      <c r="H108" s="298">
        <v>0</v>
      </c>
      <c r="I108" s="298">
        <v>0</v>
      </c>
      <c r="J108" s="298">
        <v>0</v>
      </c>
      <c r="K108" s="317">
        <v>0</v>
      </c>
      <c r="L108" s="317">
        <v>0</v>
      </c>
      <c r="M108" s="318">
        <f>ROUND(IF(L356=0, 0, L108/L356),5)</f>
        <v>0</v>
      </c>
      <c r="N108" s="317">
        <v>0</v>
      </c>
      <c r="O108" s="317">
        <v>0</v>
      </c>
      <c r="P108" s="317">
        <v>0</v>
      </c>
      <c r="Q108" s="336">
        <v>0</v>
      </c>
      <c r="R108" s="337">
        <v>0</v>
      </c>
      <c r="S108" s="338">
        <f>ROUND(IF(R356=0, 0, R108/R356),5)</f>
        <v>0</v>
      </c>
      <c r="T108" s="337">
        <v>0</v>
      </c>
      <c r="U108" s="337">
        <v>0</v>
      </c>
      <c r="V108" s="337">
        <v>0</v>
      </c>
      <c r="W108" s="358">
        <v>0</v>
      </c>
      <c r="X108" s="358">
        <v>0</v>
      </c>
      <c r="Y108" s="359">
        <f>ROUND(IF(X356=0, 0, X108/X356),5)</f>
        <v>0</v>
      </c>
      <c r="Z108" s="358">
        <v>0</v>
      </c>
      <c r="AA108" s="358">
        <v>0</v>
      </c>
      <c r="AB108" s="358">
        <v>0</v>
      </c>
      <c r="AC108" s="377">
        <v>0</v>
      </c>
      <c r="AD108" s="377">
        <v>0</v>
      </c>
      <c r="AE108" s="378">
        <f>ROUND(IF(AD356=0, 0, AD108/AD356),5)</f>
        <v>0</v>
      </c>
      <c r="AF108" s="377">
        <v>0</v>
      </c>
      <c r="AG108" s="377">
        <v>0</v>
      </c>
      <c r="AH108" s="377">
        <v>0</v>
      </c>
      <c r="AI108" s="398">
        <v>2</v>
      </c>
      <c r="AJ108" s="396">
        <v>1502.36</v>
      </c>
      <c r="AK108" s="397">
        <f>ROUND(IF(AJ356=0, 0, AJ108/AJ356),5)</f>
        <v>8.0000000000000007E-5</v>
      </c>
      <c r="AL108" s="396">
        <v>751.18</v>
      </c>
      <c r="AM108" s="396">
        <v>409.98</v>
      </c>
      <c r="AN108" s="396">
        <v>1092.3800000000001</v>
      </c>
      <c r="AO108" s="415">
        <v>0</v>
      </c>
      <c r="AP108" s="416">
        <v>0</v>
      </c>
      <c r="AQ108" s="417">
        <f>ROUND(IF(AP356=0, 0, AP108/AP356),5)</f>
        <v>0</v>
      </c>
      <c r="AR108" s="416">
        <v>0</v>
      </c>
      <c r="AS108" s="416">
        <v>-38.19</v>
      </c>
      <c r="AT108" s="416">
        <v>38.19</v>
      </c>
      <c r="AU108" s="437">
        <v>0</v>
      </c>
      <c r="AV108" s="437">
        <v>0</v>
      </c>
      <c r="AW108" s="438">
        <f>ROUND(IF(AV356=0, 0, AV108/AV356),5)</f>
        <v>0</v>
      </c>
      <c r="AX108" s="437">
        <v>0</v>
      </c>
      <c r="AY108" s="437">
        <v>0</v>
      </c>
      <c r="AZ108" s="437">
        <v>0</v>
      </c>
      <c r="BA108" s="456">
        <v>3</v>
      </c>
      <c r="BB108" s="457">
        <v>2265.4699999999998</v>
      </c>
      <c r="BC108" s="458">
        <f>ROUND(IF(BB356=0, 0, BB108/BB356),5)</f>
        <v>1.6000000000000001E-4</v>
      </c>
      <c r="BD108" s="457">
        <v>755.16</v>
      </c>
      <c r="BE108" s="457">
        <v>807.27</v>
      </c>
      <c r="BF108" s="457">
        <v>1458.2</v>
      </c>
      <c r="BG108" s="478">
        <v>0</v>
      </c>
      <c r="BH108" s="478">
        <v>0</v>
      </c>
      <c r="BI108" s="479">
        <f>ROUND(IF(BH356=0, 0, BH108/BH356),5)</f>
        <v>0</v>
      </c>
      <c r="BJ108" s="478">
        <v>0</v>
      </c>
      <c r="BK108" s="478">
        <v>0</v>
      </c>
      <c r="BL108" s="478">
        <v>0</v>
      </c>
      <c r="BM108" s="6">
        <f t="shared" si="5"/>
        <v>5</v>
      </c>
      <c r="BN108" s="6">
        <f t="shared" si="5"/>
        <v>3767.83</v>
      </c>
      <c r="BO108" s="8">
        <f>ROUND(IF(BN356=0, 0, BN108/BN356),5)</f>
        <v>2.0000000000000002E-5</v>
      </c>
      <c r="BP108" s="6">
        <v>753.57</v>
      </c>
      <c r="BQ108" s="6">
        <f t="shared" si="6"/>
        <v>1179.06</v>
      </c>
      <c r="BR108" s="6">
        <v>2588.77</v>
      </c>
    </row>
    <row r="109" spans="1:70" x14ac:dyDescent="0.25">
      <c r="A109" s="2"/>
      <c r="B109" s="2"/>
      <c r="C109" s="2"/>
      <c r="D109" s="2" t="s">
        <v>99</v>
      </c>
      <c r="E109" s="300">
        <v>3</v>
      </c>
      <c r="F109" s="298">
        <v>932.68</v>
      </c>
      <c r="G109" s="299">
        <f>ROUND(IF(F356=0, 0, F109/F356),5)</f>
        <v>5.0000000000000002E-5</v>
      </c>
      <c r="H109" s="298">
        <v>310.89</v>
      </c>
      <c r="I109" s="298">
        <v>265.31</v>
      </c>
      <c r="J109" s="298">
        <v>667.37</v>
      </c>
      <c r="K109" s="317">
        <v>0</v>
      </c>
      <c r="L109" s="317">
        <v>0</v>
      </c>
      <c r="M109" s="318">
        <f>ROUND(IF(L356=0, 0, L109/L356),5)</f>
        <v>0</v>
      </c>
      <c r="N109" s="317">
        <v>0</v>
      </c>
      <c r="O109" s="317">
        <v>0</v>
      </c>
      <c r="P109" s="317">
        <v>0</v>
      </c>
      <c r="Q109" s="336">
        <v>12</v>
      </c>
      <c r="R109" s="337">
        <v>3796.07</v>
      </c>
      <c r="S109" s="338">
        <f>ROUND(IF(R356=0, 0, R109/R356),5)</f>
        <v>1.9000000000000001E-4</v>
      </c>
      <c r="T109" s="337">
        <v>316.33999999999997</v>
      </c>
      <c r="U109" s="337">
        <v>959.34</v>
      </c>
      <c r="V109" s="337">
        <v>2836.73</v>
      </c>
      <c r="W109" s="360">
        <v>2</v>
      </c>
      <c r="X109" s="358">
        <v>627.03</v>
      </c>
      <c r="Y109" s="359">
        <f>ROUND(IF(X356=0, 0, X109/X356),5)</f>
        <v>4.0000000000000003E-5</v>
      </c>
      <c r="Z109" s="358">
        <v>313.52</v>
      </c>
      <c r="AA109" s="358">
        <v>187.83</v>
      </c>
      <c r="AB109" s="358">
        <v>439.2</v>
      </c>
      <c r="AC109" s="379">
        <v>12</v>
      </c>
      <c r="AD109" s="377">
        <v>3771.8</v>
      </c>
      <c r="AE109" s="378">
        <f>ROUND(IF(AD356=0, 0, AD109/AD356),5)</f>
        <v>2.3000000000000001E-4</v>
      </c>
      <c r="AF109" s="377">
        <v>314.32</v>
      </c>
      <c r="AG109" s="377">
        <v>1132.33</v>
      </c>
      <c r="AH109" s="377">
        <v>2639.47</v>
      </c>
      <c r="AI109" s="398">
        <v>6</v>
      </c>
      <c r="AJ109" s="396">
        <v>1881.9</v>
      </c>
      <c r="AK109" s="397">
        <f>ROUND(IF(AJ356=0, 0, AJ109/AJ356),5)</f>
        <v>1E-4</v>
      </c>
      <c r="AL109" s="396">
        <v>313.64999999999998</v>
      </c>
      <c r="AM109" s="396">
        <v>539.85</v>
      </c>
      <c r="AN109" s="396">
        <v>1342.05</v>
      </c>
      <c r="AO109" s="415">
        <v>15</v>
      </c>
      <c r="AP109" s="416">
        <v>4807.9399999999996</v>
      </c>
      <c r="AQ109" s="417">
        <f>ROUND(IF(AP356=0, 0, AP109/AP356),5)</f>
        <v>2.4000000000000001E-4</v>
      </c>
      <c r="AR109" s="416">
        <v>320.52999999999997</v>
      </c>
      <c r="AS109" s="416">
        <v>1311.44</v>
      </c>
      <c r="AT109" s="416">
        <v>3496.5</v>
      </c>
      <c r="AU109" s="439">
        <v>3</v>
      </c>
      <c r="AV109" s="437">
        <v>941.5</v>
      </c>
      <c r="AW109" s="438">
        <f>ROUND(IF(AV356=0, 0, AV109/AV356),5)</f>
        <v>5.0000000000000002E-5</v>
      </c>
      <c r="AX109" s="437">
        <v>313.83</v>
      </c>
      <c r="AY109" s="437">
        <v>262.67</v>
      </c>
      <c r="AZ109" s="437">
        <v>678.83</v>
      </c>
      <c r="BA109" s="456">
        <v>39</v>
      </c>
      <c r="BB109" s="457">
        <v>12109.98</v>
      </c>
      <c r="BC109" s="458">
        <f>ROUND(IF(BB356=0, 0, BB109/BB356),5)</f>
        <v>8.5999999999999998E-4</v>
      </c>
      <c r="BD109" s="457">
        <v>310.51</v>
      </c>
      <c r="BE109" s="457">
        <v>3264.78</v>
      </c>
      <c r="BF109" s="457">
        <v>8845.2000000000007</v>
      </c>
      <c r="BG109" s="480">
        <v>0</v>
      </c>
      <c r="BH109" s="478">
        <v>0</v>
      </c>
      <c r="BI109" s="479">
        <f>ROUND(IF(BH356=0, 0, BH109/BH356),5)</f>
        <v>0</v>
      </c>
      <c r="BJ109" s="478">
        <v>0</v>
      </c>
      <c r="BK109" s="478">
        <v>0</v>
      </c>
      <c r="BL109" s="478">
        <v>0</v>
      </c>
      <c r="BM109" s="6">
        <f t="shared" si="5"/>
        <v>92</v>
      </c>
      <c r="BN109" s="6">
        <f t="shared" si="5"/>
        <v>28868.9</v>
      </c>
      <c r="BO109" s="8">
        <f>ROUND(IF(BN356=0, 0, BN109/BN356),5)</f>
        <v>1.8000000000000001E-4</v>
      </c>
      <c r="BP109" s="6">
        <v>313.79000000000002</v>
      </c>
      <c r="BQ109" s="6">
        <f t="shared" si="6"/>
        <v>7923.55</v>
      </c>
      <c r="BR109" s="6">
        <v>20945.349999999999</v>
      </c>
    </row>
    <row r="110" spans="1:70" x14ac:dyDescent="0.25">
      <c r="A110" s="2"/>
      <c r="B110" s="2"/>
      <c r="C110" s="2"/>
      <c r="D110" s="2" t="s">
        <v>100</v>
      </c>
      <c r="E110" s="298">
        <v>0</v>
      </c>
      <c r="F110" s="298">
        <v>0</v>
      </c>
      <c r="G110" s="299">
        <f>ROUND(IF(F356=0, 0, F110/F356),5)</f>
        <v>0</v>
      </c>
      <c r="H110" s="298">
        <v>0</v>
      </c>
      <c r="I110" s="298">
        <v>0</v>
      </c>
      <c r="J110" s="298">
        <v>0</v>
      </c>
      <c r="K110" s="317">
        <v>0</v>
      </c>
      <c r="L110" s="317">
        <v>0</v>
      </c>
      <c r="M110" s="318">
        <f>ROUND(IF(L356=0, 0, L110/L356),5)</f>
        <v>0</v>
      </c>
      <c r="N110" s="317">
        <v>0</v>
      </c>
      <c r="O110" s="317">
        <v>0</v>
      </c>
      <c r="P110" s="317">
        <v>0</v>
      </c>
      <c r="Q110" s="336">
        <v>1</v>
      </c>
      <c r="R110" s="337">
        <v>437.85</v>
      </c>
      <c r="S110" s="338">
        <f>ROUND(IF(R356=0, 0, R110/R356),5)</f>
        <v>2.0000000000000002E-5</v>
      </c>
      <c r="T110" s="337">
        <v>437.85</v>
      </c>
      <c r="U110" s="337">
        <v>100</v>
      </c>
      <c r="V110" s="337">
        <v>337.85</v>
      </c>
      <c r="W110" s="358">
        <v>0</v>
      </c>
      <c r="X110" s="358">
        <v>0</v>
      </c>
      <c r="Y110" s="359">
        <f>ROUND(IF(X356=0, 0, X110/X356),5)</f>
        <v>0</v>
      </c>
      <c r="Z110" s="358">
        <v>0</v>
      </c>
      <c r="AA110" s="358">
        <v>0</v>
      </c>
      <c r="AB110" s="358">
        <v>0</v>
      </c>
      <c r="AC110" s="377">
        <v>0</v>
      </c>
      <c r="AD110" s="377">
        <v>0</v>
      </c>
      <c r="AE110" s="378">
        <f>ROUND(IF(AD356=0, 0, AD110/AD356),5)</f>
        <v>0</v>
      </c>
      <c r="AF110" s="377">
        <v>0</v>
      </c>
      <c r="AG110" s="377">
        <v>0</v>
      </c>
      <c r="AH110" s="377">
        <v>0</v>
      </c>
      <c r="AI110" s="398">
        <v>5</v>
      </c>
      <c r="AJ110" s="396">
        <v>2199.69</v>
      </c>
      <c r="AK110" s="397">
        <f>ROUND(IF(AJ356=0, 0, AJ110/AJ356),5)</f>
        <v>1.2E-4</v>
      </c>
      <c r="AL110" s="396">
        <v>439.94</v>
      </c>
      <c r="AM110" s="396">
        <v>833.33</v>
      </c>
      <c r="AN110" s="396">
        <v>1366.36</v>
      </c>
      <c r="AO110" s="415">
        <v>0</v>
      </c>
      <c r="AP110" s="416">
        <v>0</v>
      </c>
      <c r="AQ110" s="417">
        <f>ROUND(IF(AP356=0, 0, AP110/AP356),5)</f>
        <v>0</v>
      </c>
      <c r="AR110" s="416">
        <v>0</v>
      </c>
      <c r="AS110" s="416">
        <v>0</v>
      </c>
      <c r="AT110" s="416">
        <v>0</v>
      </c>
      <c r="AU110" s="439">
        <v>5</v>
      </c>
      <c r="AV110" s="437">
        <v>2195.37</v>
      </c>
      <c r="AW110" s="438">
        <f>ROUND(IF(AV356=0, 0, AV110/AV356),5)</f>
        <v>1.2E-4</v>
      </c>
      <c r="AX110" s="437">
        <v>439.07</v>
      </c>
      <c r="AY110" s="437">
        <v>1683.33</v>
      </c>
      <c r="AZ110" s="437">
        <v>512.04</v>
      </c>
      <c r="BA110" s="456">
        <v>2</v>
      </c>
      <c r="BB110" s="457">
        <v>882.5</v>
      </c>
      <c r="BC110" s="458">
        <f>ROUND(IF(BB356=0, 0, BB110/BB356),5)</f>
        <v>6.0000000000000002E-5</v>
      </c>
      <c r="BD110" s="457">
        <v>441.25</v>
      </c>
      <c r="BE110" s="457">
        <v>333.33</v>
      </c>
      <c r="BF110" s="457">
        <v>549.16999999999996</v>
      </c>
      <c r="BG110" s="480">
        <v>0</v>
      </c>
      <c r="BH110" s="478">
        <v>0</v>
      </c>
      <c r="BI110" s="479">
        <f>ROUND(IF(BH356=0, 0, BH110/BH356),5)</f>
        <v>0</v>
      </c>
      <c r="BJ110" s="478">
        <v>0</v>
      </c>
      <c r="BK110" s="478">
        <v>0</v>
      </c>
      <c r="BL110" s="478">
        <v>0</v>
      </c>
      <c r="BM110" s="6">
        <f t="shared" si="5"/>
        <v>13</v>
      </c>
      <c r="BN110" s="6">
        <f t="shared" si="5"/>
        <v>5715.41</v>
      </c>
      <c r="BO110" s="8">
        <f>ROUND(IF(BN356=0, 0, BN110/BN356),5)</f>
        <v>4.0000000000000003E-5</v>
      </c>
      <c r="BP110" s="6">
        <v>439.65</v>
      </c>
      <c r="BQ110" s="6">
        <f t="shared" si="6"/>
        <v>2949.99</v>
      </c>
      <c r="BR110" s="6">
        <v>2765.42</v>
      </c>
    </row>
    <row r="111" spans="1:70" x14ac:dyDescent="0.25">
      <c r="A111" s="2"/>
      <c r="B111" s="2"/>
      <c r="C111" s="2"/>
      <c r="D111" s="2" t="s">
        <v>101</v>
      </c>
      <c r="E111" s="300">
        <v>3</v>
      </c>
      <c r="F111" s="298">
        <v>930.5</v>
      </c>
      <c r="G111" s="299">
        <f>ROUND(IF(F356=0, 0, F111/F356),5)</f>
        <v>5.0000000000000002E-5</v>
      </c>
      <c r="H111" s="298">
        <v>310.17</v>
      </c>
      <c r="I111" s="298">
        <v>300</v>
      </c>
      <c r="J111" s="298">
        <v>630.5</v>
      </c>
      <c r="K111" s="317">
        <v>0</v>
      </c>
      <c r="L111" s="317">
        <v>0</v>
      </c>
      <c r="M111" s="318">
        <f>ROUND(IF(L356=0, 0, L111/L356),5)</f>
        <v>0</v>
      </c>
      <c r="N111" s="317">
        <v>0</v>
      </c>
      <c r="O111" s="317">
        <v>0</v>
      </c>
      <c r="P111" s="317">
        <v>0</v>
      </c>
      <c r="Q111" s="336">
        <v>0</v>
      </c>
      <c r="R111" s="337">
        <v>0</v>
      </c>
      <c r="S111" s="338">
        <f>ROUND(IF(R356=0, 0, R111/R356),5)</f>
        <v>0</v>
      </c>
      <c r="T111" s="337">
        <v>0</v>
      </c>
      <c r="U111" s="337">
        <v>0</v>
      </c>
      <c r="V111" s="337">
        <v>0</v>
      </c>
      <c r="W111" s="358">
        <v>0</v>
      </c>
      <c r="X111" s="358">
        <v>0</v>
      </c>
      <c r="Y111" s="359">
        <f>ROUND(IF(X356=0, 0, X111/X356),5)</f>
        <v>0</v>
      </c>
      <c r="Z111" s="358">
        <v>0</v>
      </c>
      <c r="AA111" s="358">
        <v>0</v>
      </c>
      <c r="AB111" s="358">
        <v>0</v>
      </c>
      <c r="AC111" s="377">
        <v>0</v>
      </c>
      <c r="AD111" s="377">
        <v>0</v>
      </c>
      <c r="AE111" s="378">
        <f>ROUND(IF(AD356=0, 0, AD111/AD356),5)</f>
        <v>0</v>
      </c>
      <c r="AF111" s="377">
        <v>0</v>
      </c>
      <c r="AG111" s="377">
        <v>0</v>
      </c>
      <c r="AH111" s="377">
        <v>0</v>
      </c>
      <c r="AI111" s="396">
        <v>0</v>
      </c>
      <c r="AJ111" s="396">
        <v>0</v>
      </c>
      <c r="AK111" s="397">
        <f>ROUND(IF(AJ356=0, 0, AJ111/AJ356),5)</f>
        <v>0</v>
      </c>
      <c r="AL111" s="396">
        <v>0</v>
      </c>
      <c r="AM111" s="396">
        <v>0</v>
      </c>
      <c r="AN111" s="396">
        <v>0</v>
      </c>
      <c r="AO111" s="415">
        <v>0</v>
      </c>
      <c r="AP111" s="416">
        <v>0</v>
      </c>
      <c r="AQ111" s="417">
        <f>ROUND(IF(AP356=0, 0, AP111/AP356),5)</f>
        <v>0</v>
      </c>
      <c r="AR111" s="416">
        <v>0</v>
      </c>
      <c r="AS111" s="416">
        <v>0</v>
      </c>
      <c r="AT111" s="416">
        <v>0</v>
      </c>
      <c r="AU111" s="437">
        <v>0</v>
      </c>
      <c r="AV111" s="437">
        <v>0</v>
      </c>
      <c r="AW111" s="438">
        <f>ROUND(IF(AV356=0, 0, AV111/AV356),5)</f>
        <v>0</v>
      </c>
      <c r="AX111" s="437">
        <v>0</v>
      </c>
      <c r="AY111" s="437">
        <v>0</v>
      </c>
      <c r="AZ111" s="437">
        <v>0</v>
      </c>
      <c r="BA111" s="456">
        <v>0</v>
      </c>
      <c r="BB111" s="457">
        <v>0</v>
      </c>
      <c r="BC111" s="458">
        <f>ROUND(IF(BB356=0, 0, BB111/BB356),5)</f>
        <v>0</v>
      </c>
      <c r="BD111" s="457">
        <v>0</v>
      </c>
      <c r="BE111" s="457">
        <v>0</v>
      </c>
      <c r="BF111" s="457">
        <v>0</v>
      </c>
      <c r="BG111" s="478">
        <v>0</v>
      </c>
      <c r="BH111" s="478">
        <v>0</v>
      </c>
      <c r="BI111" s="479">
        <f>ROUND(IF(BH356=0, 0, BH111/BH356),5)</f>
        <v>0</v>
      </c>
      <c r="BJ111" s="478">
        <v>0</v>
      </c>
      <c r="BK111" s="478">
        <v>0</v>
      </c>
      <c r="BL111" s="478">
        <v>0</v>
      </c>
      <c r="BM111" s="6">
        <f t="shared" si="5"/>
        <v>3</v>
      </c>
      <c r="BN111" s="6">
        <f t="shared" si="5"/>
        <v>930.5</v>
      </c>
      <c r="BO111" s="8">
        <f>ROUND(IF(BN356=0, 0, BN111/BN356),5)</f>
        <v>1.0000000000000001E-5</v>
      </c>
      <c r="BP111" s="6">
        <v>310.17</v>
      </c>
      <c r="BQ111" s="6">
        <f t="shared" si="6"/>
        <v>300</v>
      </c>
      <c r="BR111" s="6">
        <v>630.5</v>
      </c>
    </row>
    <row r="112" spans="1:70" x14ac:dyDescent="0.25">
      <c r="A112" s="2"/>
      <c r="B112" s="2"/>
      <c r="C112" s="2"/>
      <c r="D112" s="2" t="s">
        <v>102</v>
      </c>
      <c r="E112" s="298">
        <v>0</v>
      </c>
      <c r="F112" s="298">
        <v>0</v>
      </c>
      <c r="G112" s="299">
        <f>ROUND(IF(F356=0, 0, F112/F356),5)</f>
        <v>0</v>
      </c>
      <c r="H112" s="298">
        <v>0</v>
      </c>
      <c r="I112" s="298">
        <v>0</v>
      </c>
      <c r="J112" s="298">
        <v>0</v>
      </c>
      <c r="K112" s="317">
        <v>0</v>
      </c>
      <c r="L112" s="317">
        <v>0</v>
      </c>
      <c r="M112" s="318">
        <f>ROUND(IF(L356=0, 0, L112/L356),5)</f>
        <v>0</v>
      </c>
      <c r="N112" s="317">
        <v>0</v>
      </c>
      <c r="O112" s="317">
        <v>0</v>
      </c>
      <c r="P112" s="317">
        <v>0</v>
      </c>
      <c r="Q112" s="336">
        <v>3</v>
      </c>
      <c r="R112" s="337">
        <v>2286.54</v>
      </c>
      <c r="S112" s="338">
        <f>ROUND(IF(R356=0, 0, R112/R356),5)</f>
        <v>1.1E-4</v>
      </c>
      <c r="T112" s="337">
        <v>762.18</v>
      </c>
      <c r="U112" s="337">
        <v>750</v>
      </c>
      <c r="V112" s="337">
        <v>1536.54</v>
      </c>
      <c r="W112" s="360">
        <v>3</v>
      </c>
      <c r="X112" s="358">
        <v>2253.0300000000002</v>
      </c>
      <c r="Y112" s="359">
        <f>ROUND(IF(X356=0, 0, X112/X356),5)</f>
        <v>1.2999999999999999E-4</v>
      </c>
      <c r="Z112" s="358">
        <v>751.01</v>
      </c>
      <c r="AA112" s="358">
        <v>800</v>
      </c>
      <c r="AB112" s="358">
        <v>1453.03</v>
      </c>
      <c r="AC112" s="379">
        <v>2</v>
      </c>
      <c r="AD112" s="377">
        <v>1503.58</v>
      </c>
      <c r="AE112" s="378">
        <f>ROUND(IF(AD356=0, 0, AD112/AD356),5)</f>
        <v>9.0000000000000006E-5</v>
      </c>
      <c r="AF112" s="377">
        <v>751.79</v>
      </c>
      <c r="AG112" s="377">
        <v>600</v>
      </c>
      <c r="AH112" s="377">
        <v>903.58</v>
      </c>
      <c r="AI112" s="398">
        <v>8</v>
      </c>
      <c r="AJ112" s="396">
        <v>5991.74</v>
      </c>
      <c r="AK112" s="397">
        <f>ROUND(IF(AJ356=0, 0, AJ112/AJ356),5)</f>
        <v>3.2000000000000003E-4</v>
      </c>
      <c r="AL112" s="396">
        <v>748.97</v>
      </c>
      <c r="AM112" s="396">
        <v>1950</v>
      </c>
      <c r="AN112" s="396">
        <v>4041.74</v>
      </c>
      <c r="AO112" s="415">
        <v>14</v>
      </c>
      <c r="AP112" s="416">
        <v>9808.2800000000007</v>
      </c>
      <c r="AQ112" s="417">
        <f>ROUND(IF(AP356=0, 0, AP112/AP356),5)</f>
        <v>4.8999999999999998E-4</v>
      </c>
      <c r="AR112" s="416">
        <v>700.59</v>
      </c>
      <c r="AS112" s="416">
        <v>3500</v>
      </c>
      <c r="AT112" s="416">
        <v>6308.28</v>
      </c>
      <c r="AU112" s="439">
        <v>7</v>
      </c>
      <c r="AV112" s="437">
        <v>5260.24</v>
      </c>
      <c r="AW112" s="438">
        <f>ROUND(IF(AV356=0, 0, AV112/AV356),5)</f>
        <v>2.9E-4</v>
      </c>
      <c r="AX112" s="437">
        <v>751.46</v>
      </c>
      <c r="AY112" s="437">
        <v>1750</v>
      </c>
      <c r="AZ112" s="437">
        <v>3510.24</v>
      </c>
      <c r="BA112" s="456">
        <v>6</v>
      </c>
      <c r="BB112" s="457">
        <v>4512.17</v>
      </c>
      <c r="BC112" s="458">
        <f>ROUND(IF(BB356=0, 0, BB112/BB356),5)</f>
        <v>3.2000000000000003E-4</v>
      </c>
      <c r="BD112" s="457">
        <v>752.03</v>
      </c>
      <c r="BE112" s="457">
        <v>1500</v>
      </c>
      <c r="BF112" s="457">
        <v>3012.17</v>
      </c>
      <c r="BG112" s="478">
        <v>0</v>
      </c>
      <c r="BH112" s="478">
        <v>0</v>
      </c>
      <c r="BI112" s="479">
        <f>ROUND(IF(BH356=0, 0, BH112/BH356),5)</f>
        <v>0</v>
      </c>
      <c r="BJ112" s="478">
        <v>0</v>
      </c>
      <c r="BK112" s="478">
        <v>0</v>
      </c>
      <c r="BL112" s="478">
        <v>0</v>
      </c>
      <c r="BM112" s="6">
        <f t="shared" si="5"/>
        <v>43</v>
      </c>
      <c r="BN112" s="6">
        <f t="shared" si="5"/>
        <v>31615.58</v>
      </c>
      <c r="BO112" s="8">
        <f>ROUND(IF(BN356=0, 0, BN112/BN356),5)</f>
        <v>1.9000000000000001E-4</v>
      </c>
      <c r="BP112" s="6">
        <v>735.25</v>
      </c>
      <c r="BQ112" s="6">
        <f t="shared" si="6"/>
        <v>10850</v>
      </c>
      <c r="BR112" s="6">
        <v>20765.580000000002</v>
      </c>
    </row>
    <row r="113" spans="1:70" x14ac:dyDescent="0.25">
      <c r="A113" s="2"/>
      <c r="B113" s="2"/>
      <c r="C113" s="2"/>
      <c r="D113" s="2" t="s">
        <v>516</v>
      </c>
      <c r="E113" s="300">
        <v>1</v>
      </c>
      <c r="F113" s="298">
        <v>1242.3599999999999</v>
      </c>
      <c r="G113" s="299">
        <f>ROUND(IF(F356=0, 0, F113/F356),5)</f>
        <v>6.9999999999999994E-5</v>
      </c>
      <c r="H113" s="298">
        <v>1242.3599999999999</v>
      </c>
      <c r="I113" s="298">
        <v>167.31</v>
      </c>
      <c r="J113" s="298">
        <v>1075.05</v>
      </c>
      <c r="K113" s="317">
        <v>0</v>
      </c>
      <c r="L113" s="317">
        <v>0</v>
      </c>
      <c r="M113" s="318">
        <f>ROUND(IF(L356=0, 0, L113/L356),5)</f>
        <v>0</v>
      </c>
      <c r="N113" s="317">
        <v>0</v>
      </c>
      <c r="O113" s="317">
        <v>0</v>
      </c>
      <c r="P113" s="317">
        <v>0</v>
      </c>
      <c r="Q113" s="336">
        <v>14</v>
      </c>
      <c r="R113" s="337">
        <v>17577.919999999998</v>
      </c>
      <c r="S113" s="338">
        <f>ROUND(IF(R356=0, 0, R113/R356),5)</f>
        <v>8.5999999999999998E-4</v>
      </c>
      <c r="T113" s="337">
        <v>1255.57</v>
      </c>
      <c r="U113" s="337">
        <v>3545.17</v>
      </c>
      <c r="V113" s="337">
        <v>14032.75</v>
      </c>
      <c r="W113" s="360">
        <v>2</v>
      </c>
      <c r="X113" s="358">
        <v>2505.63</v>
      </c>
      <c r="Y113" s="359">
        <f>ROUND(IF(X356=0, 0, X113/X356),5)</f>
        <v>1.3999999999999999E-4</v>
      </c>
      <c r="Z113" s="358">
        <v>1252.82</v>
      </c>
      <c r="AA113" s="358">
        <v>506.45</v>
      </c>
      <c r="AB113" s="358">
        <v>1999.18</v>
      </c>
      <c r="AC113" s="379">
        <v>6</v>
      </c>
      <c r="AD113" s="377">
        <v>7531.77</v>
      </c>
      <c r="AE113" s="378">
        <f>ROUND(IF(AD356=0, 0, AD113/AD356),5)</f>
        <v>4.6000000000000001E-4</v>
      </c>
      <c r="AF113" s="377">
        <v>1255.3</v>
      </c>
      <c r="AG113" s="377">
        <v>1467.9</v>
      </c>
      <c r="AH113" s="377">
        <v>6063.87</v>
      </c>
      <c r="AI113" s="398">
        <v>6</v>
      </c>
      <c r="AJ113" s="396">
        <v>7495.47</v>
      </c>
      <c r="AK113" s="397">
        <f>ROUND(IF(AJ356=0, 0, AJ113/AJ356),5)</f>
        <v>4.0000000000000002E-4</v>
      </c>
      <c r="AL113" s="396">
        <v>1249.25</v>
      </c>
      <c r="AM113" s="396">
        <v>1442.19</v>
      </c>
      <c r="AN113" s="396">
        <v>6053.28</v>
      </c>
      <c r="AO113" s="415">
        <v>0</v>
      </c>
      <c r="AP113" s="416">
        <v>0</v>
      </c>
      <c r="AQ113" s="417">
        <f>ROUND(IF(AP356=0, 0, AP113/AP356),5)</f>
        <v>0</v>
      </c>
      <c r="AR113" s="416">
        <v>0</v>
      </c>
      <c r="AS113" s="416">
        <v>0</v>
      </c>
      <c r="AT113" s="416">
        <v>0</v>
      </c>
      <c r="AU113" s="437">
        <v>0</v>
      </c>
      <c r="AV113" s="437">
        <v>0</v>
      </c>
      <c r="AW113" s="438">
        <f>ROUND(IF(AV356=0, 0, AV113/AV356),5)</f>
        <v>0</v>
      </c>
      <c r="AX113" s="437">
        <v>0</v>
      </c>
      <c r="AY113" s="437">
        <v>0</v>
      </c>
      <c r="AZ113" s="437">
        <v>0</v>
      </c>
      <c r="BA113" s="456">
        <v>0</v>
      </c>
      <c r="BB113" s="457">
        <v>0</v>
      </c>
      <c r="BC113" s="458">
        <f>ROUND(IF(BB356=0, 0, BB113/BB356),5)</f>
        <v>0</v>
      </c>
      <c r="BD113" s="457">
        <v>0</v>
      </c>
      <c r="BE113" s="457">
        <v>0</v>
      </c>
      <c r="BF113" s="457">
        <v>0</v>
      </c>
      <c r="BG113" s="478">
        <v>0</v>
      </c>
      <c r="BH113" s="478">
        <v>0</v>
      </c>
      <c r="BI113" s="479">
        <f>ROUND(IF(BH356=0, 0, BH113/BH356),5)</f>
        <v>0</v>
      </c>
      <c r="BJ113" s="478">
        <v>0</v>
      </c>
      <c r="BK113" s="478">
        <v>0</v>
      </c>
      <c r="BL113" s="478">
        <v>0</v>
      </c>
      <c r="BM113" s="6">
        <f t="shared" si="5"/>
        <v>29</v>
      </c>
      <c r="BN113" s="6">
        <f t="shared" si="5"/>
        <v>36353.15</v>
      </c>
      <c r="BO113" s="8">
        <f>ROUND(IF(BN356=0, 0, BN113/BN356),5)</f>
        <v>2.2000000000000001E-4</v>
      </c>
      <c r="BP113" s="6">
        <v>1253.56</v>
      </c>
      <c r="BQ113" s="6">
        <f t="shared" si="6"/>
        <v>7129.02</v>
      </c>
      <c r="BR113" s="6">
        <v>29224.13</v>
      </c>
    </row>
    <row r="114" spans="1:70" x14ac:dyDescent="0.25">
      <c r="A114" s="2"/>
      <c r="B114" s="2"/>
      <c r="C114" s="2"/>
      <c r="D114" s="2" t="s">
        <v>517</v>
      </c>
      <c r="E114" s="300">
        <v>17</v>
      </c>
      <c r="F114" s="298">
        <v>26393.02</v>
      </c>
      <c r="G114" s="299">
        <f>ROUND(IF(F356=0, 0, F114/F356),5)</f>
        <v>1.5299999999999999E-3</v>
      </c>
      <c r="H114" s="298">
        <v>1552.53</v>
      </c>
      <c r="I114" s="298">
        <v>4682.12</v>
      </c>
      <c r="J114" s="298">
        <v>21710.9</v>
      </c>
      <c r="K114" s="319">
        <v>8</v>
      </c>
      <c r="L114" s="317">
        <v>12438.59</v>
      </c>
      <c r="M114" s="318">
        <f>ROUND(IF(L356=0, 0, L114/L356),5)</f>
        <v>1.1900000000000001E-3</v>
      </c>
      <c r="N114" s="317">
        <v>1554.82</v>
      </c>
      <c r="O114" s="317">
        <v>2207.27</v>
      </c>
      <c r="P114" s="317">
        <v>10231.32</v>
      </c>
      <c r="Q114" s="336">
        <v>14</v>
      </c>
      <c r="R114" s="337">
        <v>22061.3</v>
      </c>
      <c r="S114" s="338">
        <f>ROUND(IF(R356=0, 0, R114/R356),5)</f>
        <v>1.08E-3</v>
      </c>
      <c r="T114" s="337">
        <v>1575.81</v>
      </c>
      <c r="U114" s="337">
        <v>4360.43</v>
      </c>
      <c r="V114" s="337">
        <v>17700.87</v>
      </c>
      <c r="W114" s="358">
        <v>0</v>
      </c>
      <c r="X114" s="358">
        <v>0</v>
      </c>
      <c r="Y114" s="359">
        <f>ROUND(IF(X356=0, 0, X114/X356),5)</f>
        <v>0</v>
      </c>
      <c r="Z114" s="358">
        <v>0</v>
      </c>
      <c r="AA114" s="358">
        <v>0</v>
      </c>
      <c r="AB114" s="358">
        <v>0</v>
      </c>
      <c r="AC114" s="379">
        <v>9</v>
      </c>
      <c r="AD114" s="377">
        <v>14125.57</v>
      </c>
      <c r="AE114" s="378">
        <f>ROUND(IF(AD356=0, 0, AD114/AD356),5)</f>
        <v>8.7000000000000001E-4</v>
      </c>
      <c r="AF114" s="377">
        <v>1569.51</v>
      </c>
      <c r="AG114" s="377">
        <v>3128.43</v>
      </c>
      <c r="AH114" s="377">
        <v>10997.14</v>
      </c>
      <c r="AI114" s="398">
        <v>3</v>
      </c>
      <c r="AJ114" s="396">
        <v>4701.01</v>
      </c>
      <c r="AK114" s="397">
        <f>ROUND(IF(AJ356=0, 0, AJ114/AJ356),5)</f>
        <v>2.5000000000000001E-4</v>
      </c>
      <c r="AL114" s="396">
        <v>1567</v>
      </c>
      <c r="AM114" s="396">
        <v>1018.53</v>
      </c>
      <c r="AN114" s="396">
        <v>3682.48</v>
      </c>
      <c r="AO114" s="415">
        <v>13</v>
      </c>
      <c r="AP114" s="416">
        <v>18906.82</v>
      </c>
      <c r="AQ114" s="417">
        <f>ROUND(IF(AP356=0, 0, AP114/AP356),5)</f>
        <v>9.3999999999999997E-4</v>
      </c>
      <c r="AR114" s="416">
        <v>1454.37</v>
      </c>
      <c r="AS114" s="416">
        <v>4413.68</v>
      </c>
      <c r="AT114" s="416">
        <v>14493.14</v>
      </c>
      <c r="AU114" s="439">
        <v>17</v>
      </c>
      <c r="AV114" s="437">
        <v>23182.31</v>
      </c>
      <c r="AW114" s="438">
        <f>ROUND(IF(AV356=0, 0, AV114/AV356),5)</f>
        <v>1.2899999999999999E-3</v>
      </c>
      <c r="AX114" s="437">
        <v>1363.67</v>
      </c>
      <c r="AY114" s="437">
        <v>5771.75</v>
      </c>
      <c r="AZ114" s="437">
        <v>17410.560000000001</v>
      </c>
      <c r="BA114" s="456">
        <v>57</v>
      </c>
      <c r="BB114" s="457">
        <v>78788.990000000005</v>
      </c>
      <c r="BC114" s="458">
        <f>ROUND(IF(BB356=0, 0, BB114/BB356),5)</f>
        <v>5.5900000000000004E-3</v>
      </c>
      <c r="BD114" s="457">
        <v>1382.26</v>
      </c>
      <c r="BE114" s="457">
        <v>19352.330000000002</v>
      </c>
      <c r="BF114" s="457">
        <v>59436.66</v>
      </c>
      <c r="BG114" s="480">
        <v>5</v>
      </c>
      <c r="BH114" s="478">
        <v>7909.25</v>
      </c>
      <c r="BI114" s="479">
        <f>ROUND(IF(BH356=0, 0, BH114/BH356),5)</f>
        <v>8.4999999999999995E-4</v>
      </c>
      <c r="BJ114" s="478">
        <v>1581.85</v>
      </c>
      <c r="BK114" s="478">
        <v>1697.57</v>
      </c>
      <c r="BL114" s="478">
        <v>6211.68</v>
      </c>
      <c r="BM114" s="6">
        <f t="shared" si="5"/>
        <v>143</v>
      </c>
      <c r="BN114" s="6">
        <f t="shared" si="5"/>
        <v>208506.86</v>
      </c>
      <c r="BO114" s="8">
        <f>ROUND(IF(BN356=0, 0, BN114/BN356),5)</f>
        <v>1.2899999999999999E-3</v>
      </c>
      <c r="BP114" s="6">
        <v>1458.09</v>
      </c>
      <c r="BQ114" s="6">
        <f t="shared" si="6"/>
        <v>46632.11</v>
      </c>
      <c r="BR114" s="6">
        <v>161874.75</v>
      </c>
    </row>
    <row r="115" spans="1:70" x14ac:dyDescent="0.25">
      <c r="A115" s="2"/>
      <c r="B115" s="2"/>
      <c r="C115" s="2"/>
      <c r="D115" s="2" t="s">
        <v>104</v>
      </c>
      <c r="E115" s="300">
        <v>28</v>
      </c>
      <c r="F115" s="298">
        <v>43465.64</v>
      </c>
      <c r="G115" s="299">
        <f>ROUND(IF(F356=0, 0, F115/F356),5)</f>
        <v>2.5200000000000001E-3</v>
      </c>
      <c r="H115" s="298">
        <v>1552.34</v>
      </c>
      <c r="I115" s="298">
        <v>10692.13</v>
      </c>
      <c r="J115" s="298">
        <v>32773.51</v>
      </c>
      <c r="K115" s="319">
        <v>10</v>
      </c>
      <c r="L115" s="317">
        <v>15521.93</v>
      </c>
      <c r="M115" s="318">
        <f>ROUND(IF(L356=0, 0, L115/L356),5)</f>
        <v>1.48E-3</v>
      </c>
      <c r="N115" s="317">
        <v>1552.19</v>
      </c>
      <c r="O115" s="317">
        <v>3925.71</v>
      </c>
      <c r="P115" s="317">
        <v>11596.22</v>
      </c>
      <c r="Q115" s="336">
        <v>13</v>
      </c>
      <c r="R115" s="337">
        <v>20358.259999999998</v>
      </c>
      <c r="S115" s="338">
        <f>ROUND(IF(R356=0, 0, R115/R356),5)</f>
        <v>1E-3</v>
      </c>
      <c r="T115" s="337">
        <v>1566.02</v>
      </c>
      <c r="U115" s="337">
        <v>4995.7</v>
      </c>
      <c r="V115" s="337">
        <v>15362.56</v>
      </c>
      <c r="W115" s="360">
        <v>2</v>
      </c>
      <c r="X115" s="358">
        <v>3133.51</v>
      </c>
      <c r="Y115" s="359">
        <f>ROUND(IF(X356=0, 0, X115/X356),5)</f>
        <v>1.8000000000000001E-4</v>
      </c>
      <c r="Z115" s="358">
        <v>1566.76</v>
      </c>
      <c r="AA115" s="358">
        <v>762.86</v>
      </c>
      <c r="AB115" s="358">
        <v>2370.65</v>
      </c>
      <c r="AC115" s="377">
        <v>0</v>
      </c>
      <c r="AD115" s="377">
        <v>0</v>
      </c>
      <c r="AE115" s="378">
        <f>ROUND(IF(AD356=0, 0, AD115/AD356),5)</f>
        <v>0</v>
      </c>
      <c r="AF115" s="377">
        <v>0</v>
      </c>
      <c r="AG115" s="377">
        <v>18.57</v>
      </c>
      <c r="AH115" s="377">
        <v>-18.57</v>
      </c>
      <c r="AI115" s="398">
        <v>7</v>
      </c>
      <c r="AJ115" s="396">
        <v>10970.69</v>
      </c>
      <c r="AK115" s="397">
        <f>ROUND(IF(AJ356=0, 0, AJ115/AJ356),5)</f>
        <v>5.9000000000000003E-4</v>
      </c>
      <c r="AL115" s="396">
        <v>1567.24</v>
      </c>
      <c r="AM115" s="396">
        <v>2670</v>
      </c>
      <c r="AN115" s="396">
        <v>8300.69</v>
      </c>
      <c r="AO115" s="415">
        <v>6</v>
      </c>
      <c r="AP115" s="416">
        <v>9127.0300000000007</v>
      </c>
      <c r="AQ115" s="417">
        <f>ROUND(IF(AP356=0, 0, AP115/AP356),5)</f>
        <v>4.4999999999999999E-4</v>
      </c>
      <c r="AR115" s="416">
        <v>1521.17</v>
      </c>
      <c r="AS115" s="416">
        <v>2307.14</v>
      </c>
      <c r="AT115" s="416">
        <v>6819.89</v>
      </c>
      <c r="AU115" s="439">
        <v>11</v>
      </c>
      <c r="AV115" s="437">
        <v>17234.419999999998</v>
      </c>
      <c r="AW115" s="438">
        <f>ROUND(IF(AV356=0, 0, AV115/AV356),5)</f>
        <v>9.6000000000000002E-4</v>
      </c>
      <c r="AX115" s="437">
        <v>1566.77</v>
      </c>
      <c r="AY115" s="437">
        <v>4300</v>
      </c>
      <c r="AZ115" s="437">
        <v>12934.42</v>
      </c>
      <c r="BA115" s="456">
        <v>19</v>
      </c>
      <c r="BB115" s="457">
        <v>29840.22</v>
      </c>
      <c r="BC115" s="458">
        <f>ROUND(IF(BB356=0, 0, BB115/BB356),5)</f>
        <v>2.1199999999999999E-3</v>
      </c>
      <c r="BD115" s="457">
        <v>1570.54</v>
      </c>
      <c r="BE115" s="457">
        <v>7600</v>
      </c>
      <c r="BF115" s="457">
        <v>22240.22</v>
      </c>
      <c r="BG115" s="480">
        <v>12</v>
      </c>
      <c r="BH115" s="478">
        <v>18950.310000000001</v>
      </c>
      <c r="BI115" s="479">
        <f>ROUND(IF(BH356=0, 0, BH115/BH356),5)</f>
        <v>2.0300000000000001E-3</v>
      </c>
      <c r="BJ115" s="478">
        <v>1579.19</v>
      </c>
      <c r="BK115" s="478">
        <v>4800</v>
      </c>
      <c r="BL115" s="478">
        <v>14150.31</v>
      </c>
      <c r="BM115" s="6">
        <f t="shared" si="5"/>
        <v>108</v>
      </c>
      <c r="BN115" s="6">
        <f t="shared" si="5"/>
        <v>168602.01</v>
      </c>
      <c r="BO115" s="8">
        <f>ROUND(IF(BN356=0, 0, BN115/BN356),5)</f>
        <v>1.0399999999999999E-3</v>
      </c>
      <c r="BP115" s="6">
        <v>1561.13</v>
      </c>
      <c r="BQ115" s="6">
        <f t="shared" si="6"/>
        <v>42072.11</v>
      </c>
      <c r="BR115" s="6">
        <v>126529.9</v>
      </c>
    </row>
    <row r="116" spans="1:70" x14ac:dyDescent="0.25">
      <c r="A116" s="2"/>
      <c r="B116" s="2"/>
      <c r="C116" s="2"/>
      <c r="D116" s="2" t="s">
        <v>105</v>
      </c>
      <c r="E116" s="298">
        <v>0</v>
      </c>
      <c r="F116" s="298">
        <v>0</v>
      </c>
      <c r="G116" s="299">
        <f>ROUND(IF(F356=0, 0, F116/F356),5)</f>
        <v>0</v>
      </c>
      <c r="H116" s="298">
        <v>0</v>
      </c>
      <c r="I116" s="298">
        <v>0</v>
      </c>
      <c r="J116" s="298">
        <v>0</v>
      </c>
      <c r="K116" s="317">
        <v>0</v>
      </c>
      <c r="L116" s="317">
        <v>0</v>
      </c>
      <c r="M116" s="318">
        <f>ROUND(IF(L356=0, 0, L116/L356),5)</f>
        <v>0</v>
      </c>
      <c r="N116" s="317">
        <v>0</v>
      </c>
      <c r="O116" s="317">
        <v>0</v>
      </c>
      <c r="P116" s="317">
        <v>0</v>
      </c>
      <c r="Q116" s="336">
        <v>0</v>
      </c>
      <c r="R116" s="337">
        <v>0</v>
      </c>
      <c r="S116" s="338">
        <f>ROUND(IF(R356=0, 0, R116/R356),5)</f>
        <v>0</v>
      </c>
      <c r="T116" s="337">
        <v>0</v>
      </c>
      <c r="U116" s="337">
        <v>0</v>
      </c>
      <c r="V116" s="337">
        <v>0</v>
      </c>
      <c r="W116" s="358">
        <v>0</v>
      </c>
      <c r="X116" s="358">
        <v>0</v>
      </c>
      <c r="Y116" s="359">
        <f>ROUND(IF(X356=0, 0, X116/X356),5)</f>
        <v>0</v>
      </c>
      <c r="Z116" s="358">
        <v>0</v>
      </c>
      <c r="AA116" s="358">
        <v>0</v>
      </c>
      <c r="AB116" s="358">
        <v>0</v>
      </c>
      <c r="AC116" s="379">
        <v>15</v>
      </c>
      <c r="AD116" s="377">
        <v>3750</v>
      </c>
      <c r="AE116" s="378">
        <f>ROUND(IF(AD356=0, 0, AD116/AD356),5)</f>
        <v>2.3000000000000001E-4</v>
      </c>
      <c r="AF116" s="377">
        <v>250</v>
      </c>
      <c r="AG116" s="377">
        <v>4125</v>
      </c>
      <c r="AH116" s="377">
        <v>-375</v>
      </c>
      <c r="AI116" s="396">
        <v>0</v>
      </c>
      <c r="AJ116" s="396">
        <v>0</v>
      </c>
      <c r="AK116" s="397">
        <f>ROUND(IF(AJ356=0, 0, AJ116/AJ356),5)</f>
        <v>0</v>
      </c>
      <c r="AL116" s="396">
        <v>0</v>
      </c>
      <c r="AM116" s="396">
        <v>20.83</v>
      </c>
      <c r="AN116" s="396">
        <v>-20.83</v>
      </c>
      <c r="AO116" s="415">
        <v>0</v>
      </c>
      <c r="AP116" s="416">
        <v>0</v>
      </c>
      <c r="AQ116" s="417">
        <f>ROUND(IF(AP356=0, 0, AP116/AP356),5)</f>
        <v>0</v>
      </c>
      <c r="AR116" s="416">
        <v>0</v>
      </c>
      <c r="AS116" s="416">
        <v>0</v>
      </c>
      <c r="AT116" s="416">
        <v>0</v>
      </c>
      <c r="AU116" s="437">
        <v>0</v>
      </c>
      <c r="AV116" s="437">
        <v>0</v>
      </c>
      <c r="AW116" s="438">
        <f>ROUND(IF(AV356=0, 0, AV116/AV356),5)</f>
        <v>0</v>
      </c>
      <c r="AX116" s="437">
        <v>0</v>
      </c>
      <c r="AY116" s="437">
        <v>0</v>
      </c>
      <c r="AZ116" s="437">
        <v>0</v>
      </c>
      <c r="BA116" s="456">
        <v>0</v>
      </c>
      <c r="BB116" s="457">
        <v>0</v>
      </c>
      <c r="BC116" s="458">
        <f>ROUND(IF(BB356=0, 0, BB116/BB356),5)</f>
        <v>0</v>
      </c>
      <c r="BD116" s="457">
        <v>0</v>
      </c>
      <c r="BE116" s="457">
        <v>0</v>
      </c>
      <c r="BF116" s="457">
        <v>0</v>
      </c>
      <c r="BG116" s="478">
        <v>0</v>
      </c>
      <c r="BH116" s="478">
        <v>0</v>
      </c>
      <c r="BI116" s="479">
        <f>ROUND(IF(BH356=0, 0, BH116/BH356),5)</f>
        <v>0</v>
      </c>
      <c r="BJ116" s="478">
        <v>0</v>
      </c>
      <c r="BK116" s="478">
        <v>0</v>
      </c>
      <c r="BL116" s="478">
        <v>0</v>
      </c>
      <c r="BM116" s="6">
        <f t="shared" si="5"/>
        <v>15</v>
      </c>
      <c r="BN116" s="6">
        <f t="shared" si="5"/>
        <v>3750</v>
      </c>
      <c r="BO116" s="8">
        <f>ROUND(IF(BN356=0, 0, BN116/BN356),5)</f>
        <v>2.0000000000000002E-5</v>
      </c>
      <c r="BP116" s="6">
        <v>250</v>
      </c>
      <c r="BQ116" s="6">
        <f t="shared" si="6"/>
        <v>4145.83</v>
      </c>
      <c r="BR116" s="6">
        <v>-395.83</v>
      </c>
    </row>
    <row r="117" spans="1:70" x14ac:dyDescent="0.25">
      <c r="A117" s="2"/>
      <c r="B117" s="2"/>
      <c r="C117" s="2"/>
      <c r="D117" s="2" t="s">
        <v>106</v>
      </c>
      <c r="E117" s="300">
        <v>50</v>
      </c>
      <c r="F117" s="298">
        <v>21143.040000000001</v>
      </c>
      <c r="G117" s="299">
        <f>ROUND(IF(F356=0, 0, F117/F356),5)</f>
        <v>1.2199999999999999E-3</v>
      </c>
      <c r="H117" s="298">
        <v>422.86</v>
      </c>
      <c r="I117" s="298">
        <v>10996.36</v>
      </c>
      <c r="J117" s="298">
        <v>10146.68</v>
      </c>
      <c r="K117" s="317">
        <v>0</v>
      </c>
      <c r="L117" s="317">
        <v>0</v>
      </c>
      <c r="M117" s="318">
        <f>ROUND(IF(L356=0, 0, L117/L356),5)</f>
        <v>0</v>
      </c>
      <c r="N117" s="317">
        <v>0</v>
      </c>
      <c r="O117" s="317">
        <v>11153.12</v>
      </c>
      <c r="P117" s="317">
        <v>-11153.12</v>
      </c>
      <c r="Q117" s="336">
        <v>61</v>
      </c>
      <c r="R117" s="337">
        <v>30508.06</v>
      </c>
      <c r="S117" s="338">
        <f>ROUND(IF(R356=0, 0, R117/R356),5)</f>
        <v>1.49E-3</v>
      </c>
      <c r="T117" s="337">
        <v>500.13</v>
      </c>
      <c r="U117" s="337">
        <v>33713.379999999997</v>
      </c>
      <c r="V117" s="337">
        <v>-3205.32</v>
      </c>
      <c r="W117" s="360">
        <v>28</v>
      </c>
      <c r="X117" s="358">
        <v>19526.669999999998</v>
      </c>
      <c r="Y117" s="359">
        <f>ROUND(IF(X356=0, 0, X117/X356),5)</f>
        <v>1.1199999999999999E-3</v>
      </c>
      <c r="Z117" s="358">
        <v>697.38</v>
      </c>
      <c r="AA117" s="358">
        <v>15413.02</v>
      </c>
      <c r="AB117" s="358">
        <v>4113.6499999999996</v>
      </c>
      <c r="AC117" s="379">
        <v>14</v>
      </c>
      <c r="AD117" s="377">
        <v>7037.18</v>
      </c>
      <c r="AE117" s="378">
        <f>ROUND(IF(AD356=0, 0, AD117/AD356),5)</f>
        <v>4.2999999999999999E-4</v>
      </c>
      <c r="AF117" s="377">
        <v>502.66</v>
      </c>
      <c r="AG117" s="377">
        <v>7721.83</v>
      </c>
      <c r="AH117" s="377">
        <v>-684.65</v>
      </c>
      <c r="AI117" s="398">
        <v>20</v>
      </c>
      <c r="AJ117" s="396">
        <v>10015.719999999999</v>
      </c>
      <c r="AK117" s="397">
        <f>ROUND(IF(AJ356=0, 0, AJ117/AJ356),5)</f>
        <v>5.4000000000000001E-4</v>
      </c>
      <c r="AL117" s="396">
        <v>500.79</v>
      </c>
      <c r="AM117" s="396">
        <v>11853.26</v>
      </c>
      <c r="AN117" s="396">
        <v>-1837.54</v>
      </c>
      <c r="AO117" s="415">
        <v>22</v>
      </c>
      <c r="AP117" s="416">
        <v>11062.17</v>
      </c>
      <c r="AQ117" s="417">
        <f>ROUND(IF(AP356=0, 0, AP117/AP356),5)</f>
        <v>5.5000000000000003E-4</v>
      </c>
      <c r="AR117" s="416">
        <v>502.83</v>
      </c>
      <c r="AS117" s="416">
        <v>12941.71</v>
      </c>
      <c r="AT117" s="416">
        <v>-1879.54</v>
      </c>
      <c r="AU117" s="437">
        <v>0</v>
      </c>
      <c r="AV117" s="437">
        <v>0</v>
      </c>
      <c r="AW117" s="438">
        <f>ROUND(IF(AV356=0, 0, AV117/AV356),5)</f>
        <v>0</v>
      </c>
      <c r="AX117" s="437">
        <v>0</v>
      </c>
      <c r="AY117" s="437">
        <v>0</v>
      </c>
      <c r="AZ117" s="437">
        <v>0</v>
      </c>
      <c r="BA117" s="456">
        <v>0</v>
      </c>
      <c r="BB117" s="457">
        <v>0</v>
      </c>
      <c r="BC117" s="458">
        <f>ROUND(IF(BB356=0, 0, BB117/BB356),5)</f>
        <v>0</v>
      </c>
      <c r="BD117" s="457">
        <v>0</v>
      </c>
      <c r="BE117" s="457">
        <v>0</v>
      </c>
      <c r="BF117" s="457">
        <v>0</v>
      </c>
      <c r="BG117" s="478">
        <v>0</v>
      </c>
      <c r="BH117" s="478">
        <v>0</v>
      </c>
      <c r="BI117" s="479">
        <f>ROUND(IF(BH356=0, 0, BH117/BH356),5)</f>
        <v>0</v>
      </c>
      <c r="BJ117" s="478">
        <v>0</v>
      </c>
      <c r="BK117" s="478">
        <v>0</v>
      </c>
      <c r="BL117" s="478">
        <v>0</v>
      </c>
      <c r="BM117" s="6">
        <f t="shared" si="5"/>
        <v>195</v>
      </c>
      <c r="BN117" s="6">
        <f t="shared" si="5"/>
        <v>99292.84</v>
      </c>
      <c r="BO117" s="8">
        <f>ROUND(IF(BN356=0, 0, BN117/BN356),5)</f>
        <v>6.0999999999999997E-4</v>
      </c>
      <c r="BP117" s="6">
        <v>509.19</v>
      </c>
      <c r="BQ117" s="6">
        <f t="shared" si="6"/>
        <v>103792.68</v>
      </c>
      <c r="BR117" s="6">
        <v>-4499.84</v>
      </c>
    </row>
    <row r="118" spans="1:70" x14ac:dyDescent="0.25">
      <c r="A118" s="2"/>
      <c r="B118" s="2"/>
      <c r="C118" s="2"/>
      <c r="D118" s="2" t="s">
        <v>107</v>
      </c>
      <c r="E118" s="300">
        <v>233</v>
      </c>
      <c r="F118" s="298">
        <v>114205.47</v>
      </c>
      <c r="G118" s="299">
        <f>ROUND(IF(F356=0, 0, F118/F356),5)</f>
        <v>6.62E-3</v>
      </c>
      <c r="H118" s="298">
        <v>490.15</v>
      </c>
      <c r="I118" s="298">
        <v>39015.870000000003</v>
      </c>
      <c r="J118" s="298">
        <v>75189.600000000006</v>
      </c>
      <c r="K118" s="319">
        <v>161</v>
      </c>
      <c r="L118" s="317">
        <v>72593.919999999998</v>
      </c>
      <c r="M118" s="318">
        <f>ROUND(IF(L356=0, 0, L118/L356),5)</f>
        <v>6.94E-3</v>
      </c>
      <c r="N118" s="317">
        <v>450.89</v>
      </c>
      <c r="O118" s="317">
        <v>41857.71</v>
      </c>
      <c r="P118" s="317">
        <v>30736.21</v>
      </c>
      <c r="Q118" s="336">
        <v>176</v>
      </c>
      <c r="R118" s="337">
        <v>88528.7</v>
      </c>
      <c r="S118" s="338">
        <f>ROUND(IF(R356=0, 0, R118/R356),5)</f>
        <v>4.3299999999999996E-3</v>
      </c>
      <c r="T118" s="337">
        <v>503</v>
      </c>
      <c r="U118" s="337">
        <v>51083.38</v>
      </c>
      <c r="V118" s="337">
        <v>37445.32</v>
      </c>
      <c r="W118" s="360">
        <v>22</v>
      </c>
      <c r="X118" s="358">
        <v>17387.57</v>
      </c>
      <c r="Y118" s="359">
        <f>ROUND(IF(X356=0, 0, X118/X356),5)</f>
        <v>1E-3</v>
      </c>
      <c r="Z118" s="358">
        <v>790.34</v>
      </c>
      <c r="AA118" s="358">
        <v>8683.39</v>
      </c>
      <c r="AB118" s="358">
        <v>8704.18</v>
      </c>
      <c r="AC118" s="379">
        <v>140</v>
      </c>
      <c r="AD118" s="377">
        <v>60139.56</v>
      </c>
      <c r="AE118" s="378">
        <f>ROUND(IF(AD356=0, 0, AD118/AD356),5)</f>
        <v>3.7100000000000002E-3</v>
      </c>
      <c r="AF118" s="377">
        <v>429.57</v>
      </c>
      <c r="AG118" s="377">
        <v>59276.74</v>
      </c>
      <c r="AH118" s="377">
        <v>862.82</v>
      </c>
      <c r="AI118" s="398">
        <v>17</v>
      </c>
      <c r="AJ118" s="396">
        <v>8535.9699999999993</v>
      </c>
      <c r="AK118" s="397">
        <f>ROUND(IF(AJ356=0, 0, AJ118/AJ356),5)</f>
        <v>4.6000000000000001E-4</v>
      </c>
      <c r="AL118" s="396">
        <v>502.12</v>
      </c>
      <c r="AM118" s="396">
        <v>7734.51</v>
      </c>
      <c r="AN118" s="396">
        <v>801.46</v>
      </c>
      <c r="AO118" s="415">
        <v>80</v>
      </c>
      <c r="AP118" s="416">
        <v>40360.17</v>
      </c>
      <c r="AQ118" s="417">
        <f>ROUND(IF(AP356=0, 0, AP118/AP356),5)</f>
        <v>2E-3</v>
      </c>
      <c r="AR118" s="416">
        <v>504.5</v>
      </c>
      <c r="AS118" s="416">
        <v>40258.82</v>
      </c>
      <c r="AT118" s="416">
        <v>101.35</v>
      </c>
      <c r="AU118" s="437">
        <v>0</v>
      </c>
      <c r="AV118" s="437">
        <v>0</v>
      </c>
      <c r="AW118" s="438">
        <f>ROUND(IF(AV356=0, 0, AV118/AV356),5)</f>
        <v>0</v>
      </c>
      <c r="AX118" s="437">
        <v>0</v>
      </c>
      <c r="AY118" s="437">
        <v>0</v>
      </c>
      <c r="AZ118" s="437">
        <v>0</v>
      </c>
      <c r="BA118" s="456">
        <v>0</v>
      </c>
      <c r="BB118" s="457">
        <v>0</v>
      </c>
      <c r="BC118" s="458">
        <f>ROUND(IF(BB356=0, 0, BB118/BB356),5)</f>
        <v>0</v>
      </c>
      <c r="BD118" s="457">
        <v>0</v>
      </c>
      <c r="BE118" s="457">
        <v>0</v>
      </c>
      <c r="BF118" s="457">
        <v>0</v>
      </c>
      <c r="BG118" s="480">
        <v>53</v>
      </c>
      <c r="BH118" s="478">
        <v>22635.49</v>
      </c>
      <c r="BI118" s="479">
        <f>ROUND(IF(BH356=0, 0, BH118/BH356),5)</f>
        <v>2.4299999999999999E-3</v>
      </c>
      <c r="BJ118" s="478">
        <v>427.08</v>
      </c>
      <c r="BK118" s="478">
        <v>28341.42</v>
      </c>
      <c r="BL118" s="478">
        <v>-5705.93</v>
      </c>
      <c r="BM118" s="6">
        <f t="shared" si="5"/>
        <v>882</v>
      </c>
      <c r="BN118" s="6">
        <f t="shared" si="5"/>
        <v>424386.85</v>
      </c>
      <c r="BO118" s="8">
        <f>ROUND(IF(BN356=0, 0, BN118/BN356),5)</f>
        <v>2.6199999999999999E-3</v>
      </c>
      <c r="BP118" s="6">
        <v>481.16</v>
      </c>
      <c r="BQ118" s="6">
        <f t="shared" si="6"/>
        <v>276251.84000000003</v>
      </c>
      <c r="BR118" s="6">
        <v>148135.01</v>
      </c>
    </row>
    <row r="119" spans="1:70" x14ac:dyDescent="0.25">
      <c r="A119" s="2"/>
      <c r="B119" s="2"/>
      <c r="C119" s="2"/>
      <c r="D119" s="2" t="s">
        <v>518</v>
      </c>
      <c r="E119" s="300">
        <v>166</v>
      </c>
      <c r="F119" s="298">
        <v>74399.5</v>
      </c>
      <c r="G119" s="299">
        <f>ROUND(IF(F356=0, 0, F119/F356),5)</f>
        <v>4.3099999999999996E-3</v>
      </c>
      <c r="H119" s="298">
        <v>448.19</v>
      </c>
      <c r="I119" s="298">
        <v>11900</v>
      </c>
      <c r="J119" s="298">
        <v>62499.5</v>
      </c>
      <c r="K119" s="319">
        <v>23</v>
      </c>
      <c r="L119" s="317">
        <v>12869.45</v>
      </c>
      <c r="M119" s="318">
        <f>ROUND(IF(L356=0, 0, L119/L356),5)</f>
        <v>1.23E-3</v>
      </c>
      <c r="N119" s="317">
        <v>559.54</v>
      </c>
      <c r="O119" s="317">
        <v>26150.59</v>
      </c>
      <c r="P119" s="317">
        <v>-13281.14</v>
      </c>
      <c r="Q119" s="336">
        <v>106</v>
      </c>
      <c r="R119" s="337">
        <v>60185.7</v>
      </c>
      <c r="S119" s="338">
        <f>ROUND(IF(R356=0, 0, R119/R356),5)</f>
        <v>2.9399999999999999E-3</v>
      </c>
      <c r="T119" s="337">
        <v>567.79</v>
      </c>
      <c r="U119" s="337">
        <v>77978.33</v>
      </c>
      <c r="V119" s="337">
        <v>-17792.63</v>
      </c>
      <c r="W119" s="358">
        <v>0</v>
      </c>
      <c r="X119" s="358">
        <v>0</v>
      </c>
      <c r="Y119" s="359">
        <f>ROUND(IF(X356=0, 0, X119/X356),5)</f>
        <v>0</v>
      </c>
      <c r="Z119" s="358">
        <v>0</v>
      </c>
      <c r="AA119" s="358">
        <v>0</v>
      </c>
      <c r="AB119" s="358">
        <v>0</v>
      </c>
      <c r="AC119" s="379">
        <v>61</v>
      </c>
      <c r="AD119" s="377">
        <v>32966.19</v>
      </c>
      <c r="AE119" s="378">
        <f>ROUND(IF(AD356=0, 0, AD119/AD356),5)</f>
        <v>2.0300000000000001E-3</v>
      </c>
      <c r="AF119" s="377">
        <v>540.42999999999995</v>
      </c>
      <c r="AG119" s="377">
        <v>31576.79</v>
      </c>
      <c r="AH119" s="377">
        <v>1389.4</v>
      </c>
      <c r="AI119" s="398">
        <v>1</v>
      </c>
      <c r="AJ119" s="396">
        <v>569.21</v>
      </c>
      <c r="AK119" s="397">
        <f>ROUND(IF(AJ356=0, 0, AJ119/AJ356),5)</f>
        <v>3.0000000000000001E-5</v>
      </c>
      <c r="AL119" s="396">
        <v>569.21</v>
      </c>
      <c r="AM119" s="396">
        <v>931.33</v>
      </c>
      <c r="AN119" s="396">
        <v>-362.12</v>
      </c>
      <c r="AO119" s="415">
        <v>4</v>
      </c>
      <c r="AP119" s="416">
        <v>2282.7399999999998</v>
      </c>
      <c r="AQ119" s="417">
        <f>ROUND(IF(AP356=0, 0, AP119/AP356),5)</f>
        <v>1.1E-4</v>
      </c>
      <c r="AR119" s="416">
        <v>570.69000000000005</v>
      </c>
      <c r="AS119" s="416">
        <v>2341.88</v>
      </c>
      <c r="AT119" s="416">
        <v>-59.14</v>
      </c>
      <c r="AU119" s="437">
        <v>0</v>
      </c>
      <c r="AV119" s="437">
        <v>0</v>
      </c>
      <c r="AW119" s="438">
        <f>ROUND(IF(AV356=0, 0, AV119/AV356),5)</f>
        <v>0</v>
      </c>
      <c r="AX119" s="437">
        <v>0</v>
      </c>
      <c r="AY119" s="437">
        <v>0</v>
      </c>
      <c r="AZ119" s="437">
        <v>0</v>
      </c>
      <c r="BA119" s="456">
        <v>0</v>
      </c>
      <c r="BB119" s="457">
        <v>0</v>
      </c>
      <c r="BC119" s="458">
        <f>ROUND(IF(BB356=0, 0, BB119/BB356),5)</f>
        <v>0</v>
      </c>
      <c r="BD119" s="457">
        <v>0</v>
      </c>
      <c r="BE119" s="457">
        <v>0</v>
      </c>
      <c r="BF119" s="457">
        <v>0</v>
      </c>
      <c r="BG119" s="478">
        <v>0</v>
      </c>
      <c r="BH119" s="478">
        <v>0</v>
      </c>
      <c r="BI119" s="479">
        <f>ROUND(IF(BH356=0, 0, BH119/BH356),5)</f>
        <v>0</v>
      </c>
      <c r="BJ119" s="478">
        <v>0</v>
      </c>
      <c r="BK119" s="478">
        <v>0</v>
      </c>
      <c r="BL119" s="478">
        <v>0</v>
      </c>
      <c r="BM119" s="6">
        <f t="shared" si="5"/>
        <v>361</v>
      </c>
      <c r="BN119" s="6">
        <f t="shared" si="5"/>
        <v>183272.79</v>
      </c>
      <c r="BO119" s="8">
        <f>ROUND(IF(BN356=0, 0, BN119/BN356),5)</f>
        <v>1.1299999999999999E-3</v>
      </c>
      <c r="BP119" s="6">
        <v>507.68</v>
      </c>
      <c r="BQ119" s="6">
        <f t="shared" si="6"/>
        <v>150878.92000000001</v>
      </c>
      <c r="BR119" s="6">
        <v>32393.87</v>
      </c>
    </row>
    <row r="120" spans="1:70" x14ac:dyDescent="0.25">
      <c r="A120" s="2"/>
      <c r="B120" s="2"/>
      <c r="C120" s="2"/>
      <c r="D120" s="2" t="s">
        <v>519</v>
      </c>
      <c r="E120" s="298">
        <v>0</v>
      </c>
      <c r="F120" s="298">
        <v>0</v>
      </c>
      <c r="G120" s="299">
        <f>ROUND(IF(F356=0, 0, F120/F356),5)</f>
        <v>0</v>
      </c>
      <c r="H120" s="298">
        <v>0</v>
      </c>
      <c r="I120" s="298">
        <v>0</v>
      </c>
      <c r="J120" s="298">
        <v>0</v>
      </c>
      <c r="K120" s="317">
        <v>0</v>
      </c>
      <c r="L120" s="317">
        <v>0</v>
      </c>
      <c r="M120" s="318">
        <f>ROUND(IF(L356=0, 0, L120/L356),5)</f>
        <v>0</v>
      </c>
      <c r="N120" s="317">
        <v>0</v>
      </c>
      <c r="O120" s="317">
        <v>0</v>
      </c>
      <c r="P120" s="317">
        <v>0</v>
      </c>
      <c r="Q120" s="336">
        <v>0</v>
      </c>
      <c r="R120" s="337">
        <v>0</v>
      </c>
      <c r="S120" s="338">
        <f>ROUND(IF(R356=0, 0, R120/R356),5)</f>
        <v>0</v>
      </c>
      <c r="T120" s="337">
        <v>0</v>
      </c>
      <c r="U120" s="337">
        <v>0</v>
      </c>
      <c r="V120" s="337">
        <v>0</v>
      </c>
      <c r="W120" s="358">
        <v>0</v>
      </c>
      <c r="X120" s="358">
        <v>0</v>
      </c>
      <c r="Y120" s="359">
        <f>ROUND(IF(X356=0, 0, X120/X356),5)</f>
        <v>0</v>
      </c>
      <c r="Z120" s="358">
        <v>0</v>
      </c>
      <c r="AA120" s="358">
        <v>0</v>
      </c>
      <c r="AB120" s="358">
        <v>0</v>
      </c>
      <c r="AC120" s="377">
        <v>0</v>
      </c>
      <c r="AD120" s="377">
        <v>0</v>
      </c>
      <c r="AE120" s="378">
        <f>ROUND(IF(AD356=0, 0, AD120/AD356),5)</f>
        <v>0</v>
      </c>
      <c r="AF120" s="377">
        <v>0</v>
      </c>
      <c r="AG120" s="377">
        <v>0</v>
      </c>
      <c r="AH120" s="377">
        <v>0</v>
      </c>
      <c r="AI120" s="396">
        <v>0</v>
      </c>
      <c r="AJ120" s="396">
        <v>0</v>
      </c>
      <c r="AK120" s="397">
        <f>ROUND(IF(AJ356=0, 0, AJ120/AJ356),5)</f>
        <v>0</v>
      </c>
      <c r="AL120" s="396">
        <v>0</v>
      </c>
      <c r="AM120" s="396">
        <v>0</v>
      </c>
      <c r="AN120" s="396">
        <v>0</v>
      </c>
      <c r="AO120" s="415">
        <v>10</v>
      </c>
      <c r="AP120" s="416">
        <v>5656.14</v>
      </c>
      <c r="AQ120" s="417">
        <f>ROUND(IF(AP356=0, 0, AP120/AP356),5)</f>
        <v>2.7999999999999998E-4</v>
      </c>
      <c r="AR120" s="416">
        <v>565.61</v>
      </c>
      <c r="AS120" s="416">
        <v>0</v>
      </c>
      <c r="AT120" s="416">
        <v>5656.14</v>
      </c>
      <c r="AU120" s="439">
        <v>34</v>
      </c>
      <c r="AV120" s="437">
        <v>19180.939999999999</v>
      </c>
      <c r="AW120" s="438">
        <f>ROUND(IF(AV356=0, 0, AV120/AV356),5)</f>
        <v>1.06E-3</v>
      </c>
      <c r="AX120" s="437">
        <v>564.15</v>
      </c>
      <c r="AY120" s="437">
        <v>0</v>
      </c>
      <c r="AZ120" s="437">
        <v>19180.939999999999</v>
      </c>
      <c r="BA120" s="456">
        <v>156</v>
      </c>
      <c r="BB120" s="457">
        <v>77953.429999999993</v>
      </c>
      <c r="BC120" s="458">
        <f>ROUND(IF(BB356=0, 0, BB120/BB356),5)</f>
        <v>5.5300000000000002E-3</v>
      </c>
      <c r="BD120" s="457">
        <v>499.7</v>
      </c>
      <c r="BE120" s="457">
        <v>0</v>
      </c>
      <c r="BF120" s="457">
        <v>77953.429999999993</v>
      </c>
      <c r="BG120" s="480">
        <v>73</v>
      </c>
      <c r="BH120" s="478">
        <v>41569.4</v>
      </c>
      <c r="BI120" s="479">
        <f>ROUND(IF(BH356=0, 0, BH120/BH356),5)</f>
        <v>4.4600000000000004E-3</v>
      </c>
      <c r="BJ120" s="478">
        <v>569.44000000000005</v>
      </c>
      <c r="BK120" s="478">
        <v>0</v>
      </c>
      <c r="BL120" s="478">
        <v>41569.4</v>
      </c>
      <c r="BM120" s="6">
        <f t="shared" si="5"/>
        <v>273</v>
      </c>
      <c r="BN120" s="6">
        <f t="shared" si="5"/>
        <v>144359.91</v>
      </c>
      <c r="BO120" s="8">
        <f>ROUND(IF(BN356=0, 0, BN120/BN356),5)</f>
        <v>8.8999999999999995E-4</v>
      </c>
      <c r="BP120" s="6">
        <v>528.79</v>
      </c>
      <c r="BQ120" s="6">
        <f t="shared" si="6"/>
        <v>0</v>
      </c>
      <c r="BR120" s="6">
        <v>144359.91</v>
      </c>
    </row>
    <row r="121" spans="1:70" x14ac:dyDescent="0.25">
      <c r="A121" s="2"/>
      <c r="B121" s="2"/>
      <c r="C121" s="2"/>
      <c r="D121" s="2" t="s">
        <v>520</v>
      </c>
      <c r="E121" s="298">
        <v>0</v>
      </c>
      <c r="F121" s="298">
        <v>0</v>
      </c>
      <c r="G121" s="299">
        <f>ROUND(IF(F356=0, 0, F121/F356),5)</f>
        <v>0</v>
      </c>
      <c r="H121" s="298">
        <v>0</v>
      </c>
      <c r="I121" s="298">
        <v>0</v>
      </c>
      <c r="J121" s="298">
        <v>0</v>
      </c>
      <c r="K121" s="317">
        <v>0</v>
      </c>
      <c r="L121" s="317">
        <v>0</v>
      </c>
      <c r="M121" s="318">
        <f>ROUND(IF(L356=0, 0, L121/L356),5)</f>
        <v>0</v>
      </c>
      <c r="N121" s="317">
        <v>0</v>
      </c>
      <c r="O121" s="317">
        <v>0</v>
      </c>
      <c r="P121" s="317">
        <v>0</v>
      </c>
      <c r="Q121" s="336">
        <v>0</v>
      </c>
      <c r="R121" s="337">
        <v>0</v>
      </c>
      <c r="S121" s="338">
        <f>ROUND(IF(R356=0, 0, R121/R356),5)</f>
        <v>0</v>
      </c>
      <c r="T121" s="337">
        <v>0</v>
      </c>
      <c r="U121" s="337">
        <v>0</v>
      </c>
      <c r="V121" s="337">
        <v>0</v>
      </c>
      <c r="W121" s="358">
        <v>0</v>
      </c>
      <c r="X121" s="358">
        <v>0</v>
      </c>
      <c r="Y121" s="359">
        <f>ROUND(IF(X356=0, 0, X121/X356),5)</f>
        <v>0</v>
      </c>
      <c r="Z121" s="358">
        <v>0</v>
      </c>
      <c r="AA121" s="358">
        <v>0</v>
      </c>
      <c r="AB121" s="358">
        <v>0</v>
      </c>
      <c r="AC121" s="377">
        <v>0</v>
      </c>
      <c r="AD121" s="377">
        <v>0</v>
      </c>
      <c r="AE121" s="378">
        <f>ROUND(IF(AD356=0, 0, AD121/AD356),5)</f>
        <v>0</v>
      </c>
      <c r="AF121" s="377">
        <v>0</v>
      </c>
      <c r="AG121" s="377">
        <v>0</v>
      </c>
      <c r="AH121" s="377">
        <v>0</v>
      </c>
      <c r="AI121" s="396">
        <v>0</v>
      </c>
      <c r="AJ121" s="396">
        <v>0</v>
      </c>
      <c r="AK121" s="397">
        <f>ROUND(IF(AJ356=0, 0, AJ121/AJ356),5)</f>
        <v>0</v>
      </c>
      <c r="AL121" s="396">
        <v>0</v>
      </c>
      <c r="AM121" s="396">
        <v>0</v>
      </c>
      <c r="AN121" s="396">
        <v>0</v>
      </c>
      <c r="AO121" s="415">
        <v>100</v>
      </c>
      <c r="AP121" s="416">
        <v>50211.199999999997</v>
      </c>
      <c r="AQ121" s="417">
        <f>ROUND(IF(AP356=0, 0, AP121/AP356),5)</f>
        <v>2.49E-3</v>
      </c>
      <c r="AR121" s="416">
        <v>502.11</v>
      </c>
      <c r="AS121" s="416">
        <v>0</v>
      </c>
      <c r="AT121" s="416">
        <v>50211.199999999997</v>
      </c>
      <c r="AU121" s="439">
        <v>237</v>
      </c>
      <c r="AV121" s="437">
        <v>120064.38</v>
      </c>
      <c r="AW121" s="438">
        <f>ROUND(IF(AV356=0, 0, AV121/AV356),5)</f>
        <v>6.6600000000000001E-3</v>
      </c>
      <c r="AX121" s="437">
        <v>506.6</v>
      </c>
      <c r="AY121" s="437">
        <v>0</v>
      </c>
      <c r="AZ121" s="437">
        <v>120064.38</v>
      </c>
      <c r="BA121" s="456">
        <v>161</v>
      </c>
      <c r="BB121" s="457">
        <v>72044.800000000003</v>
      </c>
      <c r="BC121" s="458">
        <f>ROUND(IF(BB356=0, 0, BB121/BB356),5)</f>
        <v>5.11E-3</v>
      </c>
      <c r="BD121" s="457">
        <v>447.48</v>
      </c>
      <c r="BE121" s="457">
        <v>0</v>
      </c>
      <c r="BF121" s="457">
        <v>72044.800000000003</v>
      </c>
      <c r="BG121" s="480">
        <v>155</v>
      </c>
      <c r="BH121" s="478">
        <v>78331.070000000007</v>
      </c>
      <c r="BI121" s="479">
        <f>ROUND(IF(BH356=0, 0, BH121/BH356),5)</f>
        <v>8.4100000000000008E-3</v>
      </c>
      <c r="BJ121" s="478">
        <v>505.36</v>
      </c>
      <c r="BK121" s="478">
        <v>0</v>
      </c>
      <c r="BL121" s="478">
        <v>78331.070000000007</v>
      </c>
      <c r="BM121" s="6">
        <f t="shared" si="5"/>
        <v>653</v>
      </c>
      <c r="BN121" s="6">
        <f t="shared" si="5"/>
        <v>320651.45</v>
      </c>
      <c r="BO121" s="8">
        <f>ROUND(IF(BN356=0, 0, BN121/BN356),5)</f>
        <v>1.98E-3</v>
      </c>
      <c r="BP121" s="6">
        <v>491.04</v>
      </c>
      <c r="BQ121" s="6">
        <f t="shared" si="6"/>
        <v>0</v>
      </c>
      <c r="BR121" s="6">
        <v>320651.45</v>
      </c>
    </row>
    <row r="122" spans="1:70" x14ac:dyDescent="0.25">
      <c r="A122" s="2"/>
      <c r="B122" s="2"/>
      <c r="C122" s="2"/>
      <c r="D122" s="2" t="s">
        <v>521</v>
      </c>
      <c r="E122" s="298">
        <v>0</v>
      </c>
      <c r="F122" s="298">
        <v>0</v>
      </c>
      <c r="G122" s="299">
        <f>ROUND(IF(F356=0, 0, F122/F356),5)</f>
        <v>0</v>
      </c>
      <c r="H122" s="298">
        <v>0</v>
      </c>
      <c r="I122" s="298">
        <v>0</v>
      </c>
      <c r="J122" s="298">
        <v>0</v>
      </c>
      <c r="K122" s="317">
        <v>0</v>
      </c>
      <c r="L122" s="317">
        <v>0</v>
      </c>
      <c r="M122" s="318">
        <f>ROUND(IF(L356=0, 0, L122/L356),5)</f>
        <v>0</v>
      </c>
      <c r="N122" s="317">
        <v>0</v>
      </c>
      <c r="O122" s="317">
        <v>0</v>
      </c>
      <c r="P122" s="317">
        <v>0</v>
      </c>
      <c r="Q122" s="336">
        <v>0</v>
      </c>
      <c r="R122" s="337">
        <v>0</v>
      </c>
      <c r="S122" s="338">
        <f>ROUND(IF(R356=0, 0, R122/R356),5)</f>
        <v>0</v>
      </c>
      <c r="T122" s="337">
        <v>0</v>
      </c>
      <c r="U122" s="337">
        <v>0</v>
      </c>
      <c r="V122" s="337">
        <v>0</v>
      </c>
      <c r="W122" s="358">
        <v>0</v>
      </c>
      <c r="X122" s="358">
        <v>0</v>
      </c>
      <c r="Y122" s="359">
        <f>ROUND(IF(X356=0, 0, X122/X356),5)</f>
        <v>0</v>
      </c>
      <c r="Z122" s="358">
        <v>0</v>
      </c>
      <c r="AA122" s="358">
        <v>0</v>
      </c>
      <c r="AB122" s="358">
        <v>0</v>
      </c>
      <c r="AC122" s="379">
        <v>15</v>
      </c>
      <c r="AD122" s="377">
        <v>4125</v>
      </c>
      <c r="AE122" s="378">
        <f>ROUND(IF(AD356=0, 0, AD122/AD356),5)</f>
        <v>2.5000000000000001E-4</v>
      </c>
      <c r="AF122" s="377">
        <v>275</v>
      </c>
      <c r="AG122" s="377">
        <v>2925</v>
      </c>
      <c r="AH122" s="377">
        <v>1200</v>
      </c>
      <c r="AI122" s="396">
        <v>0</v>
      </c>
      <c r="AJ122" s="396">
        <v>0</v>
      </c>
      <c r="AK122" s="397">
        <f>ROUND(IF(AJ356=0, 0, AJ122/AJ356),5)</f>
        <v>0</v>
      </c>
      <c r="AL122" s="396">
        <v>0</v>
      </c>
      <c r="AM122" s="396">
        <v>0</v>
      </c>
      <c r="AN122" s="396">
        <v>0</v>
      </c>
      <c r="AO122" s="415">
        <v>0</v>
      </c>
      <c r="AP122" s="416">
        <v>0</v>
      </c>
      <c r="AQ122" s="417">
        <f>ROUND(IF(AP356=0, 0, AP122/AP356),5)</f>
        <v>0</v>
      </c>
      <c r="AR122" s="416">
        <v>0</v>
      </c>
      <c r="AS122" s="416">
        <v>0</v>
      </c>
      <c r="AT122" s="416">
        <v>0</v>
      </c>
      <c r="AU122" s="437">
        <v>0</v>
      </c>
      <c r="AV122" s="437">
        <v>0</v>
      </c>
      <c r="AW122" s="438">
        <f>ROUND(IF(AV356=0, 0, AV122/AV356),5)</f>
        <v>0</v>
      </c>
      <c r="AX122" s="437">
        <v>0</v>
      </c>
      <c r="AY122" s="437">
        <v>0</v>
      </c>
      <c r="AZ122" s="437">
        <v>0</v>
      </c>
      <c r="BA122" s="456">
        <v>0</v>
      </c>
      <c r="BB122" s="457">
        <v>0</v>
      </c>
      <c r="BC122" s="458">
        <f>ROUND(IF(BB356=0, 0, BB122/BB356),5)</f>
        <v>0</v>
      </c>
      <c r="BD122" s="457">
        <v>0</v>
      </c>
      <c r="BE122" s="457">
        <v>55</v>
      </c>
      <c r="BF122" s="457">
        <v>-55</v>
      </c>
      <c r="BG122" s="478">
        <v>0</v>
      </c>
      <c r="BH122" s="478">
        <v>0</v>
      </c>
      <c r="BI122" s="479">
        <f>ROUND(IF(BH356=0, 0, BH122/BH356),5)</f>
        <v>0</v>
      </c>
      <c r="BJ122" s="478">
        <v>0</v>
      </c>
      <c r="BK122" s="478">
        <v>140</v>
      </c>
      <c r="BL122" s="478">
        <v>-140</v>
      </c>
      <c r="BM122" s="6">
        <f t="shared" si="5"/>
        <v>15</v>
      </c>
      <c r="BN122" s="6">
        <f t="shared" si="5"/>
        <v>4125</v>
      </c>
      <c r="BO122" s="8">
        <f>ROUND(IF(BN356=0, 0, BN122/BN356),5)</f>
        <v>3.0000000000000001E-5</v>
      </c>
      <c r="BP122" s="6">
        <v>275</v>
      </c>
      <c r="BQ122" s="6">
        <f t="shared" si="6"/>
        <v>3120</v>
      </c>
      <c r="BR122" s="6">
        <v>1005</v>
      </c>
    </row>
    <row r="123" spans="1:70" x14ac:dyDescent="0.25">
      <c r="A123" s="2"/>
      <c r="B123" s="2"/>
      <c r="C123" s="2"/>
      <c r="D123" s="2" t="s">
        <v>109</v>
      </c>
      <c r="E123" s="300">
        <v>415</v>
      </c>
      <c r="F123" s="298">
        <v>179811.5</v>
      </c>
      <c r="G123" s="299">
        <f>ROUND(IF(F356=0, 0, F123/F356),5)</f>
        <v>1.042E-2</v>
      </c>
      <c r="H123" s="298">
        <v>433.28</v>
      </c>
      <c r="I123" s="298">
        <v>33252.57</v>
      </c>
      <c r="J123" s="298">
        <v>146558.93</v>
      </c>
      <c r="K123" s="319">
        <v>97</v>
      </c>
      <c r="L123" s="317">
        <v>48190.85</v>
      </c>
      <c r="M123" s="318">
        <f>ROUND(IF(L356=0, 0, L123/L356),5)</f>
        <v>4.6100000000000004E-3</v>
      </c>
      <c r="N123" s="317">
        <v>496.81</v>
      </c>
      <c r="O123" s="317">
        <v>8574.31</v>
      </c>
      <c r="P123" s="317">
        <v>39616.54</v>
      </c>
      <c r="Q123" s="336">
        <v>135</v>
      </c>
      <c r="R123" s="337">
        <v>67368.039999999994</v>
      </c>
      <c r="S123" s="338">
        <f>ROUND(IF(R356=0, 0, R123/R356),5)</f>
        <v>3.3E-3</v>
      </c>
      <c r="T123" s="337">
        <v>499.02</v>
      </c>
      <c r="U123" s="337">
        <v>10689.67</v>
      </c>
      <c r="V123" s="337">
        <v>56678.37</v>
      </c>
      <c r="W123" s="360">
        <v>25</v>
      </c>
      <c r="X123" s="358">
        <v>16852.82</v>
      </c>
      <c r="Y123" s="359">
        <f>ROUND(IF(X356=0, 0, X123/X356),5)</f>
        <v>9.6000000000000002E-4</v>
      </c>
      <c r="Z123" s="358">
        <v>674.11</v>
      </c>
      <c r="AA123" s="358">
        <v>1824.68</v>
      </c>
      <c r="AB123" s="358">
        <v>15028.14</v>
      </c>
      <c r="AC123" s="379">
        <v>56</v>
      </c>
      <c r="AD123" s="377">
        <v>28120.86</v>
      </c>
      <c r="AE123" s="378">
        <f>ROUND(IF(AD356=0, 0, AD123/AD356),5)</f>
        <v>1.73E-3</v>
      </c>
      <c r="AF123" s="377">
        <v>502.16</v>
      </c>
      <c r="AG123" s="377">
        <v>4605.26</v>
      </c>
      <c r="AH123" s="377">
        <v>23515.599999999999</v>
      </c>
      <c r="AI123" s="396">
        <v>0</v>
      </c>
      <c r="AJ123" s="396">
        <v>0</v>
      </c>
      <c r="AK123" s="397">
        <f>ROUND(IF(AJ356=0, 0, AJ123/AJ356),5)</f>
        <v>0</v>
      </c>
      <c r="AL123" s="396">
        <v>0</v>
      </c>
      <c r="AM123" s="396">
        <v>0</v>
      </c>
      <c r="AN123" s="396">
        <v>0</v>
      </c>
      <c r="AO123" s="415">
        <v>0</v>
      </c>
      <c r="AP123" s="416">
        <v>0</v>
      </c>
      <c r="AQ123" s="417">
        <f>ROUND(IF(AP356=0, 0, AP123/AP356),5)</f>
        <v>0</v>
      </c>
      <c r="AR123" s="416">
        <v>0</v>
      </c>
      <c r="AS123" s="416">
        <v>0</v>
      </c>
      <c r="AT123" s="416">
        <v>0</v>
      </c>
      <c r="AU123" s="439">
        <v>20</v>
      </c>
      <c r="AV123" s="437">
        <v>10009.94</v>
      </c>
      <c r="AW123" s="438">
        <f>ROUND(IF(AV356=0, 0, AV123/AV356),5)</f>
        <v>5.5000000000000003E-4</v>
      </c>
      <c r="AX123" s="437">
        <v>500.5</v>
      </c>
      <c r="AY123" s="437">
        <v>1774.7</v>
      </c>
      <c r="AZ123" s="437">
        <v>8235.24</v>
      </c>
      <c r="BA123" s="456">
        <v>12</v>
      </c>
      <c r="BB123" s="457">
        <v>6041.26</v>
      </c>
      <c r="BC123" s="458">
        <f>ROUND(IF(BB356=0, 0, BB123/BB356),5)</f>
        <v>4.2999999999999999E-4</v>
      </c>
      <c r="BD123" s="457">
        <v>503.44</v>
      </c>
      <c r="BE123" s="457">
        <v>994.4</v>
      </c>
      <c r="BF123" s="457">
        <v>5046.8599999999997</v>
      </c>
      <c r="BG123" s="480">
        <v>10</v>
      </c>
      <c r="BH123" s="478">
        <v>5042.54</v>
      </c>
      <c r="BI123" s="479">
        <f>ROUND(IF(BH356=0, 0, BH123/BH356),5)</f>
        <v>5.4000000000000001E-4</v>
      </c>
      <c r="BJ123" s="478">
        <v>504.25</v>
      </c>
      <c r="BK123" s="478">
        <v>828.66</v>
      </c>
      <c r="BL123" s="478">
        <v>4213.88</v>
      </c>
      <c r="BM123" s="6">
        <f t="shared" si="5"/>
        <v>770</v>
      </c>
      <c r="BN123" s="6">
        <f t="shared" si="5"/>
        <v>361437.81</v>
      </c>
      <c r="BO123" s="8">
        <f>ROUND(IF(BN356=0, 0, BN123/BN356),5)</f>
        <v>2.2300000000000002E-3</v>
      </c>
      <c r="BP123" s="6">
        <v>469.4</v>
      </c>
      <c r="BQ123" s="6">
        <f t="shared" si="6"/>
        <v>62544.25</v>
      </c>
      <c r="BR123" s="6">
        <v>298893.56</v>
      </c>
    </row>
    <row r="124" spans="1:70" x14ac:dyDescent="0.25">
      <c r="A124" s="2"/>
      <c r="B124" s="2"/>
      <c r="C124" s="2"/>
      <c r="D124" s="2" t="s">
        <v>522</v>
      </c>
      <c r="E124" s="298">
        <v>0</v>
      </c>
      <c r="F124" s="298">
        <v>0</v>
      </c>
      <c r="G124" s="299">
        <f>ROUND(IF(F356=0, 0, F124/F356),5)</f>
        <v>0</v>
      </c>
      <c r="H124" s="298">
        <v>0</v>
      </c>
      <c r="I124" s="298">
        <v>0</v>
      </c>
      <c r="J124" s="298">
        <v>0</v>
      </c>
      <c r="K124" s="317">
        <v>0</v>
      </c>
      <c r="L124" s="317">
        <v>0</v>
      </c>
      <c r="M124" s="318">
        <f>ROUND(IF(L356=0, 0, L124/L356),5)</f>
        <v>0</v>
      </c>
      <c r="N124" s="317">
        <v>0</v>
      </c>
      <c r="O124" s="317">
        <v>0</v>
      </c>
      <c r="P124" s="317">
        <v>0</v>
      </c>
      <c r="Q124" s="336">
        <v>0</v>
      </c>
      <c r="R124" s="337">
        <v>0</v>
      </c>
      <c r="S124" s="338">
        <f>ROUND(IF(R356=0, 0, R124/R356),5)</f>
        <v>0</v>
      </c>
      <c r="T124" s="337">
        <v>0</v>
      </c>
      <c r="U124" s="337">
        <v>0</v>
      </c>
      <c r="V124" s="337">
        <v>0</v>
      </c>
      <c r="W124" s="358">
        <v>0</v>
      </c>
      <c r="X124" s="358">
        <v>0</v>
      </c>
      <c r="Y124" s="359">
        <f>ROUND(IF(X356=0, 0, X124/X356),5)</f>
        <v>0</v>
      </c>
      <c r="Z124" s="358">
        <v>0</v>
      </c>
      <c r="AA124" s="358">
        <v>0</v>
      </c>
      <c r="AB124" s="358">
        <v>0</v>
      </c>
      <c r="AC124" s="377">
        <v>0</v>
      </c>
      <c r="AD124" s="377">
        <v>0</v>
      </c>
      <c r="AE124" s="378">
        <f>ROUND(IF(AD356=0, 0, AD124/AD356),5)</f>
        <v>0</v>
      </c>
      <c r="AF124" s="377">
        <v>0</v>
      </c>
      <c r="AG124" s="377">
        <v>0</v>
      </c>
      <c r="AH124" s="377">
        <v>0</v>
      </c>
      <c r="AI124" s="396">
        <v>0</v>
      </c>
      <c r="AJ124" s="396">
        <v>0</v>
      </c>
      <c r="AK124" s="397">
        <f>ROUND(IF(AJ356=0, 0, AJ124/AJ356),5)</f>
        <v>0</v>
      </c>
      <c r="AL124" s="396">
        <v>0</v>
      </c>
      <c r="AM124" s="396">
        <v>0</v>
      </c>
      <c r="AN124" s="396">
        <v>0</v>
      </c>
      <c r="AO124" s="415">
        <v>0</v>
      </c>
      <c r="AP124" s="416">
        <v>0</v>
      </c>
      <c r="AQ124" s="417">
        <f>ROUND(IF(AP356=0, 0, AP124/AP356),5)</f>
        <v>0</v>
      </c>
      <c r="AR124" s="416">
        <v>0</v>
      </c>
      <c r="AS124" s="416">
        <v>0</v>
      </c>
      <c r="AT124" s="416">
        <v>0</v>
      </c>
      <c r="AU124" s="437">
        <v>0</v>
      </c>
      <c r="AV124" s="437">
        <v>0</v>
      </c>
      <c r="AW124" s="438">
        <f>ROUND(IF(AV356=0, 0, AV124/AV356),5)</f>
        <v>0</v>
      </c>
      <c r="AX124" s="437">
        <v>0</v>
      </c>
      <c r="AY124" s="437">
        <v>0</v>
      </c>
      <c r="AZ124" s="437">
        <v>0</v>
      </c>
      <c r="BA124" s="456">
        <v>0</v>
      </c>
      <c r="BB124" s="457">
        <v>0</v>
      </c>
      <c r="BC124" s="458">
        <f>ROUND(IF(BB356=0, 0, BB124/BB356),5)</f>
        <v>0</v>
      </c>
      <c r="BD124" s="457">
        <v>0</v>
      </c>
      <c r="BE124" s="457">
        <v>0</v>
      </c>
      <c r="BF124" s="457">
        <v>0</v>
      </c>
      <c r="BG124" s="480">
        <v>3</v>
      </c>
      <c r="BH124" s="478">
        <v>11383.97</v>
      </c>
      <c r="BI124" s="479">
        <f>ROUND(IF(BH356=0, 0, BH124/BH356),5)</f>
        <v>1.2199999999999999E-3</v>
      </c>
      <c r="BJ124" s="478">
        <v>3794.66</v>
      </c>
      <c r="BK124" s="478">
        <v>859.42</v>
      </c>
      <c r="BL124" s="478">
        <v>10524.55</v>
      </c>
      <c r="BM124" s="6">
        <f t="shared" si="5"/>
        <v>3</v>
      </c>
      <c r="BN124" s="6">
        <f t="shared" si="5"/>
        <v>11383.97</v>
      </c>
      <c r="BO124" s="8">
        <f>ROUND(IF(BN356=0, 0, BN124/BN356),5)</f>
        <v>6.9999999999999994E-5</v>
      </c>
      <c r="BP124" s="6">
        <v>3794.66</v>
      </c>
      <c r="BQ124" s="6">
        <f t="shared" si="6"/>
        <v>859.42</v>
      </c>
      <c r="BR124" s="6">
        <v>10524.55</v>
      </c>
    </row>
    <row r="125" spans="1:70" x14ac:dyDescent="0.25">
      <c r="A125" s="2"/>
      <c r="B125" s="2"/>
      <c r="C125" s="2"/>
      <c r="D125" s="2" t="s">
        <v>110</v>
      </c>
      <c r="E125" s="300">
        <v>19</v>
      </c>
      <c r="F125" s="298">
        <v>70732.41</v>
      </c>
      <c r="G125" s="299">
        <f>ROUND(IF(F356=0, 0, F125/F356),5)</f>
        <v>4.1000000000000003E-3</v>
      </c>
      <c r="H125" s="298">
        <v>3722.76</v>
      </c>
      <c r="I125" s="298">
        <v>7310</v>
      </c>
      <c r="J125" s="298">
        <v>63422.41</v>
      </c>
      <c r="K125" s="319">
        <v>6</v>
      </c>
      <c r="L125" s="317">
        <v>22341.06</v>
      </c>
      <c r="M125" s="318">
        <f>ROUND(IF(L356=0, 0, L125/L356),5)</f>
        <v>2.14E-3</v>
      </c>
      <c r="N125" s="317">
        <v>3723.51</v>
      </c>
      <c r="O125" s="317">
        <v>2460</v>
      </c>
      <c r="P125" s="317">
        <v>19881.060000000001</v>
      </c>
      <c r="Q125" s="336">
        <v>0</v>
      </c>
      <c r="R125" s="337">
        <v>0</v>
      </c>
      <c r="S125" s="338">
        <f>ROUND(IF(R356=0, 0, R125/R356),5)</f>
        <v>0</v>
      </c>
      <c r="T125" s="337">
        <v>0</v>
      </c>
      <c r="U125" s="337">
        <v>0</v>
      </c>
      <c r="V125" s="337">
        <v>0</v>
      </c>
      <c r="W125" s="358">
        <v>0</v>
      </c>
      <c r="X125" s="358">
        <v>0</v>
      </c>
      <c r="Y125" s="359">
        <f>ROUND(IF(X356=0, 0, X125/X356),5)</f>
        <v>0</v>
      </c>
      <c r="Z125" s="358">
        <v>0</v>
      </c>
      <c r="AA125" s="358">
        <v>0</v>
      </c>
      <c r="AB125" s="358">
        <v>0</v>
      </c>
      <c r="AC125" s="377">
        <v>0</v>
      </c>
      <c r="AD125" s="377">
        <v>0</v>
      </c>
      <c r="AE125" s="378">
        <f>ROUND(IF(AD356=0, 0, AD125/AD356),5)</f>
        <v>0</v>
      </c>
      <c r="AF125" s="377">
        <v>0</v>
      </c>
      <c r="AG125" s="377">
        <v>0</v>
      </c>
      <c r="AH125" s="377">
        <v>0</v>
      </c>
      <c r="AI125" s="396">
        <v>0</v>
      </c>
      <c r="AJ125" s="396">
        <v>0</v>
      </c>
      <c r="AK125" s="397">
        <f>ROUND(IF(AJ356=0, 0, AJ125/AJ356),5)</f>
        <v>0</v>
      </c>
      <c r="AL125" s="396">
        <v>0</v>
      </c>
      <c r="AM125" s="396">
        <v>0</v>
      </c>
      <c r="AN125" s="396">
        <v>0</v>
      </c>
      <c r="AO125" s="415">
        <v>0</v>
      </c>
      <c r="AP125" s="416">
        <v>0</v>
      </c>
      <c r="AQ125" s="417">
        <f>ROUND(IF(AP356=0, 0, AP125/AP356),5)</f>
        <v>0</v>
      </c>
      <c r="AR125" s="416">
        <v>0</v>
      </c>
      <c r="AS125" s="416">
        <v>0</v>
      </c>
      <c r="AT125" s="416">
        <v>0</v>
      </c>
      <c r="AU125" s="437">
        <v>0</v>
      </c>
      <c r="AV125" s="437">
        <v>0</v>
      </c>
      <c r="AW125" s="438">
        <f>ROUND(IF(AV356=0, 0, AV125/AV356),5)</f>
        <v>0</v>
      </c>
      <c r="AX125" s="437">
        <v>0</v>
      </c>
      <c r="AY125" s="437">
        <v>0</v>
      </c>
      <c r="AZ125" s="437">
        <v>0</v>
      </c>
      <c r="BA125" s="456">
        <v>7</v>
      </c>
      <c r="BB125" s="457">
        <v>26430.5</v>
      </c>
      <c r="BC125" s="458">
        <f>ROUND(IF(BB356=0, 0, BB125/BB356),5)</f>
        <v>1.8699999999999999E-3</v>
      </c>
      <c r="BD125" s="457">
        <v>3775.79</v>
      </c>
      <c r="BE125" s="457">
        <v>2870</v>
      </c>
      <c r="BF125" s="457">
        <v>23560.5</v>
      </c>
      <c r="BG125" s="480">
        <v>2</v>
      </c>
      <c r="BH125" s="478">
        <v>889.86</v>
      </c>
      <c r="BI125" s="479">
        <f>ROUND(IF(BH356=0, 0, BH125/BH356),5)</f>
        <v>1E-4</v>
      </c>
      <c r="BJ125" s="478">
        <v>444.93</v>
      </c>
      <c r="BK125" s="478">
        <v>820</v>
      </c>
      <c r="BL125" s="478">
        <v>69.86</v>
      </c>
      <c r="BM125" s="6">
        <f t="shared" si="5"/>
        <v>34</v>
      </c>
      <c r="BN125" s="6">
        <f t="shared" si="5"/>
        <v>120393.83</v>
      </c>
      <c r="BO125" s="8">
        <f>ROUND(IF(BN356=0, 0, BN125/BN356),5)</f>
        <v>7.3999999999999999E-4</v>
      </c>
      <c r="BP125" s="6">
        <v>3541</v>
      </c>
      <c r="BQ125" s="6">
        <f t="shared" si="6"/>
        <v>13460</v>
      </c>
      <c r="BR125" s="6">
        <v>106933.83</v>
      </c>
    </row>
    <row r="126" spans="1:70" x14ac:dyDescent="0.25">
      <c r="A126" s="2"/>
      <c r="B126" s="2"/>
      <c r="C126" s="2"/>
      <c r="D126" s="2" t="s">
        <v>111</v>
      </c>
      <c r="E126" s="298">
        <v>0</v>
      </c>
      <c r="F126" s="298">
        <v>0</v>
      </c>
      <c r="G126" s="299">
        <f>ROUND(IF(F356=0, 0, F126/F356),5)</f>
        <v>0</v>
      </c>
      <c r="H126" s="298">
        <v>0</v>
      </c>
      <c r="I126" s="298">
        <v>0</v>
      </c>
      <c r="J126" s="298">
        <v>0</v>
      </c>
      <c r="K126" s="319">
        <v>25</v>
      </c>
      <c r="L126" s="317">
        <v>6972.46</v>
      </c>
      <c r="M126" s="318">
        <f>ROUND(IF(L356=0, 0, L126/L356),5)</f>
        <v>6.7000000000000002E-4</v>
      </c>
      <c r="N126" s="317">
        <v>278.89999999999998</v>
      </c>
      <c r="O126" s="317">
        <v>17308.37</v>
      </c>
      <c r="P126" s="317">
        <v>-10335.91</v>
      </c>
      <c r="Q126" s="336">
        <v>4</v>
      </c>
      <c r="R126" s="337">
        <v>1125.07</v>
      </c>
      <c r="S126" s="338">
        <f>ROUND(IF(R356=0, 0, R126/R356),5)</f>
        <v>6.0000000000000002E-5</v>
      </c>
      <c r="T126" s="337">
        <v>281.27</v>
      </c>
      <c r="U126" s="337">
        <v>2478.13</v>
      </c>
      <c r="V126" s="337">
        <v>-1353.06</v>
      </c>
      <c r="W126" s="360">
        <v>17</v>
      </c>
      <c r="X126" s="358">
        <v>4785.75</v>
      </c>
      <c r="Y126" s="359">
        <f>ROUND(IF(X356=0, 0, X126/X356),5)</f>
        <v>2.7E-4</v>
      </c>
      <c r="Z126" s="358">
        <v>281.51</v>
      </c>
      <c r="AA126" s="358">
        <v>9339.35</v>
      </c>
      <c r="AB126" s="358">
        <v>-4553.6000000000004</v>
      </c>
      <c r="AC126" s="379">
        <v>5</v>
      </c>
      <c r="AD126" s="377">
        <v>1407.96</v>
      </c>
      <c r="AE126" s="378">
        <f>ROUND(IF(AD356=0, 0, AD126/AD356),5)</f>
        <v>9.0000000000000006E-5</v>
      </c>
      <c r="AF126" s="377">
        <v>281.58999999999997</v>
      </c>
      <c r="AG126" s="377">
        <v>2746.87</v>
      </c>
      <c r="AH126" s="377">
        <v>-1338.91</v>
      </c>
      <c r="AI126" s="398">
        <v>28</v>
      </c>
      <c r="AJ126" s="396">
        <v>7948.2</v>
      </c>
      <c r="AK126" s="397">
        <f>ROUND(IF(AJ356=0, 0, AJ126/AJ356),5)</f>
        <v>4.2000000000000002E-4</v>
      </c>
      <c r="AL126" s="396">
        <v>283.86</v>
      </c>
      <c r="AM126" s="396">
        <v>19856.330000000002</v>
      </c>
      <c r="AN126" s="396">
        <v>-11908.13</v>
      </c>
      <c r="AO126" s="415">
        <v>0</v>
      </c>
      <c r="AP126" s="416">
        <v>0</v>
      </c>
      <c r="AQ126" s="417">
        <f>ROUND(IF(AP356=0, 0, AP126/AP356),5)</f>
        <v>0</v>
      </c>
      <c r="AR126" s="416">
        <v>0</v>
      </c>
      <c r="AS126" s="416">
        <v>0</v>
      </c>
      <c r="AT126" s="416">
        <v>0</v>
      </c>
      <c r="AU126" s="437">
        <v>0</v>
      </c>
      <c r="AV126" s="437">
        <v>0</v>
      </c>
      <c r="AW126" s="438">
        <f>ROUND(IF(AV356=0, 0, AV126/AV356),5)</f>
        <v>0</v>
      </c>
      <c r="AX126" s="437">
        <v>0</v>
      </c>
      <c r="AY126" s="437">
        <v>0</v>
      </c>
      <c r="AZ126" s="437">
        <v>0</v>
      </c>
      <c r="BA126" s="456">
        <v>15</v>
      </c>
      <c r="BB126" s="457">
        <v>4242.21</v>
      </c>
      <c r="BC126" s="458">
        <f>ROUND(IF(BB356=0, 0, BB126/BB356),5)</f>
        <v>2.9999999999999997E-4</v>
      </c>
      <c r="BD126" s="457">
        <v>282.81</v>
      </c>
      <c r="BE126" s="457">
        <v>9995.94</v>
      </c>
      <c r="BF126" s="457">
        <v>-5753.73</v>
      </c>
      <c r="BG126" s="480">
        <v>0</v>
      </c>
      <c r="BH126" s="478">
        <v>0</v>
      </c>
      <c r="BI126" s="479">
        <f>ROUND(IF(BH356=0, 0, BH126/BH356),5)</f>
        <v>0</v>
      </c>
      <c r="BJ126" s="478">
        <v>0</v>
      </c>
      <c r="BK126" s="478">
        <v>0</v>
      </c>
      <c r="BL126" s="478">
        <v>0</v>
      </c>
      <c r="BM126" s="6">
        <f t="shared" si="5"/>
        <v>94</v>
      </c>
      <c r="BN126" s="6">
        <f t="shared" si="5"/>
        <v>26481.65</v>
      </c>
      <c r="BO126" s="8">
        <f>ROUND(IF(BN356=0, 0, BN126/BN356),5)</f>
        <v>1.6000000000000001E-4</v>
      </c>
      <c r="BP126" s="6">
        <v>281.72000000000003</v>
      </c>
      <c r="BQ126" s="6">
        <f t="shared" si="6"/>
        <v>61724.99</v>
      </c>
      <c r="BR126" s="6">
        <v>-35243.339999999997</v>
      </c>
    </row>
    <row r="127" spans="1:70" x14ac:dyDescent="0.25">
      <c r="A127" s="2"/>
      <c r="B127" s="2"/>
      <c r="C127" s="2"/>
      <c r="D127" s="2" t="s">
        <v>112</v>
      </c>
      <c r="E127" s="298">
        <v>0</v>
      </c>
      <c r="F127" s="298">
        <v>0</v>
      </c>
      <c r="G127" s="299">
        <f>ROUND(IF(F356=0, 0, F127/F356),5)</f>
        <v>0</v>
      </c>
      <c r="H127" s="298">
        <v>0</v>
      </c>
      <c r="I127" s="298">
        <v>0</v>
      </c>
      <c r="J127" s="298">
        <v>0</v>
      </c>
      <c r="K127" s="319">
        <v>12</v>
      </c>
      <c r="L127" s="317">
        <v>3732.27</v>
      </c>
      <c r="M127" s="318">
        <f>ROUND(IF(L356=0, 0, L127/L356),5)</f>
        <v>3.6000000000000002E-4</v>
      </c>
      <c r="N127" s="317">
        <v>311.02</v>
      </c>
      <c r="O127" s="317">
        <v>0</v>
      </c>
      <c r="P127" s="317">
        <v>3732.27</v>
      </c>
      <c r="Q127" s="336">
        <v>5</v>
      </c>
      <c r="R127" s="337">
        <v>1568.32</v>
      </c>
      <c r="S127" s="338">
        <f>ROUND(IF(R356=0, 0, R127/R356),5)</f>
        <v>8.0000000000000007E-5</v>
      </c>
      <c r="T127" s="337">
        <v>313.66000000000003</v>
      </c>
      <c r="U127" s="337">
        <v>0</v>
      </c>
      <c r="V127" s="337">
        <v>1568.32</v>
      </c>
      <c r="W127" s="358">
        <v>0</v>
      </c>
      <c r="X127" s="358">
        <v>0</v>
      </c>
      <c r="Y127" s="359">
        <f>ROUND(IF(X356=0, 0, X127/X356),5)</f>
        <v>0</v>
      </c>
      <c r="Z127" s="358">
        <v>0</v>
      </c>
      <c r="AA127" s="358">
        <v>0</v>
      </c>
      <c r="AB127" s="358">
        <v>0</v>
      </c>
      <c r="AC127" s="379">
        <v>31</v>
      </c>
      <c r="AD127" s="377">
        <v>9732.5</v>
      </c>
      <c r="AE127" s="378">
        <f>ROUND(IF(AD356=0, 0, AD127/AD356),5)</f>
        <v>5.9999999999999995E-4</v>
      </c>
      <c r="AF127" s="377">
        <v>313.95</v>
      </c>
      <c r="AG127" s="377">
        <v>0</v>
      </c>
      <c r="AH127" s="377">
        <v>9732.5</v>
      </c>
      <c r="AI127" s="396">
        <v>0</v>
      </c>
      <c r="AJ127" s="396">
        <v>0</v>
      </c>
      <c r="AK127" s="397">
        <f>ROUND(IF(AJ356=0, 0, AJ127/AJ356),5)</f>
        <v>0</v>
      </c>
      <c r="AL127" s="396">
        <v>0</v>
      </c>
      <c r="AM127" s="396">
        <v>0</v>
      </c>
      <c r="AN127" s="396">
        <v>0</v>
      </c>
      <c r="AO127" s="415">
        <v>0</v>
      </c>
      <c r="AP127" s="416">
        <v>0</v>
      </c>
      <c r="AQ127" s="417">
        <f>ROUND(IF(AP356=0, 0, AP127/AP356),5)</f>
        <v>0</v>
      </c>
      <c r="AR127" s="416">
        <v>0</v>
      </c>
      <c r="AS127" s="416">
        <v>0</v>
      </c>
      <c r="AT127" s="416">
        <v>0</v>
      </c>
      <c r="AU127" s="439">
        <v>25</v>
      </c>
      <c r="AV127" s="437">
        <v>7849.44</v>
      </c>
      <c r="AW127" s="438">
        <f>ROUND(IF(AV356=0, 0, AV127/AV356),5)</f>
        <v>4.4000000000000002E-4</v>
      </c>
      <c r="AX127" s="437">
        <v>313.98</v>
      </c>
      <c r="AY127" s="437">
        <v>0</v>
      </c>
      <c r="AZ127" s="437">
        <v>7849.44</v>
      </c>
      <c r="BA127" s="456">
        <v>9</v>
      </c>
      <c r="BB127" s="457">
        <v>2838.5</v>
      </c>
      <c r="BC127" s="458">
        <f>ROUND(IF(BB356=0, 0, BB127/BB356),5)</f>
        <v>2.0000000000000001E-4</v>
      </c>
      <c r="BD127" s="457">
        <v>315.39</v>
      </c>
      <c r="BE127" s="457">
        <v>0</v>
      </c>
      <c r="BF127" s="457">
        <v>2838.5</v>
      </c>
      <c r="BG127" s="480">
        <v>0</v>
      </c>
      <c r="BH127" s="478">
        <v>0</v>
      </c>
      <c r="BI127" s="479">
        <f>ROUND(IF(BH356=0, 0, BH127/BH356),5)</f>
        <v>0</v>
      </c>
      <c r="BJ127" s="478">
        <v>0</v>
      </c>
      <c r="BK127" s="478">
        <v>0</v>
      </c>
      <c r="BL127" s="478">
        <v>0</v>
      </c>
      <c r="BM127" s="6">
        <f t="shared" si="5"/>
        <v>82</v>
      </c>
      <c r="BN127" s="6">
        <f t="shared" si="5"/>
        <v>25721.03</v>
      </c>
      <c r="BO127" s="8">
        <f>ROUND(IF(BN356=0, 0, BN127/BN356),5)</f>
        <v>1.6000000000000001E-4</v>
      </c>
      <c r="BP127" s="6">
        <v>313.67</v>
      </c>
      <c r="BQ127" s="6">
        <f t="shared" si="6"/>
        <v>0</v>
      </c>
      <c r="BR127" s="6">
        <v>25721.03</v>
      </c>
    </row>
    <row r="128" spans="1:70" x14ac:dyDescent="0.25">
      <c r="A128" s="2"/>
      <c r="B128" s="2"/>
      <c r="C128" s="2"/>
      <c r="D128" s="2" t="s">
        <v>113</v>
      </c>
      <c r="E128" s="298">
        <v>0</v>
      </c>
      <c r="F128" s="298">
        <v>0</v>
      </c>
      <c r="G128" s="299">
        <f>ROUND(IF(F356=0, 0, F128/F356),5)</f>
        <v>0</v>
      </c>
      <c r="H128" s="298">
        <v>0</v>
      </c>
      <c r="I128" s="298">
        <v>0</v>
      </c>
      <c r="J128" s="298">
        <v>0</v>
      </c>
      <c r="K128" s="317">
        <v>0</v>
      </c>
      <c r="L128" s="317">
        <v>0</v>
      </c>
      <c r="M128" s="318">
        <f>ROUND(IF(L356=0, 0, L128/L356),5)</f>
        <v>0</v>
      </c>
      <c r="N128" s="317">
        <v>0</v>
      </c>
      <c r="O128" s="317">
        <v>0</v>
      </c>
      <c r="P128" s="317">
        <v>0</v>
      </c>
      <c r="Q128" s="336">
        <v>0</v>
      </c>
      <c r="R128" s="337">
        <v>0</v>
      </c>
      <c r="S128" s="338">
        <f>ROUND(IF(R356=0, 0, R128/R356),5)</f>
        <v>0</v>
      </c>
      <c r="T128" s="337">
        <v>0</v>
      </c>
      <c r="U128" s="337">
        <v>0</v>
      </c>
      <c r="V128" s="337">
        <v>0</v>
      </c>
      <c r="W128" s="358">
        <v>0</v>
      </c>
      <c r="X128" s="358">
        <v>0</v>
      </c>
      <c r="Y128" s="359">
        <f>ROUND(IF(X356=0, 0, X128/X356),5)</f>
        <v>0</v>
      </c>
      <c r="Z128" s="358">
        <v>0</v>
      </c>
      <c r="AA128" s="358">
        <v>0</v>
      </c>
      <c r="AB128" s="358">
        <v>0</v>
      </c>
      <c r="AC128" s="379">
        <v>15</v>
      </c>
      <c r="AD128" s="377">
        <v>5860.34</v>
      </c>
      <c r="AE128" s="378">
        <f>ROUND(IF(AD356=0, 0, AD128/AD356),5)</f>
        <v>3.6000000000000002E-4</v>
      </c>
      <c r="AF128" s="377">
        <v>390.69</v>
      </c>
      <c r="AG128" s="377">
        <v>0</v>
      </c>
      <c r="AH128" s="377">
        <v>5860.34</v>
      </c>
      <c r="AI128" s="396">
        <v>0</v>
      </c>
      <c r="AJ128" s="396">
        <v>0</v>
      </c>
      <c r="AK128" s="397">
        <f>ROUND(IF(AJ356=0, 0, AJ128/AJ356),5)</f>
        <v>0</v>
      </c>
      <c r="AL128" s="396">
        <v>0</v>
      </c>
      <c r="AM128" s="396">
        <v>0</v>
      </c>
      <c r="AN128" s="396">
        <v>0</v>
      </c>
      <c r="AO128" s="415">
        <v>0</v>
      </c>
      <c r="AP128" s="416">
        <v>0</v>
      </c>
      <c r="AQ128" s="417">
        <f>ROUND(IF(AP356=0, 0, AP128/AP356),5)</f>
        <v>0</v>
      </c>
      <c r="AR128" s="416">
        <v>0</v>
      </c>
      <c r="AS128" s="416">
        <v>0</v>
      </c>
      <c r="AT128" s="416">
        <v>0</v>
      </c>
      <c r="AU128" s="437">
        <v>0</v>
      </c>
      <c r="AV128" s="437">
        <v>0</v>
      </c>
      <c r="AW128" s="438">
        <f>ROUND(IF(AV356=0, 0, AV128/AV356),5)</f>
        <v>0</v>
      </c>
      <c r="AX128" s="437">
        <v>0</v>
      </c>
      <c r="AY128" s="437">
        <v>0</v>
      </c>
      <c r="AZ128" s="437">
        <v>0</v>
      </c>
      <c r="BA128" s="456">
        <v>0</v>
      </c>
      <c r="BB128" s="457">
        <v>0</v>
      </c>
      <c r="BC128" s="458">
        <f>ROUND(IF(BB356=0, 0, BB128/BB356),5)</f>
        <v>0</v>
      </c>
      <c r="BD128" s="457">
        <v>0</v>
      </c>
      <c r="BE128" s="457">
        <v>0</v>
      </c>
      <c r="BF128" s="457">
        <v>0</v>
      </c>
      <c r="BG128" s="478">
        <v>0</v>
      </c>
      <c r="BH128" s="478">
        <v>0</v>
      </c>
      <c r="BI128" s="479">
        <f>ROUND(IF(BH356=0, 0, BH128/BH356),5)</f>
        <v>0</v>
      </c>
      <c r="BJ128" s="478">
        <v>0</v>
      </c>
      <c r="BK128" s="478">
        <v>0</v>
      </c>
      <c r="BL128" s="478">
        <v>0</v>
      </c>
      <c r="BM128" s="6">
        <f t="shared" si="5"/>
        <v>15</v>
      </c>
      <c r="BN128" s="6">
        <f t="shared" si="5"/>
        <v>5860.34</v>
      </c>
      <c r="BO128" s="8">
        <f>ROUND(IF(BN356=0, 0, BN128/BN356),5)</f>
        <v>4.0000000000000003E-5</v>
      </c>
      <c r="BP128" s="6">
        <v>390.69</v>
      </c>
      <c r="BQ128" s="6">
        <f t="shared" si="6"/>
        <v>0</v>
      </c>
      <c r="BR128" s="6">
        <v>5860.34</v>
      </c>
    </row>
    <row r="129" spans="1:70" x14ac:dyDescent="0.25">
      <c r="A129" s="2"/>
      <c r="B129" s="2"/>
      <c r="C129" s="2"/>
      <c r="D129" s="2" t="s">
        <v>114</v>
      </c>
      <c r="E129" s="298">
        <v>0</v>
      </c>
      <c r="F129" s="298">
        <v>0</v>
      </c>
      <c r="G129" s="299">
        <f>ROUND(IF(F356=0, 0, F129/F356),5)</f>
        <v>0</v>
      </c>
      <c r="H129" s="298">
        <v>0</v>
      </c>
      <c r="I129" s="298">
        <v>0</v>
      </c>
      <c r="J129" s="298">
        <v>0</v>
      </c>
      <c r="K129" s="317">
        <v>0</v>
      </c>
      <c r="L129" s="317">
        <v>0</v>
      </c>
      <c r="M129" s="318">
        <f>ROUND(IF(L356=0, 0, L129/L356),5)</f>
        <v>0</v>
      </c>
      <c r="N129" s="317">
        <v>0</v>
      </c>
      <c r="O129" s="317">
        <v>0</v>
      </c>
      <c r="P129" s="317">
        <v>0</v>
      </c>
      <c r="Q129" s="336">
        <v>0</v>
      </c>
      <c r="R129" s="337">
        <v>0</v>
      </c>
      <c r="S129" s="338">
        <f>ROUND(IF(R356=0, 0, R129/R356),5)</f>
        <v>0</v>
      </c>
      <c r="T129" s="337">
        <v>0</v>
      </c>
      <c r="U129" s="337">
        <v>0</v>
      </c>
      <c r="V129" s="337">
        <v>0</v>
      </c>
      <c r="W129" s="358">
        <v>0</v>
      </c>
      <c r="X129" s="358">
        <v>0</v>
      </c>
      <c r="Y129" s="359">
        <f>ROUND(IF(X356=0, 0, X129/X356),5)</f>
        <v>0</v>
      </c>
      <c r="Z129" s="358">
        <v>0</v>
      </c>
      <c r="AA129" s="358">
        <v>0</v>
      </c>
      <c r="AB129" s="358">
        <v>0</v>
      </c>
      <c r="AC129" s="379">
        <v>12</v>
      </c>
      <c r="AD129" s="377">
        <v>2164.38</v>
      </c>
      <c r="AE129" s="378">
        <f>ROUND(IF(AD356=0, 0, AD129/AD356),5)</f>
        <v>1.2999999999999999E-4</v>
      </c>
      <c r="AF129" s="377">
        <v>180.37</v>
      </c>
      <c r="AG129" s="377">
        <v>7630.87</v>
      </c>
      <c r="AH129" s="377">
        <v>-5466.49</v>
      </c>
      <c r="AI129" s="396">
        <v>0</v>
      </c>
      <c r="AJ129" s="396">
        <v>0</v>
      </c>
      <c r="AK129" s="397">
        <f>ROUND(IF(AJ356=0, 0, AJ129/AJ356),5)</f>
        <v>0</v>
      </c>
      <c r="AL129" s="396">
        <v>0</v>
      </c>
      <c r="AM129" s="396">
        <v>0</v>
      </c>
      <c r="AN129" s="396">
        <v>0</v>
      </c>
      <c r="AO129" s="415">
        <v>0</v>
      </c>
      <c r="AP129" s="416">
        <v>0</v>
      </c>
      <c r="AQ129" s="417">
        <f>ROUND(IF(AP356=0, 0, AP129/AP356),5)</f>
        <v>0</v>
      </c>
      <c r="AR129" s="416">
        <v>0</v>
      </c>
      <c r="AS129" s="416">
        <v>0</v>
      </c>
      <c r="AT129" s="416">
        <v>0</v>
      </c>
      <c r="AU129" s="437">
        <v>0</v>
      </c>
      <c r="AV129" s="437">
        <v>0</v>
      </c>
      <c r="AW129" s="438">
        <f>ROUND(IF(AV356=0, 0, AV129/AV356),5)</f>
        <v>0</v>
      </c>
      <c r="AX129" s="437">
        <v>0</v>
      </c>
      <c r="AY129" s="437">
        <v>0</v>
      </c>
      <c r="AZ129" s="437">
        <v>0</v>
      </c>
      <c r="BA129" s="456">
        <v>0</v>
      </c>
      <c r="BB129" s="457">
        <v>0</v>
      </c>
      <c r="BC129" s="458">
        <f>ROUND(IF(BB356=0, 0, BB129/BB356),5)</f>
        <v>0</v>
      </c>
      <c r="BD129" s="457">
        <v>0</v>
      </c>
      <c r="BE129" s="457">
        <v>0</v>
      </c>
      <c r="BF129" s="457">
        <v>0</v>
      </c>
      <c r="BG129" s="478">
        <v>0</v>
      </c>
      <c r="BH129" s="478">
        <v>0</v>
      </c>
      <c r="BI129" s="479">
        <f>ROUND(IF(BH356=0, 0, BH129/BH356),5)</f>
        <v>0</v>
      </c>
      <c r="BJ129" s="478">
        <v>0</v>
      </c>
      <c r="BK129" s="478">
        <v>0</v>
      </c>
      <c r="BL129" s="478">
        <v>0</v>
      </c>
      <c r="BM129" s="6">
        <f t="shared" si="5"/>
        <v>12</v>
      </c>
      <c r="BN129" s="6">
        <f t="shared" si="5"/>
        <v>2164.38</v>
      </c>
      <c r="BO129" s="8">
        <f>ROUND(IF(BN356=0, 0, BN129/BN356),5)</f>
        <v>1.0000000000000001E-5</v>
      </c>
      <c r="BP129" s="6">
        <v>180.37</v>
      </c>
      <c r="BQ129" s="6">
        <f t="shared" si="6"/>
        <v>7630.87</v>
      </c>
      <c r="BR129" s="6">
        <v>-5466.49</v>
      </c>
    </row>
    <row r="130" spans="1:70" x14ac:dyDescent="0.25">
      <c r="A130" s="2"/>
      <c r="B130" s="2"/>
      <c r="C130" s="2"/>
      <c r="D130" s="2" t="s">
        <v>523</v>
      </c>
      <c r="E130" s="298">
        <v>0</v>
      </c>
      <c r="F130" s="298">
        <v>0</v>
      </c>
      <c r="G130" s="299">
        <f>ROUND(IF(F356=0, 0, F130/F356),5)</f>
        <v>0</v>
      </c>
      <c r="H130" s="298">
        <v>0</v>
      </c>
      <c r="I130" s="298">
        <v>0</v>
      </c>
      <c r="J130" s="298">
        <v>0</v>
      </c>
      <c r="K130" s="317">
        <v>0</v>
      </c>
      <c r="L130" s="317">
        <v>0</v>
      </c>
      <c r="M130" s="318">
        <f>ROUND(IF(L356=0, 0, L130/L356),5)</f>
        <v>0</v>
      </c>
      <c r="N130" s="317">
        <v>0</v>
      </c>
      <c r="O130" s="317">
        <v>0</v>
      </c>
      <c r="P130" s="317">
        <v>0</v>
      </c>
      <c r="Q130" s="336">
        <v>0</v>
      </c>
      <c r="R130" s="337">
        <v>0</v>
      </c>
      <c r="S130" s="338">
        <f>ROUND(IF(R356=0, 0, R130/R356),5)</f>
        <v>0</v>
      </c>
      <c r="T130" s="337">
        <v>0</v>
      </c>
      <c r="U130" s="337">
        <v>0</v>
      </c>
      <c r="V130" s="337">
        <v>0</v>
      </c>
      <c r="W130" s="358">
        <v>0</v>
      </c>
      <c r="X130" s="358">
        <v>0</v>
      </c>
      <c r="Y130" s="359">
        <f>ROUND(IF(X356=0, 0, X130/X356),5)</f>
        <v>0</v>
      </c>
      <c r="Z130" s="358">
        <v>0</v>
      </c>
      <c r="AA130" s="358">
        <v>0</v>
      </c>
      <c r="AB130" s="358">
        <v>0</v>
      </c>
      <c r="AC130" s="377">
        <v>0</v>
      </c>
      <c r="AD130" s="377">
        <v>0</v>
      </c>
      <c r="AE130" s="378">
        <f>ROUND(IF(AD356=0, 0, AD130/AD356),5)</f>
        <v>0</v>
      </c>
      <c r="AF130" s="377">
        <v>0</v>
      </c>
      <c r="AG130" s="377">
        <v>0</v>
      </c>
      <c r="AH130" s="377">
        <v>0</v>
      </c>
      <c r="AI130" s="396">
        <v>0</v>
      </c>
      <c r="AJ130" s="396">
        <v>0</v>
      </c>
      <c r="AK130" s="397">
        <f>ROUND(IF(AJ356=0, 0, AJ130/AJ356),5)</f>
        <v>0</v>
      </c>
      <c r="AL130" s="396">
        <v>0</v>
      </c>
      <c r="AM130" s="396">
        <v>0</v>
      </c>
      <c r="AN130" s="396">
        <v>0</v>
      </c>
      <c r="AO130" s="415">
        <v>0</v>
      </c>
      <c r="AP130" s="416">
        <v>0</v>
      </c>
      <c r="AQ130" s="417">
        <f>ROUND(IF(AP356=0, 0, AP130/AP356),5)</f>
        <v>0</v>
      </c>
      <c r="AR130" s="416">
        <v>0</v>
      </c>
      <c r="AS130" s="416">
        <v>0</v>
      </c>
      <c r="AT130" s="416">
        <v>0</v>
      </c>
      <c r="AU130" s="437">
        <v>0</v>
      </c>
      <c r="AV130" s="437">
        <v>0</v>
      </c>
      <c r="AW130" s="438">
        <f>ROUND(IF(AV356=0, 0, AV130/AV356),5)</f>
        <v>0</v>
      </c>
      <c r="AX130" s="437">
        <v>0</v>
      </c>
      <c r="AY130" s="437">
        <v>0</v>
      </c>
      <c r="AZ130" s="437">
        <v>0</v>
      </c>
      <c r="BA130" s="456">
        <v>12</v>
      </c>
      <c r="BB130" s="457">
        <v>2163.06</v>
      </c>
      <c r="BC130" s="458">
        <f>ROUND(IF(BB356=0, 0, BB130/BB356),5)</f>
        <v>1.4999999999999999E-4</v>
      </c>
      <c r="BD130" s="457">
        <v>180.26</v>
      </c>
      <c r="BE130" s="457">
        <v>600</v>
      </c>
      <c r="BF130" s="457">
        <v>1563.06</v>
      </c>
      <c r="BG130" s="478">
        <v>0</v>
      </c>
      <c r="BH130" s="478">
        <v>0</v>
      </c>
      <c r="BI130" s="479">
        <f>ROUND(IF(BH356=0, 0, BH130/BH356),5)</f>
        <v>0</v>
      </c>
      <c r="BJ130" s="478">
        <v>0</v>
      </c>
      <c r="BK130" s="478">
        <v>0</v>
      </c>
      <c r="BL130" s="478">
        <v>0</v>
      </c>
      <c r="BM130" s="6">
        <f t="shared" si="5"/>
        <v>12</v>
      </c>
      <c r="BN130" s="6">
        <f t="shared" si="5"/>
        <v>2163.06</v>
      </c>
      <c r="BO130" s="8">
        <f>ROUND(IF(BN356=0, 0, BN130/BN356),5)</f>
        <v>1.0000000000000001E-5</v>
      </c>
      <c r="BP130" s="6">
        <v>180.26</v>
      </c>
      <c r="BQ130" s="6">
        <f t="shared" si="6"/>
        <v>600</v>
      </c>
      <c r="BR130" s="6">
        <v>1563.06</v>
      </c>
    </row>
    <row r="131" spans="1:70" x14ac:dyDescent="0.25">
      <c r="A131" s="2"/>
      <c r="B131" s="2"/>
      <c r="C131" s="2"/>
      <c r="D131" s="2" t="s">
        <v>524</v>
      </c>
      <c r="E131" s="298">
        <v>0</v>
      </c>
      <c r="F131" s="298">
        <v>0</v>
      </c>
      <c r="G131" s="299">
        <f>ROUND(IF(F356=0, 0, F131/F356),5)</f>
        <v>0</v>
      </c>
      <c r="H131" s="298">
        <v>0</v>
      </c>
      <c r="I131" s="298">
        <v>0</v>
      </c>
      <c r="J131" s="298">
        <v>0</v>
      </c>
      <c r="K131" s="319">
        <v>1</v>
      </c>
      <c r="L131" s="317">
        <v>93.66</v>
      </c>
      <c r="M131" s="318">
        <f>ROUND(IF(L356=0, 0, L131/L356),5)</f>
        <v>1.0000000000000001E-5</v>
      </c>
      <c r="N131" s="317">
        <v>93.66</v>
      </c>
      <c r="O131" s="317">
        <v>57.5</v>
      </c>
      <c r="P131" s="317">
        <v>36.159999999999997</v>
      </c>
      <c r="Q131" s="336">
        <v>33</v>
      </c>
      <c r="R131" s="337">
        <v>3119.92</v>
      </c>
      <c r="S131" s="338">
        <f>ROUND(IF(R356=0, 0, R131/R356),5)</f>
        <v>1.4999999999999999E-4</v>
      </c>
      <c r="T131" s="337">
        <v>94.54</v>
      </c>
      <c r="U131" s="337">
        <v>1897.5</v>
      </c>
      <c r="V131" s="337">
        <v>1222.42</v>
      </c>
      <c r="W131" s="358">
        <v>0</v>
      </c>
      <c r="X131" s="358">
        <v>0</v>
      </c>
      <c r="Y131" s="359">
        <f>ROUND(IF(X356=0, 0, X131/X356),5)</f>
        <v>0</v>
      </c>
      <c r="Z131" s="358">
        <v>0</v>
      </c>
      <c r="AA131" s="358">
        <v>0</v>
      </c>
      <c r="AB131" s="358">
        <v>0</v>
      </c>
      <c r="AC131" s="379">
        <v>11</v>
      </c>
      <c r="AD131" s="377">
        <v>1037.8599999999999</v>
      </c>
      <c r="AE131" s="378">
        <f>ROUND(IF(AD356=0, 0, AD131/AD356),5)</f>
        <v>6.0000000000000002E-5</v>
      </c>
      <c r="AF131" s="377">
        <v>94.35</v>
      </c>
      <c r="AG131" s="377">
        <v>632.5</v>
      </c>
      <c r="AH131" s="377">
        <v>405.36</v>
      </c>
      <c r="AI131" s="398">
        <v>4</v>
      </c>
      <c r="AJ131" s="396">
        <v>381.66</v>
      </c>
      <c r="AK131" s="397">
        <f>ROUND(IF(AJ356=0, 0, AJ131/AJ356),5)</f>
        <v>2.0000000000000002E-5</v>
      </c>
      <c r="AL131" s="396">
        <v>95.42</v>
      </c>
      <c r="AM131" s="396">
        <v>230</v>
      </c>
      <c r="AN131" s="396">
        <v>151.66</v>
      </c>
      <c r="AO131" s="415">
        <v>19</v>
      </c>
      <c r="AP131" s="416">
        <v>2209.16</v>
      </c>
      <c r="AQ131" s="417">
        <f>ROUND(IF(AP356=0, 0, AP131/AP356),5)</f>
        <v>1.1E-4</v>
      </c>
      <c r="AR131" s="416">
        <v>116.27</v>
      </c>
      <c r="AS131" s="416">
        <v>1092.5</v>
      </c>
      <c r="AT131" s="416">
        <v>1116.6600000000001</v>
      </c>
      <c r="AU131" s="437">
        <v>0</v>
      </c>
      <c r="AV131" s="437">
        <v>0</v>
      </c>
      <c r="AW131" s="438">
        <f>ROUND(IF(AV356=0, 0, AV131/AV356),5)</f>
        <v>0</v>
      </c>
      <c r="AX131" s="437">
        <v>0</v>
      </c>
      <c r="AY131" s="437">
        <v>0</v>
      </c>
      <c r="AZ131" s="437">
        <v>0</v>
      </c>
      <c r="BA131" s="456">
        <v>0</v>
      </c>
      <c r="BB131" s="457">
        <v>0</v>
      </c>
      <c r="BC131" s="458">
        <f>ROUND(IF(BB356=0, 0, BB131/BB356),5)</f>
        <v>0</v>
      </c>
      <c r="BD131" s="457">
        <v>0</v>
      </c>
      <c r="BE131" s="457">
        <v>0</v>
      </c>
      <c r="BF131" s="457">
        <v>0</v>
      </c>
      <c r="BG131" s="478">
        <v>0</v>
      </c>
      <c r="BH131" s="478">
        <v>0</v>
      </c>
      <c r="BI131" s="479">
        <f>ROUND(IF(BH356=0, 0, BH131/BH356),5)</f>
        <v>0</v>
      </c>
      <c r="BJ131" s="478">
        <v>0</v>
      </c>
      <c r="BK131" s="478">
        <v>0</v>
      </c>
      <c r="BL131" s="478">
        <v>0</v>
      </c>
      <c r="BM131" s="6">
        <f t="shared" si="5"/>
        <v>68</v>
      </c>
      <c r="BN131" s="6">
        <f t="shared" si="5"/>
        <v>6842.26</v>
      </c>
      <c r="BO131" s="8">
        <f>ROUND(IF(BN356=0, 0, BN131/BN356),5)</f>
        <v>4.0000000000000003E-5</v>
      </c>
      <c r="BP131" s="6">
        <v>100.62</v>
      </c>
      <c r="BQ131" s="6">
        <f t="shared" si="6"/>
        <v>3910</v>
      </c>
      <c r="BR131" s="6">
        <v>2932.26</v>
      </c>
    </row>
    <row r="132" spans="1:70" x14ac:dyDescent="0.25">
      <c r="A132" s="2"/>
      <c r="B132" s="2"/>
      <c r="C132" s="2"/>
      <c r="D132" s="2" t="s">
        <v>115</v>
      </c>
      <c r="E132" s="300">
        <v>32</v>
      </c>
      <c r="F132" s="298">
        <v>3973.68</v>
      </c>
      <c r="G132" s="299">
        <f>ROUND(IF(F356=0, 0, F132/F356),5)</f>
        <v>2.3000000000000001E-4</v>
      </c>
      <c r="H132" s="298">
        <v>124.18</v>
      </c>
      <c r="I132" s="298">
        <v>19955.25</v>
      </c>
      <c r="J132" s="298">
        <v>-15981.57</v>
      </c>
      <c r="K132" s="319">
        <v>18</v>
      </c>
      <c r="L132" s="317">
        <v>2234.11</v>
      </c>
      <c r="M132" s="318">
        <f>ROUND(IF(L356=0, 0, L132/L356),5)</f>
        <v>2.1000000000000001E-4</v>
      </c>
      <c r="N132" s="317">
        <v>124.12</v>
      </c>
      <c r="O132" s="317">
        <v>10257.030000000001</v>
      </c>
      <c r="P132" s="317">
        <v>-8022.92</v>
      </c>
      <c r="Q132" s="336">
        <v>45</v>
      </c>
      <c r="R132" s="337">
        <v>5661.44</v>
      </c>
      <c r="S132" s="338">
        <f>ROUND(IF(R356=0, 0, R132/R356),5)</f>
        <v>2.7999999999999998E-4</v>
      </c>
      <c r="T132" s="337">
        <v>125.81</v>
      </c>
      <c r="U132" s="337">
        <v>7389.98</v>
      </c>
      <c r="V132" s="337">
        <v>-1728.54</v>
      </c>
      <c r="W132" s="360">
        <v>23</v>
      </c>
      <c r="X132" s="358">
        <v>2881.47</v>
      </c>
      <c r="Y132" s="359">
        <f>ROUND(IF(X356=0, 0, X132/X356),5)</f>
        <v>1.6000000000000001E-4</v>
      </c>
      <c r="Z132" s="358">
        <v>125.28</v>
      </c>
      <c r="AA132" s="358">
        <v>2598.06</v>
      </c>
      <c r="AB132" s="358">
        <v>283.41000000000003</v>
      </c>
      <c r="AC132" s="379">
        <v>41</v>
      </c>
      <c r="AD132" s="377">
        <v>5137.18</v>
      </c>
      <c r="AE132" s="378">
        <f>ROUND(IF(AD356=0, 0, AD132/AD356),5)</f>
        <v>3.2000000000000003E-4</v>
      </c>
      <c r="AF132" s="377">
        <v>125.3</v>
      </c>
      <c r="AG132" s="377">
        <v>4631.32</v>
      </c>
      <c r="AH132" s="377">
        <v>505.86</v>
      </c>
      <c r="AI132" s="398">
        <v>28</v>
      </c>
      <c r="AJ132" s="396">
        <v>3508.82</v>
      </c>
      <c r="AK132" s="397">
        <f>ROUND(IF(AJ356=0, 0, AJ132/AJ356),5)</f>
        <v>1.9000000000000001E-4</v>
      </c>
      <c r="AL132" s="396">
        <v>125.32</v>
      </c>
      <c r="AM132" s="396">
        <v>3162.86</v>
      </c>
      <c r="AN132" s="396">
        <v>345.96</v>
      </c>
      <c r="AO132" s="415">
        <v>38</v>
      </c>
      <c r="AP132" s="416">
        <v>3879.14</v>
      </c>
      <c r="AQ132" s="417">
        <f>ROUND(IF(AP356=0, 0, AP132/AP356),5)</f>
        <v>1.9000000000000001E-4</v>
      </c>
      <c r="AR132" s="416">
        <v>102.08</v>
      </c>
      <c r="AS132" s="416">
        <v>4292.45</v>
      </c>
      <c r="AT132" s="416">
        <v>-413.31</v>
      </c>
      <c r="AU132" s="439">
        <v>53</v>
      </c>
      <c r="AV132" s="437">
        <v>6515.96</v>
      </c>
      <c r="AW132" s="438">
        <f>ROUND(IF(AV356=0, 0, AV132/AV356),5)</f>
        <v>3.6000000000000002E-4</v>
      </c>
      <c r="AX132" s="437">
        <v>122.94</v>
      </c>
      <c r="AY132" s="437">
        <v>5986.83</v>
      </c>
      <c r="AZ132" s="437">
        <v>529.13</v>
      </c>
      <c r="BA132" s="456">
        <v>0</v>
      </c>
      <c r="BB132" s="457">
        <v>0</v>
      </c>
      <c r="BC132" s="458">
        <f>ROUND(IF(BB356=0, 0, BB132/BB356),5)</f>
        <v>0</v>
      </c>
      <c r="BD132" s="457">
        <v>0</v>
      </c>
      <c r="BE132" s="457">
        <v>0</v>
      </c>
      <c r="BF132" s="457">
        <v>0</v>
      </c>
      <c r="BG132" s="478">
        <v>0</v>
      </c>
      <c r="BH132" s="478">
        <v>0</v>
      </c>
      <c r="BI132" s="479">
        <f>ROUND(IF(BH356=0, 0, BH132/BH356),5)</f>
        <v>0</v>
      </c>
      <c r="BJ132" s="478">
        <v>0</v>
      </c>
      <c r="BK132" s="478">
        <v>0</v>
      </c>
      <c r="BL132" s="478">
        <v>0</v>
      </c>
      <c r="BM132" s="6">
        <f t="shared" si="5"/>
        <v>278</v>
      </c>
      <c r="BN132" s="6">
        <f t="shared" si="5"/>
        <v>33791.800000000003</v>
      </c>
      <c r="BO132" s="8">
        <f>ROUND(IF(BN356=0, 0, BN132/BN356),5)</f>
        <v>2.1000000000000001E-4</v>
      </c>
      <c r="BP132" s="6">
        <v>121.55</v>
      </c>
      <c r="BQ132" s="6">
        <f t="shared" si="6"/>
        <v>58273.78</v>
      </c>
      <c r="BR132" s="6">
        <v>-24481.98</v>
      </c>
    </row>
    <row r="133" spans="1:70" x14ac:dyDescent="0.25">
      <c r="A133" s="2"/>
      <c r="B133" s="2"/>
      <c r="C133" s="2"/>
      <c r="D133" s="2" t="s">
        <v>116</v>
      </c>
      <c r="E133" s="300">
        <v>2</v>
      </c>
      <c r="F133" s="298">
        <v>393.9</v>
      </c>
      <c r="G133" s="299">
        <f>ROUND(IF(F356=0, 0, F133/F356),5)</f>
        <v>2.0000000000000002E-5</v>
      </c>
      <c r="H133" s="298">
        <v>196.95</v>
      </c>
      <c r="I133" s="298">
        <v>166.67</v>
      </c>
      <c r="J133" s="298">
        <v>227.23</v>
      </c>
      <c r="K133" s="319">
        <v>17</v>
      </c>
      <c r="L133" s="317">
        <v>3353.84</v>
      </c>
      <c r="M133" s="318">
        <f>ROUND(IF(L356=0, 0, L133/L356),5)</f>
        <v>3.2000000000000003E-4</v>
      </c>
      <c r="N133" s="317">
        <v>197.28</v>
      </c>
      <c r="O133" s="317">
        <v>1416.67</v>
      </c>
      <c r="P133" s="317">
        <v>1937.17</v>
      </c>
      <c r="Q133" s="336">
        <v>20</v>
      </c>
      <c r="R133" s="337">
        <v>3985.2</v>
      </c>
      <c r="S133" s="338">
        <f>ROUND(IF(R356=0, 0, R133/R356),5)</f>
        <v>1.9000000000000001E-4</v>
      </c>
      <c r="T133" s="337">
        <v>199.26</v>
      </c>
      <c r="U133" s="337">
        <v>1666.66</v>
      </c>
      <c r="V133" s="337">
        <v>2318.54</v>
      </c>
      <c r="W133" s="358">
        <v>0</v>
      </c>
      <c r="X133" s="358">
        <v>0</v>
      </c>
      <c r="Y133" s="359">
        <f>ROUND(IF(X356=0, 0, X133/X356),5)</f>
        <v>0</v>
      </c>
      <c r="Z133" s="358">
        <v>0</v>
      </c>
      <c r="AA133" s="358">
        <v>0</v>
      </c>
      <c r="AB133" s="358">
        <v>0</v>
      </c>
      <c r="AC133" s="379">
        <v>12</v>
      </c>
      <c r="AD133" s="377">
        <v>2388.15</v>
      </c>
      <c r="AE133" s="378">
        <f>ROUND(IF(AD356=0, 0, AD133/AD356),5)</f>
        <v>1.4999999999999999E-4</v>
      </c>
      <c r="AF133" s="377">
        <v>199.01</v>
      </c>
      <c r="AG133" s="377">
        <v>1000</v>
      </c>
      <c r="AH133" s="377">
        <v>1388.15</v>
      </c>
      <c r="AI133" s="398">
        <v>1</v>
      </c>
      <c r="AJ133" s="396">
        <v>200.64</v>
      </c>
      <c r="AK133" s="397">
        <f>ROUND(IF(AJ356=0, 0, AJ133/AJ356),5)</f>
        <v>1.0000000000000001E-5</v>
      </c>
      <c r="AL133" s="396">
        <v>200.64</v>
      </c>
      <c r="AM133" s="396">
        <v>83.33</v>
      </c>
      <c r="AN133" s="396">
        <v>117.31</v>
      </c>
      <c r="AO133" s="415">
        <v>4</v>
      </c>
      <c r="AP133" s="416">
        <v>600.01</v>
      </c>
      <c r="AQ133" s="417">
        <f>ROUND(IF(AP356=0, 0, AP133/AP356),5)</f>
        <v>3.0000000000000001E-5</v>
      </c>
      <c r="AR133" s="416">
        <v>150</v>
      </c>
      <c r="AS133" s="416">
        <v>333.33</v>
      </c>
      <c r="AT133" s="416">
        <v>266.68</v>
      </c>
      <c r="AU133" s="439">
        <v>22</v>
      </c>
      <c r="AV133" s="437">
        <v>4375.03</v>
      </c>
      <c r="AW133" s="438">
        <f>ROUND(IF(AV356=0, 0, AV133/AV356),5)</f>
        <v>2.4000000000000001E-4</v>
      </c>
      <c r="AX133" s="437">
        <v>198.87</v>
      </c>
      <c r="AY133" s="437">
        <v>1833.33</v>
      </c>
      <c r="AZ133" s="437">
        <v>2541.6999999999998</v>
      </c>
      <c r="BA133" s="456">
        <v>0</v>
      </c>
      <c r="BB133" s="457">
        <v>0</v>
      </c>
      <c r="BC133" s="458">
        <f>ROUND(IF(BB356=0, 0, BB133/BB356),5)</f>
        <v>0</v>
      </c>
      <c r="BD133" s="457">
        <v>0</v>
      </c>
      <c r="BE133" s="457">
        <v>0</v>
      </c>
      <c r="BF133" s="457">
        <v>0</v>
      </c>
      <c r="BG133" s="478">
        <v>0</v>
      </c>
      <c r="BH133" s="478">
        <v>0</v>
      </c>
      <c r="BI133" s="479">
        <f>ROUND(IF(BH356=0, 0, BH133/BH356),5)</f>
        <v>0</v>
      </c>
      <c r="BJ133" s="478">
        <v>0</v>
      </c>
      <c r="BK133" s="478">
        <v>0</v>
      </c>
      <c r="BL133" s="478">
        <v>0</v>
      </c>
      <c r="BM133" s="6">
        <f t="shared" si="5"/>
        <v>78</v>
      </c>
      <c r="BN133" s="6">
        <f t="shared" si="5"/>
        <v>15296.77</v>
      </c>
      <c r="BO133" s="8">
        <f>ROUND(IF(BN356=0, 0, BN133/BN356),5)</f>
        <v>9.0000000000000006E-5</v>
      </c>
      <c r="BP133" s="6">
        <v>196.11</v>
      </c>
      <c r="BQ133" s="6">
        <f t="shared" si="6"/>
        <v>6499.99</v>
      </c>
      <c r="BR133" s="6">
        <v>8796.7800000000007</v>
      </c>
    </row>
    <row r="134" spans="1:70" x14ac:dyDescent="0.25">
      <c r="A134" s="2"/>
      <c r="B134" s="2"/>
      <c r="C134" s="2"/>
      <c r="D134" s="2" t="s">
        <v>117</v>
      </c>
      <c r="E134" s="300">
        <v>4</v>
      </c>
      <c r="F134" s="298">
        <v>73050</v>
      </c>
      <c r="G134" s="299">
        <f>ROUND(IF(F356=0, 0, F134/F356),5)</f>
        <v>4.2300000000000003E-3</v>
      </c>
      <c r="H134" s="298">
        <v>18262.5</v>
      </c>
      <c r="I134" s="298">
        <v>20000</v>
      </c>
      <c r="J134" s="298">
        <v>53050</v>
      </c>
      <c r="K134" s="317">
        <v>0</v>
      </c>
      <c r="L134" s="317">
        <v>0</v>
      </c>
      <c r="M134" s="318">
        <f>ROUND(IF(L356=0, 0, L134/L356),5)</f>
        <v>0</v>
      </c>
      <c r="N134" s="317">
        <v>0</v>
      </c>
      <c r="O134" s="317">
        <v>0</v>
      </c>
      <c r="P134" s="317">
        <v>0</v>
      </c>
      <c r="Q134" s="336">
        <v>0</v>
      </c>
      <c r="R134" s="337">
        <v>0</v>
      </c>
      <c r="S134" s="338">
        <f>ROUND(IF(R356=0, 0, R134/R356),5)</f>
        <v>0</v>
      </c>
      <c r="T134" s="337">
        <v>0</v>
      </c>
      <c r="U134" s="337">
        <v>0</v>
      </c>
      <c r="V134" s="337">
        <v>0</v>
      </c>
      <c r="W134" s="358">
        <v>0</v>
      </c>
      <c r="X134" s="358">
        <v>0</v>
      </c>
      <c r="Y134" s="359">
        <f>ROUND(IF(X356=0, 0, X134/X356),5)</f>
        <v>0</v>
      </c>
      <c r="Z134" s="358">
        <v>0</v>
      </c>
      <c r="AA134" s="358">
        <v>0</v>
      </c>
      <c r="AB134" s="358">
        <v>0</v>
      </c>
      <c r="AC134" s="377">
        <v>0</v>
      </c>
      <c r="AD134" s="377">
        <v>0</v>
      </c>
      <c r="AE134" s="378">
        <f>ROUND(IF(AD356=0, 0, AD134/AD356),5)</f>
        <v>0</v>
      </c>
      <c r="AF134" s="377">
        <v>0</v>
      </c>
      <c r="AG134" s="377">
        <v>0</v>
      </c>
      <c r="AH134" s="377">
        <v>0</v>
      </c>
      <c r="AI134" s="396">
        <v>0</v>
      </c>
      <c r="AJ134" s="396">
        <v>0</v>
      </c>
      <c r="AK134" s="397">
        <f>ROUND(IF(AJ356=0, 0, AJ134/AJ356),5)</f>
        <v>0</v>
      </c>
      <c r="AL134" s="396">
        <v>0</v>
      </c>
      <c r="AM134" s="396">
        <v>0</v>
      </c>
      <c r="AN134" s="396">
        <v>0</v>
      </c>
      <c r="AO134" s="415">
        <v>0</v>
      </c>
      <c r="AP134" s="416">
        <v>0</v>
      </c>
      <c r="AQ134" s="417">
        <f>ROUND(IF(AP356=0, 0, AP134/AP356),5)</f>
        <v>0</v>
      </c>
      <c r="AR134" s="416">
        <v>0</v>
      </c>
      <c r="AS134" s="416">
        <v>0</v>
      </c>
      <c r="AT134" s="416">
        <v>0</v>
      </c>
      <c r="AU134" s="437">
        <v>0</v>
      </c>
      <c r="AV134" s="437">
        <v>0</v>
      </c>
      <c r="AW134" s="438">
        <f>ROUND(IF(AV356=0, 0, AV134/AV356),5)</f>
        <v>0</v>
      </c>
      <c r="AX134" s="437">
        <v>0</v>
      </c>
      <c r="AY134" s="437">
        <v>0</v>
      </c>
      <c r="AZ134" s="437">
        <v>0</v>
      </c>
      <c r="BA134" s="456">
        <v>0</v>
      </c>
      <c r="BB134" s="457">
        <v>0</v>
      </c>
      <c r="BC134" s="458">
        <f>ROUND(IF(BB356=0, 0, BB134/BB356),5)</f>
        <v>0</v>
      </c>
      <c r="BD134" s="457">
        <v>0</v>
      </c>
      <c r="BE134" s="457">
        <v>0</v>
      </c>
      <c r="BF134" s="457">
        <v>0</v>
      </c>
      <c r="BG134" s="478">
        <v>0</v>
      </c>
      <c r="BH134" s="478">
        <v>0</v>
      </c>
      <c r="BI134" s="479">
        <f>ROUND(IF(BH356=0, 0, BH134/BH356),5)</f>
        <v>0</v>
      </c>
      <c r="BJ134" s="478">
        <v>0</v>
      </c>
      <c r="BK134" s="478">
        <v>0</v>
      </c>
      <c r="BL134" s="478">
        <v>0</v>
      </c>
      <c r="BM134" s="6">
        <f t="shared" si="5"/>
        <v>4</v>
      </c>
      <c r="BN134" s="6">
        <f t="shared" si="5"/>
        <v>73050</v>
      </c>
      <c r="BO134" s="8">
        <f>ROUND(IF(BN356=0, 0, BN134/BN356),5)</f>
        <v>4.4999999999999999E-4</v>
      </c>
      <c r="BP134" s="6">
        <v>18262.5</v>
      </c>
      <c r="BQ134" s="6">
        <f t="shared" si="6"/>
        <v>20000</v>
      </c>
      <c r="BR134" s="6">
        <v>53050</v>
      </c>
    </row>
    <row r="135" spans="1:70" x14ac:dyDescent="0.25">
      <c r="A135" s="2"/>
      <c r="B135" s="2"/>
      <c r="C135" s="2"/>
      <c r="D135" s="2" t="s">
        <v>525</v>
      </c>
      <c r="E135" s="298">
        <v>0</v>
      </c>
      <c r="F135" s="298">
        <v>0</v>
      </c>
      <c r="G135" s="299">
        <f>ROUND(IF(F356=0, 0, F135/F356),5)</f>
        <v>0</v>
      </c>
      <c r="H135" s="298">
        <v>0</v>
      </c>
      <c r="I135" s="298">
        <v>0</v>
      </c>
      <c r="J135" s="298">
        <v>0</v>
      </c>
      <c r="K135" s="317">
        <v>0</v>
      </c>
      <c r="L135" s="317">
        <v>0</v>
      </c>
      <c r="M135" s="318">
        <f>ROUND(IF(L356=0, 0, L135/L356),5)</f>
        <v>0</v>
      </c>
      <c r="N135" s="317">
        <v>0</v>
      </c>
      <c r="O135" s="317">
        <v>0</v>
      </c>
      <c r="P135" s="317">
        <v>0</v>
      </c>
      <c r="Q135" s="336">
        <v>0</v>
      </c>
      <c r="R135" s="337">
        <v>0</v>
      </c>
      <c r="S135" s="338">
        <f>ROUND(IF(R356=0, 0, R135/R356),5)</f>
        <v>0</v>
      </c>
      <c r="T135" s="337">
        <v>0</v>
      </c>
      <c r="U135" s="337">
        <v>0</v>
      </c>
      <c r="V135" s="337">
        <v>0</v>
      </c>
      <c r="W135" s="358">
        <v>0</v>
      </c>
      <c r="X135" s="358">
        <v>0</v>
      </c>
      <c r="Y135" s="359">
        <f>ROUND(IF(X356=0, 0, X135/X356),5)</f>
        <v>0</v>
      </c>
      <c r="Z135" s="358">
        <v>0</v>
      </c>
      <c r="AA135" s="358">
        <v>0</v>
      </c>
      <c r="AB135" s="358">
        <v>0</v>
      </c>
      <c r="AC135" s="377">
        <v>0</v>
      </c>
      <c r="AD135" s="377">
        <v>0</v>
      </c>
      <c r="AE135" s="378">
        <f>ROUND(IF(AD356=0, 0, AD135/AD356),5)</f>
        <v>0</v>
      </c>
      <c r="AF135" s="377">
        <v>0</v>
      </c>
      <c r="AG135" s="377">
        <v>0</v>
      </c>
      <c r="AH135" s="377">
        <v>0</v>
      </c>
      <c r="AI135" s="396">
        <v>0</v>
      </c>
      <c r="AJ135" s="396">
        <v>0</v>
      </c>
      <c r="AK135" s="397">
        <f>ROUND(IF(AJ356=0, 0, AJ135/AJ356),5)</f>
        <v>0</v>
      </c>
      <c r="AL135" s="396">
        <v>0</v>
      </c>
      <c r="AM135" s="396">
        <v>0</v>
      </c>
      <c r="AN135" s="396">
        <v>0</v>
      </c>
      <c r="AO135" s="415">
        <v>0</v>
      </c>
      <c r="AP135" s="416">
        <v>0</v>
      </c>
      <c r="AQ135" s="417">
        <f>ROUND(IF(AP356=0, 0, AP135/AP356),5)</f>
        <v>0</v>
      </c>
      <c r="AR135" s="416">
        <v>0</v>
      </c>
      <c r="AS135" s="416">
        <v>0</v>
      </c>
      <c r="AT135" s="416">
        <v>0</v>
      </c>
      <c r="AU135" s="437">
        <v>0</v>
      </c>
      <c r="AV135" s="437">
        <v>0</v>
      </c>
      <c r="AW135" s="438">
        <f>ROUND(IF(AV356=0, 0, AV135/AV356),5)</f>
        <v>0</v>
      </c>
      <c r="AX135" s="437">
        <v>0</v>
      </c>
      <c r="AY135" s="437">
        <v>0</v>
      </c>
      <c r="AZ135" s="437">
        <v>0</v>
      </c>
      <c r="BA135" s="456">
        <v>2</v>
      </c>
      <c r="BB135" s="457">
        <v>1076.8499999999999</v>
      </c>
      <c r="BC135" s="458">
        <f>ROUND(IF(BB356=0, 0, BB135/BB356),5)</f>
        <v>8.0000000000000007E-5</v>
      </c>
      <c r="BD135" s="457">
        <v>538.42999999999995</v>
      </c>
      <c r="BE135" s="457">
        <v>500</v>
      </c>
      <c r="BF135" s="457">
        <v>576.85</v>
      </c>
      <c r="BG135" s="478">
        <v>0</v>
      </c>
      <c r="BH135" s="478">
        <v>0</v>
      </c>
      <c r="BI135" s="479">
        <f>ROUND(IF(BH356=0, 0, BH135/BH356),5)</f>
        <v>0</v>
      </c>
      <c r="BJ135" s="478">
        <v>0</v>
      </c>
      <c r="BK135" s="478">
        <v>0</v>
      </c>
      <c r="BL135" s="478">
        <v>0</v>
      </c>
      <c r="BM135" s="6">
        <f t="shared" si="5"/>
        <v>2</v>
      </c>
      <c r="BN135" s="6">
        <f t="shared" si="5"/>
        <v>1076.8499999999999</v>
      </c>
      <c r="BO135" s="8">
        <f>ROUND(IF(BN356=0, 0, BN135/BN356),5)</f>
        <v>1.0000000000000001E-5</v>
      </c>
      <c r="BP135" s="6">
        <v>538.42999999999995</v>
      </c>
      <c r="BQ135" s="6">
        <f t="shared" si="6"/>
        <v>500</v>
      </c>
      <c r="BR135" s="6">
        <v>576.85</v>
      </c>
    </row>
    <row r="136" spans="1:70" x14ac:dyDescent="0.25">
      <c r="A136" s="2"/>
      <c r="B136" s="2"/>
      <c r="C136" s="2"/>
      <c r="D136" s="2" t="s">
        <v>118</v>
      </c>
      <c r="E136" s="300">
        <v>8</v>
      </c>
      <c r="F136" s="298">
        <v>2978.81</v>
      </c>
      <c r="G136" s="299">
        <f>ROUND(IF(F356=0, 0, F136/F356),5)</f>
        <v>1.7000000000000001E-4</v>
      </c>
      <c r="H136" s="298">
        <v>372.35</v>
      </c>
      <c r="I136" s="298">
        <v>1600</v>
      </c>
      <c r="J136" s="298">
        <v>1378.81</v>
      </c>
      <c r="K136" s="317">
        <v>0</v>
      </c>
      <c r="L136" s="317">
        <v>0</v>
      </c>
      <c r="M136" s="318">
        <f>ROUND(IF(L356=0, 0, L136/L356),5)</f>
        <v>0</v>
      </c>
      <c r="N136" s="317">
        <v>0</v>
      </c>
      <c r="O136" s="317">
        <v>0</v>
      </c>
      <c r="P136" s="317">
        <v>0</v>
      </c>
      <c r="Q136" s="336">
        <v>0</v>
      </c>
      <c r="R136" s="337">
        <v>0</v>
      </c>
      <c r="S136" s="338">
        <f>ROUND(IF(R356=0, 0, R136/R356),5)</f>
        <v>0</v>
      </c>
      <c r="T136" s="337">
        <v>0</v>
      </c>
      <c r="U136" s="337">
        <v>0</v>
      </c>
      <c r="V136" s="337">
        <v>0</v>
      </c>
      <c r="W136" s="358">
        <v>0</v>
      </c>
      <c r="X136" s="358">
        <v>0</v>
      </c>
      <c r="Y136" s="359">
        <f>ROUND(IF(X356=0, 0, X136/X356),5)</f>
        <v>0</v>
      </c>
      <c r="Z136" s="358">
        <v>0</v>
      </c>
      <c r="AA136" s="358">
        <v>0</v>
      </c>
      <c r="AB136" s="358">
        <v>0</v>
      </c>
      <c r="AC136" s="377">
        <v>0</v>
      </c>
      <c r="AD136" s="377">
        <v>0</v>
      </c>
      <c r="AE136" s="378">
        <f>ROUND(IF(AD356=0, 0, AD136/AD356),5)</f>
        <v>0</v>
      </c>
      <c r="AF136" s="377">
        <v>0</v>
      </c>
      <c r="AG136" s="377">
        <v>0</v>
      </c>
      <c r="AH136" s="377">
        <v>0</v>
      </c>
      <c r="AI136" s="396">
        <v>0</v>
      </c>
      <c r="AJ136" s="396">
        <v>0</v>
      </c>
      <c r="AK136" s="397">
        <f>ROUND(IF(AJ356=0, 0, AJ136/AJ356),5)</f>
        <v>0</v>
      </c>
      <c r="AL136" s="396">
        <v>0</v>
      </c>
      <c r="AM136" s="396">
        <v>0</v>
      </c>
      <c r="AN136" s="396">
        <v>0</v>
      </c>
      <c r="AO136" s="415">
        <v>0</v>
      </c>
      <c r="AP136" s="416">
        <v>0</v>
      </c>
      <c r="AQ136" s="417">
        <f>ROUND(IF(AP356=0, 0, AP136/AP356),5)</f>
        <v>0</v>
      </c>
      <c r="AR136" s="416">
        <v>0</v>
      </c>
      <c r="AS136" s="416">
        <v>0</v>
      </c>
      <c r="AT136" s="416">
        <v>0</v>
      </c>
      <c r="AU136" s="437">
        <v>0</v>
      </c>
      <c r="AV136" s="437">
        <v>0</v>
      </c>
      <c r="AW136" s="438">
        <f>ROUND(IF(AV356=0, 0, AV136/AV356),5)</f>
        <v>0</v>
      </c>
      <c r="AX136" s="437">
        <v>0</v>
      </c>
      <c r="AY136" s="437">
        <v>0</v>
      </c>
      <c r="AZ136" s="437">
        <v>0</v>
      </c>
      <c r="BA136" s="456">
        <v>0</v>
      </c>
      <c r="BB136" s="457">
        <v>0</v>
      </c>
      <c r="BC136" s="458">
        <f>ROUND(IF(BB356=0, 0, BB136/BB356),5)</f>
        <v>0</v>
      </c>
      <c r="BD136" s="457">
        <v>0</v>
      </c>
      <c r="BE136" s="457">
        <v>0</v>
      </c>
      <c r="BF136" s="457">
        <v>0</v>
      </c>
      <c r="BG136" s="478">
        <v>0</v>
      </c>
      <c r="BH136" s="478">
        <v>0</v>
      </c>
      <c r="BI136" s="479">
        <f>ROUND(IF(BH356=0, 0, BH136/BH356),5)</f>
        <v>0</v>
      </c>
      <c r="BJ136" s="478">
        <v>0</v>
      </c>
      <c r="BK136" s="478">
        <v>0</v>
      </c>
      <c r="BL136" s="478">
        <v>0</v>
      </c>
      <c r="BM136" s="6">
        <f t="shared" si="5"/>
        <v>8</v>
      </c>
      <c r="BN136" s="6">
        <f t="shared" si="5"/>
        <v>2978.81</v>
      </c>
      <c r="BO136" s="8">
        <f>ROUND(IF(BN356=0, 0, BN136/BN356),5)</f>
        <v>2.0000000000000002E-5</v>
      </c>
      <c r="BP136" s="6">
        <v>372.35</v>
      </c>
      <c r="BQ136" s="6">
        <f t="shared" si="6"/>
        <v>1600</v>
      </c>
      <c r="BR136" s="6">
        <v>1378.81</v>
      </c>
    </row>
    <row r="137" spans="1:70" x14ac:dyDescent="0.25">
      <c r="A137" s="2"/>
      <c r="B137" s="2"/>
      <c r="C137" s="2"/>
      <c r="D137" s="2" t="s">
        <v>119</v>
      </c>
      <c r="E137" s="300">
        <v>13</v>
      </c>
      <c r="F137" s="298">
        <v>5655.03</v>
      </c>
      <c r="G137" s="299">
        <f>ROUND(IF(F356=0, 0, F137/F356),5)</f>
        <v>3.3E-4</v>
      </c>
      <c r="H137" s="298">
        <v>435</v>
      </c>
      <c r="I137" s="298">
        <v>2236.29</v>
      </c>
      <c r="J137" s="298">
        <v>3418.74</v>
      </c>
      <c r="K137" s="317">
        <v>0</v>
      </c>
      <c r="L137" s="317">
        <v>0</v>
      </c>
      <c r="M137" s="318">
        <f>ROUND(IF(L356=0, 0, L137/L356),5)</f>
        <v>0</v>
      </c>
      <c r="N137" s="317">
        <v>0</v>
      </c>
      <c r="O137" s="317">
        <v>0</v>
      </c>
      <c r="P137" s="317">
        <v>0</v>
      </c>
      <c r="Q137" s="336">
        <v>0</v>
      </c>
      <c r="R137" s="337">
        <v>0</v>
      </c>
      <c r="S137" s="338">
        <f>ROUND(IF(R356=0, 0, R137/R356),5)</f>
        <v>0</v>
      </c>
      <c r="T137" s="337">
        <v>0</v>
      </c>
      <c r="U137" s="337">
        <v>0</v>
      </c>
      <c r="V137" s="337">
        <v>0</v>
      </c>
      <c r="W137" s="358">
        <v>0</v>
      </c>
      <c r="X137" s="358">
        <v>0</v>
      </c>
      <c r="Y137" s="359">
        <f>ROUND(IF(X356=0, 0, X137/X356),5)</f>
        <v>0</v>
      </c>
      <c r="Z137" s="358">
        <v>0</v>
      </c>
      <c r="AA137" s="358">
        <v>0</v>
      </c>
      <c r="AB137" s="358">
        <v>0</v>
      </c>
      <c r="AC137" s="377">
        <v>0</v>
      </c>
      <c r="AD137" s="377">
        <v>0</v>
      </c>
      <c r="AE137" s="378">
        <f>ROUND(IF(AD356=0, 0, AD137/AD356),5)</f>
        <v>0</v>
      </c>
      <c r="AF137" s="377">
        <v>0</v>
      </c>
      <c r="AG137" s="377">
        <v>0</v>
      </c>
      <c r="AH137" s="377">
        <v>0</v>
      </c>
      <c r="AI137" s="396">
        <v>0</v>
      </c>
      <c r="AJ137" s="396">
        <v>0</v>
      </c>
      <c r="AK137" s="397">
        <f>ROUND(IF(AJ356=0, 0, AJ137/AJ356),5)</f>
        <v>0</v>
      </c>
      <c r="AL137" s="396">
        <v>0</v>
      </c>
      <c r="AM137" s="396">
        <v>155.96</v>
      </c>
      <c r="AN137" s="396">
        <v>-155.96</v>
      </c>
      <c r="AO137" s="415">
        <v>0</v>
      </c>
      <c r="AP137" s="416">
        <v>0</v>
      </c>
      <c r="AQ137" s="417">
        <f>ROUND(IF(AP356=0, 0, AP137/AP356),5)</f>
        <v>0</v>
      </c>
      <c r="AR137" s="416">
        <v>0</v>
      </c>
      <c r="AS137" s="416">
        <v>0</v>
      </c>
      <c r="AT137" s="416">
        <v>0</v>
      </c>
      <c r="AU137" s="437">
        <v>0</v>
      </c>
      <c r="AV137" s="437">
        <v>0</v>
      </c>
      <c r="AW137" s="438">
        <f>ROUND(IF(AV356=0, 0, AV137/AV356),5)</f>
        <v>0</v>
      </c>
      <c r="AX137" s="437">
        <v>0</v>
      </c>
      <c r="AY137" s="437">
        <v>0</v>
      </c>
      <c r="AZ137" s="437">
        <v>0</v>
      </c>
      <c r="BA137" s="456">
        <v>0</v>
      </c>
      <c r="BB137" s="457">
        <v>0</v>
      </c>
      <c r="BC137" s="458">
        <f>ROUND(IF(BB356=0, 0, BB137/BB356),5)</f>
        <v>0</v>
      </c>
      <c r="BD137" s="457">
        <v>0</v>
      </c>
      <c r="BE137" s="457">
        <v>0</v>
      </c>
      <c r="BF137" s="457">
        <v>0</v>
      </c>
      <c r="BG137" s="478">
        <v>0</v>
      </c>
      <c r="BH137" s="478">
        <v>0</v>
      </c>
      <c r="BI137" s="479">
        <f>ROUND(IF(BH356=0, 0, BH137/BH356),5)</f>
        <v>0</v>
      </c>
      <c r="BJ137" s="478">
        <v>0</v>
      </c>
      <c r="BK137" s="478">
        <v>0</v>
      </c>
      <c r="BL137" s="478">
        <v>0</v>
      </c>
      <c r="BM137" s="6">
        <f t="shared" si="5"/>
        <v>13</v>
      </c>
      <c r="BN137" s="6">
        <f t="shared" si="5"/>
        <v>5655.03</v>
      </c>
      <c r="BO137" s="8">
        <f>ROUND(IF(BN356=0, 0, BN137/BN356),5)</f>
        <v>3.0000000000000001E-5</v>
      </c>
      <c r="BP137" s="6">
        <v>435</v>
      </c>
      <c r="BQ137" s="6">
        <f t="shared" si="6"/>
        <v>2392.25</v>
      </c>
      <c r="BR137" s="6">
        <v>3262.78</v>
      </c>
    </row>
    <row r="138" spans="1:70" x14ac:dyDescent="0.25">
      <c r="A138" s="2"/>
      <c r="B138" s="2"/>
      <c r="C138" s="2"/>
      <c r="D138" s="2" t="s">
        <v>120</v>
      </c>
      <c r="E138" s="300">
        <v>2</v>
      </c>
      <c r="F138" s="298">
        <v>745.42</v>
      </c>
      <c r="G138" s="299">
        <f>ROUND(IF(F356=0, 0, F138/F356),5)</f>
        <v>4.0000000000000003E-5</v>
      </c>
      <c r="H138" s="298">
        <v>372.71</v>
      </c>
      <c r="I138" s="298">
        <v>200.89</v>
      </c>
      <c r="J138" s="298">
        <v>544.53</v>
      </c>
      <c r="K138" s="317">
        <v>0</v>
      </c>
      <c r="L138" s="317">
        <v>0</v>
      </c>
      <c r="M138" s="318">
        <f>ROUND(IF(L356=0, 0, L138/L356),5)</f>
        <v>0</v>
      </c>
      <c r="N138" s="317">
        <v>0</v>
      </c>
      <c r="O138" s="317">
        <v>0</v>
      </c>
      <c r="P138" s="317">
        <v>0</v>
      </c>
      <c r="Q138" s="336">
        <v>0</v>
      </c>
      <c r="R138" s="337">
        <v>0</v>
      </c>
      <c r="S138" s="338">
        <f>ROUND(IF(R356=0, 0, R138/R356),5)</f>
        <v>0</v>
      </c>
      <c r="T138" s="337">
        <v>0</v>
      </c>
      <c r="U138" s="337">
        <v>0</v>
      </c>
      <c r="V138" s="337">
        <v>0</v>
      </c>
      <c r="W138" s="360">
        <v>1</v>
      </c>
      <c r="X138" s="358">
        <v>375.84</v>
      </c>
      <c r="Y138" s="359">
        <f>ROUND(IF(X356=0, 0, X138/X356),5)</f>
        <v>2.0000000000000002E-5</v>
      </c>
      <c r="Z138" s="358">
        <v>375.84</v>
      </c>
      <c r="AA138" s="358">
        <v>100.44</v>
      </c>
      <c r="AB138" s="358">
        <v>275.39999999999998</v>
      </c>
      <c r="AC138" s="377">
        <v>0</v>
      </c>
      <c r="AD138" s="377">
        <v>0</v>
      </c>
      <c r="AE138" s="378">
        <f>ROUND(IF(AD356=0, 0, AD138/AD356),5)</f>
        <v>0</v>
      </c>
      <c r="AF138" s="377">
        <v>0</v>
      </c>
      <c r="AG138" s="377">
        <v>0</v>
      </c>
      <c r="AH138" s="377">
        <v>0</v>
      </c>
      <c r="AI138" s="396">
        <v>0</v>
      </c>
      <c r="AJ138" s="396">
        <v>0</v>
      </c>
      <c r="AK138" s="397">
        <f>ROUND(IF(AJ356=0, 0, AJ138/AJ356),5)</f>
        <v>0</v>
      </c>
      <c r="AL138" s="396">
        <v>0</v>
      </c>
      <c r="AM138" s="396">
        <v>49.11</v>
      </c>
      <c r="AN138" s="396">
        <v>-49.11</v>
      </c>
      <c r="AO138" s="415">
        <v>7</v>
      </c>
      <c r="AP138" s="416">
        <v>2528.4899999999998</v>
      </c>
      <c r="AQ138" s="417">
        <f>ROUND(IF(AP356=0, 0, AP138/AP356),5)</f>
        <v>1.2999999999999999E-4</v>
      </c>
      <c r="AR138" s="416">
        <v>361.21</v>
      </c>
      <c r="AS138" s="416">
        <v>710.93</v>
      </c>
      <c r="AT138" s="416">
        <v>1817.56</v>
      </c>
      <c r="AU138" s="437">
        <v>0</v>
      </c>
      <c r="AV138" s="437">
        <v>0</v>
      </c>
      <c r="AW138" s="438">
        <f>ROUND(IF(AV356=0, 0, AV138/AV356),5)</f>
        <v>0</v>
      </c>
      <c r="AX138" s="437">
        <v>0</v>
      </c>
      <c r="AY138" s="437">
        <v>0</v>
      </c>
      <c r="AZ138" s="437">
        <v>0</v>
      </c>
      <c r="BA138" s="456">
        <v>16</v>
      </c>
      <c r="BB138" s="457">
        <v>6025.55</v>
      </c>
      <c r="BC138" s="458">
        <f>ROUND(IF(BB356=0, 0, BB138/BB356),5)</f>
        <v>4.2999999999999999E-4</v>
      </c>
      <c r="BD138" s="457">
        <v>376.6</v>
      </c>
      <c r="BE138" s="457">
        <v>1477.45</v>
      </c>
      <c r="BF138" s="457">
        <v>4548.1000000000004</v>
      </c>
      <c r="BG138" s="480">
        <v>0</v>
      </c>
      <c r="BH138" s="478">
        <v>0</v>
      </c>
      <c r="BI138" s="479">
        <f>ROUND(IF(BH356=0, 0, BH138/BH356),5)</f>
        <v>0</v>
      </c>
      <c r="BJ138" s="478">
        <v>0</v>
      </c>
      <c r="BK138" s="478">
        <v>0</v>
      </c>
      <c r="BL138" s="478">
        <v>0</v>
      </c>
      <c r="BM138" s="6">
        <f t="shared" si="5"/>
        <v>26</v>
      </c>
      <c r="BN138" s="6">
        <f t="shared" si="5"/>
        <v>9675.2999999999993</v>
      </c>
      <c r="BO138" s="8">
        <f>ROUND(IF(BN356=0, 0, BN138/BN356),5)</f>
        <v>6.0000000000000002E-5</v>
      </c>
      <c r="BP138" s="6">
        <v>372.13</v>
      </c>
      <c r="BQ138" s="6">
        <f t="shared" si="6"/>
        <v>2538.8200000000002</v>
      </c>
      <c r="BR138" s="6">
        <v>7136.48</v>
      </c>
    </row>
    <row r="139" spans="1:70" x14ac:dyDescent="0.25">
      <c r="A139" s="2"/>
      <c r="B139" s="2"/>
      <c r="C139" s="2"/>
      <c r="D139" s="2" t="s">
        <v>121</v>
      </c>
      <c r="E139" s="298">
        <v>0</v>
      </c>
      <c r="F139" s="298">
        <v>0</v>
      </c>
      <c r="G139" s="299">
        <f>ROUND(IF(F356=0, 0, F139/F356),5)</f>
        <v>0</v>
      </c>
      <c r="H139" s="298">
        <v>0</v>
      </c>
      <c r="I139" s="298">
        <v>0</v>
      </c>
      <c r="J139" s="298">
        <v>0</v>
      </c>
      <c r="K139" s="319">
        <v>1</v>
      </c>
      <c r="L139" s="317">
        <v>464.34</v>
      </c>
      <c r="M139" s="318">
        <f>ROUND(IF(L356=0, 0, L139/L356),5)</f>
        <v>4.0000000000000003E-5</v>
      </c>
      <c r="N139" s="317">
        <v>464.34</v>
      </c>
      <c r="O139" s="317">
        <v>316.67</v>
      </c>
      <c r="P139" s="317">
        <v>147.66999999999999</v>
      </c>
      <c r="Q139" s="336">
        <v>0</v>
      </c>
      <c r="R139" s="337">
        <v>0</v>
      </c>
      <c r="S139" s="338">
        <f>ROUND(IF(R356=0, 0, R139/R356),5)</f>
        <v>0</v>
      </c>
      <c r="T139" s="337">
        <v>0</v>
      </c>
      <c r="U139" s="337">
        <v>0</v>
      </c>
      <c r="V139" s="337">
        <v>0</v>
      </c>
      <c r="W139" s="358">
        <v>0</v>
      </c>
      <c r="X139" s="358">
        <v>0</v>
      </c>
      <c r="Y139" s="359">
        <f>ROUND(IF(X356=0, 0, X139/X356),5)</f>
        <v>0</v>
      </c>
      <c r="Z139" s="358">
        <v>0</v>
      </c>
      <c r="AA139" s="358">
        <v>0</v>
      </c>
      <c r="AB139" s="358">
        <v>0</v>
      </c>
      <c r="AC139" s="377">
        <v>0</v>
      </c>
      <c r="AD139" s="377">
        <v>0</v>
      </c>
      <c r="AE139" s="378">
        <f>ROUND(IF(AD356=0, 0, AD139/AD356),5)</f>
        <v>0</v>
      </c>
      <c r="AF139" s="377">
        <v>0</v>
      </c>
      <c r="AG139" s="377">
        <v>0</v>
      </c>
      <c r="AH139" s="377">
        <v>0</v>
      </c>
      <c r="AI139" s="396">
        <v>0</v>
      </c>
      <c r="AJ139" s="396">
        <v>0</v>
      </c>
      <c r="AK139" s="397">
        <f>ROUND(IF(AJ356=0, 0, AJ139/AJ356),5)</f>
        <v>0</v>
      </c>
      <c r="AL139" s="396">
        <v>0</v>
      </c>
      <c r="AM139" s="396">
        <v>0</v>
      </c>
      <c r="AN139" s="396">
        <v>0</v>
      </c>
      <c r="AO139" s="415">
        <v>0</v>
      </c>
      <c r="AP139" s="416">
        <v>0</v>
      </c>
      <c r="AQ139" s="417">
        <f>ROUND(IF(AP356=0, 0, AP139/AP356),5)</f>
        <v>0</v>
      </c>
      <c r="AR139" s="416">
        <v>0</v>
      </c>
      <c r="AS139" s="416">
        <v>0</v>
      </c>
      <c r="AT139" s="416">
        <v>0</v>
      </c>
      <c r="AU139" s="437">
        <v>0</v>
      </c>
      <c r="AV139" s="437">
        <v>0</v>
      </c>
      <c r="AW139" s="438">
        <f>ROUND(IF(AV356=0, 0, AV139/AV356),5)</f>
        <v>0</v>
      </c>
      <c r="AX139" s="437">
        <v>0</v>
      </c>
      <c r="AY139" s="437">
        <v>0</v>
      </c>
      <c r="AZ139" s="437">
        <v>0</v>
      </c>
      <c r="BA139" s="456">
        <v>0</v>
      </c>
      <c r="BB139" s="457">
        <v>0</v>
      </c>
      <c r="BC139" s="458">
        <f>ROUND(IF(BB356=0, 0, BB139/BB356),5)</f>
        <v>0</v>
      </c>
      <c r="BD139" s="457">
        <v>0</v>
      </c>
      <c r="BE139" s="457">
        <v>0</v>
      </c>
      <c r="BF139" s="457">
        <v>0</v>
      </c>
      <c r="BG139" s="478">
        <v>0</v>
      </c>
      <c r="BH139" s="478">
        <v>0</v>
      </c>
      <c r="BI139" s="479">
        <f>ROUND(IF(BH356=0, 0, BH139/BH356),5)</f>
        <v>0</v>
      </c>
      <c r="BJ139" s="478">
        <v>0</v>
      </c>
      <c r="BK139" s="478">
        <v>0</v>
      </c>
      <c r="BL139" s="478">
        <v>0</v>
      </c>
      <c r="BM139" s="6">
        <f t="shared" ref="BM139:BN202" si="7">ROUND(E139+K139+Q139+W139+AC139+AI139+AO139+AU139+BA139+BG139,5)</f>
        <v>1</v>
      </c>
      <c r="BN139" s="6">
        <f t="shared" si="7"/>
        <v>464.34</v>
      </c>
      <c r="BO139" s="8">
        <f>ROUND(IF(BN356=0, 0, BN139/BN356),5)</f>
        <v>0</v>
      </c>
      <c r="BP139" s="6">
        <v>464.34</v>
      </c>
      <c r="BQ139" s="6">
        <f t="shared" ref="BQ139:BQ202" si="8">ROUND(I139+O139+U139+AA139+AG139+AM139+AS139+AY139+BE139+BK139,5)</f>
        <v>316.67</v>
      </c>
      <c r="BR139" s="6">
        <v>147.66999999999999</v>
      </c>
    </row>
    <row r="140" spans="1:70" x14ac:dyDescent="0.25">
      <c r="A140" s="2"/>
      <c r="B140" s="2"/>
      <c r="C140" s="2"/>
      <c r="D140" s="2" t="s">
        <v>526</v>
      </c>
      <c r="E140" s="298">
        <v>0</v>
      </c>
      <c r="F140" s="298">
        <v>0</v>
      </c>
      <c r="G140" s="299">
        <f>ROUND(IF(F356=0, 0, F140/F356),5)</f>
        <v>0</v>
      </c>
      <c r="H140" s="298">
        <v>0</v>
      </c>
      <c r="I140" s="298">
        <v>0</v>
      </c>
      <c r="J140" s="298">
        <v>0</v>
      </c>
      <c r="K140" s="317">
        <v>0</v>
      </c>
      <c r="L140" s="317">
        <v>0</v>
      </c>
      <c r="M140" s="318">
        <f>ROUND(IF(L356=0, 0, L140/L356),5)</f>
        <v>0</v>
      </c>
      <c r="N140" s="317">
        <v>0</v>
      </c>
      <c r="O140" s="317">
        <v>0</v>
      </c>
      <c r="P140" s="317">
        <v>0</v>
      </c>
      <c r="Q140" s="336">
        <v>0</v>
      </c>
      <c r="R140" s="337">
        <v>0</v>
      </c>
      <c r="S140" s="338">
        <f>ROUND(IF(R356=0, 0, R140/R356),5)</f>
        <v>0</v>
      </c>
      <c r="T140" s="337">
        <v>0</v>
      </c>
      <c r="U140" s="337">
        <v>0</v>
      </c>
      <c r="V140" s="337">
        <v>0</v>
      </c>
      <c r="W140" s="358">
        <v>0</v>
      </c>
      <c r="X140" s="358">
        <v>0</v>
      </c>
      <c r="Y140" s="359">
        <f>ROUND(IF(X356=0, 0, X140/X356),5)</f>
        <v>0</v>
      </c>
      <c r="Z140" s="358">
        <v>0</v>
      </c>
      <c r="AA140" s="358">
        <v>0</v>
      </c>
      <c r="AB140" s="358">
        <v>0</v>
      </c>
      <c r="AC140" s="377">
        <v>0</v>
      </c>
      <c r="AD140" s="377">
        <v>0</v>
      </c>
      <c r="AE140" s="378">
        <f>ROUND(IF(AD356=0, 0, AD140/AD356),5)</f>
        <v>0</v>
      </c>
      <c r="AF140" s="377">
        <v>0</v>
      </c>
      <c r="AG140" s="377">
        <v>0</v>
      </c>
      <c r="AH140" s="377">
        <v>0</v>
      </c>
      <c r="AI140" s="396">
        <v>0</v>
      </c>
      <c r="AJ140" s="396">
        <v>0</v>
      </c>
      <c r="AK140" s="397">
        <f>ROUND(IF(AJ356=0, 0, AJ140/AJ356),5)</f>
        <v>0</v>
      </c>
      <c r="AL140" s="396">
        <v>0</v>
      </c>
      <c r="AM140" s="396">
        <v>0</v>
      </c>
      <c r="AN140" s="396">
        <v>0</v>
      </c>
      <c r="AO140" s="415">
        <v>0</v>
      </c>
      <c r="AP140" s="416">
        <v>0</v>
      </c>
      <c r="AQ140" s="417">
        <f>ROUND(IF(AP356=0, 0, AP140/AP356),5)</f>
        <v>0</v>
      </c>
      <c r="AR140" s="416">
        <v>0</v>
      </c>
      <c r="AS140" s="416">
        <v>0</v>
      </c>
      <c r="AT140" s="416">
        <v>0</v>
      </c>
      <c r="AU140" s="437">
        <v>0</v>
      </c>
      <c r="AV140" s="437">
        <v>0</v>
      </c>
      <c r="AW140" s="438">
        <f>ROUND(IF(AV356=0, 0, AV140/AV356),5)</f>
        <v>0</v>
      </c>
      <c r="AX140" s="437">
        <v>0</v>
      </c>
      <c r="AY140" s="437">
        <v>0</v>
      </c>
      <c r="AZ140" s="437">
        <v>0</v>
      </c>
      <c r="BA140" s="456">
        <v>15</v>
      </c>
      <c r="BB140" s="457">
        <v>14894.89</v>
      </c>
      <c r="BC140" s="458">
        <f>ROUND(IF(BB356=0, 0, BB140/BB356),5)</f>
        <v>1.06E-3</v>
      </c>
      <c r="BD140" s="457">
        <v>992.99</v>
      </c>
      <c r="BE140" s="457">
        <v>0</v>
      </c>
      <c r="BF140" s="457">
        <v>14894.89</v>
      </c>
      <c r="BG140" s="478">
        <v>0</v>
      </c>
      <c r="BH140" s="478">
        <v>0</v>
      </c>
      <c r="BI140" s="479">
        <f>ROUND(IF(BH356=0, 0, BH140/BH356),5)</f>
        <v>0</v>
      </c>
      <c r="BJ140" s="478">
        <v>0</v>
      </c>
      <c r="BK140" s="478">
        <v>0</v>
      </c>
      <c r="BL140" s="478">
        <v>0</v>
      </c>
      <c r="BM140" s="6">
        <f t="shared" si="7"/>
        <v>15</v>
      </c>
      <c r="BN140" s="6">
        <f t="shared" si="7"/>
        <v>14894.89</v>
      </c>
      <c r="BO140" s="8">
        <f>ROUND(IF(BN356=0, 0, BN140/BN356),5)</f>
        <v>9.0000000000000006E-5</v>
      </c>
      <c r="BP140" s="6">
        <v>992.99</v>
      </c>
      <c r="BQ140" s="6">
        <f t="shared" si="8"/>
        <v>0</v>
      </c>
      <c r="BR140" s="6">
        <v>14894.89</v>
      </c>
    </row>
    <row r="141" spans="1:70" x14ac:dyDescent="0.25">
      <c r="A141" s="2"/>
      <c r="B141" s="2"/>
      <c r="C141" s="2"/>
      <c r="D141" s="2" t="s">
        <v>122</v>
      </c>
      <c r="E141" s="300">
        <v>1</v>
      </c>
      <c r="F141" s="298">
        <v>154.78</v>
      </c>
      <c r="G141" s="299">
        <f>ROUND(IF(F356=0, 0, F141/F356),5)</f>
        <v>1.0000000000000001E-5</v>
      </c>
      <c r="H141" s="298">
        <v>154.78</v>
      </c>
      <c r="I141" s="298">
        <v>50</v>
      </c>
      <c r="J141" s="298">
        <v>104.78</v>
      </c>
      <c r="K141" s="317">
        <v>0</v>
      </c>
      <c r="L141" s="317">
        <v>0</v>
      </c>
      <c r="M141" s="318">
        <f>ROUND(IF(L356=0, 0, L141/L356),5)</f>
        <v>0</v>
      </c>
      <c r="N141" s="317">
        <v>0</v>
      </c>
      <c r="O141" s="317">
        <v>0</v>
      </c>
      <c r="P141" s="317">
        <v>0</v>
      </c>
      <c r="Q141" s="336">
        <v>0</v>
      </c>
      <c r="R141" s="337">
        <v>0</v>
      </c>
      <c r="S141" s="338">
        <f>ROUND(IF(R356=0, 0, R141/R356),5)</f>
        <v>0</v>
      </c>
      <c r="T141" s="337">
        <v>0</v>
      </c>
      <c r="U141" s="337">
        <v>0</v>
      </c>
      <c r="V141" s="337">
        <v>0</v>
      </c>
      <c r="W141" s="358">
        <v>0</v>
      </c>
      <c r="X141" s="358">
        <v>0</v>
      </c>
      <c r="Y141" s="359">
        <f>ROUND(IF(X356=0, 0, X141/X356),5)</f>
        <v>0</v>
      </c>
      <c r="Z141" s="358">
        <v>0</v>
      </c>
      <c r="AA141" s="358">
        <v>0</v>
      </c>
      <c r="AB141" s="358">
        <v>0</v>
      </c>
      <c r="AC141" s="377">
        <v>0</v>
      </c>
      <c r="AD141" s="377">
        <v>0</v>
      </c>
      <c r="AE141" s="378">
        <f>ROUND(IF(AD356=0, 0, AD141/AD356),5)</f>
        <v>0</v>
      </c>
      <c r="AF141" s="377">
        <v>0</v>
      </c>
      <c r="AG141" s="377">
        <v>0</v>
      </c>
      <c r="AH141" s="377">
        <v>0</v>
      </c>
      <c r="AI141" s="396">
        <v>0</v>
      </c>
      <c r="AJ141" s="396">
        <v>0</v>
      </c>
      <c r="AK141" s="397">
        <f>ROUND(IF(AJ356=0, 0, AJ141/AJ356),5)</f>
        <v>0</v>
      </c>
      <c r="AL141" s="396">
        <v>0</v>
      </c>
      <c r="AM141" s="396">
        <v>0</v>
      </c>
      <c r="AN141" s="396">
        <v>0</v>
      </c>
      <c r="AO141" s="415">
        <v>0</v>
      </c>
      <c r="AP141" s="416">
        <v>0</v>
      </c>
      <c r="AQ141" s="417">
        <f>ROUND(IF(AP356=0, 0, AP141/AP356),5)</f>
        <v>0</v>
      </c>
      <c r="AR141" s="416">
        <v>0</v>
      </c>
      <c r="AS141" s="416">
        <v>0</v>
      </c>
      <c r="AT141" s="416">
        <v>0</v>
      </c>
      <c r="AU141" s="437">
        <v>0</v>
      </c>
      <c r="AV141" s="437">
        <v>0</v>
      </c>
      <c r="AW141" s="438">
        <f>ROUND(IF(AV356=0, 0, AV141/AV356),5)</f>
        <v>0</v>
      </c>
      <c r="AX141" s="437">
        <v>0</v>
      </c>
      <c r="AY141" s="437">
        <v>0</v>
      </c>
      <c r="AZ141" s="437">
        <v>0</v>
      </c>
      <c r="BA141" s="456">
        <v>0</v>
      </c>
      <c r="BB141" s="457">
        <v>0</v>
      </c>
      <c r="BC141" s="458">
        <f>ROUND(IF(BB356=0, 0, BB141/BB356),5)</f>
        <v>0</v>
      </c>
      <c r="BD141" s="457">
        <v>0</v>
      </c>
      <c r="BE141" s="457">
        <v>0</v>
      </c>
      <c r="BF141" s="457">
        <v>0</v>
      </c>
      <c r="BG141" s="478">
        <v>0</v>
      </c>
      <c r="BH141" s="478">
        <v>0</v>
      </c>
      <c r="BI141" s="479">
        <f>ROUND(IF(BH356=0, 0, BH141/BH356),5)</f>
        <v>0</v>
      </c>
      <c r="BJ141" s="478">
        <v>0</v>
      </c>
      <c r="BK141" s="478">
        <v>0</v>
      </c>
      <c r="BL141" s="478">
        <v>0</v>
      </c>
      <c r="BM141" s="6">
        <f t="shared" si="7"/>
        <v>1</v>
      </c>
      <c r="BN141" s="6">
        <f t="shared" si="7"/>
        <v>154.78</v>
      </c>
      <c r="BO141" s="8">
        <f>ROUND(IF(BN356=0, 0, BN141/BN356),5)</f>
        <v>0</v>
      </c>
      <c r="BP141" s="6">
        <v>154.78</v>
      </c>
      <c r="BQ141" s="6">
        <f t="shared" si="8"/>
        <v>50</v>
      </c>
      <c r="BR141" s="6">
        <v>104.78</v>
      </c>
    </row>
    <row r="142" spans="1:70" x14ac:dyDescent="0.25">
      <c r="A142" s="2"/>
      <c r="B142" s="2"/>
      <c r="C142" s="2"/>
      <c r="D142" s="2" t="s">
        <v>123</v>
      </c>
      <c r="E142" s="300">
        <v>2</v>
      </c>
      <c r="F142" s="298">
        <v>622.04999999999995</v>
      </c>
      <c r="G142" s="299">
        <f>ROUND(IF(F356=0, 0, F142/F356),5)</f>
        <v>4.0000000000000003E-5</v>
      </c>
      <c r="H142" s="298">
        <v>311.02999999999997</v>
      </c>
      <c r="I142" s="298">
        <v>120</v>
      </c>
      <c r="J142" s="298">
        <v>502.05</v>
      </c>
      <c r="K142" s="317">
        <v>0</v>
      </c>
      <c r="L142" s="317">
        <v>0</v>
      </c>
      <c r="M142" s="318">
        <f>ROUND(IF(L356=0, 0, L142/L356),5)</f>
        <v>0</v>
      </c>
      <c r="N142" s="317">
        <v>0</v>
      </c>
      <c r="O142" s="317">
        <v>0</v>
      </c>
      <c r="P142" s="317">
        <v>0</v>
      </c>
      <c r="Q142" s="336">
        <v>0</v>
      </c>
      <c r="R142" s="337">
        <v>0</v>
      </c>
      <c r="S142" s="338">
        <f>ROUND(IF(R356=0, 0, R142/R356),5)</f>
        <v>0</v>
      </c>
      <c r="T142" s="337">
        <v>0</v>
      </c>
      <c r="U142" s="337">
        <v>0</v>
      </c>
      <c r="V142" s="337">
        <v>0</v>
      </c>
      <c r="W142" s="358">
        <v>0</v>
      </c>
      <c r="X142" s="358">
        <v>0</v>
      </c>
      <c r="Y142" s="359">
        <f>ROUND(IF(X356=0, 0, X142/X356),5)</f>
        <v>0</v>
      </c>
      <c r="Z142" s="358">
        <v>0</v>
      </c>
      <c r="AA142" s="358">
        <v>0</v>
      </c>
      <c r="AB142" s="358">
        <v>0</v>
      </c>
      <c r="AC142" s="377">
        <v>0</v>
      </c>
      <c r="AD142" s="377">
        <v>0</v>
      </c>
      <c r="AE142" s="378">
        <f>ROUND(IF(AD356=0, 0, AD142/AD356),5)</f>
        <v>0</v>
      </c>
      <c r="AF142" s="377">
        <v>0</v>
      </c>
      <c r="AG142" s="377">
        <v>0</v>
      </c>
      <c r="AH142" s="377">
        <v>0</v>
      </c>
      <c r="AI142" s="396">
        <v>0</v>
      </c>
      <c r="AJ142" s="396">
        <v>0</v>
      </c>
      <c r="AK142" s="397">
        <f>ROUND(IF(AJ356=0, 0, AJ142/AJ356),5)</f>
        <v>0</v>
      </c>
      <c r="AL142" s="396">
        <v>0</v>
      </c>
      <c r="AM142" s="396">
        <v>0</v>
      </c>
      <c r="AN142" s="396">
        <v>0</v>
      </c>
      <c r="AO142" s="415">
        <v>0</v>
      </c>
      <c r="AP142" s="416">
        <v>0</v>
      </c>
      <c r="AQ142" s="417">
        <f>ROUND(IF(AP356=0, 0, AP142/AP356),5)</f>
        <v>0</v>
      </c>
      <c r="AR142" s="416">
        <v>0</v>
      </c>
      <c r="AS142" s="416">
        <v>0</v>
      </c>
      <c r="AT142" s="416">
        <v>0</v>
      </c>
      <c r="AU142" s="437">
        <v>0</v>
      </c>
      <c r="AV142" s="437">
        <v>0</v>
      </c>
      <c r="AW142" s="438">
        <f>ROUND(IF(AV356=0, 0, AV142/AV356),5)</f>
        <v>0</v>
      </c>
      <c r="AX142" s="437">
        <v>0</v>
      </c>
      <c r="AY142" s="437">
        <v>0</v>
      </c>
      <c r="AZ142" s="437">
        <v>0</v>
      </c>
      <c r="BA142" s="456">
        <v>0</v>
      </c>
      <c r="BB142" s="457">
        <v>0</v>
      </c>
      <c r="BC142" s="458">
        <f>ROUND(IF(BB356=0, 0, BB142/BB356),5)</f>
        <v>0</v>
      </c>
      <c r="BD142" s="457">
        <v>0</v>
      </c>
      <c r="BE142" s="457">
        <v>0</v>
      </c>
      <c r="BF142" s="457">
        <v>0</v>
      </c>
      <c r="BG142" s="478">
        <v>0</v>
      </c>
      <c r="BH142" s="478">
        <v>0</v>
      </c>
      <c r="BI142" s="479">
        <f>ROUND(IF(BH356=0, 0, BH142/BH356),5)</f>
        <v>0</v>
      </c>
      <c r="BJ142" s="478">
        <v>0</v>
      </c>
      <c r="BK142" s="478">
        <v>0</v>
      </c>
      <c r="BL142" s="478">
        <v>0</v>
      </c>
      <c r="BM142" s="6">
        <f t="shared" si="7"/>
        <v>2</v>
      </c>
      <c r="BN142" s="6">
        <f t="shared" si="7"/>
        <v>622.04999999999995</v>
      </c>
      <c r="BO142" s="8">
        <f>ROUND(IF(BN356=0, 0, BN142/BN356),5)</f>
        <v>0</v>
      </c>
      <c r="BP142" s="6">
        <v>311.02999999999997</v>
      </c>
      <c r="BQ142" s="6">
        <f t="shared" si="8"/>
        <v>120</v>
      </c>
      <c r="BR142" s="6">
        <v>502.05</v>
      </c>
    </row>
    <row r="143" spans="1:70" x14ac:dyDescent="0.25">
      <c r="A143" s="2"/>
      <c r="B143" s="2"/>
      <c r="C143" s="2"/>
      <c r="D143" s="2" t="s">
        <v>124</v>
      </c>
      <c r="E143" s="298">
        <v>0</v>
      </c>
      <c r="F143" s="298">
        <v>0</v>
      </c>
      <c r="G143" s="299">
        <f>ROUND(IF(F356=0, 0, F143/F356),5)</f>
        <v>0</v>
      </c>
      <c r="H143" s="298">
        <v>0</v>
      </c>
      <c r="I143" s="298">
        <v>0</v>
      </c>
      <c r="J143" s="298">
        <v>0</v>
      </c>
      <c r="K143" s="317">
        <v>0</v>
      </c>
      <c r="L143" s="317">
        <v>0</v>
      </c>
      <c r="M143" s="318">
        <f>ROUND(IF(L356=0, 0, L143/L356),5)</f>
        <v>0</v>
      </c>
      <c r="N143" s="317">
        <v>0</v>
      </c>
      <c r="O143" s="317">
        <v>0</v>
      </c>
      <c r="P143" s="317">
        <v>0</v>
      </c>
      <c r="Q143" s="336">
        <v>0</v>
      </c>
      <c r="R143" s="337">
        <v>0</v>
      </c>
      <c r="S143" s="338">
        <f>ROUND(IF(R356=0, 0, R143/R356),5)</f>
        <v>0</v>
      </c>
      <c r="T143" s="337">
        <v>0</v>
      </c>
      <c r="U143" s="337">
        <v>0</v>
      </c>
      <c r="V143" s="337">
        <v>0</v>
      </c>
      <c r="W143" s="360">
        <v>3</v>
      </c>
      <c r="X143" s="358">
        <v>751.69</v>
      </c>
      <c r="Y143" s="359">
        <f>ROUND(IF(X356=0, 0, X143/X356),5)</f>
        <v>4.0000000000000003E-5</v>
      </c>
      <c r="Z143" s="358">
        <v>250.56</v>
      </c>
      <c r="AA143" s="358">
        <v>300</v>
      </c>
      <c r="AB143" s="358">
        <v>451.69</v>
      </c>
      <c r="AC143" s="377">
        <v>0</v>
      </c>
      <c r="AD143" s="377">
        <v>0</v>
      </c>
      <c r="AE143" s="378">
        <f>ROUND(IF(AD356=0, 0, AD143/AD356),5)</f>
        <v>0</v>
      </c>
      <c r="AF143" s="377">
        <v>0</v>
      </c>
      <c r="AG143" s="377">
        <v>0</v>
      </c>
      <c r="AH143" s="377">
        <v>0</v>
      </c>
      <c r="AI143" s="398">
        <v>1</v>
      </c>
      <c r="AJ143" s="396">
        <v>248.76</v>
      </c>
      <c r="AK143" s="397">
        <f>ROUND(IF(AJ356=0, 0, AJ143/AJ356),5)</f>
        <v>1.0000000000000001E-5</v>
      </c>
      <c r="AL143" s="396">
        <v>248.76</v>
      </c>
      <c r="AM143" s="396">
        <v>100</v>
      </c>
      <c r="AN143" s="396">
        <v>148.76</v>
      </c>
      <c r="AO143" s="415">
        <v>5</v>
      </c>
      <c r="AP143" s="416">
        <v>1257.07</v>
      </c>
      <c r="AQ143" s="417">
        <f>ROUND(IF(AP356=0, 0, AP143/AP356),5)</f>
        <v>6.0000000000000002E-5</v>
      </c>
      <c r="AR143" s="416">
        <v>251.41</v>
      </c>
      <c r="AS143" s="416">
        <v>500</v>
      </c>
      <c r="AT143" s="416">
        <v>757.07</v>
      </c>
      <c r="AU143" s="439">
        <v>1</v>
      </c>
      <c r="AV143" s="437">
        <v>250.48</v>
      </c>
      <c r="AW143" s="438">
        <f>ROUND(IF(AV356=0, 0, AV143/AV356),5)</f>
        <v>1.0000000000000001E-5</v>
      </c>
      <c r="AX143" s="437">
        <v>250.48</v>
      </c>
      <c r="AY143" s="437">
        <v>100</v>
      </c>
      <c r="AZ143" s="437">
        <v>150.47999999999999</v>
      </c>
      <c r="BA143" s="456">
        <v>1</v>
      </c>
      <c r="BB143" s="457">
        <v>250.09</v>
      </c>
      <c r="BC143" s="458">
        <f>ROUND(IF(BB356=0, 0, BB143/BB356),5)</f>
        <v>2.0000000000000002E-5</v>
      </c>
      <c r="BD143" s="457">
        <v>250.09</v>
      </c>
      <c r="BE143" s="457">
        <v>100</v>
      </c>
      <c r="BF143" s="457">
        <v>150.09</v>
      </c>
      <c r="BG143" s="478">
        <v>0</v>
      </c>
      <c r="BH143" s="478">
        <v>0</v>
      </c>
      <c r="BI143" s="479">
        <f>ROUND(IF(BH356=0, 0, BH143/BH356),5)</f>
        <v>0</v>
      </c>
      <c r="BJ143" s="478">
        <v>0</v>
      </c>
      <c r="BK143" s="478">
        <v>0</v>
      </c>
      <c r="BL143" s="478">
        <v>0</v>
      </c>
      <c r="BM143" s="6">
        <f t="shared" si="7"/>
        <v>11</v>
      </c>
      <c r="BN143" s="6">
        <f t="shared" si="7"/>
        <v>2758.09</v>
      </c>
      <c r="BO143" s="8">
        <f>ROUND(IF(BN356=0, 0, BN143/BN356),5)</f>
        <v>2.0000000000000002E-5</v>
      </c>
      <c r="BP143" s="6">
        <v>250.74</v>
      </c>
      <c r="BQ143" s="6">
        <f t="shared" si="8"/>
        <v>1100</v>
      </c>
      <c r="BR143" s="6">
        <v>1658.09</v>
      </c>
    </row>
    <row r="144" spans="1:70" x14ac:dyDescent="0.25">
      <c r="A144" s="2"/>
      <c r="B144" s="2"/>
      <c r="C144" s="2"/>
      <c r="D144" s="2" t="s">
        <v>125</v>
      </c>
      <c r="E144" s="300">
        <v>2</v>
      </c>
      <c r="F144" s="298">
        <v>621.17999999999995</v>
      </c>
      <c r="G144" s="299">
        <f>ROUND(IF(F356=0, 0, F144/F356),5)</f>
        <v>4.0000000000000003E-5</v>
      </c>
      <c r="H144" s="298">
        <v>310.58999999999997</v>
      </c>
      <c r="I144" s="298">
        <v>0</v>
      </c>
      <c r="J144" s="298">
        <v>621.17999999999995</v>
      </c>
      <c r="K144" s="317">
        <v>0</v>
      </c>
      <c r="L144" s="317">
        <v>0</v>
      </c>
      <c r="M144" s="318">
        <f>ROUND(IF(L356=0, 0, L144/L356),5)</f>
        <v>0</v>
      </c>
      <c r="N144" s="317">
        <v>0</v>
      </c>
      <c r="O144" s="317">
        <v>0</v>
      </c>
      <c r="P144" s="317">
        <v>0</v>
      </c>
      <c r="Q144" s="336">
        <v>6</v>
      </c>
      <c r="R144" s="337">
        <v>1848.44</v>
      </c>
      <c r="S144" s="338">
        <f>ROUND(IF(R356=0, 0, R144/R356),5)</f>
        <v>9.0000000000000006E-5</v>
      </c>
      <c r="T144" s="337">
        <v>308.07</v>
      </c>
      <c r="U144" s="337">
        <v>775</v>
      </c>
      <c r="V144" s="337">
        <v>1073.44</v>
      </c>
      <c r="W144" s="360">
        <v>3</v>
      </c>
      <c r="X144" s="358">
        <v>939.61</v>
      </c>
      <c r="Y144" s="359">
        <f>ROUND(IF(X356=0, 0, X144/X356),5)</f>
        <v>5.0000000000000002E-5</v>
      </c>
      <c r="Z144" s="358">
        <v>313.2</v>
      </c>
      <c r="AA144" s="358">
        <v>283.24</v>
      </c>
      <c r="AB144" s="358">
        <v>656.37</v>
      </c>
      <c r="AC144" s="377">
        <v>0</v>
      </c>
      <c r="AD144" s="377">
        <v>0</v>
      </c>
      <c r="AE144" s="378">
        <f>ROUND(IF(AD356=0, 0, AD144/AD356),5)</f>
        <v>0</v>
      </c>
      <c r="AF144" s="377">
        <v>0</v>
      </c>
      <c r="AG144" s="377">
        <v>0</v>
      </c>
      <c r="AH144" s="377">
        <v>0</v>
      </c>
      <c r="AI144" s="398">
        <v>10</v>
      </c>
      <c r="AJ144" s="396">
        <v>3144.9</v>
      </c>
      <c r="AK144" s="397">
        <f>ROUND(IF(AJ356=0, 0, AJ144/AJ356),5)</f>
        <v>1.7000000000000001E-4</v>
      </c>
      <c r="AL144" s="396">
        <v>314.49</v>
      </c>
      <c r="AM144" s="396">
        <v>1038.8900000000001</v>
      </c>
      <c r="AN144" s="396">
        <v>2106.0100000000002</v>
      </c>
      <c r="AO144" s="415">
        <v>12</v>
      </c>
      <c r="AP144" s="416">
        <v>3780.63</v>
      </c>
      <c r="AQ144" s="417">
        <f>ROUND(IF(AP356=0, 0, AP144/AP356),5)</f>
        <v>1.9000000000000001E-4</v>
      </c>
      <c r="AR144" s="416">
        <v>315.05</v>
      </c>
      <c r="AS144" s="416">
        <v>1316.56</v>
      </c>
      <c r="AT144" s="416">
        <v>2464.0700000000002</v>
      </c>
      <c r="AU144" s="439">
        <v>2</v>
      </c>
      <c r="AV144" s="437">
        <v>626.33000000000004</v>
      </c>
      <c r="AW144" s="438">
        <f>ROUND(IF(AV356=0, 0, AV144/AV356),5)</f>
        <v>3.0000000000000001E-5</v>
      </c>
      <c r="AX144" s="437">
        <v>313.17</v>
      </c>
      <c r="AY144" s="437">
        <v>217.19</v>
      </c>
      <c r="AZ144" s="437">
        <v>409.14</v>
      </c>
      <c r="BA144" s="456">
        <v>2</v>
      </c>
      <c r="BB144" s="457">
        <v>629.29999999999995</v>
      </c>
      <c r="BC144" s="458">
        <f>ROUND(IF(BB356=0, 0, BB144/BB356),5)</f>
        <v>4.0000000000000003E-5</v>
      </c>
      <c r="BD144" s="457">
        <v>314.64999999999998</v>
      </c>
      <c r="BE144" s="457">
        <v>216.44</v>
      </c>
      <c r="BF144" s="457">
        <v>412.86</v>
      </c>
      <c r="BG144" s="478">
        <v>0</v>
      </c>
      <c r="BH144" s="478">
        <v>0</v>
      </c>
      <c r="BI144" s="479">
        <f>ROUND(IF(BH356=0, 0, BH144/BH356),5)</f>
        <v>0</v>
      </c>
      <c r="BJ144" s="478">
        <v>0</v>
      </c>
      <c r="BK144" s="478">
        <v>0</v>
      </c>
      <c r="BL144" s="478">
        <v>0</v>
      </c>
      <c r="BM144" s="6">
        <f t="shared" si="7"/>
        <v>37</v>
      </c>
      <c r="BN144" s="6">
        <f t="shared" si="7"/>
        <v>11590.39</v>
      </c>
      <c r="BO144" s="8">
        <f>ROUND(IF(BN356=0, 0, BN144/BN356),5)</f>
        <v>6.9999999999999994E-5</v>
      </c>
      <c r="BP144" s="6">
        <v>313.25</v>
      </c>
      <c r="BQ144" s="6">
        <f t="shared" si="8"/>
        <v>3847.32</v>
      </c>
      <c r="BR144" s="6">
        <v>7743.07</v>
      </c>
    </row>
    <row r="145" spans="1:70" x14ac:dyDescent="0.25">
      <c r="A145" s="2"/>
      <c r="B145" s="2"/>
      <c r="C145" s="2"/>
      <c r="D145" s="2" t="s">
        <v>126</v>
      </c>
      <c r="E145" s="298">
        <v>0</v>
      </c>
      <c r="F145" s="298">
        <v>0</v>
      </c>
      <c r="G145" s="299">
        <f>ROUND(IF(F356=0, 0, F145/F356),5)</f>
        <v>0</v>
      </c>
      <c r="H145" s="298">
        <v>0</v>
      </c>
      <c r="I145" s="298">
        <v>0</v>
      </c>
      <c r="J145" s="298">
        <v>0</v>
      </c>
      <c r="K145" s="317">
        <v>0</v>
      </c>
      <c r="L145" s="317">
        <v>0</v>
      </c>
      <c r="M145" s="318">
        <f>ROUND(IF(L356=0, 0, L145/L356),5)</f>
        <v>0</v>
      </c>
      <c r="N145" s="317">
        <v>0</v>
      </c>
      <c r="O145" s="317">
        <v>0</v>
      </c>
      <c r="P145" s="317">
        <v>0</v>
      </c>
      <c r="Q145" s="336">
        <v>4</v>
      </c>
      <c r="R145" s="337">
        <v>1783.17</v>
      </c>
      <c r="S145" s="338">
        <f>ROUND(IF(R356=0, 0, R145/R356),5)</f>
        <v>9.0000000000000006E-5</v>
      </c>
      <c r="T145" s="337">
        <v>445.79</v>
      </c>
      <c r="U145" s="337">
        <v>1043</v>
      </c>
      <c r="V145" s="337">
        <v>740.17</v>
      </c>
      <c r="W145" s="358">
        <v>0</v>
      </c>
      <c r="X145" s="358">
        <v>0</v>
      </c>
      <c r="Y145" s="359">
        <f>ROUND(IF(X356=0, 0, X145/X356),5)</f>
        <v>0</v>
      </c>
      <c r="Z145" s="358">
        <v>0</v>
      </c>
      <c r="AA145" s="358">
        <v>0</v>
      </c>
      <c r="AB145" s="358">
        <v>0</v>
      </c>
      <c r="AC145" s="379">
        <v>2</v>
      </c>
      <c r="AD145" s="377">
        <v>878.56</v>
      </c>
      <c r="AE145" s="378">
        <f>ROUND(IF(AD356=0, 0, AD145/AD356),5)</f>
        <v>5.0000000000000002E-5</v>
      </c>
      <c r="AF145" s="377">
        <v>439.28</v>
      </c>
      <c r="AG145" s="377">
        <v>521.5</v>
      </c>
      <c r="AH145" s="377">
        <v>357.06</v>
      </c>
      <c r="AI145" s="398">
        <v>1</v>
      </c>
      <c r="AJ145" s="396">
        <v>438.92</v>
      </c>
      <c r="AK145" s="397">
        <f>ROUND(IF(AJ356=0, 0, AJ145/AJ356),5)</f>
        <v>2.0000000000000002E-5</v>
      </c>
      <c r="AL145" s="396">
        <v>438.92</v>
      </c>
      <c r="AM145" s="396">
        <v>260.75</v>
      </c>
      <c r="AN145" s="396">
        <v>178.17</v>
      </c>
      <c r="AO145" s="415">
        <v>2</v>
      </c>
      <c r="AP145" s="416">
        <v>1635.66</v>
      </c>
      <c r="AQ145" s="417">
        <f>ROUND(IF(AP356=0, 0, AP145/AP356),5)</f>
        <v>8.0000000000000007E-5</v>
      </c>
      <c r="AR145" s="416">
        <v>817.83</v>
      </c>
      <c r="AS145" s="416">
        <v>521.5</v>
      </c>
      <c r="AT145" s="416">
        <v>1114.1600000000001</v>
      </c>
      <c r="AU145" s="437">
        <v>0</v>
      </c>
      <c r="AV145" s="437">
        <v>0</v>
      </c>
      <c r="AW145" s="438">
        <f>ROUND(IF(AV356=0, 0, AV145/AV356),5)</f>
        <v>0</v>
      </c>
      <c r="AX145" s="437">
        <v>0</v>
      </c>
      <c r="AY145" s="437">
        <v>0</v>
      </c>
      <c r="AZ145" s="437">
        <v>0</v>
      </c>
      <c r="BA145" s="456">
        <v>0</v>
      </c>
      <c r="BB145" s="457">
        <v>0</v>
      </c>
      <c r="BC145" s="458">
        <f>ROUND(IF(BB356=0, 0, BB145/BB356),5)</f>
        <v>0</v>
      </c>
      <c r="BD145" s="457">
        <v>0</v>
      </c>
      <c r="BE145" s="457">
        <v>0</v>
      </c>
      <c r="BF145" s="457">
        <v>0</v>
      </c>
      <c r="BG145" s="478">
        <v>0</v>
      </c>
      <c r="BH145" s="478">
        <v>0</v>
      </c>
      <c r="BI145" s="479">
        <f>ROUND(IF(BH356=0, 0, BH145/BH356),5)</f>
        <v>0</v>
      </c>
      <c r="BJ145" s="478">
        <v>0</v>
      </c>
      <c r="BK145" s="478">
        <v>0</v>
      </c>
      <c r="BL145" s="478">
        <v>0</v>
      </c>
      <c r="BM145" s="6">
        <f t="shared" si="7"/>
        <v>9</v>
      </c>
      <c r="BN145" s="6">
        <f t="shared" si="7"/>
        <v>4736.3100000000004</v>
      </c>
      <c r="BO145" s="8">
        <f>ROUND(IF(BN356=0, 0, BN145/BN356),5)</f>
        <v>3.0000000000000001E-5</v>
      </c>
      <c r="BP145" s="6">
        <v>526.26</v>
      </c>
      <c r="BQ145" s="6">
        <f t="shared" si="8"/>
        <v>2346.75</v>
      </c>
      <c r="BR145" s="6">
        <v>2389.56</v>
      </c>
    </row>
    <row r="146" spans="1:70" x14ac:dyDescent="0.25">
      <c r="A146" s="2"/>
      <c r="B146" s="2"/>
      <c r="C146" s="2"/>
      <c r="D146" s="2" t="s">
        <v>127</v>
      </c>
      <c r="E146" s="300">
        <v>6</v>
      </c>
      <c r="F146" s="298">
        <v>3353.63</v>
      </c>
      <c r="G146" s="299">
        <f>ROUND(IF(F356=0, 0, F146/F356),5)</f>
        <v>1.9000000000000001E-4</v>
      </c>
      <c r="H146" s="298">
        <v>558.94000000000005</v>
      </c>
      <c r="I146" s="298">
        <v>1146.81</v>
      </c>
      <c r="J146" s="298">
        <v>2206.8200000000002</v>
      </c>
      <c r="K146" s="319">
        <v>6</v>
      </c>
      <c r="L146" s="317">
        <v>3356.8</v>
      </c>
      <c r="M146" s="318">
        <f>ROUND(IF(L356=0, 0, L146/L356),5)</f>
        <v>3.2000000000000003E-4</v>
      </c>
      <c r="N146" s="317">
        <v>559.47</v>
      </c>
      <c r="O146" s="317">
        <v>1146.82</v>
      </c>
      <c r="P146" s="317">
        <v>2209.98</v>
      </c>
      <c r="Q146" s="336">
        <v>13</v>
      </c>
      <c r="R146" s="337">
        <v>7328.24</v>
      </c>
      <c r="S146" s="338">
        <f>ROUND(IF(R356=0, 0, R146/R356),5)</f>
        <v>3.6000000000000002E-4</v>
      </c>
      <c r="T146" s="337">
        <v>563.71</v>
      </c>
      <c r="U146" s="337">
        <v>4764.99</v>
      </c>
      <c r="V146" s="337">
        <v>2563.25</v>
      </c>
      <c r="W146" s="360">
        <v>13</v>
      </c>
      <c r="X146" s="358">
        <v>7306.99</v>
      </c>
      <c r="Y146" s="359">
        <f>ROUND(IF(X356=0, 0, X146/X356),5)</f>
        <v>4.2000000000000002E-4</v>
      </c>
      <c r="Z146" s="358">
        <v>562.08000000000004</v>
      </c>
      <c r="AA146" s="358">
        <v>3716.69</v>
      </c>
      <c r="AB146" s="358">
        <v>3590.3</v>
      </c>
      <c r="AC146" s="379">
        <v>17</v>
      </c>
      <c r="AD146" s="377">
        <v>9609.5499999999993</v>
      </c>
      <c r="AE146" s="378">
        <f>ROUND(IF(AD356=0, 0, AD146/AD356),5)</f>
        <v>5.9000000000000003E-4</v>
      </c>
      <c r="AF146" s="377">
        <v>565.27</v>
      </c>
      <c r="AG146" s="377">
        <v>4297.83</v>
      </c>
      <c r="AH146" s="377">
        <v>5311.72</v>
      </c>
      <c r="AI146" s="398">
        <v>22</v>
      </c>
      <c r="AJ146" s="396">
        <v>12436.99</v>
      </c>
      <c r="AK146" s="397">
        <f>ROUND(IF(AJ356=0, 0, AJ146/AJ356),5)</f>
        <v>6.6E-4</v>
      </c>
      <c r="AL146" s="396">
        <v>565.32000000000005</v>
      </c>
      <c r="AM146" s="396">
        <v>5529.02</v>
      </c>
      <c r="AN146" s="396">
        <v>6907.97</v>
      </c>
      <c r="AO146" s="415">
        <v>22</v>
      </c>
      <c r="AP146" s="416">
        <v>13272.53</v>
      </c>
      <c r="AQ146" s="417">
        <f>ROUND(IF(AP356=0, 0, AP146/AP356),5)</f>
        <v>6.6E-4</v>
      </c>
      <c r="AR146" s="416">
        <v>603.29999999999995</v>
      </c>
      <c r="AS146" s="416">
        <v>5519.97</v>
      </c>
      <c r="AT146" s="416">
        <v>7752.56</v>
      </c>
      <c r="AU146" s="439">
        <v>3</v>
      </c>
      <c r="AV146" s="437">
        <v>1692.94</v>
      </c>
      <c r="AW146" s="438">
        <f>ROUND(IF(AV356=0, 0, AV146/AV356),5)</f>
        <v>9.0000000000000006E-5</v>
      </c>
      <c r="AX146" s="437">
        <v>564.30999999999995</v>
      </c>
      <c r="AY146" s="437">
        <v>1966.01</v>
      </c>
      <c r="AZ146" s="437">
        <v>-273.07</v>
      </c>
      <c r="BA146" s="456">
        <v>14</v>
      </c>
      <c r="BB146" s="457">
        <v>7921.14</v>
      </c>
      <c r="BC146" s="458">
        <f>ROUND(IF(BB356=0, 0, BB146/BB356),5)</f>
        <v>5.5999999999999995E-4</v>
      </c>
      <c r="BD146" s="457">
        <v>565.79999999999995</v>
      </c>
      <c r="BE146" s="457">
        <v>3237.9</v>
      </c>
      <c r="BF146" s="457">
        <v>4683.24</v>
      </c>
      <c r="BG146" s="480">
        <v>12</v>
      </c>
      <c r="BH146" s="478">
        <v>6827.81</v>
      </c>
      <c r="BI146" s="479">
        <f>ROUND(IF(BH356=0, 0, BH146/BH356),5)</f>
        <v>7.2999999999999996E-4</v>
      </c>
      <c r="BJ146" s="478">
        <v>568.98</v>
      </c>
      <c r="BK146" s="478">
        <v>2774.7</v>
      </c>
      <c r="BL146" s="478">
        <v>4053.11</v>
      </c>
      <c r="BM146" s="291">
        <f t="shared" si="7"/>
        <v>128</v>
      </c>
      <c r="BN146" s="6">
        <f t="shared" si="7"/>
        <v>73106.62</v>
      </c>
      <c r="BO146" s="8">
        <f>ROUND(IF(BN356=0, 0, BN146/BN356),5)</f>
        <v>4.4999999999999999E-4</v>
      </c>
      <c r="BP146" s="6">
        <v>571.15</v>
      </c>
      <c r="BQ146" s="6">
        <f t="shared" si="8"/>
        <v>34100.74</v>
      </c>
      <c r="BR146" s="6">
        <v>39005.879999999997</v>
      </c>
    </row>
    <row r="147" spans="1:70" x14ac:dyDescent="0.25">
      <c r="A147" s="2"/>
      <c r="B147" s="2"/>
      <c r="C147" s="2"/>
      <c r="D147" s="2" t="s">
        <v>527</v>
      </c>
      <c r="E147" s="300">
        <v>3</v>
      </c>
      <c r="F147" s="298">
        <v>2421.81</v>
      </c>
      <c r="G147" s="299">
        <f>ROUND(IF(F356=0, 0, F147/F356),5)</f>
        <v>1.3999999999999999E-4</v>
      </c>
      <c r="H147" s="298">
        <v>807.27</v>
      </c>
      <c r="I147" s="298">
        <v>812.5</v>
      </c>
      <c r="J147" s="298">
        <v>1609.31</v>
      </c>
      <c r="K147" s="317">
        <v>0</v>
      </c>
      <c r="L147" s="317">
        <v>0</v>
      </c>
      <c r="M147" s="318">
        <f>ROUND(IF(L356=0, 0, L147/L356),5)</f>
        <v>0</v>
      </c>
      <c r="N147" s="317">
        <v>0</v>
      </c>
      <c r="O147" s="317">
        <v>0</v>
      </c>
      <c r="P147" s="317">
        <v>0</v>
      </c>
      <c r="Q147" s="336">
        <v>3</v>
      </c>
      <c r="R147" s="337">
        <v>2476.5500000000002</v>
      </c>
      <c r="S147" s="338">
        <f>ROUND(IF(R356=0, 0, R147/R356),5)</f>
        <v>1.2E-4</v>
      </c>
      <c r="T147" s="337">
        <v>825.52</v>
      </c>
      <c r="U147" s="337">
        <v>789.78</v>
      </c>
      <c r="V147" s="337">
        <v>1686.77</v>
      </c>
      <c r="W147" s="360">
        <v>5</v>
      </c>
      <c r="X147" s="358">
        <v>4058.24</v>
      </c>
      <c r="Y147" s="359">
        <f>ROUND(IF(X356=0, 0, X147/X356),5)</f>
        <v>2.3000000000000001E-4</v>
      </c>
      <c r="Z147" s="358">
        <v>811.65</v>
      </c>
      <c r="AA147" s="358">
        <v>1301.57</v>
      </c>
      <c r="AB147" s="358">
        <v>2756.67</v>
      </c>
      <c r="AC147" s="379">
        <v>9</v>
      </c>
      <c r="AD147" s="377">
        <v>7348.93</v>
      </c>
      <c r="AE147" s="378">
        <f>ROUND(IF(AD356=0, 0, AD147/AD356),5)</f>
        <v>4.4999999999999999E-4</v>
      </c>
      <c r="AF147" s="377">
        <v>816.55</v>
      </c>
      <c r="AG147" s="377">
        <v>2328.66</v>
      </c>
      <c r="AH147" s="377">
        <v>5020.2700000000004</v>
      </c>
      <c r="AI147" s="398">
        <v>11</v>
      </c>
      <c r="AJ147" s="396">
        <v>8983.17</v>
      </c>
      <c r="AK147" s="397">
        <f>ROUND(IF(AJ356=0, 0, AJ147/AJ356),5)</f>
        <v>4.8000000000000001E-4</v>
      </c>
      <c r="AL147" s="396">
        <v>816.65</v>
      </c>
      <c r="AM147" s="396">
        <v>2846.14</v>
      </c>
      <c r="AN147" s="396">
        <v>6137.03</v>
      </c>
      <c r="AO147" s="415">
        <v>0</v>
      </c>
      <c r="AP147" s="416">
        <v>0</v>
      </c>
      <c r="AQ147" s="417">
        <f>ROUND(IF(AP356=0, 0, AP147/AP356),5)</f>
        <v>0</v>
      </c>
      <c r="AR147" s="416">
        <v>0</v>
      </c>
      <c r="AS147" s="416">
        <v>0</v>
      </c>
      <c r="AT147" s="416">
        <v>0</v>
      </c>
      <c r="AU147" s="437">
        <v>0</v>
      </c>
      <c r="AV147" s="437">
        <v>0</v>
      </c>
      <c r="AW147" s="438">
        <f>ROUND(IF(AV356=0, 0, AV147/AV356),5)</f>
        <v>0</v>
      </c>
      <c r="AX147" s="437">
        <v>0</v>
      </c>
      <c r="AY147" s="437">
        <v>0</v>
      </c>
      <c r="AZ147" s="437">
        <v>0</v>
      </c>
      <c r="BA147" s="456">
        <v>9</v>
      </c>
      <c r="BB147" s="457">
        <v>7353.52</v>
      </c>
      <c r="BC147" s="458">
        <f>ROUND(IF(BB356=0, 0, BB147/BB356),5)</f>
        <v>5.1999999999999995E-4</v>
      </c>
      <c r="BD147" s="457">
        <v>817.06</v>
      </c>
      <c r="BE147" s="457">
        <v>2328.66</v>
      </c>
      <c r="BF147" s="457">
        <v>5024.8599999999997</v>
      </c>
      <c r="BG147" s="478">
        <v>0</v>
      </c>
      <c r="BH147" s="478">
        <v>0</v>
      </c>
      <c r="BI147" s="479">
        <f>ROUND(IF(BH356=0, 0, BH147/BH356),5)</f>
        <v>0</v>
      </c>
      <c r="BJ147" s="478">
        <v>0</v>
      </c>
      <c r="BK147" s="478">
        <v>0</v>
      </c>
      <c r="BL147" s="478">
        <v>0</v>
      </c>
      <c r="BM147" s="6">
        <f t="shared" si="7"/>
        <v>40</v>
      </c>
      <c r="BN147" s="6">
        <f t="shared" si="7"/>
        <v>32642.22</v>
      </c>
      <c r="BO147" s="8">
        <f>ROUND(IF(BN356=0, 0, BN147/BN356),5)</f>
        <v>2.0000000000000001E-4</v>
      </c>
      <c r="BP147" s="6">
        <v>816.06</v>
      </c>
      <c r="BQ147" s="6">
        <f t="shared" si="8"/>
        <v>10407.31</v>
      </c>
      <c r="BR147" s="6">
        <v>22234.91</v>
      </c>
    </row>
    <row r="148" spans="1:70" x14ac:dyDescent="0.25">
      <c r="A148" s="2"/>
      <c r="B148" s="2"/>
      <c r="C148" s="2"/>
      <c r="D148" s="2" t="s">
        <v>129</v>
      </c>
      <c r="E148" s="298">
        <v>0</v>
      </c>
      <c r="F148" s="298">
        <v>0</v>
      </c>
      <c r="G148" s="299">
        <f>ROUND(IF(F356=0, 0, F148/F356),5)</f>
        <v>0</v>
      </c>
      <c r="H148" s="298">
        <v>0</v>
      </c>
      <c r="I148" s="298">
        <v>0</v>
      </c>
      <c r="J148" s="298">
        <v>0</v>
      </c>
      <c r="K148" s="317">
        <v>0</v>
      </c>
      <c r="L148" s="317">
        <v>0</v>
      </c>
      <c r="M148" s="318">
        <f>ROUND(IF(L356=0, 0, L148/L356),5)</f>
        <v>0</v>
      </c>
      <c r="N148" s="317">
        <v>0</v>
      </c>
      <c r="O148" s="317">
        <v>0</v>
      </c>
      <c r="P148" s="317">
        <v>0</v>
      </c>
      <c r="Q148" s="336">
        <v>0</v>
      </c>
      <c r="R148" s="337">
        <v>0</v>
      </c>
      <c r="S148" s="338">
        <f>ROUND(IF(R356=0, 0, R148/R356),5)</f>
        <v>0</v>
      </c>
      <c r="T148" s="337">
        <v>0</v>
      </c>
      <c r="U148" s="337">
        <v>0</v>
      </c>
      <c r="V148" s="337">
        <v>0</v>
      </c>
      <c r="W148" s="358">
        <v>0</v>
      </c>
      <c r="X148" s="358">
        <v>0</v>
      </c>
      <c r="Y148" s="359">
        <f>ROUND(IF(X356=0, 0, X148/X356),5)</f>
        <v>0</v>
      </c>
      <c r="Z148" s="358">
        <v>0</v>
      </c>
      <c r="AA148" s="358">
        <v>0</v>
      </c>
      <c r="AB148" s="358">
        <v>0</v>
      </c>
      <c r="AC148" s="377">
        <v>0</v>
      </c>
      <c r="AD148" s="377">
        <v>0</v>
      </c>
      <c r="AE148" s="378">
        <f>ROUND(IF(AD356=0, 0, AD148/AD356),5)</f>
        <v>0</v>
      </c>
      <c r="AF148" s="377">
        <v>0</v>
      </c>
      <c r="AG148" s="377">
        <v>0</v>
      </c>
      <c r="AH148" s="377">
        <v>0</v>
      </c>
      <c r="AI148" s="396">
        <v>0</v>
      </c>
      <c r="AJ148" s="396">
        <v>0</v>
      </c>
      <c r="AK148" s="397">
        <f>ROUND(IF(AJ356=0, 0, AJ148/AJ356),5)</f>
        <v>0</v>
      </c>
      <c r="AL148" s="396">
        <v>0</v>
      </c>
      <c r="AM148" s="396">
        <v>0</v>
      </c>
      <c r="AN148" s="396">
        <v>0</v>
      </c>
      <c r="AO148" s="415">
        <v>0</v>
      </c>
      <c r="AP148" s="416">
        <v>0</v>
      </c>
      <c r="AQ148" s="417">
        <f>ROUND(IF(AP356=0, 0, AP148/AP356),5)</f>
        <v>0</v>
      </c>
      <c r="AR148" s="416">
        <v>0</v>
      </c>
      <c r="AS148" s="416">
        <v>0</v>
      </c>
      <c r="AT148" s="416">
        <v>0</v>
      </c>
      <c r="AU148" s="437">
        <v>0</v>
      </c>
      <c r="AV148" s="437">
        <v>0</v>
      </c>
      <c r="AW148" s="438">
        <f>ROUND(IF(AV356=0, 0, AV148/AV356),5)</f>
        <v>0</v>
      </c>
      <c r="AX148" s="437">
        <v>0</v>
      </c>
      <c r="AY148" s="437">
        <v>-71.3</v>
      </c>
      <c r="AZ148" s="437">
        <v>71.3</v>
      </c>
      <c r="BA148" s="456">
        <v>0</v>
      </c>
      <c r="BB148" s="457">
        <v>0</v>
      </c>
      <c r="BC148" s="458">
        <f>ROUND(IF(BB356=0, 0, BB148/BB356),5)</f>
        <v>0</v>
      </c>
      <c r="BD148" s="457">
        <v>0</v>
      </c>
      <c r="BE148" s="457">
        <v>0</v>
      </c>
      <c r="BF148" s="457">
        <v>0</v>
      </c>
      <c r="BG148" s="478">
        <v>0</v>
      </c>
      <c r="BH148" s="478">
        <v>0</v>
      </c>
      <c r="BI148" s="479">
        <f>ROUND(IF(BH356=0, 0, BH148/BH356),5)</f>
        <v>0</v>
      </c>
      <c r="BJ148" s="478">
        <v>0</v>
      </c>
      <c r="BK148" s="478">
        <v>0</v>
      </c>
      <c r="BL148" s="478">
        <v>0</v>
      </c>
      <c r="BM148" s="6">
        <f t="shared" si="7"/>
        <v>0</v>
      </c>
      <c r="BN148" s="6">
        <f t="shared" si="7"/>
        <v>0</v>
      </c>
      <c r="BO148" s="8">
        <f>ROUND(IF(BN356=0, 0, BN148/BN356),5)</f>
        <v>0</v>
      </c>
      <c r="BP148" s="6">
        <v>0</v>
      </c>
      <c r="BQ148" s="6">
        <f t="shared" si="8"/>
        <v>-71.3</v>
      </c>
      <c r="BR148" s="6">
        <v>71.3</v>
      </c>
    </row>
    <row r="149" spans="1:70" x14ac:dyDescent="0.25">
      <c r="A149" s="2"/>
      <c r="B149" s="2"/>
      <c r="C149" s="2"/>
      <c r="D149" s="2" t="s">
        <v>528</v>
      </c>
      <c r="E149" s="298">
        <v>0</v>
      </c>
      <c r="F149" s="298">
        <v>0</v>
      </c>
      <c r="G149" s="299">
        <f>ROUND(IF(F356=0, 0, F149/F356),5)</f>
        <v>0</v>
      </c>
      <c r="H149" s="298">
        <v>0</v>
      </c>
      <c r="I149" s="298">
        <v>0</v>
      </c>
      <c r="J149" s="298">
        <v>0</v>
      </c>
      <c r="K149" s="317">
        <v>0</v>
      </c>
      <c r="L149" s="317">
        <v>0</v>
      </c>
      <c r="M149" s="318">
        <f>ROUND(IF(L356=0, 0, L149/L356),5)</f>
        <v>0</v>
      </c>
      <c r="N149" s="317">
        <v>0</v>
      </c>
      <c r="O149" s="317">
        <v>0</v>
      </c>
      <c r="P149" s="317">
        <v>0</v>
      </c>
      <c r="Q149" s="336">
        <v>0</v>
      </c>
      <c r="R149" s="337">
        <v>0</v>
      </c>
      <c r="S149" s="338">
        <f>ROUND(IF(R356=0, 0, R149/R356),5)</f>
        <v>0</v>
      </c>
      <c r="T149" s="337">
        <v>0</v>
      </c>
      <c r="U149" s="337">
        <v>0</v>
      </c>
      <c r="V149" s="337">
        <v>0</v>
      </c>
      <c r="W149" s="358">
        <v>0</v>
      </c>
      <c r="X149" s="358">
        <v>0</v>
      </c>
      <c r="Y149" s="359">
        <f>ROUND(IF(X356=0, 0, X149/X356),5)</f>
        <v>0</v>
      </c>
      <c r="Z149" s="358">
        <v>0</v>
      </c>
      <c r="AA149" s="358">
        <v>0</v>
      </c>
      <c r="AB149" s="358">
        <v>0</v>
      </c>
      <c r="AC149" s="379">
        <v>2</v>
      </c>
      <c r="AD149" s="377">
        <v>629.79999999999995</v>
      </c>
      <c r="AE149" s="378">
        <f>ROUND(IF(AD356=0, 0, AD149/AD356),5)</f>
        <v>4.0000000000000003E-5</v>
      </c>
      <c r="AF149" s="377">
        <v>314.89999999999998</v>
      </c>
      <c r="AG149" s="377">
        <v>280</v>
      </c>
      <c r="AH149" s="377">
        <v>349.8</v>
      </c>
      <c r="AI149" s="398">
        <v>1</v>
      </c>
      <c r="AJ149" s="396">
        <v>316.56</v>
      </c>
      <c r="AK149" s="397">
        <f>ROUND(IF(AJ356=0, 0, AJ149/AJ356),5)</f>
        <v>2.0000000000000002E-5</v>
      </c>
      <c r="AL149" s="396">
        <v>316.56</v>
      </c>
      <c r="AM149" s="396">
        <v>144</v>
      </c>
      <c r="AN149" s="396">
        <v>172.56</v>
      </c>
      <c r="AO149" s="415">
        <v>0</v>
      </c>
      <c r="AP149" s="416">
        <v>0</v>
      </c>
      <c r="AQ149" s="417">
        <f>ROUND(IF(AP356=0, 0, AP149/AP356),5)</f>
        <v>0</v>
      </c>
      <c r="AR149" s="416">
        <v>0</v>
      </c>
      <c r="AS149" s="416">
        <v>0</v>
      </c>
      <c r="AT149" s="416">
        <v>0</v>
      </c>
      <c r="AU149" s="437">
        <v>0</v>
      </c>
      <c r="AV149" s="437">
        <v>0</v>
      </c>
      <c r="AW149" s="438">
        <f>ROUND(IF(AV356=0, 0, AV149/AV356),5)</f>
        <v>0</v>
      </c>
      <c r="AX149" s="437">
        <v>0</v>
      </c>
      <c r="AY149" s="437">
        <v>0</v>
      </c>
      <c r="AZ149" s="437">
        <v>0</v>
      </c>
      <c r="BA149" s="456">
        <v>0</v>
      </c>
      <c r="BB149" s="457">
        <v>0</v>
      </c>
      <c r="BC149" s="458">
        <f>ROUND(IF(BB356=0, 0, BB149/BB356),5)</f>
        <v>0</v>
      </c>
      <c r="BD149" s="457">
        <v>0</v>
      </c>
      <c r="BE149" s="457">
        <v>0</v>
      </c>
      <c r="BF149" s="457">
        <v>0</v>
      </c>
      <c r="BG149" s="478">
        <v>0</v>
      </c>
      <c r="BH149" s="478">
        <v>0</v>
      </c>
      <c r="BI149" s="479">
        <f>ROUND(IF(BH356=0, 0, BH149/BH356),5)</f>
        <v>0</v>
      </c>
      <c r="BJ149" s="478">
        <v>0</v>
      </c>
      <c r="BK149" s="478">
        <v>0</v>
      </c>
      <c r="BL149" s="478">
        <v>0</v>
      </c>
      <c r="BM149" s="6">
        <f t="shared" si="7"/>
        <v>3</v>
      </c>
      <c r="BN149" s="6">
        <f t="shared" si="7"/>
        <v>946.36</v>
      </c>
      <c r="BO149" s="8">
        <f>ROUND(IF(BN356=0, 0, BN149/BN356),5)</f>
        <v>1.0000000000000001E-5</v>
      </c>
      <c r="BP149" s="6">
        <v>315.45</v>
      </c>
      <c r="BQ149" s="6">
        <f t="shared" si="8"/>
        <v>424</v>
      </c>
      <c r="BR149" s="6">
        <v>522.36</v>
      </c>
    </row>
    <row r="150" spans="1:70" x14ac:dyDescent="0.25">
      <c r="A150" s="2"/>
      <c r="B150" s="2"/>
      <c r="C150" s="2"/>
      <c r="D150" s="2" t="s">
        <v>130</v>
      </c>
      <c r="E150" s="300">
        <v>4</v>
      </c>
      <c r="F150" s="298">
        <v>625</v>
      </c>
      <c r="G150" s="299">
        <f>ROUND(IF(F356=0, 0, F150/F356),5)</f>
        <v>4.0000000000000003E-5</v>
      </c>
      <c r="H150" s="298">
        <v>156.25</v>
      </c>
      <c r="I150" s="298">
        <v>725</v>
      </c>
      <c r="J150" s="298">
        <v>-100</v>
      </c>
      <c r="K150" s="317">
        <v>0</v>
      </c>
      <c r="L150" s="317">
        <v>0</v>
      </c>
      <c r="M150" s="318">
        <f>ROUND(IF(L356=0, 0, L150/L356),5)</f>
        <v>0</v>
      </c>
      <c r="N150" s="317">
        <v>0</v>
      </c>
      <c r="O150" s="317">
        <v>0</v>
      </c>
      <c r="P150" s="317">
        <v>0</v>
      </c>
      <c r="Q150" s="336">
        <v>0</v>
      </c>
      <c r="R150" s="337">
        <v>0</v>
      </c>
      <c r="S150" s="338">
        <f>ROUND(IF(R356=0, 0, R150/R356),5)</f>
        <v>0</v>
      </c>
      <c r="T150" s="337">
        <v>0</v>
      </c>
      <c r="U150" s="337">
        <v>0</v>
      </c>
      <c r="V150" s="337">
        <v>0</v>
      </c>
      <c r="W150" s="358">
        <v>0</v>
      </c>
      <c r="X150" s="358">
        <v>0</v>
      </c>
      <c r="Y150" s="359">
        <f>ROUND(IF(X356=0, 0, X150/X356),5)</f>
        <v>0</v>
      </c>
      <c r="Z150" s="358">
        <v>0</v>
      </c>
      <c r="AA150" s="358">
        <v>0</v>
      </c>
      <c r="AB150" s="358">
        <v>0</v>
      </c>
      <c r="AC150" s="377">
        <v>0</v>
      </c>
      <c r="AD150" s="377">
        <v>0</v>
      </c>
      <c r="AE150" s="378">
        <f>ROUND(IF(AD356=0, 0, AD150/AD356),5)</f>
        <v>0</v>
      </c>
      <c r="AF150" s="377">
        <v>0</v>
      </c>
      <c r="AG150" s="377">
        <v>0</v>
      </c>
      <c r="AH150" s="377">
        <v>0</v>
      </c>
      <c r="AI150" s="396">
        <v>0</v>
      </c>
      <c r="AJ150" s="396">
        <v>0</v>
      </c>
      <c r="AK150" s="397">
        <f>ROUND(IF(AJ356=0, 0, AJ150/AJ356),5)</f>
        <v>0</v>
      </c>
      <c r="AL150" s="396">
        <v>0</v>
      </c>
      <c r="AM150" s="396">
        <v>0</v>
      </c>
      <c r="AN150" s="396">
        <v>0</v>
      </c>
      <c r="AO150" s="415">
        <v>0</v>
      </c>
      <c r="AP150" s="416">
        <v>0</v>
      </c>
      <c r="AQ150" s="417">
        <f>ROUND(IF(AP356=0, 0, AP150/AP356),5)</f>
        <v>0</v>
      </c>
      <c r="AR150" s="416">
        <v>0</v>
      </c>
      <c r="AS150" s="416">
        <v>0</v>
      </c>
      <c r="AT150" s="416">
        <v>0</v>
      </c>
      <c r="AU150" s="437">
        <v>0</v>
      </c>
      <c r="AV150" s="437">
        <v>0</v>
      </c>
      <c r="AW150" s="438">
        <f>ROUND(IF(AV356=0, 0, AV150/AV356),5)</f>
        <v>0</v>
      </c>
      <c r="AX150" s="437">
        <v>0</v>
      </c>
      <c r="AY150" s="437">
        <v>0</v>
      </c>
      <c r="AZ150" s="437">
        <v>0</v>
      </c>
      <c r="BA150" s="456">
        <v>0</v>
      </c>
      <c r="BB150" s="457">
        <v>0</v>
      </c>
      <c r="BC150" s="458">
        <f>ROUND(IF(BB356=0, 0, BB150/BB356),5)</f>
        <v>0</v>
      </c>
      <c r="BD150" s="457">
        <v>0</v>
      </c>
      <c r="BE150" s="457">
        <v>0</v>
      </c>
      <c r="BF150" s="457">
        <v>0</v>
      </c>
      <c r="BG150" s="478">
        <v>0</v>
      </c>
      <c r="BH150" s="478">
        <v>0</v>
      </c>
      <c r="BI150" s="479">
        <f>ROUND(IF(BH356=0, 0, BH150/BH356),5)</f>
        <v>0</v>
      </c>
      <c r="BJ150" s="478">
        <v>0</v>
      </c>
      <c r="BK150" s="478">
        <v>0</v>
      </c>
      <c r="BL150" s="478">
        <v>0</v>
      </c>
      <c r="BM150" s="6">
        <f t="shared" si="7"/>
        <v>4</v>
      </c>
      <c r="BN150" s="6">
        <f t="shared" si="7"/>
        <v>625</v>
      </c>
      <c r="BO150" s="8">
        <f>ROUND(IF(BN356=0, 0, BN150/BN356),5)</f>
        <v>0</v>
      </c>
      <c r="BP150" s="6">
        <v>156.25</v>
      </c>
      <c r="BQ150" s="6">
        <f t="shared" si="8"/>
        <v>725</v>
      </c>
      <c r="BR150" s="6">
        <v>-100</v>
      </c>
    </row>
    <row r="151" spans="1:70" x14ac:dyDescent="0.25">
      <c r="A151" s="2"/>
      <c r="B151" s="2"/>
      <c r="C151" s="2"/>
      <c r="D151" s="2" t="s">
        <v>131</v>
      </c>
      <c r="E151" s="300">
        <v>1</v>
      </c>
      <c r="F151" s="298">
        <v>682.64</v>
      </c>
      <c r="G151" s="299">
        <f>ROUND(IF(F356=0, 0, F151/F356),5)</f>
        <v>4.0000000000000003E-5</v>
      </c>
      <c r="H151" s="298">
        <v>682.64</v>
      </c>
      <c r="I151" s="298">
        <v>200</v>
      </c>
      <c r="J151" s="298">
        <v>482.64</v>
      </c>
      <c r="K151" s="317">
        <v>0</v>
      </c>
      <c r="L151" s="317">
        <v>0</v>
      </c>
      <c r="M151" s="318">
        <f>ROUND(IF(L356=0, 0, L151/L356),5)</f>
        <v>0</v>
      </c>
      <c r="N151" s="317">
        <v>0</v>
      </c>
      <c r="O151" s="317">
        <v>0</v>
      </c>
      <c r="P151" s="317">
        <v>0</v>
      </c>
      <c r="Q151" s="336">
        <v>0</v>
      </c>
      <c r="R151" s="337">
        <v>0</v>
      </c>
      <c r="S151" s="338">
        <f>ROUND(IF(R356=0, 0, R151/R356),5)</f>
        <v>0</v>
      </c>
      <c r="T151" s="337">
        <v>0</v>
      </c>
      <c r="U151" s="337">
        <v>0</v>
      </c>
      <c r="V151" s="337">
        <v>0</v>
      </c>
      <c r="W151" s="358">
        <v>0</v>
      </c>
      <c r="X151" s="358">
        <v>0</v>
      </c>
      <c r="Y151" s="359">
        <f>ROUND(IF(X356=0, 0, X151/X356),5)</f>
        <v>0</v>
      </c>
      <c r="Z151" s="358">
        <v>0</v>
      </c>
      <c r="AA151" s="358">
        <v>0</v>
      </c>
      <c r="AB151" s="358">
        <v>0</v>
      </c>
      <c r="AC151" s="377">
        <v>0</v>
      </c>
      <c r="AD151" s="377">
        <v>0</v>
      </c>
      <c r="AE151" s="378">
        <f>ROUND(IF(AD356=0, 0, AD151/AD356),5)</f>
        <v>0</v>
      </c>
      <c r="AF151" s="377">
        <v>0</v>
      </c>
      <c r="AG151" s="377">
        <v>0</v>
      </c>
      <c r="AH151" s="377">
        <v>0</v>
      </c>
      <c r="AI151" s="396">
        <v>0</v>
      </c>
      <c r="AJ151" s="396">
        <v>0</v>
      </c>
      <c r="AK151" s="397">
        <f>ROUND(IF(AJ356=0, 0, AJ151/AJ356),5)</f>
        <v>0</v>
      </c>
      <c r="AL151" s="396">
        <v>0</v>
      </c>
      <c r="AM151" s="396">
        <v>0</v>
      </c>
      <c r="AN151" s="396">
        <v>0</v>
      </c>
      <c r="AO151" s="415">
        <v>0</v>
      </c>
      <c r="AP151" s="416">
        <v>0</v>
      </c>
      <c r="AQ151" s="417">
        <f>ROUND(IF(AP356=0, 0, AP151/AP356),5)</f>
        <v>0</v>
      </c>
      <c r="AR151" s="416">
        <v>0</v>
      </c>
      <c r="AS151" s="416">
        <v>0</v>
      </c>
      <c r="AT151" s="416">
        <v>0</v>
      </c>
      <c r="AU151" s="437">
        <v>0</v>
      </c>
      <c r="AV151" s="437">
        <v>0</v>
      </c>
      <c r="AW151" s="438">
        <f>ROUND(IF(AV356=0, 0, AV151/AV356),5)</f>
        <v>0</v>
      </c>
      <c r="AX151" s="437">
        <v>0</v>
      </c>
      <c r="AY151" s="437">
        <v>0</v>
      </c>
      <c r="AZ151" s="437">
        <v>0</v>
      </c>
      <c r="BA151" s="456">
        <v>0</v>
      </c>
      <c r="BB151" s="457">
        <v>0</v>
      </c>
      <c r="BC151" s="458">
        <f>ROUND(IF(BB356=0, 0, BB151/BB356),5)</f>
        <v>0</v>
      </c>
      <c r="BD151" s="457">
        <v>0</v>
      </c>
      <c r="BE151" s="457">
        <v>0</v>
      </c>
      <c r="BF151" s="457">
        <v>0</v>
      </c>
      <c r="BG151" s="478">
        <v>0</v>
      </c>
      <c r="BH151" s="478">
        <v>0</v>
      </c>
      <c r="BI151" s="479">
        <f>ROUND(IF(BH356=0, 0, BH151/BH356),5)</f>
        <v>0</v>
      </c>
      <c r="BJ151" s="478">
        <v>0</v>
      </c>
      <c r="BK151" s="478">
        <v>0</v>
      </c>
      <c r="BL151" s="478">
        <v>0</v>
      </c>
      <c r="BM151" s="6">
        <f t="shared" si="7"/>
        <v>1</v>
      </c>
      <c r="BN151" s="6">
        <f t="shared" si="7"/>
        <v>682.64</v>
      </c>
      <c r="BO151" s="8">
        <f>ROUND(IF(BN356=0, 0, BN151/BN356),5)</f>
        <v>0</v>
      </c>
      <c r="BP151" s="6">
        <v>682.64</v>
      </c>
      <c r="BQ151" s="6">
        <f t="shared" si="8"/>
        <v>200</v>
      </c>
      <c r="BR151" s="6">
        <v>482.64</v>
      </c>
    </row>
    <row r="152" spans="1:70" x14ac:dyDescent="0.25">
      <c r="A152" s="2"/>
      <c r="B152" s="2"/>
      <c r="C152" s="2"/>
      <c r="D152" s="2" t="s">
        <v>132</v>
      </c>
      <c r="E152" s="300">
        <v>3</v>
      </c>
      <c r="F152" s="298">
        <v>690</v>
      </c>
      <c r="G152" s="299">
        <f>ROUND(IF(F356=0, 0, F152/F356),5)</f>
        <v>4.0000000000000003E-5</v>
      </c>
      <c r="H152" s="298">
        <v>230</v>
      </c>
      <c r="I152" s="298">
        <v>655.77</v>
      </c>
      <c r="J152" s="298">
        <v>34.229999999999997</v>
      </c>
      <c r="K152" s="317">
        <v>0</v>
      </c>
      <c r="L152" s="317">
        <v>0</v>
      </c>
      <c r="M152" s="318">
        <f>ROUND(IF(L356=0, 0, L152/L356),5)</f>
        <v>0</v>
      </c>
      <c r="N152" s="317">
        <v>0</v>
      </c>
      <c r="O152" s="317">
        <v>0</v>
      </c>
      <c r="P152" s="317">
        <v>0</v>
      </c>
      <c r="Q152" s="336">
        <v>0</v>
      </c>
      <c r="R152" s="337">
        <v>0</v>
      </c>
      <c r="S152" s="338">
        <f>ROUND(IF(R356=0, 0, R152/R356),5)</f>
        <v>0</v>
      </c>
      <c r="T152" s="337">
        <v>0</v>
      </c>
      <c r="U152" s="337">
        <v>0</v>
      </c>
      <c r="V152" s="337">
        <v>0</v>
      </c>
      <c r="W152" s="358">
        <v>0</v>
      </c>
      <c r="X152" s="358">
        <v>0</v>
      </c>
      <c r="Y152" s="359">
        <f>ROUND(IF(X356=0, 0, X152/X356),5)</f>
        <v>0</v>
      </c>
      <c r="Z152" s="358">
        <v>0</v>
      </c>
      <c r="AA152" s="358">
        <v>0</v>
      </c>
      <c r="AB152" s="358">
        <v>0</v>
      </c>
      <c r="AC152" s="377">
        <v>0</v>
      </c>
      <c r="AD152" s="377">
        <v>0</v>
      </c>
      <c r="AE152" s="378">
        <f>ROUND(IF(AD356=0, 0, AD152/AD356),5)</f>
        <v>0</v>
      </c>
      <c r="AF152" s="377">
        <v>0</v>
      </c>
      <c r="AG152" s="377">
        <v>0</v>
      </c>
      <c r="AH152" s="377">
        <v>0</v>
      </c>
      <c r="AI152" s="396">
        <v>0</v>
      </c>
      <c r="AJ152" s="396">
        <v>0</v>
      </c>
      <c r="AK152" s="397">
        <f>ROUND(IF(AJ356=0, 0, AJ152/AJ356),5)</f>
        <v>0</v>
      </c>
      <c r="AL152" s="396">
        <v>0</v>
      </c>
      <c r="AM152" s="396">
        <v>0</v>
      </c>
      <c r="AN152" s="396">
        <v>0</v>
      </c>
      <c r="AO152" s="415">
        <v>0</v>
      </c>
      <c r="AP152" s="416">
        <v>0</v>
      </c>
      <c r="AQ152" s="417">
        <f>ROUND(IF(AP356=0, 0, AP152/AP356),5)</f>
        <v>0</v>
      </c>
      <c r="AR152" s="416">
        <v>0</v>
      </c>
      <c r="AS152" s="416">
        <v>0</v>
      </c>
      <c r="AT152" s="416">
        <v>0</v>
      </c>
      <c r="AU152" s="437">
        <v>0</v>
      </c>
      <c r="AV152" s="437">
        <v>0</v>
      </c>
      <c r="AW152" s="438">
        <f>ROUND(IF(AV356=0, 0, AV152/AV356),5)</f>
        <v>0</v>
      </c>
      <c r="AX152" s="437">
        <v>0</v>
      </c>
      <c r="AY152" s="437">
        <v>0</v>
      </c>
      <c r="AZ152" s="437">
        <v>0</v>
      </c>
      <c r="BA152" s="456">
        <v>0</v>
      </c>
      <c r="BB152" s="457">
        <v>0</v>
      </c>
      <c r="BC152" s="458">
        <f>ROUND(IF(BB356=0, 0, BB152/BB356),5)</f>
        <v>0</v>
      </c>
      <c r="BD152" s="457">
        <v>0</v>
      </c>
      <c r="BE152" s="457">
        <v>0</v>
      </c>
      <c r="BF152" s="457">
        <v>0</v>
      </c>
      <c r="BG152" s="478">
        <v>0</v>
      </c>
      <c r="BH152" s="478">
        <v>0</v>
      </c>
      <c r="BI152" s="479">
        <f>ROUND(IF(BH356=0, 0, BH152/BH356),5)</f>
        <v>0</v>
      </c>
      <c r="BJ152" s="478">
        <v>0</v>
      </c>
      <c r="BK152" s="478">
        <v>0</v>
      </c>
      <c r="BL152" s="478">
        <v>0</v>
      </c>
      <c r="BM152" s="6">
        <f t="shared" si="7"/>
        <v>3</v>
      </c>
      <c r="BN152" s="6">
        <f t="shared" si="7"/>
        <v>690</v>
      </c>
      <c r="BO152" s="8">
        <f>ROUND(IF(BN356=0, 0, BN152/BN356),5)</f>
        <v>0</v>
      </c>
      <c r="BP152" s="6">
        <v>230</v>
      </c>
      <c r="BQ152" s="6">
        <f t="shared" si="8"/>
        <v>655.77</v>
      </c>
      <c r="BR152" s="6">
        <v>34.229999999999997</v>
      </c>
    </row>
    <row r="153" spans="1:70" x14ac:dyDescent="0.25">
      <c r="A153" s="2"/>
      <c r="B153" s="2"/>
      <c r="C153" s="2"/>
      <c r="D153" s="2" t="s">
        <v>133</v>
      </c>
      <c r="E153" s="300">
        <v>1</v>
      </c>
      <c r="F153" s="298">
        <v>311.32</v>
      </c>
      <c r="G153" s="299">
        <f>ROUND(IF(F356=0, 0, F153/F356),5)</f>
        <v>2.0000000000000002E-5</v>
      </c>
      <c r="H153" s="298">
        <v>311.32</v>
      </c>
      <c r="I153" s="298">
        <v>244.2</v>
      </c>
      <c r="J153" s="298">
        <v>67.12</v>
      </c>
      <c r="K153" s="317">
        <v>0</v>
      </c>
      <c r="L153" s="317">
        <v>0</v>
      </c>
      <c r="M153" s="318">
        <f>ROUND(IF(L356=0, 0, L153/L356),5)</f>
        <v>0</v>
      </c>
      <c r="N153" s="317">
        <v>0</v>
      </c>
      <c r="O153" s="317">
        <v>0</v>
      </c>
      <c r="P153" s="317">
        <v>0</v>
      </c>
      <c r="Q153" s="336">
        <v>0</v>
      </c>
      <c r="R153" s="337">
        <v>0</v>
      </c>
      <c r="S153" s="338">
        <f>ROUND(IF(R356=0, 0, R153/R356),5)</f>
        <v>0</v>
      </c>
      <c r="T153" s="337">
        <v>0</v>
      </c>
      <c r="U153" s="337">
        <v>0</v>
      </c>
      <c r="V153" s="337">
        <v>0</v>
      </c>
      <c r="W153" s="358">
        <v>0</v>
      </c>
      <c r="X153" s="358">
        <v>0</v>
      </c>
      <c r="Y153" s="359">
        <f>ROUND(IF(X356=0, 0, X153/X356),5)</f>
        <v>0</v>
      </c>
      <c r="Z153" s="358">
        <v>0</v>
      </c>
      <c r="AA153" s="358">
        <v>0</v>
      </c>
      <c r="AB153" s="358">
        <v>0</v>
      </c>
      <c r="AC153" s="377">
        <v>0</v>
      </c>
      <c r="AD153" s="377">
        <v>0</v>
      </c>
      <c r="AE153" s="378">
        <f>ROUND(IF(AD356=0, 0, AD153/AD356),5)</f>
        <v>0</v>
      </c>
      <c r="AF153" s="377">
        <v>0</v>
      </c>
      <c r="AG153" s="377">
        <v>0</v>
      </c>
      <c r="AH153" s="377">
        <v>0</v>
      </c>
      <c r="AI153" s="396">
        <v>0</v>
      </c>
      <c r="AJ153" s="396">
        <v>0</v>
      </c>
      <c r="AK153" s="397">
        <f>ROUND(IF(AJ356=0, 0, AJ153/AJ356),5)</f>
        <v>0</v>
      </c>
      <c r="AL153" s="396">
        <v>0</v>
      </c>
      <c r="AM153" s="396">
        <v>0</v>
      </c>
      <c r="AN153" s="396">
        <v>0</v>
      </c>
      <c r="AO153" s="415">
        <v>0</v>
      </c>
      <c r="AP153" s="416">
        <v>0</v>
      </c>
      <c r="AQ153" s="417">
        <f>ROUND(IF(AP356=0, 0, AP153/AP356),5)</f>
        <v>0</v>
      </c>
      <c r="AR153" s="416">
        <v>0</v>
      </c>
      <c r="AS153" s="416">
        <v>0</v>
      </c>
      <c r="AT153" s="416">
        <v>0</v>
      </c>
      <c r="AU153" s="437">
        <v>0</v>
      </c>
      <c r="AV153" s="437">
        <v>0</v>
      </c>
      <c r="AW153" s="438">
        <f>ROUND(IF(AV356=0, 0, AV153/AV356),5)</f>
        <v>0</v>
      </c>
      <c r="AX153" s="437">
        <v>0</v>
      </c>
      <c r="AY153" s="437">
        <v>0</v>
      </c>
      <c r="AZ153" s="437">
        <v>0</v>
      </c>
      <c r="BA153" s="456">
        <v>0</v>
      </c>
      <c r="BB153" s="457">
        <v>0</v>
      </c>
      <c r="BC153" s="458">
        <f>ROUND(IF(BB356=0, 0, BB153/BB356),5)</f>
        <v>0</v>
      </c>
      <c r="BD153" s="457">
        <v>0</v>
      </c>
      <c r="BE153" s="457">
        <v>0</v>
      </c>
      <c r="BF153" s="457">
        <v>0</v>
      </c>
      <c r="BG153" s="478">
        <v>0</v>
      </c>
      <c r="BH153" s="478">
        <v>0</v>
      </c>
      <c r="BI153" s="479">
        <f>ROUND(IF(BH356=0, 0, BH153/BH356),5)</f>
        <v>0</v>
      </c>
      <c r="BJ153" s="478">
        <v>0</v>
      </c>
      <c r="BK153" s="478">
        <v>0</v>
      </c>
      <c r="BL153" s="478">
        <v>0</v>
      </c>
      <c r="BM153" s="6">
        <f t="shared" si="7"/>
        <v>1</v>
      </c>
      <c r="BN153" s="6">
        <f t="shared" si="7"/>
        <v>311.32</v>
      </c>
      <c r="BO153" s="8">
        <f>ROUND(IF(BN356=0, 0, BN153/BN356),5)</f>
        <v>0</v>
      </c>
      <c r="BP153" s="6">
        <v>311.32</v>
      </c>
      <c r="BQ153" s="6">
        <f t="shared" si="8"/>
        <v>244.2</v>
      </c>
      <c r="BR153" s="6">
        <v>67.12</v>
      </c>
    </row>
    <row r="154" spans="1:70" x14ac:dyDescent="0.25">
      <c r="A154" s="2"/>
      <c r="B154" s="2"/>
      <c r="C154" s="2"/>
      <c r="D154" s="2" t="s">
        <v>529</v>
      </c>
      <c r="E154" s="298">
        <v>0</v>
      </c>
      <c r="F154" s="298">
        <v>0</v>
      </c>
      <c r="G154" s="299">
        <f>ROUND(IF(F356=0, 0, F154/F356),5)</f>
        <v>0</v>
      </c>
      <c r="H154" s="298">
        <v>0</v>
      </c>
      <c r="I154" s="298">
        <v>0</v>
      </c>
      <c r="J154" s="298">
        <v>0</v>
      </c>
      <c r="K154" s="317">
        <v>0</v>
      </c>
      <c r="L154" s="317">
        <v>0</v>
      </c>
      <c r="M154" s="318">
        <f>ROUND(IF(L356=0, 0, L154/L356),5)</f>
        <v>0</v>
      </c>
      <c r="N154" s="317">
        <v>0</v>
      </c>
      <c r="O154" s="317">
        <v>0</v>
      </c>
      <c r="P154" s="317">
        <v>0</v>
      </c>
      <c r="Q154" s="336">
        <v>0</v>
      </c>
      <c r="R154" s="337">
        <v>0</v>
      </c>
      <c r="S154" s="338">
        <f>ROUND(IF(R356=0, 0, R154/R356),5)</f>
        <v>0</v>
      </c>
      <c r="T154" s="337">
        <v>0</v>
      </c>
      <c r="U154" s="337">
        <v>0</v>
      </c>
      <c r="V154" s="337">
        <v>0</v>
      </c>
      <c r="W154" s="358">
        <v>0</v>
      </c>
      <c r="X154" s="358">
        <v>0</v>
      </c>
      <c r="Y154" s="359">
        <f>ROUND(IF(X356=0, 0, X154/X356),5)</f>
        <v>0</v>
      </c>
      <c r="Z154" s="358">
        <v>0</v>
      </c>
      <c r="AA154" s="358">
        <v>0</v>
      </c>
      <c r="AB154" s="358">
        <v>0</v>
      </c>
      <c r="AC154" s="377">
        <v>0</v>
      </c>
      <c r="AD154" s="377">
        <v>0</v>
      </c>
      <c r="AE154" s="378">
        <f>ROUND(IF(AD356=0, 0, AD154/AD356),5)</f>
        <v>0</v>
      </c>
      <c r="AF154" s="377">
        <v>0</v>
      </c>
      <c r="AG154" s="377">
        <v>0</v>
      </c>
      <c r="AH154" s="377">
        <v>0</v>
      </c>
      <c r="AI154" s="396">
        <v>0</v>
      </c>
      <c r="AJ154" s="396">
        <v>0</v>
      </c>
      <c r="AK154" s="397">
        <f>ROUND(IF(AJ356=0, 0, AJ154/AJ356),5)</f>
        <v>0</v>
      </c>
      <c r="AL154" s="396">
        <v>0</v>
      </c>
      <c r="AM154" s="396">
        <v>0</v>
      </c>
      <c r="AN154" s="396">
        <v>0</v>
      </c>
      <c r="AO154" s="415">
        <v>0</v>
      </c>
      <c r="AP154" s="416">
        <v>0</v>
      </c>
      <c r="AQ154" s="417">
        <f>ROUND(IF(AP356=0, 0, AP154/AP356),5)</f>
        <v>0</v>
      </c>
      <c r="AR154" s="416">
        <v>0</v>
      </c>
      <c r="AS154" s="416">
        <v>0</v>
      </c>
      <c r="AT154" s="416">
        <v>0</v>
      </c>
      <c r="AU154" s="439">
        <v>2</v>
      </c>
      <c r="AV154" s="437">
        <v>627.66999999999996</v>
      </c>
      <c r="AW154" s="438">
        <f>ROUND(IF(AV356=0, 0, AV154/AV356),5)</f>
        <v>3.0000000000000001E-5</v>
      </c>
      <c r="AX154" s="437">
        <v>313.83999999999997</v>
      </c>
      <c r="AY154" s="437">
        <v>0</v>
      </c>
      <c r="AZ154" s="437">
        <v>627.66999999999996</v>
      </c>
      <c r="BA154" s="456">
        <v>0</v>
      </c>
      <c r="BB154" s="457">
        <v>0</v>
      </c>
      <c r="BC154" s="458">
        <f>ROUND(IF(BB356=0, 0, BB154/BB356),5)</f>
        <v>0</v>
      </c>
      <c r="BD154" s="457">
        <v>0</v>
      </c>
      <c r="BE154" s="457">
        <v>0</v>
      </c>
      <c r="BF154" s="457">
        <v>0</v>
      </c>
      <c r="BG154" s="478">
        <v>0</v>
      </c>
      <c r="BH154" s="478">
        <v>0</v>
      </c>
      <c r="BI154" s="479">
        <f>ROUND(IF(BH356=0, 0, BH154/BH356),5)</f>
        <v>0</v>
      </c>
      <c r="BJ154" s="478">
        <v>0</v>
      </c>
      <c r="BK154" s="478">
        <v>0</v>
      </c>
      <c r="BL154" s="478">
        <v>0</v>
      </c>
      <c r="BM154" s="6">
        <f t="shared" si="7"/>
        <v>2</v>
      </c>
      <c r="BN154" s="6">
        <f t="shared" si="7"/>
        <v>627.66999999999996</v>
      </c>
      <c r="BO154" s="8">
        <f>ROUND(IF(BN356=0, 0, BN154/BN356),5)</f>
        <v>0</v>
      </c>
      <c r="BP154" s="6">
        <v>313.83999999999997</v>
      </c>
      <c r="BQ154" s="6">
        <f t="shared" si="8"/>
        <v>0</v>
      </c>
      <c r="BR154" s="6">
        <v>627.66999999999996</v>
      </c>
    </row>
    <row r="155" spans="1:70" x14ac:dyDescent="0.25">
      <c r="A155" s="2"/>
      <c r="B155" s="2"/>
      <c r="C155" s="2"/>
      <c r="D155" s="2" t="s">
        <v>134</v>
      </c>
      <c r="E155" s="298">
        <v>0</v>
      </c>
      <c r="F155" s="298">
        <v>0</v>
      </c>
      <c r="G155" s="299">
        <f>ROUND(IF(F356=0, 0, F155/F356),5)</f>
        <v>0</v>
      </c>
      <c r="H155" s="298">
        <v>0</v>
      </c>
      <c r="I155" s="298">
        <v>0</v>
      </c>
      <c r="J155" s="298">
        <v>0</v>
      </c>
      <c r="K155" s="317">
        <v>0</v>
      </c>
      <c r="L155" s="317">
        <v>0</v>
      </c>
      <c r="M155" s="318">
        <f>ROUND(IF(L356=0, 0, L155/L356),5)</f>
        <v>0</v>
      </c>
      <c r="N155" s="317">
        <v>0</v>
      </c>
      <c r="O155" s="317">
        <v>0</v>
      </c>
      <c r="P155" s="317">
        <v>0</v>
      </c>
      <c r="Q155" s="336">
        <v>1</v>
      </c>
      <c r="R155" s="337">
        <v>447.86</v>
      </c>
      <c r="S155" s="338">
        <f>ROUND(IF(R356=0, 0, R155/R356),5)</f>
        <v>2.0000000000000002E-5</v>
      </c>
      <c r="T155" s="337">
        <v>447.86</v>
      </c>
      <c r="U155" s="337">
        <v>100</v>
      </c>
      <c r="V155" s="337">
        <v>347.86</v>
      </c>
      <c r="W155" s="358">
        <v>0</v>
      </c>
      <c r="X155" s="358">
        <v>0</v>
      </c>
      <c r="Y155" s="359">
        <f>ROUND(IF(X356=0, 0, X155/X356),5)</f>
        <v>0</v>
      </c>
      <c r="Z155" s="358">
        <v>0</v>
      </c>
      <c r="AA155" s="358">
        <v>0</v>
      </c>
      <c r="AB155" s="358">
        <v>0</v>
      </c>
      <c r="AC155" s="377">
        <v>0</v>
      </c>
      <c r="AD155" s="377">
        <v>0</v>
      </c>
      <c r="AE155" s="378">
        <f>ROUND(IF(AD356=0, 0, AD155/AD356),5)</f>
        <v>0</v>
      </c>
      <c r="AF155" s="377">
        <v>0</v>
      </c>
      <c r="AG155" s="377">
        <v>0</v>
      </c>
      <c r="AH155" s="377">
        <v>0</v>
      </c>
      <c r="AI155" s="396">
        <v>0</v>
      </c>
      <c r="AJ155" s="396">
        <v>0</v>
      </c>
      <c r="AK155" s="397">
        <f>ROUND(IF(AJ356=0, 0, AJ155/AJ356),5)</f>
        <v>0</v>
      </c>
      <c r="AL155" s="396">
        <v>0</v>
      </c>
      <c r="AM155" s="396">
        <v>0</v>
      </c>
      <c r="AN155" s="396">
        <v>0</v>
      </c>
      <c r="AO155" s="415">
        <v>0</v>
      </c>
      <c r="AP155" s="416">
        <v>0</v>
      </c>
      <c r="AQ155" s="417">
        <f>ROUND(IF(AP356=0, 0, AP155/AP356),5)</f>
        <v>0</v>
      </c>
      <c r="AR155" s="416">
        <v>0</v>
      </c>
      <c r="AS155" s="416">
        <v>0</v>
      </c>
      <c r="AT155" s="416">
        <v>0</v>
      </c>
      <c r="AU155" s="437">
        <v>0</v>
      </c>
      <c r="AV155" s="437">
        <v>0</v>
      </c>
      <c r="AW155" s="438">
        <f>ROUND(IF(AV356=0, 0, AV155/AV356),5)</f>
        <v>0</v>
      </c>
      <c r="AX155" s="437">
        <v>0</v>
      </c>
      <c r="AY155" s="437">
        <v>0</v>
      </c>
      <c r="AZ155" s="437">
        <v>0</v>
      </c>
      <c r="BA155" s="456">
        <v>0</v>
      </c>
      <c r="BB155" s="457">
        <v>0</v>
      </c>
      <c r="BC155" s="458">
        <f>ROUND(IF(BB356=0, 0, BB155/BB356),5)</f>
        <v>0</v>
      </c>
      <c r="BD155" s="457">
        <v>0</v>
      </c>
      <c r="BE155" s="457">
        <v>0</v>
      </c>
      <c r="BF155" s="457">
        <v>0</v>
      </c>
      <c r="BG155" s="478">
        <v>0</v>
      </c>
      <c r="BH155" s="478">
        <v>0</v>
      </c>
      <c r="BI155" s="479">
        <f>ROUND(IF(BH356=0, 0, BH155/BH356),5)</f>
        <v>0</v>
      </c>
      <c r="BJ155" s="478">
        <v>0</v>
      </c>
      <c r="BK155" s="478">
        <v>0</v>
      </c>
      <c r="BL155" s="478">
        <v>0</v>
      </c>
      <c r="BM155" s="6">
        <f t="shared" si="7"/>
        <v>1</v>
      </c>
      <c r="BN155" s="6">
        <f t="shared" si="7"/>
        <v>447.86</v>
      </c>
      <c r="BO155" s="8">
        <f>ROUND(IF(BN356=0, 0, BN155/BN356),5)</f>
        <v>0</v>
      </c>
      <c r="BP155" s="6">
        <v>447.86</v>
      </c>
      <c r="BQ155" s="6">
        <f t="shared" si="8"/>
        <v>100</v>
      </c>
      <c r="BR155" s="6">
        <v>347.86</v>
      </c>
    </row>
    <row r="156" spans="1:70" x14ac:dyDescent="0.25">
      <c r="A156" s="2"/>
      <c r="B156" s="2"/>
      <c r="C156" s="2"/>
      <c r="D156" s="2" t="s">
        <v>135</v>
      </c>
      <c r="E156" s="300">
        <v>2</v>
      </c>
      <c r="F156" s="298">
        <v>868.46</v>
      </c>
      <c r="G156" s="299">
        <f>ROUND(IF(F356=0, 0, F156/F356),5)</f>
        <v>5.0000000000000002E-5</v>
      </c>
      <c r="H156" s="298">
        <v>434.23</v>
      </c>
      <c r="I156" s="298">
        <v>0</v>
      </c>
      <c r="J156" s="298">
        <v>868.46</v>
      </c>
      <c r="K156" s="317">
        <v>0</v>
      </c>
      <c r="L156" s="317">
        <v>0</v>
      </c>
      <c r="M156" s="318">
        <f>ROUND(IF(L356=0, 0, L156/L356),5)</f>
        <v>0</v>
      </c>
      <c r="N156" s="317">
        <v>0</v>
      </c>
      <c r="O156" s="317">
        <v>0</v>
      </c>
      <c r="P156" s="317">
        <v>0</v>
      </c>
      <c r="Q156" s="336">
        <v>0</v>
      </c>
      <c r="R156" s="337">
        <v>0</v>
      </c>
      <c r="S156" s="338">
        <f>ROUND(IF(R356=0, 0, R156/R356),5)</f>
        <v>0</v>
      </c>
      <c r="T156" s="337">
        <v>0</v>
      </c>
      <c r="U156" s="337">
        <v>0</v>
      </c>
      <c r="V156" s="337">
        <v>0</v>
      </c>
      <c r="W156" s="360">
        <v>1</v>
      </c>
      <c r="X156" s="358">
        <v>435.42</v>
      </c>
      <c r="Y156" s="359">
        <f>ROUND(IF(X356=0, 0, X156/X356),5)</f>
        <v>2.0000000000000002E-5</v>
      </c>
      <c r="Z156" s="358">
        <v>435.42</v>
      </c>
      <c r="AA156" s="358">
        <v>703.64</v>
      </c>
      <c r="AB156" s="358">
        <v>-268.22000000000003</v>
      </c>
      <c r="AC156" s="379">
        <v>3</v>
      </c>
      <c r="AD156" s="377">
        <v>1319.47</v>
      </c>
      <c r="AE156" s="378">
        <f>ROUND(IF(AD356=0, 0, AD156/AD356),5)</f>
        <v>8.0000000000000007E-5</v>
      </c>
      <c r="AF156" s="377">
        <v>439.82</v>
      </c>
      <c r="AG156" s="377">
        <v>826.82</v>
      </c>
      <c r="AH156" s="377">
        <v>492.65</v>
      </c>
      <c r="AI156" s="398">
        <v>1</v>
      </c>
      <c r="AJ156" s="396">
        <v>442.89</v>
      </c>
      <c r="AK156" s="397">
        <f>ROUND(IF(AJ356=0, 0, AJ156/AJ356),5)</f>
        <v>2.0000000000000002E-5</v>
      </c>
      <c r="AL156" s="396">
        <v>442.89</v>
      </c>
      <c r="AM156" s="396">
        <v>217.36</v>
      </c>
      <c r="AN156" s="396">
        <v>225.53</v>
      </c>
      <c r="AO156" s="415">
        <v>1</v>
      </c>
      <c r="AP156" s="416">
        <v>440.21</v>
      </c>
      <c r="AQ156" s="417">
        <f>ROUND(IF(AP356=0, 0, AP156/AP356),5)</f>
        <v>2.0000000000000002E-5</v>
      </c>
      <c r="AR156" s="416">
        <v>440.21</v>
      </c>
      <c r="AS156" s="416">
        <v>205.34</v>
      </c>
      <c r="AT156" s="416">
        <v>234.87</v>
      </c>
      <c r="AU156" s="439">
        <v>4</v>
      </c>
      <c r="AV156" s="437">
        <v>1753.7</v>
      </c>
      <c r="AW156" s="438">
        <f>ROUND(IF(AV356=0, 0, AV156/AV356),5)</f>
        <v>1E-4</v>
      </c>
      <c r="AX156" s="437">
        <v>438.43</v>
      </c>
      <c r="AY156" s="437">
        <v>821.34</v>
      </c>
      <c r="AZ156" s="437">
        <v>932.36</v>
      </c>
      <c r="BA156" s="456">
        <v>2</v>
      </c>
      <c r="BB156" s="457">
        <v>977.26</v>
      </c>
      <c r="BC156" s="458">
        <f>ROUND(IF(BB356=0, 0, BB156/BB356),5)</f>
        <v>6.9999999999999994E-5</v>
      </c>
      <c r="BD156" s="457">
        <v>488.63</v>
      </c>
      <c r="BE156" s="457">
        <v>417.04</v>
      </c>
      <c r="BF156" s="457">
        <v>560.22</v>
      </c>
      <c r="BG156" s="478">
        <v>0</v>
      </c>
      <c r="BH156" s="478">
        <v>0</v>
      </c>
      <c r="BI156" s="479">
        <f>ROUND(IF(BH356=0, 0, BH156/BH356),5)</f>
        <v>0</v>
      </c>
      <c r="BJ156" s="478">
        <v>0</v>
      </c>
      <c r="BK156" s="478">
        <v>0</v>
      </c>
      <c r="BL156" s="478">
        <v>0</v>
      </c>
      <c r="BM156" s="6">
        <f t="shared" si="7"/>
        <v>14</v>
      </c>
      <c r="BN156" s="6">
        <f t="shared" si="7"/>
        <v>6237.41</v>
      </c>
      <c r="BO156" s="8">
        <f>ROUND(IF(BN356=0, 0, BN156/BN356),5)</f>
        <v>4.0000000000000003E-5</v>
      </c>
      <c r="BP156" s="6">
        <v>445.53</v>
      </c>
      <c r="BQ156" s="6">
        <f t="shared" si="8"/>
        <v>3191.54</v>
      </c>
      <c r="BR156" s="6">
        <v>3045.87</v>
      </c>
    </row>
    <row r="157" spans="1:70" x14ac:dyDescent="0.25">
      <c r="A157" s="2"/>
      <c r="B157" s="2"/>
      <c r="C157" s="2"/>
      <c r="D157" s="2" t="s">
        <v>136</v>
      </c>
      <c r="E157" s="298">
        <v>0</v>
      </c>
      <c r="F157" s="298">
        <v>0</v>
      </c>
      <c r="G157" s="299">
        <f>ROUND(IF(F356=0, 0, F157/F356),5)</f>
        <v>0</v>
      </c>
      <c r="H157" s="298">
        <v>0</v>
      </c>
      <c r="I157" s="298">
        <v>0</v>
      </c>
      <c r="J157" s="298">
        <v>0</v>
      </c>
      <c r="K157" s="317">
        <v>0</v>
      </c>
      <c r="L157" s="317">
        <v>0</v>
      </c>
      <c r="M157" s="318">
        <f>ROUND(IF(L356=0, 0, L157/L356),5)</f>
        <v>0</v>
      </c>
      <c r="N157" s="317">
        <v>0</v>
      </c>
      <c r="O157" s="317">
        <v>0</v>
      </c>
      <c r="P157" s="317">
        <v>0</v>
      </c>
      <c r="Q157" s="336">
        <v>0</v>
      </c>
      <c r="R157" s="337">
        <v>0</v>
      </c>
      <c r="S157" s="338">
        <f>ROUND(IF(R356=0, 0, R157/R356),5)</f>
        <v>0</v>
      </c>
      <c r="T157" s="337">
        <v>0</v>
      </c>
      <c r="U157" s="337">
        <v>0</v>
      </c>
      <c r="V157" s="337">
        <v>0</v>
      </c>
      <c r="W157" s="360">
        <v>1</v>
      </c>
      <c r="X157" s="358">
        <v>689.05</v>
      </c>
      <c r="Y157" s="359">
        <f>ROUND(IF(X356=0, 0, X157/X356),5)</f>
        <v>4.0000000000000003E-5</v>
      </c>
      <c r="Z157" s="358">
        <v>689.05</v>
      </c>
      <c r="AA157" s="358">
        <v>200</v>
      </c>
      <c r="AB157" s="358">
        <v>489.05</v>
      </c>
      <c r="AC157" s="379">
        <v>1</v>
      </c>
      <c r="AD157" s="377">
        <v>689.79</v>
      </c>
      <c r="AE157" s="378">
        <f>ROUND(IF(AD356=0, 0, AD157/AD356),5)</f>
        <v>4.0000000000000003E-5</v>
      </c>
      <c r="AF157" s="377">
        <v>689.79</v>
      </c>
      <c r="AG157" s="377">
        <v>200</v>
      </c>
      <c r="AH157" s="377">
        <v>489.79</v>
      </c>
      <c r="AI157" s="396">
        <v>0</v>
      </c>
      <c r="AJ157" s="396">
        <v>0</v>
      </c>
      <c r="AK157" s="397">
        <f>ROUND(IF(AJ356=0, 0, AJ157/AJ356),5)</f>
        <v>0</v>
      </c>
      <c r="AL157" s="396">
        <v>0</v>
      </c>
      <c r="AM157" s="396">
        <v>0</v>
      </c>
      <c r="AN157" s="396">
        <v>0</v>
      </c>
      <c r="AO157" s="415">
        <v>1</v>
      </c>
      <c r="AP157" s="416">
        <v>694.99</v>
      </c>
      <c r="AQ157" s="417">
        <f>ROUND(IF(AP356=0, 0, AP157/AP356),5)</f>
        <v>3.0000000000000001E-5</v>
      </c>
      <c r="AR157" s="416">
        <v>694.99</v>
      </c>
      <c r="AS157" s="416">
        <v>300</v>
      </c>
      <c r="AT157" s="416">
        <v>394.99</v>
      </c>
      <c r="AU157" s="437">
        <v>0</v>
      </c>
      <c r="AV157" s="437">
        <v>0</v>
      </c>
      <c r="AW157" s="438">
        <f>ROUND(IF(AV356=0, 0, AV157/AV356),5)</f>
        <v>0</v>
      </c>
      <c r="AX157" s="437">
        <v>0</v>
      </c>
      <c r="AY157" s="437">
        <v>0</v>
      </c>
      <c r="AZ157" s="437">
        <v>0</v>
      </c>
      <c r="BA157" s="456">
        <v>5</v>
      </c>
      <c r="BB157" s="457">
        <v>3474.45</v>
      </c>
      <c r="BC157" s="458">
        <f>ROUND(IF(BB356=0, 0, BB157/BB356),5)</f>
        <v>2.5000000000000001E-4</v>
      </c>
      <c r="BD157" s="457">
        <v>694.89</v>
      </c>
      <c r="BE157" s="457">
        <v>1500</v>
      </c>
      <c r="BF157" s="457">
        <v>1974.45</v>
      </c>
      <c r="BG157" s="480">
        <v>0</v>
      </c>
      <c r="BH157" s="478">
        <v>0</v>
      </c>
      <c r="BI157" s="479">
        <f>ROUND(IF(BH356=0, 0, BH157/BH356),5)</f>
        <v>0</v>
      </c>
      <c r="BJ157" s="478">
        <v>0</v>
      </c>
      <c r="BK157" s="478">
        <v>0</v>
      </c>
      <c r="BL157" s="478">
        <v>0</v>
      </c>
      <c r="BM157" s="6">
        <f t="shared" si="7"/>
        <v>8</v>
      </c>
      <c r="BN157" s="6">
        <f t="shared" si="7"/>
        <v>5548.28</v>
      </c>
      <c r="BO157" s="8">
        <f>ROUND(IF(BN356=0, 0, BN157/BN356),5)</f>
        <v>3.0000000000000001E-5</v>
      </c>
      <c r="BP157" s="6">
        <v>693.54</v>
      </c>
      <c r="BQ157" s="6">
        <f t="shared" si="8"/>
        <v>2200</v>
      </c>
      <c r="BR157" s="6">
        <v>3348.28</v>
      </c>
    </row>
    <row r="158" spans="1:70" x14ac:dyDescent="0.25">
      <c r="A158" s="2"/>
      <c r="B158" s="2"/>
      <c r="C158" s="2"/>
      <c r="D158" s="2" t="s">
        <v>530</v>
      </c>
      <c r="E158" s="298">
        <v>0</v>
      </c>
      <c r="F158" s="298">
        <v>0</v>
      </c>
      <c r="G158" s="299">
        <f>ROUND(IF(F356=0, 0, F158/F356),5)</f>
        <v>0</v>
      </c>
      <c r="H158" s="298">
        <v>0</v>
      </c>
      <c r="I158" s="298">
        <v>0</v>
      </c>
      <c r="J158" s="298">
        <v>0</v>
      </c>
      <c r="K158" s="317">
        <v>0</v>
      </c>
      <c r="L158" s="317">
        <v>0</v>
      </c>
      <c r="M158" s="318">
        <f>ROUND(IF(L356=0, 0, L158/L356),5)</f>
        <v>0</v>
      </c>
      <c r="N158" s="317">
        <v>0</v>
      </c>
      <c r="O158" s="317">
        <v>0</v>
      </c>
      <c r="P158" s="317">
        <v>0</v>
      </c>
      <c r="Q158" s="336">
        <v>0</v>
      </c>
      <c r="R158" s="337">
        <v>0</v>
      </c>
      <c r="S158" s="338">
        <f>ROUND(IF(R356=0, 0, R158/R356),5)</f>
        <v>0</v>
      </c>
      <c r="T158" s="337">
        <v>0</v>
      </c>
      <c r="U158" s="337">
        <v>0</v>
      </c>
      <c r="V158" s="337">
        <v>0</v>
      </c>
      <c r="W158" s="358">
        <v>0</v>
      </c>
      <c r="X158" s="358">
        <v>0</v>
      </c>
      <c r="Y158" s="359">
        <f>ROUND(IF(X356=0, 0, X158/X356),5)</f>
        <v>0</v>
      </c>
      <c r="Z158" s="358">
        <v>0</v>
      </c>
      <c r="AA158" s="358">
        <v>0</v>
      </c>
      <c r="AB158" s="358">
        <v>0</v>
      </c>
      <c r="AC158" s="379">
        <v>1</v>
      </c>
      <c r="AD158" s="377">
        <v>125</v>
      </c>
      <c r="AE158" s="378">
        <f>ROUND(IF(AD356=0, 0, AD158/AD356),5)</f>
        <v>1.0000000000000001E-5</v>
      </c>
      <c r="AF158" s="377">
        <v>125</v>
      </c>
      <c r="AG158" s="377">
        <v>703.64</v>
      </c>
      <c r="AH158" s="377">
        <v>-578.64</v>
      </c>
      <c r="AI158" s="396">
        <v>0</v>
      </c>
      <c r="AJ158" s="396">
        <v>0</v>
      </c>
      <c r="AK158" s="397">
        <f>ROUND(IF(AJ356=0, 0, AJ158/AJ356),5)</f>
        <v>0</v>
      </c>
      <c r="AL158" s="396">
        <v>0</v>
      </c>
      <c r="AM158" s="396">
        <v>0</v>
      </c>
      <c r="AN158" s="396">
        <v>0</v>
      </c>
      <c r="AO158" s="415">
        <v>0</v>
      </c>
      <c r="AP158" s="416">
        <v>0</v>
      </c>
      <c r="AQ158" s="417">
        <f>ROUND(IF(AP356=0, 0, AP158/AP356),5)</f>
        <v>0</v>
      </c>
      <c r="AR158" s="416">
        <v>0</v>
      </c>
      <c r="AS158" s="416">
        <v>0</v>
      </c>
      <c r="AT158" s="416">
        <v>0</v>
      </c>
      <c r="AU158" s="437">
        <v>0</v>
      </c>
      <c r="AV158" s="437">
        <v>0</v>
      </c>
      <c r="AW158" s="438">
        <f>ROUND(IF(AV356=0, 0, AV158/AV356),5)</f>
        <v>0</v>
      </c>
      <c r="AX158" s="437">
        <v>0</v>
      </c>
      <c r="AY158" s="437">
        <v>0</v>
      </c>
      <c r="AZ158" s="437">
        <v>0</v>
      </c>
      <c r="BA158" s="456">
        <v>0</v>
      </c>
      <c r="BB158" s="457">
        <v>0</v>
      </c>
      <c r="BC158" s="458">
        <f>ROUND(IF(BB356=0, 0, BB158/BB356),5)</f>
        <v>0</v>
      </c>
      <c r="BD158" s="457">
        <v>0</v>
      </c>
      <c r="BE158" s="457">
        <v>0</v>
      </c>
      <c r="BF158" s="457">
        <v>0</v>
      </c>
      <c r="BG158" s="478">
        <v>0</v>
      </c>
      <c r="BH158" s="478">
        <v>0</v>
      </c>
      <c r="BI158" s="479">
        <f>ROUND(IF(BH356=0, 0, BH158/BH356),5)</f>
        <v>0</v>
      </c>
      <c r="BJ158" s="478">
        <v>0</v>
      </c>
      <c r="BK158" s="478">
        <v>0</v>
      </c>
      <c r="BL158" s="478">
        <v>0</v>
      </c>
      <c r="BM158" s="6">
        <f t="shared" si="7"/>
        <v>1</v>
      </c>
      <c r="BN158" s="6">
        <f t="shared" si="7"/>
        <v>125</v>
      </c>
      <c r="BO158" s="8">
        <f>ROUND(IF(BN356=0, 0, BN158/BN356),5)</f>
        <v>0</v>
      </c>
      <c r="BP158" s="6">
        <v>125</v>
      </c>
      <c r="BQ158" s="6">
        <f t="shared" si="8"/>
        <v>703.64</v>
      </c>
      <c r="BR158" s="6">
        <v>-578.64</v>
      </c>
    </row>
    <row r="159" spans="1:70" x14ac:dyDescent="0.25">
      <c r="A159" s="2"/>
      <c r="B159" s="2"/>
      <c r="C159" s="2"/>
      <c r="D159" s="2" t="s">
        <v>137</v>
      </c>
      <c r="E159" s="298">
        <v>0</v>
      </c>
      <c r="F159" s="298">
        <v>0</v>
      </c>
      <c r="G159" s="299">
        <f>ROUND(IF(F356=0, 0, F159/F356),5)</f>
        <v>0</v>
      </c>
      <c r="H159" s="298">
        <v>0</v>
      </c>
      <c r="I159" s="298">
        <v>0</v>
      </c>
      <c r="J159" s="298">
        <v>0</v>
      </c>
      <c r="K159" s="317">
        <v>0</v>
      </c>
      <c r="L159" s="317">
        <v>0</v>
      </c>
      <c r="M159" s="318">
        <f>ROUND(IF(L356=0, 0, L159/L356),5)</f>
        <v>0</v>
      </c>
      <c r="N159" s="317">
        <v>0</v>
      </c>
      <c r="O159" s="317">
        <v>0</v>
      </c>
      <c r="P159" s="317">
        <v>0</v>
      </c>
      <c r="Q159" s="336">
        <v>0</v>
      </c>
      <c r="R159" s="337">
        <v>0</v>
      </c>
      <c r="S159" s="338">
        <f>ROUND(IF(R356=0, 0, R159/R356),5)</f>
        <v>0</v>
      </c>
      <c r="T159" s="337">
        <v>0</v>
      </c>
      <c r="U159" s="337">
        <v>-100</v>
      </c>
      <c r="V159" s="337">
        <v>100</v>
      </c>
      <c r="W159" s="360">
        <v>2</v>
      </c>
      <c r="X159" s="358">
        <v>2004.5</v>
      </c>
      <c r="Y159" s="359">
        <f>ROUND(IF(X356=0, 0, X159/X356),5)</f>
        <v>1.1E-4</v>
      </c>
      <c r="Z159" s="358">
        <v>1002.25</v>
      </c>
      <c r="AA159" s="358">
        <v>1272.74</v>
      </c>
      <c r="AB159" s="358">
        <v>731.76</v>
      </c>
      <c r="AC159" s="377">
        <v>0</v>
      </c>
      <c r="AD159" s="377">
        <v>0</v>
      </c>
      <c r="AE159" s="378">
        <f>ROUND(IF(AD356=0, 0, AD159/AD356),5)</f>
        <v>0</v>
      </c>
      <c r="AF159" s="377">
        <v>0</v>
      </c>
      <c r="AG159" s="377">
        <v>0</v>
      </c>
      <c r="AH159" s="377">
        <v>0</v>
      </c>
      <c r="AI159" s="396">
        <v>0</v>
      </c>
      <c r="AJ159" s="396">
        <v>0</v>
      </c>
      <c r="AK159" s="397">
        <f>ROUND(IF(AJ356=0, 0, AJ159/AJ356),5)</f>
        <v>0</v>
      </c>
      <c r="AL159" s="396">
        <v>0</v>
      </c>
      <c r="AM159" s="396">
        <v>0</v>
      </c>
      <c r="AN159" s="396">
        <v>0</v>
      </c>
      <c r="AO159" s="415">
        <v>0</v>
      </c>
      <c r="AP159" s="416">
        <v>0</v>
      </c>
      <c r="AQ159" s="417">
        <f>ROUND(IF(AP356=0, 0, AP159/AP356),5)</f>
        <v>0</v>
      </c>
      <c r="AR159" s="416">
        <v>0</v>
      </c>
      <c r="AS159" s="416">
        <v>0</v>
      </c>
      <c r="AT159" s="416">
        <v>0</v>
      </c>
      <c r="AU159" s="437">
        <v>0</v>
      </c>
      <c r="AV159" s="437">
        <v>0</v>
      </c>
      <c r="AW159" s="438">
        <f>ROUND(IF(AV356=0, 0, AV159/AV356),5)</f>
        <v>0</v>
      </c>
      <c r="AX159" s="437">
        <v>0</v>
      </c>
      <c r="AY159" s="437">
        <v>0</v>
      </c>
      <c r="AZ159" s="437">
        <v>0</v>
      </c>
      <c r="BA159" s="456">
        <v>0</v>
      </c>
      <c r="BB159" s="457">
        <v>0</v>
      </c>
      <c r="BC159" s="458">
        <f>ROUND(IF(BB356=0, 0, BB159/BB356),5)</f>
        <v>0</v>
      </c>
      <c r="BD159" s="457">
        <v>0</v>
      </c>
      <c r="BE159" s="457">
        <v>0</v>
      </c>
      <c r="BF159" s="457">
        <v>0</v>
      </c>
      <c r="BG159" s="478">
        <v>0</v>
      </c>
      <c r="BH159" s="478">
        <v>0</v>
      </c>
      <c r="BI159" s="479">
        <f>ROUND(IF(BH356=0, 0, BH159/BH356),5)</f>
        <v>0</v>
      </c>
      <c r="BJ159" s="478">
        <v>0</v>
      </c>
      <c r="BK159" s="478">
        <v>0</v>
      </c>
      <c r="BL159" s="478">
        <v>0</v>
      </c>
      <c r="BM159" s="6">
        <f t="shared" si="7"/>
        <v>2</v>
      </c>
      <c r="BN159" s="6">
        <f t="shared" si="7"/>
        <v>2004.5</v>
      </c>
      <c r="BO159" s="8">
        <f>ROUND(IF(BN356=0, 0, BN159/BN356),5)</f>
        <v>1.0000000000000001E-5</v>
      </c>
      <c r="BP159" s="6">
        <v>1002.25</v>
      </c>
      <c r="BQ159" s="6">
        <f t="shared" si="8"/>
        <v>1172.74</v>
      </c>
      <c r="BR159" s="6">
        <v>831.76</v>
      </c>
    </row>
    <row r="160" spans="1:70" x14ac:dyDescent="0.25">
      <c r="A160" s="2"/>
      <c r="B160" s="2"/>
      <c r="C160" s="2"/>
      <c r="D160" s="2" t="s">
        <v>139</v>
      </c>
      <c r="E160" s="298">
        <v>0</v>
      </c>
      <c r="F160" s="298">
        <v>0</v>
      </c>
      <c r="G160" s="299">
        <f>ROUND(IF(F356=0, 0, F160/F356),5)</f>
        <v>0</v>
      </c>
      <c r="H160" s="298">
        <v>0</v>
      </c>
      <c r="I160" s="298">
        <v>0</v>
      </c>
      <c r="J160" s="298">
        <v>0</v>
      </c>
      <c r="K160" s="317">
        <v>0</v>
      </c>
      <c r="L160" s="317">
        <v>0</v>
      </c>
      <c r="M160" s="318">
        <f>ROUND(IF(L356=0, 0, L160/L356),5)</f>
        <v>0</v>
      </c>
      <c r="N160" s="317">
        <v>0</v>
      </c>
      <c r="O160" s="317">
        <v>0</v>
      </c>
      <c r="P160" s="317">
        <v>0</v>
      </c>
      <c r="Q160" s="336">
        <v>54</v>
      </c>
      <c r="R160" s="337">
        <v>9707.0300000000007</v>
      </c>
      <c r="S160" s="338">
        <f>ROUND(IF(R356=0, 0, R160/R356),5)</f>
        <v>4.6999999999999999E-4</v>
      </c>
      <c r="T160" s="337">
        <v>179.76</v>
      </c>
      <c r="U160" s="337">
        <v>2587.5</v>
      </c>
      <c r="V160" s="337">
        <v>7119.53</v>
      </c>
      <c r="W160" s="358">
        <v>0</v>
      </c>
      <c r="X160" s="358">
        <v>0</v>
      </c>
      <c r="Y160" s="359">
        <f>ROUND(IF(X356=0, 0, X160/X356),5)</f>
        <v>0</v>
      </c>
      <c r="Z160" s="358">
        <v>0</v>
      </c>
      <c r="AA160" s="358">
        <v>50</v>
      </c>
      <c r="AB160" s="358">
        <v>-50</v>
      </c>
      <c r="AC160" s="379">
        <v>12</v>
      </c>
      <c r="AD160" s="377">
        <v>2164.38</v>
      </c>
      <c r="AE160" s="378">
        <f>ROUND(IF(AD356=0, 0, AD160/AD356),5)</f>
        <v>1.2999999999999999E-4</v>
      </c>
      <c r="AF160" s="377">
        <v>180.37</v>
      </c>
      <c r="AG160" s="377">
        <v>19149.88</v>
      </c>
      <c r="AH160" s="377">
        <v>-16985.5</v>
      </c>
      <c r="AI160" s="398">
        <v>40</v>
      </c>
      <c r="AJ160" s="396">
        <v>7223.44</v>
      </c>
      <c r="AK160" s="397">
        <f>ROUND(IF(AJ356=0, 0, AJ160/AJ356),5)</f>
        <v>3.8999999999999999E-4</v>
      </c>
      <c r="AL160" s="396">
        <v>180.59</v>
      </c>
      <c r="AM160" s="396">
        <v>20101.55</v>
      </c>
      <c r="AN160" s="396">
        <v>-12878.11</v>
      </c>
      <c r="AO160" s="415">
        <v>18</v>
      </c>
      <c r="AP160" s="416">
        <v>3263.37</v>
      </c>
      <c r="AQ160" s="417">
        <f>ROUND(IF(AP356=0, 0, AP160/AP356),5)</f>
        <v>1.6000000000000001E-4</v>
      </c>
      <c r="AR160" s="416">
        <v>181.3</v>
      </c>
      <c r="AS160" s="416">
        <v>9045.7000000000007</v>
      </c>
      <c r="AT160" s="416">
        <v>-5782.33</v>
      </c>
      <c r="AU160" s="439">
        <v>12</v>
      </c>
      <c r="AV160" s="437">
        <v>2155.4499999999998</v>
      </c>
      <c r="AW160" s="438">
        <f>ROUND(IF(AV356=0, 0, AV160/AV356),5)</f>
        <v>1.2E-4</v>
      </c>
      <c r="AX160" s="437">
        <v>179.62</v>
      </c>
      <c r="AY160" s="437">
        <v>6030.46</v>
      </c>
      <c r="AZ160" s="437">
        <v>-3875.01</v>
      </c>
      <c r="BA160" s="456">
        <v>26</v>
      </c>
      <c r="BB160" s="457">
        <v>4667.3999999999996</v>
      </c>
      <c r="BC160" s="458">
        <f>ROUND(IF(BB356=0, 0, BB160/BB356),5)</f>
        <v>3.3E-4</v>
      </c>
      <c r="BD160" s="457">
        <v>179.52</v>
      </c>
      <c r="BE160" s="457">
        <v>13066.01</v>
      </c>
      <c r="BF160" s="457">
        <v>-8398.61</v>
      </c>
      <c r="BG160" s="478">
        <v>0</v>
      </c>
      <c r="BH160" s="478">
        <v>0</v>
      </c>
      <c r="BI160" s="479">
        <f>ROUND(IF(BH356=0, 0, BH160/BH356),5)</f>
        <v>0</v>
      </c>
      <c r="BJ160" s="478">
        <v>0</v>
      </c>
      <c r="BK160" s="478">
        <v>0</v>
      </c>
      <c r="BL160" s="478">
        <v>0</v>
      </c>
      <c r="BM160" s="6">
        <f t="shared" si="7"/>
        <v>162</v>
      </c>
      <c r="BN160" s="6">
        <f t="shared" si="7"/>
        <v>29181.07</v>
      </c>
      <c r="BO160" s="8">
        <f>ROUND(IF(BN356=0, 0, BN160/BN356),5)</f>
        <v>1.8000000000000001E-4</v>
      </c>
      <c r="BP160" s="6">
        <v>180.13</v>
      </c>
      <c r="BQ160" s="6">
        <f t="shared" si="8"/>
        <v>70031.100000000006</v>
      </c>
      <c r="BR160" s="6">
        <v>-40850.03</v>
      </c>
    </row>
    <row r="161" spans="1:70" x14ac:dyDescent="0.25">
      <c r="A161" s="2"/>
      <c r="B161" s="2"/>
      <c r="C161" s="2"/>
      <c r="D161" s="2" t="s">
        <v>531</v>
      </c>
      <c r="E161" s="298">
        <v>0</v>
      </c>
      <c r="F161" s="298">
        <v>0</v>
      </c>
      <c r="G161" s="299">
        <f>ROUND(IF(F356=0, 0, F161/F356),5)</f>
        <v>0</v>
      </c>
      <c r="H161" s="298">
        <v>0</v>
      </c>
      <c r="I161" s="298">
        <v>0</v>
      </c>
      <c r="J161" s="298">
        <v>0</v>
      </c>
      <c r="K161" s="317">
        <v>0</v>
      </c>
      <c r="L161" s="317">
        <v>0</v>
      </c>
      <c r="M161" s="318">
        <f>ROUND(IF(L356=0, 0, L161/L356),5)</f>
        <v>0</v>
      </c>
      <c r="N161" s="317">
        <v>0</v>
      </c>
      <c r="O161" s="317">
        <v>0</v>
      </c>
      <c r="P161" s="317">
        <v>0</v>
      </c>
      <c r="Q161" s="336">
        <v>0</v>
      </c>
      <c r="R161" s="337">
        <v>0</v>
      </c>
      <c r="S161" s="338">
        <f>ROUND(IF(R356=0, 0, R161/R356),5)</f>
        <v>0</v>
      </c>
      <c r="T161" s="337">
        <v>0</v>
      </c>
      <c r="U161" s="337">
        <v>0</v>
      </c>
      <c r="V161" s="337">
        <v>0</v>
      </c>
      <c r="W161" s="358">
        <v>0</v>
      </c>
      <c r="X161" s="358">
        <v>0</v>
      </c>
      <c r="Y161" s="359">
        <f>ROUND(IF(X356=0, 0, X161/X356),5)</f>
        <v>0</v>
      </c>
      <c r="Z161" s="358">
        <v>0</v>
      </c>
      <c r="AA161" s="358">
        <v>0</v>
      </c>
      <c r="AB161" s="358">
        <v>0</v>
      </c>
      <c r="AC161" s="377">
        <v>0</v>
      </c>
      <c r="AD161" s="377">
        <v>0</v>
      </c>
      <c r="AE161" s="378">
        <f>ROUND(IF(AD356=0, 0, AD161/AD356),5)</f>
        <v>0</v>
      </c>
      <c r="AF161" s="377">
        <v>0</v>
      </c>
      <c r="AG161" s="377">
        <v>0</v>
      </c>
      <c r="AH161" s="377">
        <v>0</v>
      </c>
      <c r="AI161" s="396">
        <v>0</v>
      </c>
      <c r="AJ161" s="396">
        <v>0</v>
      </c>
      <c r="AK161" s="397">
        <f>ROUND(IF(AJ356=0, 0, AJ161/AJ356),5)</f>
        <v>0</v>
      </c>
      <c r="AL161" s="396">
        <v>0</v>
      </c>
      <c r="AM161" s="396">
        <v>0</v>
      </c>
      <c r="AN161" s="396">
        <v>0</v>
      </c>
      <c r="AO161" s="415">
        <v>0</v>
      </c>
      <c r="AP161" s="416">
        <v>0</v>
      </c>
      <c r="AQ161" s="417">
        <f>ROUND(IF(AP356=0, 0, AP161/AP356),5)</f>
        <v>0</v>
      </c>
      <c r="AR161" s="416">
        <v>0</v>
      </c>
      <c r="AS161" s="416">
        <v>0</v>
      </c>
      <c r="AT161" s="416">
        <v>0</v>
      </c>
      <c r="AU161" s="439">
        <v>34</v>
      </c>
      <c r="AV161" s="437">
        <v>6111.67</v>
      </c>
      <c r="AW161" s="438">
        <f>ROUND(IF(AV356=0, 0, AV161/AV356),5)</f>
        <v>3.4000000000000002E-4</v>
      </c>
      <c r="AX161" s="437">
        <v>179.76</v>
      </c>
      <c r="AY161" s="437">
        <v>1700</v>
      </c>
      <c r="AZ161" s="437">
        <v>4411.67</v>
      </c>
      <c r="BA161" s="456">
        <v>48</v>
      </c>
      <c r="BB161" s="457">
        <v>8634.8700000000008</v>
      </c>
      <c r="BC161" s="458">
        <f>ROUND(IF(BB356=0, 0, BB161/BB356),5)</f>
        <v>6.0999999999999997E-4</v>
      </c>
      <c r="BD161" s="457">
        <v>179.89</v>
      </c>
      <c r="BE161" s="457">
        <v>2400</v>
      </c>
      <c r="BF161" s="457">
        <v>6234.87</v>
      </c>
      <c r="BG161" s="480">
        <v>22</v>
      </c>
      <c r="BH161" s="478">
        <v>3994.06</v>
      </c>
      <c r="BI161" s="479">
        <f>ROUND(IF(BH356=0, 0, BH161/BH356),5)</f>
        <v>4.2999999999999999E-4</v>
      </c>
      <c r="BJ161" s="478">
        <v>181.55</v>
      </c>
      <c r="BK161" s="478">
        <v>1100</v>
      </c>
      <c r="BL161" s="478">
        <v>2894.06</v>
      </c>
      <c r="BM161" s="6">
        <f t="shared" si="7"/>
        <v>104</v>
      </c>
      <c r="BN161" s="6">
        <f t="shared" si="7"/>
        <v>18740.599999999999</v>
      </c>
      <c r="BO161" s="8">
        <f>ROUND(IF(BN356=0, 0, BN161/BN356),5)</f>
        <v>1.2E-4</v>
      </c>
      <c r="BP161" s="6">
        <v>180.2</v>
      </c>
      <c r="BQ161" s="6">
        <f t="shared" si="8"/>
        <v>5200</v>
      </c>
      <c r="BR161" s="6">
        <v>13540.6</v>
      </c>
    </row>
    <row r="162" spans="1:70" x14ac:dyDescent="0.25">
      <c r="A162" s="2"/>
      <c r="B162" s="2"/>
      <c r="C162" s="2"/>
      <c r="D162" s="2" t="s">
        <v>532</v>
      </c>
      <c r="E162" s="300">
        <v>12</v>
      </c>
      <c r="F162" s="298">
        <v>7123</v>
      </c>
      <c r="G162" s="299">
        <f>ROUND(IF(F356=0, 0, F162/F356),5)</f>
        <v>4.0999999999999999E-4</v>
      </c>
      <c r="H162" s="298">
        <v>593.58000000000004</v>
      </c>
      <c r="I162" s="298">
        <v>15000</v>
      </c>
      <c r="J162" s="298">
        <v>-7877</v>
      </c>
      <c r="K162" s="317">
        <v>0</v>
      </c>
      <c r="L162" s="317">
        <v>0</v>
      </c>
      <c r="M162" s="318">
        <f>ROUND(IF(L356=0, 0, L162/L356),5)</f>
        <v>0</v>
      </c>
      <c r="N162" s="317">
        <v>0</v>
      </c>
      <c r="O162" s="317">
        <v>0</v>
      </c>
      <c r="P162" s="317">
        <v>0</v>
      </c>
      <c r="Q162" s="336">
        <v>1</v>
      </c>
      <c r="R162" s="337">
        <v>1248.9100000000001</v>
      </c>
      <c r="S162" s="338">
        <f>ROUND(IF(R356=0, 0, R162/R356),5)</f>
        <v>6.0000000000000002E-5</v>
      </c>
      <c r="T162" s="337">
        <v>1248.9100000000001</v>
      </c>
      <c r="U162" s="337">
        <v>1250</v>
      </c>
      <c r="V162" s="337">
        <v>-1.0900000000000001</v>
      </c>
      <c r="W162" s="358">
        <v>0</v>
      </c>
      <c r="X162" s="358">
        <v>0</v>
      </c>
      <c r="Y162" s="359">
        <f>ROUND(IF(X356=0, 0, X162/X356),5)</f>
        <v>0</v>
      </c>
      <c r="Z162" s="358">
        <v>0</v>
      </c>
      <c r="AA162" s="358">
        <v>0</v>
      </c>
      <c r="AB162" s="358">
        <v>0</v>
      </c>
      <c r="AC162" s="379">
        <v>18</v>
      </c>
      <c r="AD162" s="377">
        <v>22575.66</v>
      </c>
      <c r="AE162" s="378">
        <f>ROUND(IF(AD356=0, 0, AD162/AD356),5)</f>
        <v>1.39E-3</v>
      </c>
      <c r="AF162" s="377">
        <v>1254.2</v>
      </c>
      <c r="AG162" s="377">
        <v>16502.82</v>
      </c>
      <c r="AH162" s="377">
        <v>6072.84</v>
      </c>
      <c r="AI162" s="398">
        <v>6</v>
      </c>
      <c r="AJ162" s="396">
        <v>7579.62</v>
      </c>
      <c r="AK162" s="397">
        <f>ROUND(IF(AJ356=0, 0, AJ162/AJ356),5)</f>
        <v>4.0999999999999999E-4</v>
      </c>
      <c r="AL162" s="396">
        <v>1263.27</v>
      </c>
      <c r="AM162" s="396">
        <v>3065.57</v>
      </c>
      <c r="AN162" s="396">
        <v>4514.05</v>
      </c>
      <c r="AO162" s="415">
        <v>7</v>
      </c>
      <c r="AP162" s="416">
        <v>8804.39</v>
      </c>
      <c r="AQ162" s="417">
        <f>ROUND(IF(AP356=0, 0, AP162/AP356),5)</f>
        <v>4.4000000000000002E-4</v>
      </c>
      <c r="AR162" s="416">
        <v>1257.77</v>
      </c>
      <c r="AS162" s="416">
        <v>8750</v>
      </c>
      <c r="AT162" s="416">
        <v>54.39</v>
      </c>
      <c r="AU162" s="439">
        <v>17</v>
      </c>
      <c r="AV162" s="437">
        <v>21287.57</v>
      </c>
      <c r="AW162" s="438">
        <f>ROUND(IF(AV356=0, 0, AV162/AV356),5)</f>
        <v>1.1800000000000001E-3</v>
      </c>
      <c r="AX162" s="437">
        <v>1252.21</v>
      </c>
      <c r="AY162" s="437">
        <v>21250</v>
      </c>
      <c r="AZ162" s="437">
        <v>37.57</v>
      </c>
      <c r="BA162" s="456">
        <v>18</v>
      </c>
      <c r="BB162" s="457">
        <v>22560.87</v>
      </c>
      <c r="BC162" s="458">
        <f>ROUND(IF(BB356=0, 0, BB162/BB356),5)</f>
        <v>1.6000000000000001E-3</v>
      </c>
      <c r="BD162" s="457">
        <v>1253.3800000000001</v>
      </c>
      <c r="BE162" s="457">
        <v>22500</v>
      </c>
      <c r="BF162" s="457">
        <v>60.87</v>
      </c>
      <c r="BG162" s="480">
        <v>9</v>
      </c>
      <c r="BH162" s="478">
        <v>11371.22</v>
      </c>
      <c r="BI162" s="479">
        <f>ROUND(IF(BH356=0, 0, BH162/BH356),5)</f>
        <v>1.2199999999999999E-3</v>
      </c>
      <c r="BJ162" s="478">
        <v>1263.47</v>
      </c>
      <c r="BK162" s="478">
        <v>11250</v>
      </c>
      <c r="BL162" s="478">
        <v>121.22</v>
      </c>
      <c r="BM162" s="6">
        <f t="shared" si="7"/>
        <v>88</v>
      </c>
      <c r="BN162" s="6">
        <f t="shared" si="7"/>
        <v>102551.24</v>
      </c>
      <c r="BO162" s="8">
        <f>ROUND(IF(BN356=0, 0, BN162/BN356),5)</f>
        <v>6.3000000000000003E-4</v>
      </c>
      <c r="BP162" s="6">
        <v>1165.3599999999999</v>
      </c>
      <c r="BQ162" s="6">
        <f t="shared" si="8"/>
        <v>99568.39</v>
      </c>
      <c r="BR162" s="6">
        <v>2982.85</v>
      </c>
    </row>
    <row r="163" spans="1:70" x14ac:dyDescent="0.25">
      <c r="A163" s="2"/>
      <c r="B163" s="2"/>
      <c r="C163" s="2"/>
      <c r="D163" s="2" t="s">
        <v>140</v>
      </c>
      <c r="E163" s="300">
        <v>5</v>
      </c>
      <c r="F163" s="298">
        <v>620.48</v>
      </c>
      <c r="G163" s="299">
        <f>ROUND(IF(F356=0, 0, F163/F356),5)</f>
        <v>4.0000000000000003E-5</v>
      </c>
      <c r="H163" s="298">
        <v>124.1</v>
      </c>
      <c r="I163" s="298">
        <v>234.23</v>
      </c>
      <c r="J163" s="298">
        <v>386.25</v>
      </c>
      <c r="K163" s="317">
        <v>0</v>
      </c>
      <c r="L163" s="317">
        <v>0</v>
      </c>
      <c r="M163" s="318">
        <f>ROUND(IF(L356=0, 0, L163/L356),5)</f>
        <v>0</v>
      </c>
      <c r="N163" s="317">
        <v>0</v>
      </c>
      <c r="O163" s="317">
        <v>0</v>
      </c>
      <c r="P163" s="317">
        <v>0</v>
      </c>
      <c r="Q163" s="336">
        <v>0</v>
      </c>
      <c r="R163" s="337">
        <v>0</v>
      </c>
      <c r="S163" s="338">
        <f>ROUND(IF(R356=0, 0, R163/R356),5)</f>
        <v>0</v>
      </c>
      <c r="T163" s="337">
        <v>0</v>
      </c>
      <c r="U163" s="337">
        <v>0</v>
      </c>
      <c r="V163" s="337">
        <v>0</v>
      </c>
      <c r="W163" s="358">
        <v>0</v>
      </c>
      <c r="X163" s="358">
        <v>0</v>
      </c>
      <c r="Y163" s="359">
        <f>ROUND(IF(X356=0, 0, X163/X356),5)</f>
        <v>0</v>
      </c>
      <c r="Z163" s="358">
        <v>0</v>
      </c>
      <c r="AA163" s="358">
        <v>0</v>
      </c>
      <c r="AB163" s="358">
        <v>0</v>
      </c>
      <c r="AC163" s="377">
        <v>0</v>
      </c>
      <c r="AD163" s="377">
        <v>0</v>
      </c>
      <c r="AE163" s="378">
        <f>ROUND(IF(AD356=0, 0, AD163/AD356),5)</f>
        <v>0</v>
      </c>
      <c r="AF163" s="377">
        <v>0</v>
      </c>
      <c r="AG163" s="377">
        <v>0</v>
      </c>
      <c r="AH163" s="377">
        <v>0</v>
      </c>
      <c r="AI163" s="396">
        <v>0</v>
      </c>
      <c r="AJ163" s="396">
        <v>0</v>
      </c>
      <c r="AK163" s="397">
        <f>ROUND(IF(AJ356=0, 0, AJ163/AJ356),5)</f>
        <v>0</v>
      </c>
      <c r="AL163" s="396">
        <v>0</v>
      </c>
      <c r="AM163" s="396">
        <v>0</v>
      </c>
      <c r="AN163" s="396">
        <v>0</v>
      </c>
      <c r="AO163" s="415">
        <v>0</v>
      </c>
      <c r="AP163" s="416">
        <v>0</v>
      </c>
      <c r="AQ163" s="417">
        <f>ROUND(IF(AP356=0, 0, AP163/AP356),5)</f>
        <v>0</v>
      </c>
      <c r="AR163" s="416">
        <v>0</v>
      </c>
      <c r="AS163" s="416">
        <v>0</v>
      </c>
      <c r="AT163" s="416">
        <v>0</v>
      </c>
      <c r="AU163" s="437">
        <v>0</v>
      </c>
      <c r="AV163" s="437">
        <v>0</v>
      </c>
      <c r="AW163" s="438">
        <f>ROUND(IF(AV356=0, 0, AV163/AV356),5)</f>
        <v>0</v>
      </c>
      <c r="AX163" s="437">
        <v>0</v>
      </c>
      <c r="AY163" s="437">
        <v>0</v>
      </c>
      <c r="AZ163" s="437">
        <v>0</v>
      </c>
      <c r="BA163" s="456">
        <v>0</v>
      </c>
      <c r="BB163" s="457">
        <v>0</v>
      </c>
      <c r="BC163" s="458">
        <f>ROUND(IF(BB356=0, 0, BB163/BB356),5)</f>
        <v>0</v>
      </c>
      <c r="BD163" s="457">
        <v>0</v>
      </c>
      <c r="BE163" s="457">
        <v>0</v>
      </c>
      <c r="BF163" s="457">
        <v>0</v>
      </c>
      <c r="BG163" s="478">
        <v>0</v>
      </c>
      <c r="BH163" s="478">
        <v>0</v>
      </c>
      <c r="BI163" s="479">
        <f>ROUND(IF(BH356=0, 0, BH163/BH356),5)</f>
        <v>0</v>
      </c>
      <c r="BJ163" s="478">
        <v>0</v>
      </c>
      <c r="BK163" s="478">
        <v>0</v>
      </c>
      <c r="BL163" s="478">
        <v>0</v>
      </c>
      <c r="BM163" s="6">
        <f t="shared" si="7"/>
        <v>5</v>
      </c>
      <c r="BN163" s="6">
        <f t="shared" si="7"/>
        <v>620.48</v>
      </c>
      <c r="BO163" s="8">
        <f>ROUND(IF(BN356=0, 0, BN163/BN356),5)</f>
        <v>0</v>
      </c>
      <c r="BP163" s="6">
        <v>124.1</v>
      </c>
      <c r="BQ163" s="6">
        <f t="shared" si="8"/>
        <v>234.23</v>
      </c>
      <c r="BR163" s="6">
        <v>386.25</v>
      </c>
    </row>
    <row r="164" spans="1:70" x14ac:dyDescent="0.25">
      <c r="A164" s="2"/>
      <c r="B164" s="2"/>
      <c r="C164" s="2"/>
      <c r="D164" s="2" t="s">
        <v>141</v>
      </c>
      <c r="E164" s="300">
        <v>3</v>
      </c>
      <c r="F164" s="298">
        <v>372.59</v>
      </c>
      <c r="G164" s="299">
        <f>ROUND(IF(F356=0, 0, F164/F356),5)</f>
        <v>2.0000000000000002E-5</v>
      </c>
      <c r="H164" s="298">
        <v>124.2</v>
      </c>
      <c r="I164" s="298">
        <v>0</v>
      </c>
      <c r="J164" s="298">
        <v>372.59</v>
      </c>
      <c r="K164" s="317">
        <v>0</v>
      </c>
      <c r="L164" s="317">
        <v>0</v>
      </c>
      <c r="M164" s="318">
        <f>ROUND(IF(L356=0, 0, L164/L356),5)</f>
        <v>0</v>
      </c>
      <c r="N164" s="317">
        <v>0</v>
      </c>
      <c r="O164" s="317">
        <v>0</v>
      </c>
      <c r="P164" s="317">
        <v>0</v>
      </c>
      <c r="Q164" s="336">
        <v>0</v>
      </c>
      <c r="R164" s="337">
        <v>0</v>
      </c>
      <c r="S164" s="338">
        <f>ROUND(IF(R356=0, 0, R164/R356),5)</f>
        <v>0</v>
      </c>
      <c r="T164" s="337">
        <v>0</v>
      </c>
      <c r="U164" s="337">
        <v>0</v>
      </c>
      <c r="V164" s="337">
        <v>0</v>
      </c>
      <c r="W164" s="358">
        <v>0</v>
      </c>
      <c r="X164" s="358">
        <v>0</v>
      </c>
      <c r="Y164" s="359">
        <f>ROUND(IF(X356=0, 0, X164/X356),5)</f>
        <v>0</v>
      </c>
      <c r="Z164" s="358">
        <v>0</v>
      </c>
      <c r="AA164" s="358">
        <v>0</v>
      </c>
      <c r="AB164" s="358">
        <v>0</v>
      </c>
      <c r="AC164" s="377">
        <v>0</v>
      </c>
      <c r="AD164" s="377">
        <v>0</v>
      </c>
      <c r="AE164" s="378">
        <f>ROUND(IF(AD356=0, 0, AD164/AD356),5)</f>
        <v>0</v>
      </c>
      <c r="AF164" s="377">
        <v>0</v>
      </c>
      <c r="AG164" s="377">
        <v>60</v>
      </c>
      <c r="AH164" s="377">
        <v>-60</v>
      </c>
      <c r="AI164" s="396">
        <v>0</v>
      </c>
      <c r="AJ164" s="396">
        <v>0</v>
      </c>
      <c r="AK164" s="397">
        <f>ROUND(IF(AJ356=0, 0, AJ164/AJ356),5)</f>
        <v>0</v>
      </c>
      <c r="AL164" s="396">
        <v>0</v>
      </c>
      <c r="AM164" s="396">
        <v>0</v>
      </c>
      <c r="AN164" s="396">
        <v>0</v>
      </c>
      <c r="AO164" s="415">
        <v>0</v>
      </c>
      <c r="AP164" s="416">
        <v>0</v>
      </c>
      <c r="AQ164" s="417">
        <f>ROUND(IF(AP356=0, 0, AP164/AP356),5)</f>
        <v>0</v>
      </c>
      <c r="AR164" s="416">
        <v>0</v>
      </c>
      <c r="AS164" s="416">
        <v>0</v>
      </c>
      <c r="AT164" s="416">
        <v>0</v>
      </c>
      <c r="AU164" s="437">
        <v>0</v>
      </c>
      <c r="AV164" s="437">
        <v>0</v>
      </c>
      <c r="AW164" s="438">
        <f>ROUND(IF(AV356=0, 0, AV164/AV356),5)</f>
        <v>0</v>
      </c>
      <c r="AX164" s="437">
        <v>0</v>
      </c>
      <c r="AY164" s="437">
        <v>0</v>
      </c>
      <c r="AZ164" s="437">
        <v>0</v>
      </c>
      <c r="BA164" s="456">
        <v>0</v>
      </c>
      <c r="BB164" s="457">
        <v>0</v>
      </c>
      <c r="BC164" s="458">
        <f>ROUND(IF(BB356=0, 0, BB164/BB356),5)</f>
        <v>0</v>
      </c>
      <c r="BD164" s="457">
        <v>0</v>
      </c>
      <c r="BE164" s="457">
        <v>0</v>
      </c>
      <c r="BF164" s="457">
        <v>0</v>
      </c>
      <c r="BG164" s="478">
        <v>0</v>
      </c>
      <c r="BH164" s="478">
        <v>0</v>
      </c>
      <c r="BI164" s="479">
        <f>ROUND(IF(BH356=0, 0, BH164/BH356),5)</f>
        <v>0</v>
      </c>
      <c r="BJ164" s="478">
        <v>0</v>
      </c>
      <c r="BK164" s="478">
        <v>0</v>
      </c>
      <c r="BL164" s="478">
        <v>0</v>
      </c>
      <c r="BM164" s="6">
        <f t="shared" si="7"/>
        <v>3</v>
      </c>
      <c r="BN164" s="6">
        <f t="shared" si="7"/>
        <v>372.59</v>
      </c>
      <c r="BO164" s="8">
        <f>ROUND(IF(BN356=0, 0, BN164/BN356),5)</f>
        <v>0</v>
      </c>
      <c r="BP164" s="6">
        <v>124.2</v>
      </c>
      <c r="BQ164" s="6">
        <f t="shared" si="8"/>
        <v>60</v>
      </c>
      <c r="BR164" s="6">
        <v>312.58999999999997</v>
      </c>
    </row>
    <row r="165" spans="1:70" x14ac:dyDescent="0.25">
      <c r="A165" s="2"/>
      <c r="B165" s="2"/>
      <c r="C165" s="2"/>
      <c r="D165" s="2" t="s">
        <v>142</v>
      </c>
      <c r="E165" s="298">
        <v>0</v>
      </c>
      <c r="F165" s="298">
        <v>0</v>
      </c>
      <c r="G165" s="299">
        <f>ROUND(IF(F356=0, 0, F165/F356),5)</f>
        <v>0</v>
      </c>
      <c r="H165" s="298">
        <v>0</v>
      </c>
      <c r="I165" s="298">
        <v>0</v>
      </c>
      <c r="J165" s="298">
        <v>0</v>
      </c>
      <c r="K165" s="317">
        <v>0</v>
      </c>
      <c r="L165" s="317">
        <v>0</v>
      </c>
      <c r="M165" s="318">
        <f>ROUND(IF(L356=0, 0, L165/L356),5)</f>
        <v>0</v>
      </c>
      <c r="N165" s="317">
        <v>0</v>
      </c>
      <c r="O165" s="317">
        <v>0</v>
      </c>
      <c r="P165" s="317">
        <v>0</v>
      </c>
      <c r="Q165" s="336">
        <v>0</v>
      </c>
      <c r="R165" s="337">
        <v>0</v>
      </c>
      <c r="S165" s="338">
        <f>ROUND(IF(R356=0, 0, R165/R356),5)</f>
        <v>0</v>
      </c>
      <c r="T165" s="337">
        <v>0</v>
      </c>
      <c r="U165" s="337">
        <v>0</v>
      </c>
      <c r="V165" s="337">
        <v>0</v>
      </c>
      <c r="W165" s="358">
        <v>0</v>
      </c>
      <c r="X165" s="358">
        <v>0</v>
      </c>
      <c r="Y165" s="359">
        <f>ROUND(IF(X356=0, 0, X165/X356),5)</f>
        <v>0</v>
      </c>
      <c r="Z165" s="358">
        <v>0</v>
      </c>
      <c r="AA165" s="358">
        <v>0</v>
      </c>
      <c r="AB165" s="358">
        <v>0</v>
      </c>
      <c r="AC165" s="377">
        <v>0</v>
      </c>
      <c r="AD165" s="377">
        <v>0</v>
      </c>
      <c r="AE165" s="378">
        <f>ROUND(IF(AD356=0, 0, AD165/AD356),5)</f>
        <v>0</v>
      </c>
      <c r="AF165" s="377">
        <v>0</v>
      </c>
      <c r="AG165" s="377">
        <v>0</v>
      </c>
      <c r="AH165" s="377">
        <v>0</v>
      </c>
      <c r="AI165" s="398">
        <v>2</v>
      </c>
      <c r="AJ165" s="396">
        <v>643.85</v>
      </c>
      <c r="AK165" s="397">
        <f>ROUND(IF(AJ356=0, 0, AJ165/AJ356),5)</f>
        <v>3.0000000000000001E-5</v>
      </c>
      <c r="AL165" s="396">
        <v>321.93</v>
      </c>
      <c r="AM165" s="396">
        <v>1126.08</v>
      </c>
      <c r="AN165" s="396">
        <v>-482.23</v>
      </c>
      <c r="AO165" s="415">
        <v>2</v>
      </c>
      <c r="AP165" s="416">
        <v>325.93</v>
      </c>
      <c r="AQ165" s="417">
        <f>ROUND(IF(AP356=0, 0, AP165/AP356),5)</f>
        <v>2.0000000000000002E-5</v>
      </c>
      <c r="AR165" s="416">
        <v>162.97</v>
      </c>
      <c r="AS165" s="416">
        <v>1126.08</v>
      </c>
      <c r="AT165" s="416">
        <v>-800.15</v>
      </c>
      <c r="AU165" s="437">
        <v>0</v>
      </c>
      <c r="AV165" s="437">
        <v>0</v>
      </c>
      <c r="AW165" s="438">
        <f>ROUND(IF(AV356=0, 0, AV165/AV356),5)</f>
        <v>0</v>
      </c>
      <c r="AX165" s="437">
        <v>0</v>
      </c>
      <c r="AY165" s="437">
        <v>0</v>
      </c>
      <c r="AZ165" s="437">
        <v>0</v>
      </c>
      <c r="BA165" s="456">
        <v>3</v>
      </c>
      <c r="BB165" s="457">
        <v>941.91</v>
      </c>
      <c r="BC165" s="458">
        <f>ROUND(IF(BB356=0, 0, BB165/BB356),5)</f>
        <v>6.9999999999999994E-5</v>
      </c>
      <c r="BD165" s="457">
        <v>313.97000000000003</v>
      </c>
      <c r="BE165" s="457">
        <v>1689.12</v>
      </c>
      <c r="BF165" s="457">
        <v>-747.21</v>
      </c>
      <c r="BG165" s="478">
        <v>0</v>
      </c>
      <c r="BH165" s="478">
        <v>0</v>
      </c>
      <c r="BI165" s="479">
        <f>ROUND(IF(BH356=0, 0, BH165/BH356),5)</f>
        <v>0</v>
      </c>
      <c r="BJ165" s="478">
        <v>0</v>
      </c>
      <c r="BK165" s="478">
        <v>0</v>
      </c>
      <c r="BL165" s="478">
        <v>0</v>
      </c>
      <c r="BM165" s="6">
        <f t="shared" si="7"/>
        <v>7</v>
      </c>
      <c r="BN165" s="6">
        <f t="shared" si="7"/>
        <v>1911.69</v>
      </c>
      <c r="BO165" s="8">
        <f>ROUND(IF(BN356=0, 0, BN165/BN356),5)</f>
        <v>1.0000000000000001E-5</v>
      </c>
      <c r="BP165" s="6">
        <v>273.10000000000002</v>
      </c>
      <c r="BQ165" s="6">
        <f t="shared" si="8"/>
        <v>3941.28</v>
      </c>
      <c r="BR165" s="6">
        <v>-2029.59</v>
      </c>
    </row>
    <row r="166" spans="1:70" x14ac:dyDescent="0.25">
      <c r="A166" s="2"/>
      <c r="B166" s="2"/>
      <c r="C166" s="2"/>
      <c r="D166" s="2" t="s">
        <v>143</v>
      </c>
      <c r="E166" s="300">
        <v>3</v>
      </c>
      <c r="F166" s="298">
        <v>930.5</v>
      </c>
      <c r="G166" s="299">
        <f>ROUND(IF(F356=0, 0, F166/F356),5)</f>
        <v>5.0000000000000002E-5</v>
      </c>
      <c r="H166" s="298">
        <v>310.17</v>
      </c>
      <c r="I166" s="298">
        <v>0</v>
      </c>
      <c r="J166" s="298">
        <v>930.5</v>
      </c>
      <c r="K166" s="317">
        <v>0</v>
      </c>
      <c r="L166" s="317">
        <v>0</v>
      </c>
      <c r="M166" s="318">
        <f>ROUND(IF(L356=0, 0, L166/L356),5)</f>
        <v>0</v>
      </c>
      <c r="N166" s="317">
        <v>0</v>
      </c>
      <c r="O166" s="317">
        <v>0</v>
      </c>
      <c r="P166" s="317">
        <v>0</v>
      </c>
      <c r="Q166" s="336">
        <v>0</v>
      </c>
      <c r="R166" s="337">
        <v>0</v>
      </c>
      <c r="S166" s="338">
        <f>ROUND(IF(R356=0, 0, R166/R356),5)</f>
        <v>0</v>
      </c>
      <c r="T166" s="337">
        <v>0</v>
      </c>
      <c r="U166" s="337">
        <v>0</v>
      </c>
      <c r="V166" s="337">
        <v>0</v>
      </c>
      <c r="W166" s="358">
        <v>0</v>
      </c>
      <c r="X166" s="358">
        <v>0</v>
      </c>
      <c r="Y166" s="359">
        <f>ROUND(IF(X356=0, 0, X166/X356),5)</f>
        <v>0</v>
      </c>
      <c r="Z166" s="358">
        <v>0</v>
      </c>
      <c r="AA166" s="358">
        <v>0</v>
      </c>
      <c r="AB166" s="358">
        <v>0</v>
      </c>
      <c r="AC166" s="377">
        <v>0</v>
      </c>
      <c r="AD166" s="377">
        <v>0</v>
      </c>
      <c r="AE166" s="378">
        <f>ROUND(IF(AD356=0, 0, AD166/AD356),5)</f>
        <v>0</v>
      </c>
      <c r="AF166" s="377">
        <v>0</v>
      </c>
      <c r="AG166" s="377">
        <v>1371.81</v>
      </c>
      <c r="AH166" s="377">
        <v>-1371.81</v>
      </c>
      <c r="AI166" s="398">
        <v>2</v>
      </c>
      <c r="AJ166" s="396">
        <v>621.9</v>
      </c>
      <c r="AK166" s="397">
        <f>ROUND(IF(AJ356=0, 0, AJ166/AJ356),5)</f>
        <v>3.0000000000000001E-5</v>
      </c>
      <c r="AL166" s="396">
        <v>310.95</v>
      </c>
      <c r="AM166" s="396">
        <v>735.91</v>
      </c>
      <c r="AN166" s="396">
        <v>-114.01</v>
      </c>
      <c r="AO166" s="415">
        <v>2</v>
      </c>
      <c r="AP166" s="416">
        <v>503.71</v>
      </c>
      <c r="AQ166" s="417">
        <f>ROUND(IF(AP356=0, 0, AP166/AP356),5)</f>
        <v>2.0000000000000002E-5</v>
      </c>
      <c r="AR166" s="416">
        <v>251.86</v>
      </c>
      <c r="AS166" s="416">
        <v>1271.82</v>
      </c>
      <c r="AT166" s="416">
        <v>-768.11</v>
      </c>
      <c r="AU166" s="439">
        <v>16</v>
      </c>
      <c r="AV166" s="437">
        <v>5009.8</v>
      </c>
      <c r="AW166" s="438">
        <f>ROUND(IF(AV356=0, 0, AV166/AV356),5)</f>
        <v>2.7999999999999998E-4</v>
      </c>
      <c r="AX166" s="437">
        <v>313.11</v>
      </c>
      <c r="AY166" s="437">
        <v>10174.56</v>
      </c>
      <c r="AZ166" s="437">
        <v>-5164.76</v>
      </c>
      <c r="BA166" s="456">
        <v>2</v>
      </c>
      <c r="BB166" s="457">
        <v>629.29999999999995</v>
      </c>
      <c r="BC166" s="458">
        <f>ROUND(IF(BB356=0, 0, BB166/BB356),5)</f>
        <v>4.0000000000000003E-5</v>
      </c>
      <c r="BD166" s="457">
        <v>314.64999999999998</v>
      </c>
      <c r="BE166" s="457">
        <v>1271.82</v>
      </c>
      <c r="BF166" s="457">
        <v>-642.52</v>
      </c>
      <c r="BG166" s="480">
        <v>0</v>
      </c>
      <c r="BH166" s="478">
        <v>0</v>
      </c>
      <c r="BI166" s="479">
        <f>ROUND(IF(BH356=0, 0, BH166/BH356),5)</f>
        <v>0</v>
      </c>
      <c r="BJ166" s="478">
        <v>0</v>
      </c>
      <c r="BK166" s="478">
        <v>0</v>
      </c>
      <c r="BL166" s="478">
        <v>0</v>
      </c>
      <c r="BM166" s="6">
        <f t="shared" si="7"/>
        <v>25</v>
      </c>
      <c r="BN166" s="6">
        <f t="shared" si="7"/>
        <v>7695.21</v>
      </c>
      <c r="BO166" s="8">
        <f>ROUND(IF(BN356=0, 0, BN166/BN356),5)</f>
        <v>5.0000000000000002E-5</v>
      </c>
      <c r="BP166" s="6">
        <v>307.81</v>
      </c>
      <c r="BQ166" s="6">
        <f t="shared" si="8"/>
        <v>14825.92</v>
      </c>
      <c r="BR166" s="6">
        <v>-7130.71</v>
      </c>
    </row>
    <row r="167" spans="1:70" x14ac:dyDescent="0.25">
      <c r="A167" s="2"/>
      <c r="B167" s="2"/>
      <c r="C167" s="2"/>
      <c r="D167" s="2" t="s">
        <v>144</v>
      </c>
      <c r="E167" s="300">
        <v>4</v>
      </c>
      <c r="F167" s="298">
        <v>496.47</v>
      </c>
      <c r="G167" s="299">
        <f>ROUND(IF(F356=0, 0, F167/F356),5)</f>
        <v>3.0000000000000001E-5</v>
      </c>
      <c r="H167" s="298">
        <v>124.12</v>
      </c>
      <c r="I167" s="298">
        <v>251.95</v>
      </c>
      <c r="J167" s="298">
        <v>244.52</v>
      </c>
      <c r="K167" s="317">
        <v>0</v>
      </c>
      <c r="L167" s="317">
        <v>0</v>
      </c>
      <c r="M167" s="318">
        <f>ROUND(IF(L356=0, 0, L167/L356),5)</f>
        <v>0</v>
      </c>
      <c r="N167" s="317">
        <v>0</v>
      </c>
      <c r="O167" s="317">
        <v>0</v>
      </c>
      <c r="P167" s="317">
        <v>0</v>
      </c>
      <c r="Q167" s="336">
        <v>0</v>
      </c>
      <c r="R167" s="337">
        <v>0</v>
      </c>
      <c r="S167" s="338">
        <f>ROUND(IF(R356=0, 0, R167/R356),5)</f>
        <v>0</v>
      </c>
      <c r="T167" s="337">
        <v>0</v>
      </c>
      <c r="U167" s="337">
        <v>0</v>
      </c>
      <c r="V167" s="337">
        <v>0</v>
      </c>
      <c r="W167" s="358">
        <v>0</v>
      </c>
      <c r="X167" s="358">
        <v>0</v>
      </c>
      <c r="Y167" s="359">
        <f>ROUND(IF(X356=0, 0, X167/X356),5)</f>
        <v>0</v>
      </c>
      <c r="Z167" s="358">
        <v>0</v>
      </c>
      <c r="AA167" s="358">
        <v>0</v>
      </c>
      <c r="AB167" s="358">
        <v>0</v>
      </c>
      <c r="AC167" s="377">
        <v>0</v>
      </c>
      <c r="AD167" s="377">
        <v>0</v>
      </c>
      <c r="AE167" s="378">
        <f>ROUND(IF(AD356=0, 0, AD167/AD356),5)</f>
        <v>0</v>
      </c>
      <c r="AF167" s="377">
        <v>0</v>
      </c>
      <c r="AG167" s="377">
        <v>0</v>
      </c>
      <c r="AH167" s="377">
        <v>0</v>
      </c>
      <c r="AI167" s="396">
        <v>0</v>
      </c>
      <c r="AJ167" s="396">
        <v>0</v>
      </c>
      <c r="AK167" s="397">
        <f>ROUND(IF(AJ356=0, 0, AJ167/AJ356),5)</f>
        <v>0</v>
      </c>
      <c r="AL167" s="396">
        <v>0</v>
      </c>
      <c r="AM167" s="396">
        <v>0</v>
      </c>
      <c r="AN167" s="396">
        <v>0</v>
      </c>
      <c r="AO167" s="415">
        <v>0</v>
      </c>
      <c r="AP167" s="416">
        <v>0</v>
      </c>
      <c r="AQ167" s="417">
        <f>ROUND(IF(AP356=0, 0, AP167/AP356),5)</f>
        <v>0</v>
      </c>
      <c r="AR167" s="416">
        <v>0</v>
      </c>
      <c r="AS167" s="416">
        <v>0</v>
      </c>
      <c r="AT167" s="416">
        <v>0</v>
      </c>
      <c r="AU167" s="437">
        <v>0</v>
      </c>
      <c r="AV167" s="437">
        <v>0</v>
      </c>
      <c r="AW167" s="438">
        <f>ROUND(IF(AV356=0, 0, AV167/AV356),5)</f>
        <v>0</v>
      </c>
      <c r="AX167" s="437">
        <v>0</v>
      </c>
      <c r="AY167" s="437">
        <v>0</v>
      </c>
      <c r="AZ167" s="437">
        <v>0</v>
      </c>
      <c r="BA167" s="456">
        <v>0</v>
      </c>
      <c r="BB167" s="457">
        <v>0</v>
      </c>
      <c r="BC167" s="458">
        <f>ROUND(IF(BB356=0, 0, BB167/BB356),5)</f>
        <v>0</v>
      </c>
      <c r="BD167" s="457">
        <v>0</v>
      </c>
      <c r="BE167" s="457">
        <v>0</v>
      </c>
      <c r="BF167" s="457">
        <v>0</v>
      </c>
      <c r="BG167" s="478">
        <v>0</v>
      </c>
      <c r="BH167" s="478">
        <v>0</v>
      </c>
      <c r="BI167" s="479">
        <f>ROUND(IF(BH356=0, 0, BH167/BH356),5)</f>
        <v>0</v>
      </c>
      <c r="BJ167" s="478">
        <v>0</v>
      </c>
      <c r="BK167" s="478">
        <v>0</v>
      </c>
      <c r="BL167" s="478">
        <v>0</v>
      </c>
      <c r="BM167" s="6">
        <f t="shared" si="7"/>
        <v>4</v>
      </c>
      <c r="BN167" s="6">
        <f t="shared" si="7"/>
        <v>496.47</v>
      </c>
      <c r="BO167" s="8">
        <f>ROUND(IF(BN356=0, 0, BN167/BN356),5)</f>
        <v>0</v>
      </c>
      <c r="BP167" s="6">
        <v>124.12</v>
      </c>
      <c r="BQ167" s="6">
        <f t="shared" si="8"/>
        <v>251.95</v>
      </c>
      <c r="BR167" s="6">
        <v>244.52</v>
      </c>
    </row>
    <row r="168" spans="1:70" x14ac:dyDescent="0.25">
      <c r="A168" s="2"/>
      <c r="B168" s="2"/>
      <c r="C168" s="2"/>
      <c r="D168" s="2" t="s">
        <v>533</v>
      </c>
      <c r="E168" s="298">
        <v>0</v>
      </c>
      <c r="F168" s="298">
        <v>0</v>
      </c>
      <c r="G168" s="299">
        <f>ROUND(IF(F356=0, 0, F168/F356),5)</f>
        <v>0</v>
      </c>
      <c r="H168" s="298">
        <v>0</v>
      </c>
      <c r="I168" s="298">
        <v>0</v>
      </c>
      <c r="J168" s="298">
        <v>0</v>
      </c>
      <c r="K168" s="317">
        <v>0</v>
      </c>
      <c r="L168" s="317">
        <v>0</v>
      </c>
      <c r="M168" s="318">
        <f>ROUND(IF(L356=0, 0, L168/L356),5)</f>
        <v>0</v>
      </c>
      <c r="N168" s="317">
        <v>0</v>
      </c>
      <c r="O168" s="317">
        <v>0</v>
      </c>
      <c r="P168" s="317">
        <v>0</v>
      </c>
      <c r="Q168" s="336">
        <v>0</v>
      </c>
      <c r="R168" s="337">
        <v>0</v>
      </c>
      <c r="S168" s="338">
        <f>ROUND(IF(R356=0, 0, R168/R356),5)</f>
        <v>0</v>
      </c>
      <c r="T168" s="337">
        <v>0</v>
      </c>
      <c r="U168" s="337">
        <v>0</v>
      </c>
      <c r="V168" s="337">
        <v>0</v>
      </c>
      <c r="W168" s="358">
        <v>0</v>
      </c>
      <c r="X168" s="358">
        <v>0</v>
      </c>
      <c r="Y168" s="359">
        <f>ROUND(IF(X356=0, 0, X168/X356),5)</f>
        <v>0</v>
      </c>
      <c r="Z168" s="358">
        <v>0</v>
      </c>
      <c r="AA168" s="358">
        <v>0</v>
      </c>
      <c r="AB168" s="358">
        <v>0</v>
      </c>
      <c r="AC168" s="377">
        <v>0</v>
      </c>
      <c r="AD168" s="377">
        <v>0</v>
      </c>
      <c r="AE168" s="378">
        <f>ROUND(IF(AD356=0, 0, AD168/AD356),5)</f>
        <v>0</v>
      </c>
      <c r="AF168" s="377">
        <v>0</v>
      </c>
      <c r="AG168" s="377">
        <v>0</v>
      </c>
      <c r="AH168" s="377">
        <v>0</v>
      </c>
      <c r="AI168" s="396">
        <v>0</v>
      </c>
      <c r="AJ168" s="396">
        <v>0</v>
      </c>
      <c r="AK168" s="397">
        <f>ROUND(IF(AJ356=0, 0, AJ168/AJ356),5)</f>
        <v>0</v>
      </c>
      <c r="AL168" s="396">
        <v>0</v>
      </c>
      <c r="AM168" s="396">
        <v>0</v>
      </c>
      <c r="AN168" s="396">
        <v>0</v>
      </c>
      <c r="AO168" s="415">
        <v>3</v>
      </c>
      <c r="AP168" s="416">
        <v>968.07</v>
      </c>
      <c r="AQ168" s="417">
        <f>ROUND(IF(AP356=0, 0, AP168/AP356),5)</f>
        <v>5.0000000000000002E-5</v>
      </c>
      <c r="AR168" s="416">
        <v>322.69</v>
      </c>
      <c r="AS168" s="416">
        <v>511.68</v>
      </c>
      <c r="AT168" s="416">
        <v>456.39</v>
      </c>
      <c r="AU168" s="439">
        <v>1</v>
      </c>
      <c r="AV168" s="437">
        <v>313.10000000000002</v>
      </c>
      <c r="AW168" s="438">
        <f>ROUND(IF(AV356=0, 0, AV168/AV356),5)</f>
        <v>2.0000000000000002E-5</v>
      </c>
      <c r="AX168" s="437">
        <v>313.10000000000002</v>
      </c>
      <c r="AY168" s="437">
        <v>170.56</v>
      </c>
      <c r="AZ168" s="437">
        <v>142.54</v>
      </c>
      <c r="BA168" s="456">
        <v>10</v>
      </c>
      <c r="BB168" s="457">
        <v>3133.73</v>
      </c>
      <c r="BC168" s="458">
        <f>ROUND(IF(BB356=0, 0, BB168/BB356),5)</f>
        <v>2.2000000000000001E-4</v>
      </c>
      <c r="BD168" s="457">
        <v>313.37</v>
      </c>
      <c r="BE168" s="457">
        <v>1549.48</v>
      </c>
      <c r="BF168" s="457">
        <v>1584.25</v>
      </c>
      <c r="BG168" s="478">
        <v>0</v>
      </c>
      <c r="BH168" s="478">
        <v>0</v>
      </c>
      <c r="BI168" s="479">
        <f>ROUND(IF(BH356=0, 0, BH168/BH356),5)</f>
        <v>0</v>
      </c>
      <c r="BJ168" s="478">
        <v>0</v>
      </c>
      <c r="BK168" s="478">
        <v>0</v>
      </c>
      <c r="BL168" s="478">
        <v>0</v>
      </c>
      <c r="BM168" s="6">
        <f t="shared" si="7"/>
        <v>14</v>
      </c>
      <c r="BN168" s="6">
        <f t="shared" si="7"/>
        <v>4414.8999999999996</v>
      </c>
      <c r="BO168" s="8">
        <f>ROUND(IF(BN356=0, 0, BN168/BN356),5)</f>
        <v>3.0000000000000001E-5</v>
      </c>
      <c r="BP168" s="6">
        <v>315.35000000000002</v>
      </c>
      <c r="BQ168" s="6">
        <f t="shared" si="8"/>
        <v>2231.7199999999998</v>
      </c>
      <c r="BR168" s="6">
        <v>2183.1799999999998</v>
      </c>
    </row>
    <row r="169" spans="1:70" x14ac:dyDescent="0.25">
      <c r="A169" s="2"/>
      <c r="B169" s="2"/>
      <c r="C169" s="2"/>
      <c r="D169" s="2" t="s">
        <v>145</v>
      </c>
      <c r="E169" s="298">
        <v>0</v>
      </c>
      <c r="F169" s="298">
        <v>0</v>
      </c>
      <c r="G169" s="299">
        <f>ROUND(IF(F356=0, 0, F169/F356),5)</f>
        <v>0</v>
      </c>
      <c r="H169" s="298">
        <v>0</v>
      </c>
      <c r="I169" s="298">
        <v>0</v>
      </c>
      <c r="J169" s="298">
        <v>0</v>
      </c>
      <c r="K169" s="317">
        <v>0</v>
      </c>
      <c r="L169" s="317">
        <v>0</v>
      </c>
      <c r="M169" s="318">
        <f>ROUND(IF(L356=0, 0, L169/L356),5)</f>
        <v>0</v>
      </c>
      <c r="N169" s="317">
        <v>0</v>
      </c>
      <c r="O169" s="317">
        <v>0</v>
      </c>
      <c r="P169" s="317">
        <v>0</v>
      </c>
      <c r="Q169" s="336">
        <v>7</v>
      </c>
      <c r="R169" s="337">
        <v>2626.06</v>
      </c>
      <c r="S169" s="338">
        <f>ROUND(IF(R356=0, 0, R169/R356),5)</f>
        <v>1.2999999999999999E-4</v>
      </c>
      <c r="T169" s="337">
        <v>375.15</v>
      </c>
      <c r="U169" s="337">
        <v>1120</v>
      </c>
      <c r="V169" s="337">
        <v>1506.06</v>
      </c>
      <c r="W169" s="358">
        <v>0</v>
      </c>
      <c r="X169" s="358">
        <v>0</v>
      </c>
      <c r="Y169" s="359">
        <f>ROUND(IF(X356=0, 0, X169/X356),5)</f>
        <v>0</v>
      </c>
      <c r="Z169" s="358">
        <v>0</v>
      </c>
      <c r="AA169" s="358">
        <v>0</v>
      </c>
      <c r="AB169" s="358">
        <v>0</v>
      </c>
      <c r="AC169" s="379">
        <v>9</v>
      </c>
      <c r="AD169" s="377">
        <v>3386.35</v>
      </c>
      <c r="AE169" s="378">
        <f>ROUND(IF(AD356=0, 0, AD169/AD356),5)</f>
        <v>2.1000000000000001E-4</v>
      </c>
      <c r="AF169" s="377">
        <v>376.26</v>
      </c>
      <c r="AG169" s="377">
        <v>3261.38</v>
      </c>
      <c r="AH169" s="377">
        <v>124.97</v>
      </c>
      <c r="AI169" s="398">
        <v>3</v>
      </c>
      <c r="AJ169" s="396">
        <v>1136.94</v>
      </c>
      <c r="AK169" s="397">
        <f>ROUND(IF(AJ356=0, 0, AJ169/AJ356),5)</f>
        <v>6.0000000000000002E-5</v>
      </c>
      <c r="AL169" s="396">
        <v>378.98</v>
      </c>
      <c r="AM169" s="396">
        <v>1210.6600000000001</v>
      </c>
      <c r="AN169" s="396">
        <v>-73.72</v>
      </c>
      <c r="AO169" s="415">
        <v>5</v>
      </c>
      <c r="AP169" s="416">
        <v>1780.69</v>
      </c>
      <c r="AQ169" s="417">
        <f>ROUND(IF(AP356=0, 0, AP169/AP356),5)</f>
        <v>9.0000000000000006E-5</v>
      </c>
      <c r="AR169" s="416">
        <v>356.14</v>
      </c>
      <c r="AS169" s="416">
        <v>2017.76</v>
      </c>
      <c r="AT169" s="416">
        <v>-237.07</v>
      </c>
      <c r="AU169" s="439">
        <v>6</v>
      </c>
      <c r="AV169" s="437">
        <v>2253.92</v>
      </c>
      <c r="AW169" s="438">
        <f>ROUND(IF(AV356=0, 0, AV169/AV356),5)</f>
        <v>1.2E-4</v>
      </c>
      <c r="AX169" s="437">
        <v>375.65</v>
      </c>
      <c r="AY169" s="437">
        <v>2421.3200000000002</v>
      </c>
      <c r="AZ169" s="437">
        <v>-167.4</v>
      </c>
      <c r="BA169" s="456">
        <v>12</v>
      </c>
      <c r="BB169" s="457">
        <v>4879.92</v>
      </c>
      <c r="BC169" s="458">
        <f>ROUND(IF(BB356=0, 0, BB169/BB356),5)</f>
        <v>3.5E-4</v>
      </c>
      <c r="BD169" s="457">
        <v>406.66</v>
      </c>
      <c r="BE169" s="457">
        <v>4842.62</v>
      </c>
      <c r="BF169" s="457">
        <v>37.299999999999997</v>
      </c>
      <c r="BG169" s="478">
        <v>0</v>
      </c>
      <c r="BH169" s="478">
        <v>0</v>
      </c>
      <c r="BI169" s="479">
        <f>ROUND(IF(BH356=0, 0, BH169/BH356),5)</f>
        <v>0</v>
      </c>
      <c r="BJ169" s="478">
        <v>0</v>
      </c>
      <c r="BK169" s="478">
        <v>0</v>
      </c>
      <c r="BL169" s="478">
        <v>0</v>
      </c>
      <c r="BM169" s="6">
        <f t="shared" si="7"/>
        <v>42</v>
      </c>
      <c r="BN169" s="6">
        <f t="shared" si="7"/>
        <v>16063.88</v>
      </c>
      <c r="BO169" s="8">
        <f>ROUND(IF(BN356=0, 0, BN169/BN356),5)</f>
        <v>1E-4</v>
      </c>
      <c r="BP169" s="6">
        <v>382.47</v>
      </c>
      <c r="BQ169" s="6">
        <f t="shared" si="8"/>
        <v>14873.74</v>
      </c>
      <c r="BR169" s="6">
        <v>1190.1400000000001</v>
      </c>
    </row>
    <row r="170" spans="1:70" x14ac:dyDescent="0.25">
      <c r="A170" s="2"/>
      <c r="B170" s="2"/>
      <c r="C170" s="2"/>
      <c r="D170" s="2" t="s">
        <v>147</v>
      </c>
      <c r="E170" s="298">
        <v>0</v>
      </c>
      <c r="F170" s="298">
        <v>0</v>
      </c>
      <c r="G170" s="299">
        <f>ROUND(IF(F356=0, 0, F170/F356),5)</f>
        <v>0</v>
      </c>
      <c r="H170" s="298">
        <v>0</v>
      </c>
      <c r="I170" s="298">
        <v>0</v>
      </c>
      <c r="J170" s="298">
        <v>0</v>
      </c>
      <c r="K170" s="319">
        <v>2</v>
      </c>
      <c r="L170" s="317">
        <v>496.98</v>
      </c>
      <c r="M170" s="318">
        <f>ROUND(IF(L356=0, 0, L170/L356),5)</f>
        <v>5.0000000000000002E-5</v>
      </c>
      <c r="N170" s="317">
        <v>248.49</v>
      </c>
      <c r="O170" s="317">
        <v>0</v>
      </c>
      <c r="P170" s="317">
        <v>496.98</v>
      </c>
      <c r="Q170" s="336">
        <v>60</v>
      </c>
      <c r="R170" s="337">
        <v>15120.82</v>
      </c>
      <c r="S170" s="338">
        <f>ROUND(IF(R356=0, 0, R170/R356),5)</f>
        <v>7.3999999999999999E-4</v>
      </c>
      <c r="T170" s="337">
        <v>252.01</v>
      </c>
      <c r="U170" s="337">
        <v>0</v>
      </c>
      <c r="V170" s="337">
        <v>15120.82</v>
      </c>
      <c r="W170" s="360">
        <v>26</v>
      </c>
      <c r="X170" s="358">
        <v>12329.94</v>
      </c>
      <c r="Y170" s="359">
        <f>ROUND(IF(X356=0, 0, X170/X356),5)</f>
        <v>7.1000000000000002E-4</v>
      </c>
      <c r="Z170" s="358">
        <v>474.23</v>
      </c>
      <c r="AA170" s="358">
        <v>0</v>
      </c>
      <c r="AB170" s="358">
        <v>12329.94</v>
      </c>
      <c r="AC170" s="379">
        <v>8</v>
      </c>
      <c r="AD170" s="377">
        <v>950</v>
      </c>
      <c r="AE170" s="378">
        <f>ROUND(IF(AD356=0, 0, AD170/AD356),5)</f>
        <v>6.0000000000000002E-5</v>
      </c>
      <c r="AF170" s="377">
        <v>118.75</v>
      </c>
      <c r="AG170" s="377">
        <v>5088.71</v>
      </c>
      <c r="AH170" s="377">
        <v>-4138.71</v>
      </c>
      <c r="AI170" s="398">
        <v>7</v>
      </c>
      <c r="AJ170" s="396">
        <v>1752.75</v>
      </c>
      <c r="AK170" s="397">
        <f>ROUND(IF(AJ356=0, 0, AJ170/AJ356),5)</f>
        <v>9.0000000000000006E-5</v>
      </c>
      <c r="AL170" s="396">
        <v>250.39</v>
      </c>
      <c r="AM170" s="396">
        <v>0</v>
      </c>
      <c r="AN170" s="396">
        <v>1752.75</v>
      </c>
      <c r="AO170" s="415">
        <v>55</v>
      </c>
      <c r="AP170" s="416">
        <v>14204.62</v>
      </c>
      <c r="AQ170" s="417">
        <f>ROUND(IF(AP356=0, 0, AP170/AP356),5)</f>
        <v>6.9999999999999999E-4</v>
      </c>
      <c r="AR170" s="416">
        <v>258.27</v>
      </c>
      <c r="AS170" s="416">
        <v>7392.02</v>
      </c>
      <c r="AT170" s="416">
        <v>6812.6</v>
      </c>
      <c r="AU170" s="439">
        <v>25</v>
      </c>
      <c r="AV170" s="437">
        <v>6261.95</v>
      </c>
      <c r="AW170" s="438">
        <f>ROUND(IF(AV356=0, 0, AV170/AV356),5)</f>
        <v>3.5E-4</v>
      </c>
      <c r="AX170" s="437">
        <v>250.48</v>
      </c>
      <c r="AY170" s="437">
        <v>2500</v>
      </c>
      <c r="AZ170" s="437">
        <v>3761.95</v>
      </c>
      <c r="BA170" s="456">
        <v>15</v>
      </c>
      <c r="BB170" s="457">
        <v>3767.63</v>
      </c>
      <c r="BC170" s="458">
        <f>ROUND(IF(BB356=0, 0, BB170/BB356),5)</f>
        <v>2.7E-4</v>
      </c>
      <c r="BD170" s="457">
        <v>251.18</v>
      </c>
      <c r="BE170" s="457">
        <v>1500</v>
      </c>
      <c r="BF170" s="457">
        <v>2267.63</v>
      </c>
      <c r="BG170" s="478">
        <v>0</v>
      </c>
      <c r="BH170" s="478">
        <v>0</v>
      </c>
      <c r="BI170" s="479">
        <f>ROUND(IF(BH356=0, 0, BH170/BH356),5)</f>
        <v>0</v>
      </c>
      <c r="BJ170" s="478">
        <v>0</v>
      </c>
      <c r="BK170" s="478">
        <v>0</v>
      </c>
      <c r="BL170" s="478">
        <v>0</v>
      </c>
      <c r="BM170" s="6">
        <f t="shared" si="7"/>
        <v>198</v>
      </c>
      <c r="BN170" s="6">
        <f t="shared" si="7"/>
        <v>54884.69</v>
      </c>
      <c r="BO170" s="8">
        <f>ROUND(IF(BN356=0, 0, BN170/BN356),5)</f>
        <v>3.4000000000000002E-4</v>
      </c>
      <c r="BP170" s="6">
        <v>277.2</v>
      </c>
      <c r="BQ170" s="6">
        <f t="shared" si="8"/>
        <v>16480.73</v>
      </c>
      <c r="BR170" s="6">
        <v>38403.96</v>
      </c>
    </row>
    <row r="171" spans="1:70" x14ac:dyDescent="0.25">
      <c r="A171" s="2"/>
      <c r="B171" s="2"/>
      <c r="C171" s="2"/>
      <c r="D171" s="2" t="s">
        <v>148</v>
      </c>
      <c r="E171" s="298">
        <v>0</v>
      </c>
      <c r="F171" s="298">
        <v>0</v>
      </c>
      <c r="G171" s="299">
        <f>ROUND(IF(F356=0, 0, F171/F356),5)</f>
        <v>0</v>
      </c>
      <c r="H171" s="298">
        <v>0</v>
      </c>
      <c r="I171" s="298">
        <v>0</v>
      </c>
      <c r="J171" s="298">
        <v>0</v>
      </c>
      <c r="K171" s="317">
        <v>0</v>
      </c>
      <c r="L171" s="317">
        <v>0</v>
      </c>
      <c r="M171" s="318">
        <f>ROUND(IF(L356=0, 0, L171/L356),5)</f>
        <v>0</v>
      </c>
      <c r="N171" s="317">
        <v>0</v>
      </c>
      <c r="O171" s="317">
        <v>0</v>
      </c>
      <c r="P171" s="317">
        <v>0</v>
      </c>
      <c r="Q171" s="336">
        <v>0</v>
      </c>
      <c r="R171" s="337">
        <v>0</v>
      </c>
      <c r="S171" s="338">
        <f>ROUND(IF(R356=0, 0, R171/R356),5)</f>
        <v>0</v>
      </c>
      <c r="T171" s="337">
        <v>0</v>
      </c>
      <c r="U171" s="337">
        <v>0</v>
      </c>
      <c r="V171" s="337">
        <v>0</v>
      </c>
      <c r="W171" s="358">
        <v>0</v>
      </c>
      <c r="X171" s="358">
        <v>0</v>
      </c>
      <c r="Y171" s="359">
        <f>ROUND(IF(X356=0, 0, X171/X356),5)</f>
        <v>0</v>
      </c>
      <c r="Z171" s="358">
        <v>0</v>
      </c>
      <c r="AA171" s="358">
        <v>0</v>
      </c>
      <c r="AB171" s="358">
        <v>0</v>
      </c>
      <c r="AC171" s="379">
        <v>1</v>
      </c>
      <c r="AD171" s="377">
        <v>150</v>
      </c>
      <c r="AE171" s="378">
        <f>ROUND(IF(AD356=0, 0, AD171/AD356),5)</f>
        <v>1.0000000000000001E-5</v>
      </c>
      <c r="AF171" s="377">
        <v>150</v>
      </c>
      <c r="AG171" s="377">
        <v>97.62</v>
      </c>
      <c r="AH171" s="377">
        <v>52.38</v>
      </c>
      <c r="AI171" s="396">
        <v>0</v>
      </c>
      <c r="AJ171" s="396">
        <v>0</v>
      </c>
      <c r="AK171" s="397">
        <f>ROUND(IF(AJ356=0, 0, AJ171/AJ356),5)</f>
        <v>0</v>
      </c>
      <c r="AL171" s="396">
        <v>0</v>
      </c>
      <c r="AM171" s="396">
        <v>0</v>
      </c>
      <c r="AN171" s="396">
        <v>0</v>
      </c>
      <c r="AO171" s="415">
        <v>0</v>
      </c>
      <c r="AP171" s="416">
        <v>0</v>
      </c>
      <c r="AQ171" s="417">
        <f>ROUND(IF(AP356=0, 0, AP171/AP356),5)</f>
        <v>0</v>
      </c>
      <c r="AR171" s="416">
        <v>0</v>
      </c>
      <c r="AS171" s="416">
        <v>0</v>
      </c>
      <c r="AT171" s="416">
        <v>0</v>
      </c>
      <c r="AU171" s="437">
        <v>0</v>
      </c>
      <c r="AV171" s="437">
        <v>0</v>
      </c>
      <c r="AW171" s="438">
        <f>ROUND(IF(AV356=0, 0, AV171/AV356),5)</f>
        <v>0</v>
      </c>
      <c r="AX171" s="437">
        <v>0</v>
      </c>
      <c r="AY171" s="437">
        <v>0</v>
      </c>
      <c r="AZ171" s="437">
        <v>0</v>
      </c>
      <c r="BA171" s="456">
        <v>0</v>
      </c>
      <c r="BB171" s="457">
        <v>0</v>
      </c>
      <c r="BC171" s="458">
        <f>ROUND(IF(BB356=0, 0, BB171/BB356),5)</f>
        <v>0</v>
      </c>
      <c r="BD171" s="457">
        <v>0</v>
      </c>
      <c r="BE171" s="457">
        <v>0</v>
      </c>
      <c r="BF171" s="457">
        <v>0</v>
      </c>
      <c r="BG171" s="478">
        <v>0</v>
      </c>
      <c r="BH171" s="478">
        <v>0</v>
      </c>
      <c r="BI171" s="479">
        <f>ROUND(IF(BH356=0, 0, BH171/BH356),5)</f>
        <v>0</v>
      </c>
      <c r="BJ171" s="478">
        <v>0</v>
      </c>
      <c r="BK171" s="478">
        <v>0</v>
      </c>
      <c r="BL171" s="478">
        <v>0</v>
      </c>
      <c r="BM171" s="6">
        <f t="shared" si="7"/>
        <v>1</v>
      </c>
      <c r="BN171" s="6">
        <f t="shared" si="7"/>
        <v>150</v>
      </c>
      <c r="BO171" s="8">
        <f>ROUND(IF(BN356=0, 0, BN171/BN356),5)</f>
        <v>0</v>
      </c>
      <c r="BP171" s="6">
        <v>150</v>
      </c>
      <c r="BQ171" s="6">
        <f t="shared" si="8"/>
        <v>97.62</v>
      </c>
      <c r="BR171" s="6">
        <v>52.38</v>
      </c>
    </row>
    <row r="172" spans="1:70" x14ac:dyDescent="0.25">
      <c r="A172" s="2"/>
      <c r="B172" s="2"/>
      <c r="C172" s="2"/>
      <c r="D172" s="2" t="s">
        <v>534</v>
      </c>
      <c r="E172" s="298">
        <v>0</v>
      </c>
      <c r="F172" s="298">
        <v>0</v>
      </c>
      <c r="G172" s="299">
        <f>ROUND(IF(F356=0, 0, F172/F356),5)</f>
        <v>0</v>
      </c>
      <c r="H172" s="298">
        <v>0</v>
      </c>
      <c r="I172" s="298">
        <v>0</v>
      </c>
      <c r="J172" s="298">
        <v>0</v>
      </c>
      <c r="K172" s="317">
        <v>0</v>
      </c>
      <c r="L172" s="317">
        <v>0</v>
      </c>
      <c r="M172" s="318">
        <f>ROUND(IF(L356=0, 0, L172/L356),5)</f>
        <v>0</v>
      </c>
      <c r="N172" s="317">
        <v>0</v>
      </c>
      <c r="O172" s="317">
        <v>0</v>
      </c>
      <c r="P172" s="317">
        <v>0</v>
      </c>
      <c r="Q172" s="336">
        <v>4</v>
      </c>
      <c r="R172" s="337">
        <v>20696.55</v>
      </c>
      <c r="S172" s="338">
        <f>ROUND(IF(R356=0, 0, R172/R356),5)</f>
        <v>1.01E-3</v>
      </c>
      <c r="T172" s="337">
        <v>5174.1400000000003</v>
      </c>
      <c r="U172" s="337">
        <v>0</v>
      </c>
      <c r="V172" s="337">
        <v>20696.55</v>
      </c>
      <c r="W172" s="360">
        <v>2</v>
      </c>
      <c r="X172" s="358">
        <v>10289.299999999999</v>
      </c>
      <c r="Y172" s="359">
        <f>ROUND(IF(X356=0, 0, X172/X356),5)</f>
        <v>5.9000000000000003E-4</v>
      </c>
      <c r="Z172" s="358">
        <v>5144.6499999999996</v>
      </c>
      <c r="AA172" s="358">
        <v>0</v>
      </c>
      <c r="AB172" s="358">
        <v>10289.299999999999</v>
      </c>
      <c r="AC172" s="377">
        <v>0</v>
      </c>
      <c r="AD172" s="377">
        <v>0</v>
      </c>
      <c r="AE172" s="378">
        <f>ROUND(IF(AD356=0, 0, AD172/AD356),5)</f>
        <v>0</v>
      </c>
      <c r="AF172" s="377">
        <v>0</v>
      </c>
      <c r="AG172" s="377">
        <v>0</v>
      </c>
      <c r="AH172" s="377">
        <v>0</v>
      </c>
      <c r="AI172" s="396">
        <v>0</v>
      </c>
      <c r="AJ172" s="396">
        <v>0</v>
      </c>
      <c r="AK172" s="397">
        <f>ROUND(IF(AJ356=0, 0, AJ172/AJ356),5)</f>
        <v>0</v>
      </c>
      <c r="AL172" s="396">
        <v>0</v>
      </c>
      <c r="AM172" s="396">
        <v>0</v>
      </c>
      <c r="AN172" s="396">
        <v>0</v>
      </c>
      <c r="AO172" s="415">
        <v>1</v>
      </c>
      <c r="AP172" s="416">
        <v>5200.6499999999996</v>
      </c>
      <c r="AQ172" s="417">
        <f>ROUND(IF(AP356=0, 0, AP172/AP356),5)</f>
        <v>2.5999999999999998E-4</v>
      </c>
      <c r="AR172" s="416">
        <v>5200.6499999999996</v>
      </c>
      <c r="AS172" s="416">
        <v>0</v>
      </c>
      <c r="AT172" s="416">
        <v>5200.6499999999996</v>
      </c>
      <c r="AU172" s="437">
        <v>0</v>
      </c>
      <c r="AV172" s="437">
        <v>0</v>
      </c>
      <c r="AW172" s="438">
        <f>ROUND(IF(AV356=0, 0, AV172/AV356),5)</f>
        <v>0</v>
      </c>
      <c r="AX172" s="437">
        <v>0</v>
      </c>
      <c r="AY172" s="437">
        <v>0</v>
      </c>
      <c r="AZ172" s="437">
        <v>0</v>
      </c>
      <c r="BA172" s="456">
        <v>0</v>
      </c>
      <c r="BB172" s="457">
        <v>0</v>
      </c>
      <c r="BC172" s="458">
        <f>ROUND(IF(BB356=0, 0, BB172/BB356),5)</f>
        <v>0</v>
      </c>
      <c r="BD172" s="457">
        <v>0</v>
      </c>
      <c r="BE172" s="457">
        <v>0</v>
      </c>
      <c r="BF172" s="457">
        <v>0</v>
      </c>
      <c r="BG172" s="478">
        <v>0</v>
      </c>
      <c r="BH172" s="478">
        <v>0</v>
      </c>
      <c r="BI172" s="479">
        <f>ROUND(IF(BH356=0, 0, BH172/BH356),5)</f>
        <v>0</v>
      </c>
      <c r="BJ172" s="478">
        <v>0</v>
      </c>
      <c r="BK172" s="478">
        <v>0</v>
      </c>
      <c r="BL172" s="478">
        <v>0</v>
      </c>
      <c r="BM172" s="6">
        <f t="shared" si="7"/>
        <v>7</v>
      </c>
      <c r="BN172" s="6">
        <f t="shared" si="7"/>
        <v>36186.5</v>
      </c>
      <c r="BO172" s="8">
        <f>ROUND(IF(BN356=0, 0, BN172/BN356),5)</f>
        <v>2.2000000000000001E-4</v>
      </c>
      <c r="BP172" s="6">
        <v>5169.5</v>
      </c>
      <c r="BQ172" s="6">
        <f t="shared" si="8"/>
        <v>0</v>
      </c>
      <c r="BR172" s="6">
        <v>36186.5</v>
      </c>
    </row>
    <row r="173" spans="1:70" x14ac:dyDescent="0.25">
      <c r="A173" s="2"/>
      <c r="B173" s="2"/>
      <c r="C173" s="2"/>
      <c r="D173" s="2" t="s">
        <v>149</v>
      </c>
      <c r="E173" s="298">
        <v>0</v>
      </c>
      <c r="F173" s="298">
        <v>0</v>
      </c>
      <c r="G173" s="299">
        <f>ROUND(IF(F356=0, 0, F173/F356),5)</f>
        <v>0</v>
      </c>
      <c r="H173" s="298">
        <v>0</v>
      </c>
      <c r="I173" s="298">
        <v>0</v>
      </c>
      <c r="J173" s="298">
        <v>0</v>
      </c>
      <c r="K173" s="317">
        <v>0</v>
      </c>
      <c r="L173" s="317">
        <v>0</v>
      </c>
      <c r="M173" s="318">
        <f>ROUND(IF(L356=0, 0, L173/L356),5)</f>
        <v>0</v>
      </c>
      <c r="N173" s="317">
        <v>0</v>
      </c>
      <c r="O173" s="317">
        <v>0</v>
      </c>
      <c r="P173" s="317">
        <v>0</v>
      </c>
      <c r="Q173" s="336">
        <v>3</v>
      </c>
      <c r="R173" s="337">
        <v>1498.69</v>
      </c>
      <c r="S173" s="338">
        <f>ROUND(IF(R356=0, 0, R173/R356),5)</f>
        <v>6.9999999999999994E-5</v>
      </c>
      <c r="T173" s="337">
        <v>499.56</v>
      </c>
      <c r="U173" s="337">
        <v>0</v>
      </c>
      <c r="V173" s="337">
        <v>1498.69</v>
      </c>
      <c r="W173" s="360">
        <v>1</v>
      </c>
      <c r="X173" s="358">
        <v>312.35000000000002</v>
      </c>
      <c r="Y173" s="359">
        <f>ROUND(IF(X356=0, 0, X173/X356),5)</f>
        <v>2.0000000000000002E-5</v>
      </c>
      <c r="Z173" s="358">
        <v>312.35000000000002</v>
      </c>
      <c r="AA173" s="358">
        <v>0</v>
      </c>
      <c r="AB173" s="358">
        <v>312.35000000000002</v>
      </c>
      <c r="AC173" s="379">
        <v>6</v>
      </c>
      <c r="AD173" s="377">
        <v>3015.94</v>
      </c>
      <c r="AE173" s="378">
        <f>ROUND(IF(AD356=0, 0, AD173/AD356),5)</f>
        <v>1.9000000000000001E-4</v>
      </c>
      <c r="AF173" s="377">
        <v>502.66</v>
      </c>
      <c r="AG173" s="377">
        <v>1417.54</v>
      </c>
      <c r="AH173" s="377">
        <v>1598.4</v>
      </c>
      <c r="AI173" s="396">
        <v>0</v>
      </c>
      <c r="AJ173" s="396">
        <v>0</v>
      </c>
      <c r="AK173" s="397">
        <f>ROUND(IF(AJ356=0, 0, AJ173/AJ356),5)</f>
        <v>0</v>
      </c>
      <c r="AL173" s="396">
        <v>0</v>
      </c>
      <c r="AM173" s="396">
        <v>5301</v>
      </c>
      <c r="AN173" s="396">
        <v>-5301</v>
      </c>
      <c r="AO173" s="415">
        <v>0</v>
      </c>
      <c r="AP173" s="416">
        <v>0</v>
      </c>
      <c r="AQ173" s="417">
        <f>ROUND(IF(AP356=0, 0, AP173/AP356),5)</f>
        <v>0</v>
      </c>
      <c r="AR173" s="416">
        <v>0</v>
      </c>
      <c r="AS173" s="416">
        <v>0</v>
      </c>
      <c r="AT173" s="416">
        <v>0</v>
      </c>
      <c r="AU173" s="437">
        <v>0</v>
      </c>
      <c r="AV173" s="437">
        <v>0</v>
      </c>
      <c r="AW173" s="438">
        <f>ROUND(IF(AV356=0, 0, AV173/AV356),5)</f>
        <v>0</v>
      </c>
      <c r="AX173" s="437">
        <v>0</v>
      </c>
      <c r="AY173" s="437">
        <v>0</v>
      </c>
      <c r="AZ173" s="437">
        <v>0</v>
      </c>
      <c r="BA173" s="456">
        <v>7</v>
      </c>
      <c r="BB173" s="457">
        <v>3522.98</v>
      </c>
      <c r="BC173" s="458">
        <f>ROUND(IF(BB356=0, 0, BB173/BB356),5)</f>
        <v>2.5000000000000001E-4</v>
      </c>
      <c r="BD173" s="457">
        <v>503.28</v>
      </c>
      <c r="BE173" s="457">
        <v>0</v>
      </c>
      <c r="BF173" s="457">
        <v>3522.98</v>
      </c>
      <c r="BG173" s="478">
        <v>0</v>
      </c>
      <c r="BH173" s="478">
        <v>0</v>
      </c>
      <c r="BI173" s="479">
        <f>ROUND(IF(BH356=0, 0, BH173/BH356),5)</f>
        <v>0</v>
      </c>
      <c r="BJ173" s="478">
        <v>0</v>
      </c>
      <c r="BK173" s="478">
        <v>0</v>
      </c>
      <c r="BL173" s="478">
        <v>0</v>
      </c>
      <c r="BM173" s="6">
        <f t="shared" si="7"/>
        <v>17</v>
      </c>
      <c r="BN173" s="6">
        <f t="shared" si="7"/>
        <v>8349.9599999999991</v>
      </c>
      <c r="BO173" s="8">
        <f>ROUND(IF(BN356=0, 0, BN173/BN356),5)</f>
        <v>5.0000000000000002E-5</v>
      </c>
      <c r="BP173" s="6">
        <v>491.17</v>
      </c>
      <c r="BQ173" s="6">
        <f t="shared" si="8"/>
        <v>6718.54</v>
      </c>
      <c r="BR173" s="6">
        <v>1631.42</v>
      </c>
    </row>
    <row r="174" spans="1:70" x14ac:dyDescent="0.25">
      <c r="A174" s="2"/>
      <c r="B174" s="2"/>
      <c r="C174" s="2"/>
      <c r="D174" s="2" t="s">
        <v>535</v>
      </c>
      <c r="E174" s="300">
        <v>4</v>
      </c>
      <c r="F174" s="298">
        <v>26005.8</v>
      </c>
      <c r="G174" s="299">
        <f>ROUND(IF(F356=0, 0, F174/F356),5)</f>
        <v>1.5100000000000001E-3</v>
      </c>
      <c r="H174" s="298">
        <v>6501.45</v>
      </c>
      <c r="I174" s="298">
        <v>8000</v>
      </c>
      <c r="J174" s="298">
        <v>18005.8</v>
      </c>
      <c r="K174" s="317">
        <v>0</v>
      </c>
      <c r="L174" s="317">
        <v>0</v>
      </c>
      <c r="M174" s="318">
        <f>ROUND(IF(L356=0, 0, L174/L356),5)</f>
        <v>0</v>
      </c>
      <c r="N174" s="317">
        <v>0</v>
      </c>
      <c r="O174" s="317">
        <v>0</v>
      </c>
      <c r="P174" s="317">
        <v>0</v>
      </c>
      <c r="Q174" s="336">
        <v>2</v>
      </c>
      <c r="R174" s="337">
        <v>13398.06</v>
      </c>
      <c r="S174" s="338">
        <f>ROUND(IF(R356=0, 0, R174/R356),5)</f>
        <v>6.6E-4</v>
      </c>
      <c r="T174" s="337">
        <v>6699.03</v>
      </c>
      <c r="U174" s="337">
        <v>-2680.77</v>
      </c>
      <c r="V174" s="337">
        <v>16078.83</v>
      </c>
      <c r="W174" s="358">
        <v>0</v>
      </c>
      <c r="X174" s="358">
        <v>0</v>
      </c>
      <c r="Y174" s="359">
        <f>ROUND(IF(X356=0, 0, X174/X356),5)</f>
        <v>0</v>
      </c>
      <c r="Z174" s="358">
        <v>0</v>
      </c>
      <c r="AA174" s="358">
        <v>0</v>
      </c>
      <c r="AB174" s="358">
        <v>0</v>
      </c>
      <c r="AC174" s="379">
        <v>1</v>
      </c>
      <c r="AD174" s="377">
        <v>6558.86</v>
      </c>
      <c r="AE174" s="378">
        <f>ROUND(IF(AD356=0, 0, AD174/AD356),5)</f>
        <v>4.0000000000000002E-4</v>
      </c>
      <c r="AF174" s="377">
        <v>6558.86</v>
      </c>
      <c r="AG174" s="377">
        <v>384.62</v>
      </c>
      <c r="AH174" s="377">
        <v>6174.24</v>
      </c>
      <c r="AI174" s="396">
        <v>0</v>
      </c>
      <c r="AJ174" s="396">
        <v>0</v>
      </c>
      <c r="AK174" s="397">
        <f>ROUND(IF(AJ356=0, 0, AJ174/AJ356),5)</f>
        <v>0</v>
      </c>
      <c r="AL174" s="396">
        <v>0</v>
      </c>
      <c r="AM174" s="396">
        <v>0</v>
      </c>
      <c r="AN174" s="396">
        <v>0</v>
      </c>
      <c r="AO174" s="415">
        <v>0</v>
      </c>
      <c r="AP174" s="416">
        <v>0</v>
      </c>
      <c r="AQ174" s="417">
        <f>ROUND(IF(AP356=0, 0, AP174/AP356),5)</f>
        <v>0</v>
      </c>
      <c r="AR174" s="416">
        <v>0</v>
      </c>
      <c r="AS174" s="416">
        <v>0</v>
      </c>
      <c r="AT174" s="416">
        <v>0</v>
      </c>
      <c r="AU174" s="439">
        <v>3</v>
      </c>
      <c r="AV174" s="437">
        <v>19660.099999999999</v>
      </c>
      <c r="AW174" s="438">
        <f>ROUND(IF(AV356=0, 0, AV174/AV356),5)</f>
        <v>1.09E-3</v>
      </c>
      <c r="AX174" s="437">
        <v>6553.37</v>
      </c>
      <c r="AY174" s="437">
        <v>1761.54</v>
      </c>
      <c r="AZ174" s="437">
        <v>17898.560000000001</v>
      </c>
      <c r="BA174" s="456">
        <v>3</v>
      </c>
      <c r="BB174" s="457">
        <v>19710.400000000001</v>
      </c>
      <c r="BC174" s="458">
        <f>ROUND(IF(BB356=0, 0, BB174/BB356),5)</f>
        <v>1.4E-3</v>
      </c>
      <c r="BD174" s="457">
        <v>6570.13</v>
      </c>
      <c r="BE174" s="457">
        <v>1761.54</v>
      </c>
      <c r="BF174" s="457">
        <v>17948.86</v>
      </c>
      <c r="BG174" s="480">
        <v>4</v>
      </c>
      <c r="BH174" s="478">
        <v>26488.18</v>
      </c>
      <c r="BI174" s="479">
        <f>ROUND(IF(BH356=0, 0, BH174/BH356),5)</f>
        <v>2.8400000000000001E-3</v>
      </c>
      <c r="BJ174" s="478">
        <v>6622.05</v>
      </c>
      <c r="BK174" s="478">
        <v>2348.7199999999998</v>
      </c>
      <c r="BL174" s="478">
        <v>24139.46</v>
      </c>
      <c r="BM174" s="6">
        <f t="shared" si="7"/>
        <v>17</v>
      </c>
      <c r="BN174" s="6">
        <f t="shared" si="7"/>
        <v>111821.4</v>
      </c>
      <c r="BO174" s="8">
        <f>ROUND(IF(BN356=0, 0, BN174/BN356),5)</f>
        <v>6.8999999999999997E-4</v>
      </c>
      <c r="BP174" s="6">
        <v>6577.73</v>
      </c>
      <c r="BQ174" s="6">
        <f t="shared" si="8"/>
        <v>11575.65</v>
      </c>
      <c r="BR174" s="6">
        <v>100245.75</v>
      </c>
    </row>
    <row r="175" spans="1:70" x14ac:dyDescent="0.25">
      <c r="A175" s="2"/>
      <c r="B175" s="2"/>
      <c r="C175" s="2"/>
      <c r="D175" s="2" t="s">
        <v>150</v>
      </c>
      <c r="E175" s="300">
        <v>1</v>
      </c>
      <c r="F175" s="298">
        <v>242.39</v>
      </c>
      <c r="G175" s="299">
        <f>ROUND(IF(F356=0, 0, F175/F356),5)</f>
        <v>1.0000000000000001E-5</v>
      </c>
      <c r="H175" s="298">
        <v>242.39</v>
      </c>
      <c r="I175" s="298">
        <v>200</v>
      </c>
      <c r="J175" s="298">
        <v>42.39</v>
      </c>
      <c r="K175" s="317">
        <v>0</v>
      </c>
      <c r="L175" s="317">
        <v>0</v>
      </c>
      <c r="M175" s="318">
        <f>ROUND(IF(L356=0, 0, L175/L356),5)</f>
        <v>0</v>
      </c>
      <c r="N175" s="317">
        <v>0</v>
      </c>
      <c r="O175" s="317">
        <v>1067.96</v>
      </c>
      <c r="P175" s="317">
        <v>-1067.96</v>
      </c>
      <c r="Q175" s="336">
        <v>0</v>
      </c>
      <c r="R175" s="337">
        <v>0</v>
      </c>
      <c r="S175" s="338">
        <f>ROUND(IF(R356=0, 0, R175/R356),5)</f>
        <v>0</v>
      </c>
      <c r="T175" s="337">
        <v>0</v>
      </c>
      <c r="U175" s="337">
        <v>0</v>
      </c>
      <c r="V175" s="337">
        <v>0</v>
      </c>
      <c r="W175" s="358">
        <v>0</v>
      </c>
      <c r="X175" s="358">
        <v>0</v>
      </c>
      <c r="Y175" s="359">
        <f>ROUND(IF(X356=0, 0, X175/X356),5)</f>
        <v>0</v>
      </c>
      <c r="Z175" s="358">
        <v>0</v>
      </c>
      <c r="AA175" s="358">
        <v>0</v>
      </c>
      <c r="AB175" s="358">
        <v>0</v>
      </c>
      <c r="AC175" s="377">
        <v>0</v>
      </c>
      <c r="AD175" s="377">
        <v>0</v>
      </c>
      <c r="AE175" s="378">
        <f>ROUND(IF(AD356=0, 0, AD175/AD356),5)</f>
        <v>0</v>
      </c>
      <c r="AF175" s="377">
        <v>0</v>
      </c>
      <c r="AG175" s="377">
        <v>0</v>
      </c>
      <c r="AH175" s="377">
        <v>0</v>
      </c>
      <c r="AI175" s="396">
        <v>0</v>
      </c>
      <c r="AJ175" s="396">
        <v>0</v>
      </c>
      <c r="AK175" s="397">
        <f>ROUND(IF(AJ356=0, 0, AJ175/AJ356),5)</f>
        <v>0</v>
      </c>
      <c r="AL175" s="396">
        <v>0</v>
      </c>
      <c r="AM175" s="396">
        <v>0</v>
      </c>
      <c r="AN175" s="396">
        <v>0</v>
      </c>
      <c r="AO175" s="415">
        <v>0</v>
      </c>
      <c r="AP175" s="416">
        <v>0</v>
      </c>
      <c r="AQ175" s="417">
        <f>ROUND(IF(AP356=0, 0, AP175/AP356),5)</f>
        <v>0</v>
      </c>
      <c r="AR175" s="416">
        <v>0</v>
      </c>
      <c r="AS175" s="416">
        <v>0</v>
      </c>
      <c r="AT175" s="416">
        <v>0</v>
      </c>
      <c r="AU175" s="437">
        <v>0</v>
      </c>
      <c r="AV175" s="437">
        <v>0</v>
      </c>
      <c r="AW175" s="438">
        <f>ROUND(IF(AV356=0, 0, AV175/AV356),5)</f>
        <v>0</v>
      </c>
      <c r="AX175" s="437">
        <v>0</v>
      </c>
      <c r="AY175" s="437">
        <v>0</v>
      </c>
      <c r="AZ175" s="437">
        <v>0</v>
      </c>
      <c r="BA175" s="456">
        <v>0</v>
      </c>
      <c r="BB175" s="457">
        <v>0</v>
      </c>
      <c r="BC175" s="458">
        <f>ROUND(IF(BB356=0, 0, BB175/BB356),5)</f>
        <v>0</v>
      </c>
      <c r="BD175" s="457">
        <v>0</v>
      </c>
      <c r="BE175" s="457">
        <v>0</v>
      </c>
      <c r="BF175" s="457">
        <v>0</v>
      </c>
      <c r="BG175" s="478">
        <v>0</v>
      </c>
      <c r="BH175" s="478">
        <v>0</v>
      </c>
      <c r="BI175" s="479">
        <f>ROUND(IF(BH356=0, 0, BH175/BH356),5)</f>
        <v>0</v>
      </c>
      <c r="BJ175" s="478">
        <v>0</v>
      </c>
      <c r="BK175" s="478">
        <v>0</v>
      </c>
      <c r="BL175" s="478">
        <v>0</v>
      </c>
      <c r="BM175" s="6">
        <f t="shared" si="7"/>
        <v>1</v>
      </c>
      <c r="BN175" s="6">
        <f t="shared" si="7"/>
        <v>242.39</v>
      </c>
      <c r="BO175" s="8">
        <f>ROUND(IF(BN356=0, 0, BN175/BN356),5)</f>
        <v>0</v>
      </c>
      <c r="BP175" s="6">
        <v>242.39</v>
      </c>
      <c r="BQ175" s="6">
        <f t="shared" si="8"/>
        <v>1267.96</v>
      </c>
      <c r="BR175" s="6">
        <v>-1025.57</v>
      </c>
    </row>
    <row r="176" spans="1:70" x14ac:dyDescent="0.25">
      <c r="A176" s="2"/>
      <c r="B176" s="2"/>
      <c r="C176" s="2"/>
      <c r="D176" s="2" t="s">
        <v>151</v>
      </c>
      <c r="E176" s="300">
        <v>4</v>
      </c>
      <c r="F176" s="298">
        <v>919</v>
      </c>
      <c r="G176" s="299">
        <f>ROUND(IF(F356=0, 0, F176/F356),5)</f>
        <v>5.0000000000000002E-5</v>
      </c>
      <c r="H176" s="298">
        <v>229.75</v>
      </c>
      <c r="I176" s="298">
        <v>170.26</v>
      </c>
      <c r="J176" s="298">
        <v>748.74</v>
      </c>
      <c r="K176" s="317">
        <v>0</v>
      </c>
      <c r="L176" s="317">
        <v>0</v>
      </c>
      <c r="M176" s="318">
        <f>ROUND(IF(L356=0, 0, L176/L356),5)</f>
        <v>0</v>
      </c>
      <c r="N176" s="317">
        <v>0</v>
      </c>
      <c r="O176" s="317">
        <v>0</v>
      </c>
      <c r="P176" s="317">
        <v>0</v>
      </c>
      <c r="Q176" s="336">
        <v>1</v>
      </c>
      <c r="R176" s="337">
        <v>243.25</v>
      </c>
      <c r="S176" s="338">
        <f>ROUND(IF(R356=0, 0, R176/R356),5)</f>
        <v>1.0000000000000001E-5</v>
      </c>
      <c r="T176" s="337">
        <v>243.25</v>
      </c>
      <c r="U176" s="337">
        <v>42.56</v>
      </c>
      <c r="V176" s="337">
        <v>200.69</v>
      </c>
      <c r="W176" s="358">
        <v>0</v>
      </c>
      <c r="X176" s="358">
        <v>0</v>
      </c>
      <c r="Y176" s="359">
        <f>ROUND(IF(X356=0, 0, X176/X356),5)</f>
        <v>0</v>
      </c>
      <c r="Z176" s="358">
        <v>0</v>
      </c>
      <c r="AA176" s="358">
        <v>0</v>
      </c>
      <c r="AB176" s="358">
        <v>0</v>
      </c>
      <c r="AC176" s="377">
        <v>0</v>
      </c>
      <c r="AD176" s="377">
        <v>0</v>
      </c>
      <c r="AE176" s="378">
        <f>ROUND(IF(AD356=0, 0, AD176/AD356),5)</f>
        <v>0</v>
      </c>
      <c r="AF176" s="377">
        <v>0</v>
      </c>
      <c r="AG176" s="377">
        <v>0</v>
      </c>
      <c r="AH176" s="377">
        <v>0</v>
      </c>
      <c r="AI176" s="396">
        <v>0</v>
      </c>
      <c r="AJ176" s="396">
        <v>0</v>
      </c>
      <c r="AK176" s="397">
        <f>ROUND(IF(AJ356=0, 0, AJ176/AJ356),5)</f>
        <v>0</v>
      </c>
      <c r="AL176" s="396">
        <v>0</v>
      </c>
      <c r="AM176" s="396">
        <v>0</v>
      </c>
      <c r="AN176" s="396">
        <v>0</v>
      </c>
      <c r="AO176" s="415">
        <v>0</v>
      </c>
      <c r="AP176" s="416">
        <v>0</v>
      </c>
      <c r="AQ176" s="417">
        <f>ROUND(IF(AP356=0, 0, AP176/AP356),5)</f>
        <v>0</v>
      </c>
      <c r="AR176" s="416">
        <v>0</v>
      </c>
      <c r="AS176" s="416">
        <v>0</v>
      </c>
      <c r="AT176" s="416">
        <v>0</v>
      </c>
      <c r="AU176" s="437">
        <v>0</v>
      </c>
      <c r="AV176" s="437">
        <v>0</v>
      </c>
      <c r="AW176" s="438">
        <f>ROUND(IF(AV356=0, 0, AV176/AV356),5)</f>
        <v>0</v>
      </c>
      <c r="AX176" s="437">
        <v>0</v>
      </c>
      <c r="AY176" s="437">
        <v>0</v>
      </c>
      <c r="AZ176" s="437">
        <v>0</v>
      </c>
      <c r="BA176" s="456">
        <v>50</v>
      </c>
      <c r="BB176" s="457">
        <v>18838.13</v>
      </c>
      <c r="BC176" s="458">
        <f>ROUND(IF(BB356=0, 0, BB176/BB356),5)</f>
        <v>1.34E-3</v>
      </c>
      <c r="BD176" s="457">
        <v>376.76</v>
      </c>
      <c r="BE176" s="457">
        <v>2128.21</v>
      </c>
      <c r="BF176" s="457">
        <v>16709.919999999998</v>
      </c>
      <c r="BG176" s="478">
        <v>0</v>
      </c>
      <c r="BH176" s="478">
        <v>0</v>
      </c>
      <c r="BI176" s="479">
        <f>ROUND(IF(BH356=0, 0, BH176/BH356),5)</f>
        <v>0</v>
      </c>
      <c r="BJ176" s="478">
        <v>0</v>
      </c>
      <c r="BK176" s="478">
        <v>0</v>
      </c>
      <c r="BL176" s="478">
        <v>0</v>
      </c>
      <c r="BM176" s="6">
        <f t="shared" si="7"/>
        <v>55</v>
      </c>
      <c r="BN176" s="6">
        <f t="shared" si="7"/>
        <v>20000.38</v>
      </c>
      <c r="BO176" s="8">
        <f>ROUND(IF(BN356=0, 0, BN176/BN356),5)</f>
        <v>1.2E-4</v>
      </c>
      <c r="BP176" s="6">
        <v>363.64</v>
      </c>
      <c r="BQ176" s="6">
        <f t="shared" si="8"/>
        <v>2341.0300000000002</v>
      </c>
      <c r="BR176" s="6">
        <v>17659.349999999999</v>
      </c>
    </row>
    <row r="177" spans="1:70" x14ac:dyDescent="0.25">
      <c r="A177" s="2"/>
      <c r="B177" s="2"/>
      <c r="C177" s="2"/>
      <c r="D177" s="2" t="s">
        <v>152</v>
      </c>
      <c r="E177" s="300">
        <v>4</v>
      </c>
      <c r="F177" s="298">
        <v>1489.1</v>
      </c>
      <c r="G177" s="299">
        <f>ROUND(IF(F356=0, 0, F177/F356),5)</f>
        <v>9.0000000000000006E-5</v>
      </c>
      <c r="H177" s="298">
        <v>372.28</v>
      </c>
      <c r="I177" s="298">
        <v>600</v>
      </c>
      <c r="J177" s="298">
        <v>889.1</v>
      </c>
      <c r="K177" s="319">
        <v>2</v>
      </c>
      <c r="L177" s="317">
        <v>744.7</v>
      </c>
      <c r="M177" s="318">
        <f>ROUND(IF(L356=0, 0, L177/L356),5)</f>
        <v>6.9999999999999994E-5</v>
      </c>
      <c r="N177" s="317">
        <v>372.35</v>
      </c>
      <c r="O177" s="317">
        <v>300</v>
      </c>
      <c r="P177" s="317">
        <v>444.7</v>
      </c>
      <c r="Q177" s="336">
        <v>0</v>
      </c>
      <c r="R177" s="337">
        <v>0</v>
      </c>
      <c r="S177" s="338">
        <f>ROUND(IF(R356=0, 0, R177/R356),5)</f>
        <v>0</v>
      </c>
      <c r="T177" s="337">
        <v>0</v>
      </c>
      <c r="U177" s="337">
        <v>0</v>
      </c>
      <c r="V177" s="337">
        <v>0</v>
      </c>
      <c r="W177" s="358">
        <v>0</v>
      </c>
      <c r="X177" s="358">
        <v>0</v>
      </c>
      <c r="Y177" s="359">
        <f>ROUND(IF(X356=0, 0, X177/X356),5)</f>
        <v>0</v>
      </c>
      <c r="Z177" s="358">
        <v>0</v>
      </c>
      <c r="AA177" s="358">
        <v>0</v>
      </c>
      <c r="AB177" s="358">
        <v>0</v>
      </c>
      <c r="AC177" s="377">
        <v>0</v>
      </c>
      <c r="AD177" s="377">
        <v>0</v>
      </c>
      <c r="AE177" s="378">
        <f>ROUND(IF(AD356=0, 0, AD177/AD356),5)</f>
        <v>0</v>
      </c>
      <c r="AF177" s="377">
        <v>0</v>
      </c>
      <c r="AG177" s="377">
        <v>250</v>
      </c>
      <c r="AH177" s="377">
        <v>-250</v>
      </c>
      <c r="AI177" s="396">
        <v>0</v>
      </c>
      <c r="AJ177" s="396">
        <v>0</v>
      </c>
      <c r="AK177" s="397">
        <f>ROUND(IF(AJ356=0, 0, AJ177/AJ356),5)</f>
        <v>0</v>
      </c>
      <c r="AL177" s="396">
        <v>0</v>
      </c>
      <c r="AM177" s="396">
        <v>-75</v>
      </c>
      <c r="AN177" s="396">
        <v>75</v>
      </c>
      <c r="AO177" s="415">
        <v>0</v>
      </c>
      <c r="AP177" s="416">
        <v>0</v>
      </c>
      <c r="AQ177" s="417">
        <f>ROUND(IF(AP356=0, 0, AP177/AP356),5)</f>
        <v>0</v>
      </c>
      <c r="AR177" s="416">
        <v>0</v>
      </c>
      <c r="AS177" s="416">
        <v>0</v>
      </c>
      <c r="AT177" s="416">
        <v>0</v>
      </c>
      <c r="AU177" s="439">
        <v>5</v>
      </c>
      <c r="AV177" s="437">
        <v>1876.55</v>
      </c>
      <c r="AW177" s="438">
        <f>ROUND(IF(AV356=0, 0, AV177/AV356),5)</f>
        <v>1E-4</v>
      </c>
      <c r="AX177" s="437">
        <v>375.31</v>
      </c>
      <c r="AY177" s="437">
        <v>750</v>
      </c>
      <c r="AZ177" s="437">
        <v>1126.55</v>
      </c>
      <c r="BA177" s="456">
        <v>14</v>
      </c>
      <c r="BB177" s="457">
        <v>5273.03</v>
      </c>
      <c r="BC177" s="458">
        <f>ROUND(IF(BB356=0, 0, BB177/BB356),5)</f>
        <v>3.6999999999999999E-4</v>
      </c>
      <c r="BD177" s="457">
        <v>376.65</v>
      </c>
      <c r="BE177" s="457">
        <v>400</v>
      </c>
      <c r="BF177" s="457">
        <v>4873.03</v>
      </c>
      <c r="BG177" s="480">
        <v>11</v>
      </c>
      <c r="BH177" s="478">
        <v>4166.47</v>
      </c>
      <c r="BI177" s="479">
        <f>ROUND(IF(BH356=0, 0, BH177/BH356),5)</f>
        <v>4.4999999999999999E-4</v>
      </c>
      <c r="BJ177" s="478">
        <v>378.77</v>
      </c>
      <c r="BK177" s="478">
        <v>550</v>
      </c>
      <c r="BL177" s="478">
        <v>3616.47</v>
      </c>
      <c r="BM177" s="6">
        <f t="shared" si="7"/>
        <v>36</v>
      </c>
      <c r="BN177" s="6">
        <f t="shared" si="7"/>
        <v>13549.85</v>
      </c>
      <c r="BO177" s="8">
        <f>ROUND(IF(BN356=0, 0, BN177/BN356),5)</f>
        <v>8.0000000000000007E-5</v>
      </c>
      <c r="BP177" s="6">
        <v>376.38</v>
      </c>
      <c r="BQ177" s="6">
        <f t="shared" si="8"/>
        <v>2775</v>
      </c>
      <c r="BR177" s="6">
        <v>10774.85</v>
      </c>
    </row>
    <row r="178" spans="1:70" x14ac:dyDescent="0.25">
      <c r="A178" s="2"/>
      <c r="B178" s="2"/>
      <c r="C178" s="2"/>
      <c r="D178" s="2" t="s">
        <v>153</v>
      </c>
      <c r="E178" s="300">
        <v>1</v>
      </c>
      <c r="F178" s="298">
        <v>217.57</v>
      </c>
      <c r="G178" s="299">
        <f>ROUND(IF(F356=0, 0, F178/F356),5)</f>
        <v>1.0000000000000001E-5</v>
      </c>
      <c r="H178" s="298">
        <v>217.57</v>
      </c>
      <c r="I178" s="298">
        <v>0</v>
      </c>
      <c r="J178" s="298">
        <v>217.57</v>
      </c>
      <c r="K178" s="317">
        <v>0</v>
      </c>
      <c r="L178" s="317">
        <v>0</v>
      </c>
      <c r="M178" s="318">
        <f>ROUND(IF(L356=0, 0, L178/L356),5)</f>
        <v>0</v>
      </c>
      <c r="N178" s="317">
        <v>0</v>
      </c>
      <c r="O178" s="317">
        <v>0</v>
      </c>
      <c r="P178" s="317">
        <v>0</v>
      </c>
      <c r="Q178" s="336">
        <v>0</v>
      </c>
      <c r="R178" s="337">
        <v>0</v>
      </c>
      <c r="S178" s="338">
        <f>ROUND(IF(R356=0, 0, R178/R356),5)</f>
        <v>0</v>
      </c>
      <c r="T178" s="337">
        <v>0</v>
      </c>
      <c r="U178" s="337">
        <v>0</v>
      </c>
      <c r="V178" s="337">
        <v>0</v>
      </c>
      <c r="W178" s="360">
        <v>5</v>
      </c>
      <c r="X178" s="358">
        <v>1090.3800000000001</v>
      </c>
      <c r="Y178" s="359">
        <f>ROUND(IF(X356=0, 0, X178/X356),5)</f>
        <v>6.0000000000000002E-5</v>
      </c>
      <c r="Z178" s="358">
        <v>218.08</v>
      </c>
      <c r="AA178" s="358">
        <v>0</v>
      </c>
      <c r="AB178" s="358">
        <v>1090.3800000000001</v>
      </c>
      <c r="AC178" s="377">
        <v>0</v>
      </c>
      <c r="AD178" s="377">
        <v>0</v>
      </c>
      <c r="AE178" s="378">
        <f>ROUND(IF(AD356=0, 0, AD178/AD356),5)</f>
        <v>0</v>
      </c>
      <c r="AF178" s="377">
        <v>0</v>
      </c>
      <c r="AG178" s="377">
        <v>0</v>
      </c>
      <c r="AH178" s="377">
        <v>0</v>
      </c>
      <c r="AI178" s="396">
        <v>0</v>
      </c>
      <c r="AJ178" s="396">
        <v>0</v>
      </c>
      <c r="AK178" s="397">
        <f>ROUND(IF(AJ356=0, 0, AJ178/AJ356),5)</f>
        <v>0</v>
      </c>
      <c r="AL178" s="396">
        <v>0</v>
      </c>
      <c r="AM178" s="396">
        <v>0</v>
      </c>
      <c r="AN178" s="396">
        <v>0</v>
      </c>
      <c r="AO178" s="415">
        <v>0</v>
      </c>
      <c r="AP178" s="416">
        <v>0</v>
      </c>
      <c r="AQ178" s="417">
        <f>ROUND(IF(AP356=0, 0, AP178/AP356),5)</f>
        <v>0</v>
      </c>
      <c r="AR178" s="416">
        <v>0</v>
      </c>
      <c r="AS178" s="416">
        <v>0</v>
      </c>
      <c r="AT178" s="416">
        <v>0</v>
      </c>
      <c r="AU178" s="437">
        <v>0</v>
      </c>
      <c r="AV178" s="437">
        <v>0</v>
      </c>
      <c r="AW178" s="438">
        <f>ROUND(IF(AV356=0, 0, AV178/AV356),5)</f>
        <v>0</v>
      </c>
      <c r="AX178" s="437">
        <v>0</v>
      </c>
      <c r="AY178" s="437">
        <v>0</v>
      </c>
      <c r="AZ178" s="437">
        <v>0</v>
      </c>
      <c r="BA178" s="456">
        <v>0</v>
      </c>
      <c r="BB178" s="457">
        <v>0</v>
      </c>
      <c r="BC178" s="458">
        <f>ROUND(IF(BB356=0, 0, BB178/BB356),5)</f>
        <v>0</v>
      </c>
      <c r="BD178" s="457">
        <v>0</v>
      </c>
      <c r="BE178" s="457">
        <v>0</v>
      </c>
      <c r="BF178" s="457">
        <v>0</v>
      </c>
      <c r="BG178" s="480">
        <v>5</v>
      </c>
      <c r="BH178" s="478">
        <v>1108.6300000000001</v>
      </c>
      <c r="BI178" s="479">
        <f>ROUND(IF(BH356=0, 0, BH178/BH356),5)</f>
        <v>1.2E-4</v>
      </c>
      <c r="BJ178" s="478">
        <v>221.73</v>
      </c>
      <c r="BK178" s="478">
        <v>500</v>
      </c>
      <c r="BL178" s="478">
        <v>608.63</v>
      </c>
      <c r="BM178" s="6">
        <f t="shared" si="7"/>
        <v>11</v>
      </c>
      <c r="BN178" s="6">
        <f t="shared" si="7"/>
        <v>2416.58</v>
      </c>
      <c r="BO178" s="8">
        <f>ROUND(IF(BN356=0, 0, BN178/BN356),5)</f>
        <v>1.0000000000000001E-5</v>
      </c>
      <c r="BP178" s="6">
        <v>219.69</v>
      </c>
      <c r="BQ178" s="6">
        <f t="shared" si="8"/>
        <v>500</v>
      </c>
      <c r="BR178" s="6">
        <v>1916.58</v>
      </c>
    </row>
    <row r="179" spans="1:70" x14ac:dyDescent="0.25">
      <c r="A179" s="2"/>
      <c r="B179" s="2"/>
      <c r="C179" s="2"/>
      <c r="D179" s="2" t="s">
        <v>154</v>
      </c>
      <c r="E179" s="298">
        <v>0</v>
      </c>
      <c r="F179" s="298">
        <v>0</v>
      </c>
      <c r="G179" s="299">
        <f>ROUND(IF(F356=0, 0, F179/F356),5)</f>
        <v>0</v>
      </c>
      <c r="H179" s="298">
        <v>0</v>
      </c>
      <c r="I179" s="298">
        <v>0</v>
      </c>
      <c r="J179" s="298">
        <v>0</v>
      </c>
      <c r="K179" s="317">
        <v>0</v>
      </c>
      <c r="L179" s="317">
        <v>0</v>
      </c>
      <c r="M179" s="318">
        <f>ROUND(IF(L356=0, 0, L179/L356),5)</f>
        <v>0</v>
      </c>
      <c r="N179" s="317">
        <v>0</v>
      </c>
      <c r="O179" s="317">
        <v>0</v>
      </c>
      <c r="P179" s="317">
        <v>0</v>
      </c>
      <c r="Q179" s="336">
        <v>2</v>
      </c>
      <c r="R179" s="337">
        <v>437.85</v>
      </c>
      <c r="S179" s="338">
        <f>ROUND(IF(R356=0, 0, R179/R356),5)</f>
        <v>2.0000000000000002E-5</v>
      </c>
      <c r="T179" s="337">
        <v>218.93</v>
      </c>
      <c r="U179" s="337">
        <v>110</v>
      </c>
      <c r="V179" s="337">
        <v>327.85</v>
      </c>
      <c r="W179" s="360">
        <v>5</v>
      </c>
      <c r="X179" s="358">
        <v>1090.3800000000001</v>
      </c>
      <c r="Y179" s="359">
        <f>ROUND(IF(X356=0, 0, X179/X356),5)</f>
        <v>6.0000000000000002E-5</v>
      </c>
      <c r="Z179" s="358">
        <v>218.08</v>
      </c>
      <c r="AA179" s="358">
        <v>330</v>
      </c>
      <c r="AB179" s="358">
        <v>760.38</v>
      </c>
      <c r="AC179" s="379">
        <v>2</v>
      </c>
      <c r="AD179" s="377">
        <v>439.34</v>
      </c>
      <c r="AE179" s="378">
        <f>ROUND(IF(AD356=0, 0, AD179/AD356),5)</f>
        <v>3.0000000000000001E-5</v>
      </c>
      <c r="AF179" s="377">
        <v>219.67</v>
      </c>
      <c r="AG179" s="377">
        <v>132</v>
      </c>
      <c r="AH179" s="377">
        <v>307.33999999999997</v>
      </c>
      <c r="AI179" s="396">
        <v>0</v>
      </c>
      <c r="AJ179" s="396">
        <v>0</v>
      </c>
      <c r="AK179" s="397">
        <f>ROUND(IF(AJ356=0, 0, AJ179/AJ356),5)</f>
        <v>0</v>
      </c>
      <c r="AL179" s="396">
        <v>0</v>
      </c>
      <c r="AM179" s="396">
        <v>0</v>
      </c>
      <c r="AN179" s="396">
        <v>0</v>
      </c>
      <c r="AO179" s="415">
        <v>5</v>
      </c>
      <c r="AP179" s="416">
        <v>1106.52</v>
      </c>
      <c r="AQ179" s="417">
        <f>ROUND(IF(AP356=0, 0, AP179/AP356),5)</f>
        <v>5.0000000000000002E-5</v>
      </c>
      <c r="AR179" s="416">
        <v>221.3</v>
      </c>
      <c r="AS179" s="416">
        <v>411.39</v>
      </c>
      <c r="AT179" s="416">
        <v>695.13</v>
      </c>
      <c r="AU179" s="439">
        <v>20</v>
      </c>
      <c r="AV179" s="437">
        <v>4391.46</v>
      </c>
      <c r="AW179" s="438">
        <f>ROUND(IF(AV356=0, 0, AV179/AV356),5)</f>
        <v>2.4000000000000001E-4</v>
      </c>
      <c r="AX179" s="437">
        <v>219.57</v>
      </c>
      <c r="AY179" s="437">
        <v>1817.94</v>
      </c>
      <c r="AZ179" s="437">
        <v>2573.52</v>
      </c>
      <c r="BA179" s="456">
        <v>0</v>
      </c>
      <c r="BB179" s="457">
        <v>0</v>
      </c>
      <c r="BC179" s="458">
        <f>ROUND(IF(BB356=0, 0, BB179/BB356),5)</f>
        <v>0</v>
      </c>
      <c r="BD179" s="457">
        <v>0</v>
      </c>
      <c r="BE179" s="457">
        <v>0</v>
      </c>
      <c r="BF179" s="457">
        <v>0</v>
      </c>
      <c r="BG179" s="480">
        <v>9</v>
      </c>
      <c r="BH179" s="478">
        <v>1995.54</v>
      </c>
      <c r="BI179" s="479">
        <f>ROUND(IF(BH356=0, 0, BH179/BH356),5)</f>
        <v>2.1000000000000001E-4</v>
      </c>
      <c r="BJ179" s="478">
        <v>221.73</v>
      </c>
      <c r="BK179" s="478">
        <v>698.9</v>
      </c>
      <c r="BL179" s="478">
        <v>1296.6400000000001</v>
      </c>
      <c r="BM179" s="6">
        <f t="shared" si="7"/>
        <v>43</v>
      </c>
      <c r="BN179" s="6">
        <f t="shared" si="7"/>
        <v>9461.09</v>
      </c>
      <c r="BO179" s="8">
        <f>ROUND(IF(BN356=0, 0, BN179/BN356),5)</f>
        <v>6.0000000000000002E-5</v>
      </c>
      <c r="BP179" s="6">
        <v>220.03</v>
      </c>
      <c r="BQ179" s="6">
        <f t="shared" si="8"/>
        <v>3500.23</v>
      </c>
      <c r="BR179" s="6">
        <v>5960.86</v>
      </c>
    </row>
    <row r="180" spans="1:70" x14ac:dyDescent="0.25">
      <c r="A180" s="2"/>
      <c r="B180" s="2"/>
      <c r="C180" s="2"/>
      <c r="D180" s="2" t="s">
        <v>155</v>
      </c>
      <c r="E180" s="298">
        <v>0</v>
      </c>
      <c r="F180" s="298">
        <v>0</v>
      </c>
      <c r="G180" s="299">
        <f>ROUND(IF(F356=0, 0, F180/F356),5)</f>
        <v>0</v>
      </c>
      <c r="H180" s="298">
        <v>0</v>
      </c>
      <c r="I180" s="298">
        <v>0</v>
      </c>
      <c r="J180" s="298">
        <v>0</v>
      </c>
      <c r="K180" s="317">
        <v>0</v>
      </c>
      <c r="L180" s="317">
        <v>0</v>
      </c>
      <c r="M180" s="318">
        <f>ROUND(IF(L356=0, 0, L180/L356),5)</f>
        <v>0</v>
      </c>
      <c r="N180" s="317">
        <v>0</v>
      </c>
      <c r="O180" s="317">
        <v>0</v>
      </c>
      <c r="P180" s="317">
        <v>0</v>
      </c>
      <c r="Q180" s="336">
        <v>0</v>
      </c>
      <c r="R180" s="337">
        <v>0</v>
      </c>
      <c r="S180" s="338">
        <f>ROUND(IF(R356=0, 0, R180/R356),5)</f>
        <v>0</v>
      </c>
      <c r="T180" s="337">
        <v>0</v>
      </c>
      <c r="U180" s="337">
        <v>0</v>
      </c>
      <c r="V180" s="337">
        <v>0</v>
      </c>
      <c r="W180" s="360">
        <v>5</v>
      </c>
      <c r="X180" s="358">
        <v>1866.09</v>
      </c>
      <c r="Y180" s="359">
        <f>ROUND(IF(X356=0, 0, X180/X356),5)</f>
        <v>1.1E-4</v>
      </c>
      <c r="Z180" s="358">
        <v>373.22</v>
      </c>
      <c r="AA180" s="358">
        <v>300</v>
      </c>
      <c r="AB180" s="358">
        <v>1566.09</v>
      </c>
      <c r="AC180" s="377">
        <v>0</v>
      </c>
      <c r="AD180" s="377">
        <v>0</v>
      </c>
      <c r="AE180" s="378">
        <f>ROUND(IF(AD356=0, 0, AD180/AD356),5)</f>
        <v>0</v>
      </c>
      <c r="AF180" s="377">
        <v>0</v>
      </c>
      <c r="AG180" s="377">
        <v>0</v>
      </c>
      <c r="AH180" s="377">
        <v>0</v>
      </c>
      <c r="AI180" s="396">
        <v>0</v>
      </c>
      <c r="AJ180" s="396">
        <v>0</v>
      </c>
      <c r="AK180" s="397">
        <f>ROUND(IF(AJ356=0, 0, AJ180/AJ356),5)</f>
        <v>0</v>
      </c>
      <c r="AL180" s="396">
        <v>0</v>
      </c>
      <c r="AM180" s="396">
        <v>0</v>
      </c>
      <c r="AN180" s="396">
        <v>0</v>
      </c>
      <c r="AO180" s="415">
        <v>0</v>
      </c>
      <c r="AP180" s="416">
        <v>0</v>
      </c>
      <c r="AQ180" s="417">
        <f>ROUND(IF(AP356=0, 0, AP180/AP356),5)</f>
        <v>0</v>
      </c>
      <c r="AR180" s="416">
        <v>0</v>
      </c>
      <c r="AS180" s="416">
        <v>0</v>
      </c>
      <c r="AT180" s="416">
        <v>0</v>
      </c>
      <c r="AU180" s="437">
        <v>0</v>
      </c>
      <c r="AV180" s="437">
        <v>0</v>
      </c>
      <c r="AW180" s="438">
        <f>ROUND(IF(AV356=0, 0, AV180/AV356),5)</f>
        <v>0</v>
      </c>
      <c r="AX180" s="437">
        <v>0</v>
      </c>
      <c r="AY180" s="437">
        <v>0</v>
      </c>
      <c r="AZ180" s="437">
        <v>0</v>
      </c>
      <c r="BA180" s="456">
        <v>0</v>
      </c>
      <c r="BB180" s="457">
        <v>0</v>
      </c>
      <c r="BC180" s="458">
        <f>ROUND(IF(BB356=0, 0, BB180/BB356),5)</f>
        <v>0</v>
      </c>
      <c r="BD180" s="457">
        <v>0</v>
      </c>
      <c r="BE180" s="457">
        <v>0</v>
      </c>
      <c r="BF180" s="457">
        <v>0</v>
      </c>
      <c r="BG180" s="480">
        <v>1</v>
      </c>
      <c r="BH180" s="478">
        <v>379.47</v>
      </c>
      <c r="BI180" s="479">
        <f>ROUND(IF(BH356=0, 0, BH180/BH356),5)</f>
        <v>4.0000000000000003E-5</v>
      </c>
      <c r="BJ180" s="478">
        <v>379.47</v>
      </c>
      <c r="BK180" s="478">
        <v>60</v>
      </c>
      <c r="BL180" s="478">
        <v>319.47000000000003</v>
      </c>
      <c r="BM180" s="6">
        <f t="shared" si="7"/>
        <v>6</v>
      </c>
      <c r="BN180" s="6">
        <f t="shared" si="7"/>
        <v>2245.56</v>
      </c>
      <c r="BO180" s="8">
        <f>ROUND(IF(BN356=0, 0, BN180/BN356),5)</f>
        <v>1.0000000000000001E-5</v>
      </c>
      <c r="BP180" s="6">
        <v>374.26</v>
      </c>
      <c r="BQ180" s="6">
        <f t="shared" si="8"/>
        <v>360</v>
      </c>
      <c r="BR180" s="6">
        <v>1885.56</v>
      </c>
    </row>
    <row r="181" spans="1:70" x14ac:dyDescent="0.25">
      <c r="A181" s="2"/>
      <c r="B181" s="2"/>
      <c r="C181" s="2"/>
      <c r="D181" s="2" t="s">
        <v>156</v>
      </c>
      <c r="E181" s="298">
        <v>0</v>
      </c>
      <c r="F181" s="298">
        <v>0</v>
      </c>
      <c r="G181" s="299">
        <f>ROUND(IF(F356=0, 0, F181/F356),5)</f>
        <v>0</v>
      </c>
      <c r="H181" s="298">
        <v>0</v>
      </c>
      <c r="I181" s="298">
        <v>0</v>
      </c>
      <c r="J181" s="298">
        <v>0</v>
      </c>
      <c r="K181" s="317">
        <v>0</v>
      </c>
      <c r="L181" s="317">
        <v>0</v>
      </c>
      <c r="M181" s="318">
        <f>ROUND(IF(L356=0, 0, L181/L356),5)</f>
        <v>0</v>
      </c>
      <c r="N181" s="317">
        <v>0</v>
      </c>
      <c r="O181" s="317">
        <v>0</v>
      </c>
      <c r="P181" s="317">
        <v>0</v>
      </c>
      <c r="Q181" s="336">
        <v>5</v>
      </c>
      <c r="R181" s="337">
        <v>16224.21</v>
      </c>
      <c r="S181" s="338">
        <f>ROUND(IF(R356=0, 0, R181/R356),5)</f>
        <v>7.9000000000000001E-4</v>
      </c>
      <c r="T181" s="337">
        <v>3244.84</v>
      </c>
      <c r="U181" s="337">
        <v>0</v>
      </c>
      <c r="V181" s="337">
        <v>16224.21</v>
      </c>
      <c r="W181" s="358">
        <v>0</v>
      </c>
      <c r="X181" s="358">
        <v>0</v>
      </c>
      <c r="Y181" s="359">
        <f>ROUND(IF(X356=0, 0, X181/X356),5)</f>
        <v>0</v>
      </c>
      <c r="Z181" s="358">
        <v>0</v>
      </c>
      <c r="AA181" s="358">
        <v>0</v>
      </c>
      <c r="AB181" s="358">
        <v>0</v>
      </c>
      <c r="AC181" s="377">
        <v>0</v>
      </c>
      <c r="AD181" s="377">
        <v>0</v>
      </c>
      <c r="AE181" s="378">
        <f>ROUND(IF(AD356=0, 0, AD181/AD356),5)</f>
        <v>0</v>
      </c>
      <c r="AF181" s="377">
        <v>0</v>
      </c>
      <c r="AG181" s="377">
        <v>0</v>
      </c>
      <c r="AH181" s="377">
        <v>0</v>
      </c>
      <c r="AI181" s="396">
        <v>0</v>
      </c>
      <c r="AJ181" s="396">
        <v>0</v>
      </c>
      <c r="AK181" s="397">
        <f>ROUND(IF(AJ356=0, 0, AJ181/AJ356),5)</f>
        <v>0</v>
      </c>
      <c r="AL181" s="396">
        <v>0</v>
      </c>
      <c r="AM181" s="396">
        <v>0</v>
      </c>
      <c r="AN181" s="396">
        <v>0</v>
      </c>
      <c r="AO181" s="415">
        <v>0</v>
      </c>
      <c r="AP181" s="416">
        <v>0</v>
      </c>
      <c r="AQ181" s="417">
        <f>ROUND(IF(AP356=0, 0, AP181/AP356),5)</f>
        <v>0</v>
      </c>
      <c r="AR181" s="416">
        <v>0</v>
      </c>
      <c r="AS181" s="416">
        <v>0</v>
      </c>
      <c r="AT181" s="416">
        <v>0</v>
      </c>
      <c r="AU181" s="437">
        <v>0</v>
      </c>
      <c r="AV181" s="437">
        <v>0</v>
      </c>
      <c r="AW181" s="438">
        <f>ROUND(IF(AV356=0, 0, AV181/AV356),5)</f>
        <v>0</v>
      </c>
      <c r="AX181" s="437">
        <v>0</v>
      </c>
      <c r="AY181" s="437">
        <v>0</v>
      </c>
      <c r="AZ181" s="437">
        <v>0</v>
      </c>
      <c r="BA181" s="456">
        <v>0</v>
      </c>
      <c r="BB181" s="457">
        <v>0</v>
      </c>
      <c r="BC181" s="458">
        <f>ROUND(IF(BB356=0, 0, BB181/BB356),5)</f>
        <v>0</v>
      </c>
      <c r="BD181" s="457">
        <v>0</v>
      </c>
      <c r="BE181" s="457">
        <v>0</v>
      </c>
      <c r="BF181" s="457">
        <v>0</v>
      </c>
      <c r="BG181" s="478">
        <v>0</v>
      </c>
      <c r="BH181" s="478">
        <v>0</v>
      </c>
      <c r="BI181" s="479">
        <f>ROUND(IF(BH356=0, 0, BH181/BH356),5)</f>
        <v>0</v>
      </c>
      <c r="BJ181" s="478">
        <v>0</v>
      </c>
      <c r="BK181" s="478">
        <v>0</v>
      </c>
      <c r="BL181" s="478">
        <v>0</v>
      </c>
      <c r="BM181" s="6">
        <f t="shared" si="7"/>
        <v>5</v>
      </c>
      <c r="BN181" s="6">
        <f t="shared" si="7"/>
        <v>16224.21</v>
      </c>
      <c r="BO181" s="8">
        <f>ROUND(IF(BN356=0, 0, BN181/BN356),5)</f>
        <v>1E-4</v>
      </c>
      <c r="BP181" s="6">
        <v>3244.84</v>
      </c>
      <c r="BQ181" s="6">
        <f t="shared" si="8"/>
        <v>0</v>
      </c>
      <c r="BR181" s="6">
        <v>16224.21</v>
      </c>
    </row>
    <row r="182" spans="1:70" x14ac:dyDescent="0.25">
      <c r="A182" s="2"/>
      <c r="B182" s="2"/>
      <c r="C182" s="2"/>
      <c r="D182" s="2" t="s">
        <v>157</v>
      </c>
      <c r="E182" s="298">
        <v>0</v>
      </c>
      <c r="F182" s="298">
        <v>0</v>
      </c>
      <c r="G182" s="299">
        <f>ROUND(IF(F356=0, 0, F182/F356),5)</f>
        <v>0</v>
      </c>
      <c r="H182" s="298">
        <v>0</v>
      </c>
      <c r="I182" s="298">
        <v>0</v>
      </c>
      <c r="J182" s="298">
        <v>0</v>
      </c>
      <c r="K182" s="317">
        <v>0</v>
      </c>
      <c r="L182" s="317">
        <v>0</v>
      </c>
      <c r="M182" s="318">
        <f>ROUND(IF(L356=0, 0, L182/L356),5)</f>
        <v>0</v>
      </c>
      <c r="N182" s="317">
        <v>0</v>
      </c>
      <c r="O182" s="317">
        <v>0</v>
      </c>
      <c r="P182" s="317">
        <v>0</v>
      </c>
      <c r="Q182" s="336">
        <v>1</v>
      </c>
      <c r="R182" s="337">
        <v>2497.81</v>
      </c>
      <c r="S182" s="338">
        <f>ROUND(IF(R356=0, 0, R182/R356),5)</f>
        <v>1.2E-4</v>
      </c>
      <c r="T182" s="337">
        <v>2497.81</v>
      </c>
      <c r="U182" s="337">
        <v>0</v>
      </c>
      <c r="V182" s="337">
        <v>2497.81</v>
      </c>
      <c r="W182" s="358">
        <v>0</v>
      </c>
      <c r="X182" s="358">
        <v>0</v>
      </c>
      <c r="Y182" s="359">
        <f>ROUND(IF(X356=0, 0, X182/X356),5)</f>
        <v>0</v>
      </c>
      <c r="Z182" s="358">
        <v>0</v>
      </c>
      <c r="AA182" s="358">
        <v>0</v>
      </c>
      <c r="AB182" s="358">
        <v>0</v>
      </c>
      <c r="AC182" s="377">
        <v>0</v>
      </c>
      <c r="AD182" s="377">
        <v>0</v>
      </c>
      <c r="AE182" s="378">
        <f>ROUND(IF(AD356=0, 0, AD182/AD356),5)</f>
        <v>0</v>
      </c>
      <c r="AF182" s="377">
        <v>0</v>
      </c>
      <c r="AG182" s="377">
        <v>0</v>
      </c>
      <c r="AH182" s="377">
        <v>0</v>
      </c>
      <c r="AI182" s="396">
        <v>0</v>
      </c>
      <c r="AJ182" s="396">
        <v>0</v>
      </c>
      <c r="AK182" s="397">
        <f>ROUND(IF(AJ356=0, 0, AJ182/AJ356),5)</f>
        <v>0</v>
      </c>
      <c r="AL182" s="396">
        <v>0</v>
      </c>
      <c r="AM182" s="396">
        <v>0</v>
      </c>
      <c r="AN182" s="396">
        <v>0</v>
      </c>
      <c r="AO182" s="415">
        <v>0</v>
      </c>
      <c r="AP182" s="416">
        <v>0</v>
      </c>
      <c r="AQ182" s="417">
        <f>ROUND(IF(AP356=0, 0, AP182/AP356),5)</f>
        <v>0</v>
      </c>
      <c r="AR182" s="416">
        <v>0</v>
      </c>
      <c r="AS182" s="416">
        <v>0</v>
      </c>
      <c r="AT182" s="416">
        <v>0</v>
      </c>
      <c r="AU182" s="437">
        <v>0</v>
      </c>
      <c r="AV182" s="437">
        <v>0</v>
      </c>
      <c r="AW182" s="438">
        <f>ROUND(IF(AV356=0, 0, AV182/AV356),5)</f>
        <v>0</v>
      </c>
      <c r="AX182" s="437">
        <v>0</v>
      </c>
      <c r="AY182" s="437">
        <v>0</v>
      </c>
      <c r="AZ182" s="437">
        <v>0</v>
      </c>
      <c r="BA182" s="456">
        <v>0</v>
      </c>
      <c r="BB182" s="457">
        <v>0</v>
      </c>
      <c r="BC182" s="458">
        <f>ROUND(IF(BB356=0, 0, BB182/BB356),5)</f>
        <v>0</v>
      </c>
      <c r="BD182" s="457">
        <v>0</v>
      </c>
      <c r="BE182" s="457">
        <v>0</v>
      </c>
      <c r="BF182" s="457">
        <v>0</v>
      </c>
      <c r="BG182" s="478">
        <v>0</v>
      </c>
      <c r="BH182" s="478">
        <v>0</v>
      </c>
      <c r="BI182" s="479">
        <f>ROUND(IF(BH356=0, 0, BH182/BH356),5)</f>
        <v>0</v>
      </c>
      <c r="BJ182" s="478">
        <v>0</v>
      </c>
      <c r="BK182" s="478">
        <v>0</v>
      </c>
      <c r="BL182" s="478">
        <v>0</v>
      </c>
      <c r="BM182" s="6">
        <f t="shared" si="7"/>
        <v>1</v>
      </c>
      <c r="BN182" s="6">
        <f t="shared" si="7"/>
        <v>2497.81</v>
      </c>
      <c r="BO182" s="8">
        <f>ROUND(IF(BN356=0, 0, BN182/BN356),5)</f>
        <v>2.0000000000000002E-5</v>
      </c>
      <c r="BP182" s="6">
        <v>2497.81</v>
      </c>
      <c r="BQ182" s="6">
        <f t="shared" si="8"/>
        <v>0</v>
      </c>
      <c r="BR182" s="6">
        <v>2497.81</v>
      </c>
    </row>
    <row r="183" spans="1:70" x14ac:dyDescent="0.25">
      <c r="A183" s="2"/>
      <c r="B183" s="2"/>
      <c r="C183" s="2"/>
      <c r="D183" s="2" t="s">
        <v>158</v>
      </c>
      <c r="E183" s="298">
        <v>0</v>
      </c>
      <c r="F183" s="298">
        <v>0</v>
      </c>
      <c r="G183" s="299">
        <f>ROUND(IF(F356=0, 0, F183/F356),5)</f>
        <v>0</v>
      </c>
      <c r="H183" s="298">
        <v>0</v>
      </c>
      <c r="I183" s="298">
        <v>0</v>
      </c>
      <c r="J183" s="298">
        <v>0</v>
      </c>
      <c r="K183" s="317">
        <v>0</v>
      </c>
      <c r="L183" s="317">
        <v>0</v>
      </c>
      <c r="M183" s="318">
        <f>ROUND(IF(L356=0, 0, L183/L356),5)</f>
        <v>0</v>
      </c>
      <c r="N183" s="317">
        <v>0</v>
      </c>
      <c r="O183" s="317">
        <v>0</v>
      </c>
      <c r="P183" s="317">
        <v>0</v>
      </c>
      <c r="Q183" s="336">
        <v>3</v>
      </c>
      <c r="R183" s="337">
        <v>10387.85</v>
      </c>
      <c r="S183" s="338">
        <f>ROUND(IF(R356=0, 0, R183/R356),5)</f>
        <v>5.1000000000000004E-4</v>
      </c>
      <c r="T183" s="337">
        <v>3462.62</v>
      </c>
      <c r="U183" s="337">
        <v>4500</v>
      </c>
      <c r="V183" s="337">
        <v>5887.85</v>
      </c>
      <c r="W183" s="360">
        <v>7</v>
      </c>
      <c r="X183" s="358">
        <v>26344.38</v>
      </c>
      <c r="Y183" s="359">
        <f>ROUND(IF(X356=0, 0, X183/X356),5)</f>
        <v>1.5100000000000001E-3</v>
      </c>
      <c r="Z183" s="358">
        <v>3763.48</v>
      </c>
      <c r="AA183" s="358">
        <v>10500</v>
      </c>
      <c r="AB183" s="358">
        <v>15844.38</v>
      </c>
      <c r="AC183" s="377">
        <v>0</v>
      </c>
      <c r="AD183" s="377">
        <v>0</v>
      </c>
      <c r="AE183" s="378">
        <f>ROUND(IF(AD356=0, 0, AD183/AD356),5)</f>
        <v>0</v>
      </c>
      <c r="AF183" s="377">
        <v>0</v>
      </c>
      <c r="AG183" s="377">
        <v>0</v>
      </c>
      <c r="AH183" s="377">
        <v>0</v>
      </c>
      <c r="AI183" s="398">
        <v>1</v>
      </c>
      <c r="AJ183" s="396">
        <v>3477.71</v>
      </c>
      <c r="AK183" s="397">
        <f>ROUND(IF(AJ356=0, 0, AJ183/AJ356),5)</f>
        <v>1.9000000000000001E-4</v>
      </c>
      <c r="AL183" s="396">
        <v>3477.71</v>
      </c>
      <c r="AM183" s="396">
        <v>1500</v>
      </c>
      <c r="AN183" s="396">
        <v>1977.71</v>
      </c>
      <c r="AO183" s="415">
        <v>5</v>
      </c>
      <c r="AP183" s="416">
        <v>17339.84</v>
      </c>
      <c r="AQ183" s="417">
        <f>ROUND(IF(AP356=0, 0, AP183/AP356),5)</f>
        <v>8.5999999999999998E-4</v>
      </c>
      <c r="AR183" s="416">
        <v>3467.97</v>
      </c>
      <c r="AS183" s="416">
        <v>7500</v>
      </c>
      <c r="AT183" s="416">
        <v>9839.84</v>
      </c>
      <c r="AU183" s="437">
        <v>0</v>
      </c>
      <c r="AV183" s="437">
        <v>0</v>
      </c>
      <c r="AW183" s="438">
        <f>ROUND(IF(AV356=0, 0, AV183/AV356),5)</f>
        <v>0</v>
      </c>
      <c r="AX183" s="437">
        <v>0</v>
      </c>
      <c r="AY183" s="437">
        <v>0</v>
      </c>
      <c r="AZ183" s="437">
        <v>0</v>
      </c>
      <c r="BA183" s="456">
        <v>3</v>
      </c>
      <c r="BB183" s="457">
        <v>10360.969999999999</v>
      </c>
      <c r="BC183" s="458">
        <f>ROUND(IF(BB356=0, 0, BB183/BB356),5)</f>
        <v>7.2999999999999996E-4</v>
      </c>
      <c r="BD183" s="457">
        <v>3453.66</v>
      </c>
      <c r="BE183" s="457">
        <v>4500</v>
      </c>
      <c r="BF183" s="457">
        <v>5860.97</v>
      </c>
      <c r="BG183" s="480">
        <v>2</v>
      </c>
      <c r="BH183" s="478">
        <v>6956.87</v>
      </c>
      <c r="BI183" s="479">
        <f>ROUND(IF(BH356=0, 0, BH183/BH356),5)</f>
        <v>7.5000000000000002E-4</v>
      </c>
      <c r="BJ183" s="478">
        <v>3478.44</v>
      </c>
      <c r="BK183" s="478">
        <v>3000</v>
      </c>
      <c r="BL183" s="478">
        <v>3956.87</v>
      </c>
      <c r="BM183" s="6">
        <f t="shared" si="7"/>
        <v>21</v>
      </c>
      <c r="BN183" s="6">
        <f t="shared" si="7"/>
        <v>74867.62</v>
      </c>
      <c r="BO183" s="8">
        <f>ROUND(IF(BN356=0, 0, BN183/BN356),5)</f>
        <v>4.6000000000000001E-4</v>
      </c>
      <c r="BP183" s="6">
        <v>3565.12</v>
      </c>
      <c r="BQ183" s="6">
        <f t="shared" si="8"/>
        <v>31500</v>
      </c>
      <c r="BR183" s="6">
        <v>43367.62</v>
      </c>
    </row>
    <row r="184" spans="1:70" x14ac:dyDescent="0.25">
      <c r="A184" s="2"/>
      <c r="B184" s="2"/>
      <c r="C184" s="2"/>
      <c r="D184" s="2" t="s">
        <v>159</v>
      </c>
      <c r="E184" s="298">
        <v>0</v>
      </c>
      <c r="F184" s="298">
        <v>0</v>
      </c>
      <c r="G184" s="299">
        <f>ROUND(IF(F356=0, 0, F184/F356),5)</f>
        <v>0</v>
      </c>
      <c r="H184" s="298">
        <v>0</v>
      </c>
      <c r="I184" s="298">
        <v>0</v>
      </c>
      <c r="J184" s="298">
        <v>0</v>
      </c>
      <c r="K184" s="317">
        <v>0</v>
      </c>
      <c r="L184" s="317">
        <v>0</v>
      </c>
      <c r="M184" s="318">
        <f>ROUND(IF(L356=0, 0, L184/L356),5)</f>
        <v>0</v>
      </c>
      <c r="N184" s="317">
        <v>0</v>
      </c>
      <c r="O184" s="317">
        <v>0</v>
      </c>
      <c r="P184" s="317">
        <v>0</v>
      </c>
      <c r="Q184" s="336">
        <v>0</v>
      </c>
      <c r="R184" s="337">
        <v>0</v>
      </c>
      <c r="S184" s="338">
        <f>ROUND(IF(R356=0, 0, R184/R356),5)</f>
        <v>0</v>
      </c>
      <c r="T184" s="337">
        <v>0</v>
      </c>
      <c r="U184" s="337">
        <v>0</v>
      </c>
      <c r="V184" s="337">
        <v>0</v>
      </c>
      <c r="W184" s="360">
        <v>1</v>
      </c>
      <c r="X184" s="358">
        <v>4985.42</v>
      </c>
      <c r="Y184" s="359">
        <f>ROUND(IF(X356=0, 0, X184/X356),5)</f>
        <v>2.9E-4</v>
      </c>
      <c r="Z184" s="358">
        <v>4985.42</v>
      </c>
      <c r="AA184" s="358">
        <v>1250</v>
      </c>
      <c r="AB184" s="358">
        <v>3735.42</v>
      </c>
      <c r="AC184" s="377">
        <v>0</v>
      </c>
      <c r="AD184" s="377">
        <v>0</v>
      </c>
      <c r="AE184" s="378">
        <f>ROUND(IF(AD356=0, 0, AD184/AD356),5)</f>
        <v>0</v>
      </c>
      <c r="AF184" s="377">
        <v>0</v>
      </c>
      <c r="AG184" s="377">
        <v>0</v>
      </c>
      <c r="AH184" s="377">
        <v>0</v>
      </c>
      <c r="AI184" s="396">
        <v>0</v>
      </c>
      <c r="AJ184" s="396">
        <v>0</v>
      </c>
      <c r="AK184" s="397">
        <f>ROUND(IF(AJ356=0, 0, AJ184/AJ356),5)</f>
        <v>0</v>
      </c>
      <c r="AL184" s="396">
        <v>0</v>
      </c>
      <c r="AM184" s="396">
        <v>0</v>
      </c>
      <c r="AN184" s="396">
        <v>0</v>
      </c>
      <c r="AO184" s="415">
        <v>0</v>
      </c>
      <c r="AP184" s="416">
        <v>0</v>
      </c>
      <c r="AQ184" s="417">
        <f>ROUND(IF(AP356=0, 0, AP184/AP356),5)</f>
        <v>0</v>
      </c>
      <c r="AR184" s="416">
        <v>0</v>
      </c>
      <c r="AS184" s="416">
        <v>0</v>
      </c>
      <c r="AT184" s="416">
        <v>0</v>
      </c>
      <c r="AU184" s="437">
        <v>0</v>
      </c>
      <c r="AV184" s="437">
        <v>0</v>
      </c>
      <c r="AW184" s="438">
        <f>ROUND(IF(AV356=0, 0, AV184/AV356),5)</f>
        <v>0</v>
      </c>
      <c r="AX184" s="437">
        <v>0</v>
      </c>
      <c r="AY184" s="437">
        <v>0</v>
      </c>
      <c r="AZ184" s="437">
        <v>0</v>
      </c>
      <c r="BA184" s="456">
        <v>0</v>
      </c>
      <c r="BB184" s="457">
        <v>0</v>
      </c>
      <c r="BC184" s="458">
        <f>ROUND(IF(BB356=0, 0, BB184/BB356),5)</f>
        <v>0</v>
      </c>
      <c r="BD184" s="457">
        <v>0</v>
      </c>
      <c r="BE184" s="457">
        <v>0</v>
      </c>
      <c r="BF184" s="457">
        <v>0</v>
      </c>
      <c r="BG184" s="478">
        <v>0</v>
      </c>
      <c r="BH184" s="478">
        <v>0</v>
      </c>
      <c r="BI184" s="479">
        <f>ROUND(IF(BH356=0, 0, BH184/BH356),5)</f>
        <v>0</v>
      </c>
      <c r="BJ184" s="478">
        <v>0</v>
      </c>
      <c r="BK184" s="478">
        <v>0</v>
      </c>
      <c r="BL184" s="478">
        <v>0</v>
      </c>
      <c r="BM184" s="6">
        <f t="shared" si="7"/>
        <v>1</v>
      </c>
      <c r="BN184" s="6">
        <f t="shared" si="7"/>
        <v>4985.42</v>
      </c>
      <c r="BO184" s="8">
        <f>ROUND(IF(BN356=0, 0, BN184/BN356),5)</f>
        <v>3.0000000000000001E-5</v>
      </c>
      <c r="BP184" s="6">
        <v>4985.42</v>
      </c>
      <c r="BQ184" s="6">
        <f t="shared" si="8"/>
        <v>1250</v>
      </c>
      <c r="BR184" s="6">
        <v>3735.42</v>
      </c>
    </row>
    <row r="185" spans="1:70" x14ac:dyDescent="0.25">
      <c r="A185" s="2"/>
      <c r="B185" s="2"/>
      <c r="C185" s="2"/>
      <c r="D185" s="2" t="s">
        <v>536</v>
      </c>
      <c r="E185" s="298">
        <v>0</v>
      </c>
      <c r="F185" s="298">
        <v>0</v>
      </c>
      <c r="G185" s="299">
        <f>ROUND(IF(F356=0, 0, F185/F356),5)</f>
        <v>0</v>
      </c>
      <c r="H185" s="298">
        <v>0</v>
      </c>
      <c r="I185" s="298">
        <v>0</v>
      </c>
      <c r="J185" s="298">
        <v>0</v>
      </c>
      <c r="K185" s="317">
        <v>0</v>
      </c>
      <c r="L185" s="317">
        <v>0</v>
      </c>
      <c r="M185" s="318">
        <f>ROUND(IF(L356=0, 0, L185/L356),5)</f>
        <v>0</v>
      </c>
      <c r="N185" s="317">
        <v>0</v>
      </c>
      <c r="O185" s="317">
        <v>0</v>
      </c>
      <c r="P185" s="317">
        <v>0</v>
      </c>
      <c r="Q185" s="336">
        <v>0</v>
      </c>
      <c r="R185" s="337">
        <v>0</v>
      </c>
      <c r="S185" s="338">
        <f>ROUND(IF(R356=0, 0, R185/R356),5)</f>
        <v>0</v>
      </c>
      <c r="T185" s="337">
        <v>0</v>
      </c>
      <c r="U185" s="337">
        <v>0</v>
      </c>
      <c r="V185" s="337">
        <v>0</v>
      </c>
      <c r="W185" s="358">
        <v>0</v>
      </c>
      <c r="X185" s="358">
        <v>0</v>
      </c>
      <c r="Y185" s="359">
        <f>ROUND(IF(X356=0, 0, X185/X356),5)</f>
        <v>0</v>
      </c>
      <c r="Z185" s="358">
        <v>0</v>
      </c>
      <c r="AA185" s="358">
        <v>0</v>
      </c>
      <c r="AB185" s="358">
        <v>0</v>
      </c>
      <c r="AC185" s="377">
        <v>0</v>
      </c>
      <c r="AD185" s="377">
        <v>0</v>
      </c>
      <c r="AE185" s="378">
        <f>ROUND(IF(AD356=0, 0, AD185/AD356),5)</f>
        <v>0</v>
      </c>
      <c r="AF185" s="377">
        <v>0</v>
      </c>
      <c r="AG185" s="377">
        <v>0</v>
      </c>
      <c r="AH185" s="377">
        <v>0</v>
      </c>
      <c r="AI185" s="396">
        <v>0</v>
      </c>
      <c r="AJ185" s="396">
        <v>0</v>
      </c>
      <c r="AK185" s="397">
        <f>ROUND(IF(AJ356=0, 0, AJ185/AJ356),5)</f>
        <v>0</v>
      </c>
      <c r="AL185" s="396">
        <v>0</v>
      </c>
      <c r="AM185" s="396">
        <v>0</v>
      </c>
      <c r="AN185" s="396">
        <v>0</v>
      </c>
      <c r="AO185" s="415">
        <v>26</v>
      </c>
      <c r="AP185" s="416">
        <v>39316.01</v>
      </c>
      <c r="AQ185" s="417">
        <f>ROUND(IF(AP356=0, 0, AP185/AP356),5)</f>
        <v>1.9499999999999999E-3</v>
      </c>
      <c r="AR185" s="416">
        <v>1512.15</v>
      </c>
      <c r="AS185" s="416">
        <v>0</v>
      </c>
      <c r="AT185" s="416">
        <v>39316.01</v>
      </c>
      <c r="AU185" s="439">
        <v>698</v>
      </c>
      <c r="AV185" s="437">
        <v>1092426.6000000001</v>
      </c>
      <c r="AW185" s="438">
        <f>ROUND(IF(AV356=0, 0, AV185/AV356),5)</f>
        <v>6.055E-2</v>
      </c>
      <c r="AX185" s="437">
        <v>1565.08</v>
      </c>
      <c r="AY185" s="437">
        <v>0</v>
      </c>
      <c r="AZ185" s="437">
        <v>1092426.6000000001</v>
      </c>
      <c r="BA185" s="456">
        <v>36</v>
      </c>
      <c r="BB185" s="457">
        <v>56428.72</v>
      </c>
      <c r="BC185" s="458">
        <f>ROUND(IF(BB356=0, 0, BB185/BB356),5)</f>
        <v>4.0000000000000001E-3</v>
      </c>
      <c r="BD185" s="457">
        <v>1567.46</v>
      </c>
      <c r="BE185" s="457">
        <v>0</v>
      </c>
      <c r="BF185" s="457">
        <v>56428.72</v>
      </c>
      <c r="BG185" s="480">
        <v>17</v>
      </c>
      <c r="BH185" s="478">
        <v>26827.67</v>
      </c>
      <c r="BI185" s="479">
        <f>ROUND(IF(BH356=0, 0, BH185/BH356),5)</f>
        <v>2.8800000000000002E-3</v>
      </c>
      <c r="BJ185" s="478">
        <v>1578.1</v>
      </c>
      <c r="BK185" s="478">
        <v>0</v>
      </c>
      <c r="BL185" s="478">
        <v>26827.67</v>
      </c>
      <c r="BM185" s="6">
        <f t="shared" si="7"/>
        <v>777</v>
      </c>
      <c r="BN185" s="6">
        <f t="shared" si="7"/>
        <v>1214999</v>
      </c>
      <c r="BO185" s="8">
        <f>ROUND(IF(BN356=0, 0, BN185/BN356),5)</f>
        <v>7.4900000000000001E-3</v>
      </c>
      <c r="BP185" s="6">
        <v>1563.71</v>
      </c>
      <c r="BQ185" s="6">
        <f t="shared" si="8"/>
        <v>0</v>
      </c>
      <c r="BR185" s="6">
        <v>1214999</v>
      </c>
    </row>
    <row r="186" spans="1:70" x14ac:dyDescent="0.25">
      <c r="A186" s="2"/>
      <c r="B186" s="2"/>
      <c r="C186" s="2"/>
      <c r="D186" s="2" t="s">
        <v>160</v>
      </c>
      <c r="E186" s="300">
        <v>248</v>
      </c>
      <c r="F186" s="298">
        <v>77234.52</v>
      </c>
      <c r="G186" s="299">
        <f>ROUND(IF(F356=0, 0, F186/F356),5)</f>
        <v>4.47E-3</v>
      </c>
      <c r="H186" s="298">
        <v>311.43</v>
      </c>
      <c r="I186" s="298">
        <v>0</v>
      </c>
      <c r="J186" s="298">
        <v>77234.52</v>
      </c>
      <c r="K186" s="319">
        <v>393</v>
      </c>
      <c r="L186" s="317">
        <v>146333.94</v>
      </c>
      <c r="M186" s="318">
        <f>ROUND(IF(L356=0, 0, L186/L356),5)</f>
        <v>1.3990000000000001E-2</v>
      </c>
      <c r="N186" s="317">
        <v>372.35</v>
      </c>
      <c r="O186" s="317">
        <v>0</v>
      </c>
      <c r="P186" s="317">
        <v>146333.94</v>
      </c>
      <c r="Q186" s="336">
        <v>0</v>
      </c>
      <c r="R186" s="337">
        <v>0</v>
      </c>
      <c r="S186" s="338">
        <f>ROUND(IF(R356=0, 0, R186/R356),5)</f>
        <v>0</v>
      </c>
      <c r="T186" s="337">
        <v>0</v>
      </c>
      <c r="U186" s="337">
        <v>0</v>
      </c>
      <c r="V186" s="337">
        <v>0</v>
      </c>
      <c r="W186" s="358">
        <v>0</v>
      </c>
      <c r="X186" s="358">
        <v>0</v>
      </c>
      <c r="Y186" s="359">
        <f>ROUND(IF(X356=0, 0, X186/X356),5)</f>
        <v>0</v>
      </c>
      <c r="Z186" s="358">
        <v>0</v>
      </c>
      <c r="AA186" s="358">
        <v>0</v>
      </c>
      <c r="AB186" s="358">
        <v>0</v>
      </c>
      <c r="AC186" s="379">
        <v>777</v>
      </c>
      <c r="AD186" s="377">
        <v>293091.71999999997</v>
      </c>
      <c r="AE186" s="378">
        <f>ROUND(IF(AD356=0, 0, AD186/AD356),5)</f>
        <v>1.8079999999999999E-2</v>
      </c>
      <c r="AF186" s="377">
        <v>377.21</v>
      </c>
      <c r="AG186" s="377">
        <v>0</v>
      </c>
      <c r="AH186" s="377">
        <v>293091.71999999997</v>
      </c>
      <c r="AI186" s="398">
        <v>31</v>
      </c>
      <c r="AJ186" s="396">
        <v>11643.27</v>
      </c>
      <c r="AK186" s="397">
        <f>ROUND(IF(AJ356=0, 0, AJ186/AJ356),5)</f>
        <v>6.2E-4</v>
      </c>
      <c r="AL186" s="396">
        <v>375.59</v>
      </c>
      <c r="AM186" s="396">
        <v>0</v>
      </c>
      <c r="AN186" s="396">
        <v>11643.27</v>
      </c>
      <c r="AO186" s="415">
        <v>0</v>
      </c>
      <c r="AP186" s="416">
        <v>0</v>
      </c>
      <c r="AQ186" s="417">
        <f>ROUND(IF(AP356=0, 0, AP186/AP356),5)</f>
        <v>0</v>
      </c>
      <c r="AR186" s="416">
        <v>0</v>
      </c>
      <c r="AS186" s="416">
        <v>0</v>
      </c>
      <c r="AT186" s="416">
        <v>0</v>
      </c>
      <c r="AU186" s="437">
        <v>0</v>
      </c>
      <c r="AV186" s="437">
        <v>0</v>
      </c>
      <c r="AW186" s="438">
        <f>ROUND(IF(AV356=0, 0, AV186/AV356),5)</f>
        <v>0</v>
      </c>
      <c r="AX186" s="437">
        <v>0</v>
      </c>
      <c r="AY186" s="437">
        <v>0</v>
      </c>
      <c r="AZ186" s="437">
        <v>0</v>
      </c>
      <c r="BA186" s="456">
        <v>0</v>
      </c>
      <c r="BB186" s="457">
        <v>0</v>
      </c>
      <c r="BC186" s="458">
        <f>ROUND(IF(BB356=0, 0, BB186/BB356),5)</f>
        <v>0</v>
      </c>
      <c r="BD186" s="457">
        <v>0</v>
      </c>
      <c r="BE186" s="457">
        <v>0</v>
      </c>
      <c r="BF186" s="457">
        <v>0</v>
      </c>
      <c r="BG186" s="478">
        <v>0</v>
      </c>
      <c r="BH186" s="478">
        <v>0</v>
      </c>
      <c r="BI186" s="479">
        <f>ROUND(IF(BH356=0, 0, BH186/BH356),5)</f>
        <v>0</v>
      </c>
      <c r="BJ186" s="478">
        <v>0</v>
      </c>
      <c r="BK186" s="478">
        <v>0</v>
      </c>
      <c r="BL186" s="478">
        <v>0</v>
      </c>
      <c r="BM186" s="6">
        <f t="shared" si="7"/>
        <v>1449</v>
      </c>
      <c r="BN186" s="6">
        <f t="shared" si="7"/>
        <v>528303.44999999995</v>
      </c>
      <c r="BO186" s="8">
        <f>ROUND(IF(BN356=0, 0, BN186/BN356),5)</f>
        <v>3.2599999999999999E-3</v>
      </c>
      <c r="BP186" s="6">
        <v>364.6</v>
      </c>
      <c r="BQ186" s="6">
        <f t="shared" si="8"/>
        <v>0</v>
      </c>
      <c r="BR186" s="6">
        <v>528303.44999999995</v>
      </c>
    </row>
    <row r="187" spans="1:70" x14ac:dyDescent="0.25">
      <c r="A187" s="2"/>
      <c r="B187" s="2"/>
      <c r="C187" s="2"/>
      <c r="D187" s="2" t="s">
        <v>537</v>
      </c>
      <c r="E187" s="298">
        <v>0</v>
      </c>
      <c r="F187" s="298">
        <v>0</v>
      </c>
      <c r="G187" s="299">
        <f>ROUND(IF(F356=0, 0, F187/F356),5)</f>
        <v>0</v>
      </c>
      <c r="H187" s="298">
        <v>0</v>
      </c>
      <c r="I187" s="298">
        <v>0</v>
      </c>
      <c r="J187" s="298">
        <v>0</v>
      </c>
      <c r="K187" s="317">
        <v>0</v>
      </c>
      <c r="L187" s="317">
        <v>0</v>
      </c>
      <c r="M187" s="318">
        <f>ROUND(IF(L356=0, 0, L187/L356),5)</f>
        <v>0</v>
      </c>
      <c r="N187" s="317">
        <v>0</v>
      </c>
      <c r="O187" s="317">
        <v>0</v>
      </c>
      <c r="P187" s="317">
        <v>0</v>
      </c>
      <c r="Q187" s="336">
        <v>0</v>
      </c>
      <c r="R187" s="337">
        <v>0</v>
      </c>
      <c r="S187" s="338">
        <f>ROUND(IF(R356=0, 0, R187/R356),5)</f>
        <v>0</v>
      </c>
      <c r="T187" s="337">
        <v>0</v>
      </c>
      <c r="U187" s="337">
        <v>0</v>
      </c>
      <c r="V187" s="337">
        <v>0</v>
      </c>
      <c r="W187" s="358">
        <v>0</v>
      </c>
      <c r="X187" s="358">
        <v>0</v>
      </c>
      <c r="Y187" s="359">
        <f>ROUND(IF(X356=0, 0, X187/X356),5)</f>
        <v>0</v>
      </c>
      <c r="Z187" s="358">
        <v>0</v>
      </c>
      <c r="AA187" s="358">
        <v>0</v>
      </c>
      <c r="AB187" s="358">
        <v>0</v>
      </c>
      <c r="AC187" s="377">
        <v>0</v>
      </c>
      <c r="AD187" s="377">
        <v>0</v>
      </c>
      <c r="AE187" s="378">
        <f>ROUND(IF(AD356=0, 0, AD187/AD356),5)</f>
        <v>0</v>
      </c>
      <c r="AF187" s="377">
        <v>0</v>
      </c>
      <c r="AG187" s="377">
        <v>0</v>
      </c>
      <c r="AH187" s="377">
        <v>0</v>
      </c>
      <c r="AI187" s="396">
        <v>0</v>
      </c>
      <c r="AJ187" s="396">
        <v>0</v>
      </c>
      <c r="AK187" s="397">
        <f>ROUND(IF(AJ356=0, 0, AJ187/AJ356),5)</f>
        <v>0</v>
      </c>
      <c r="AL187" s="396">
        <v>0</v>
      </c>
      <c r="AM187" s="396">
        <v>0</v>
      </c>
      <c r="AN187" s="396">
        <v>0</v>
      </c>
      <c r="AO187" s="415">
        <v>0</v>
      </c>
      <c r="AP187" s="416">
        <v>0</v>
      </c>
      <c r="AQ187" s="417">
        <f>ROUND(IF(AP356=0, 0, AP187/AP356),5)</f>
        <v>0</v>
      </c>
      <c r="AR187" s="416">
        <v>0</v>
      </c>
      <c r="AS187" s="416">
        <v>0</v>
      </c>
      <c r="AT187" s="416">
        <v>0</v>
      </c>
      <c r="AU187" s="439">
        <v>1</v>
      </c>
      <c r="AV187" s="437">
        <v>939.01</v>
      </c>
      <c r="AW187" s="438">
        <f>ROUND(IF(AV356=0, 0, AV187/AV356),5)</f>
        <v>5.0000000000000002E-5</v>
      </c>
      <c r="AX187" s="437">
        <v>939.01</v>
      </c>
      <c r="AY187" s="437">
        <v>0</v>
      </c>
      <c r="AZ187" s="437">
        <v>939.01</v>
      </c>
      <c r="BA187" s="456">
        <v>0</v>
      </c>
      <c r="BB187" s="457">
        <v>0</v>
      </c>
      <c r="BC187" s="458">
        <f>ROUND(IF(BB356=0, 0, BB187/BB356),5)</f>
        <v>0</v>
      </c>
      <c r="BD187" s="457">
        <v>0</v>
      </c>
      <c r="BE187" s="457">
        <v>0</v>
      </c>
      <c r="BF187" s="457">
        <v>0</v>
      </c>
      <c r="BG187" s="478">
        <v>0</v>
      </c>
      <c r="BH187" s="478">
        <v>0</v>
      </c>
      <c r="BI187" s="479">
        <f>ROUND(IF(BH356=0, 0, BH187/BH356),5)</f>
        <v>0</v>
      </c>
      <c r="BJ187" s="478">
        <v>0</v>
      </c>
      <c r="BK187" s="478">
        <v>0</v>
      </c>
      <c r="BL187" s="478">
        <v>0</v>
      </c>
      <c r="BM187" s="6">
        <f t="shared" si="7"/>
        <v>1</v>
      </c>
      <c r="BN187" s="6">
        <f t="shared" si="7"/>
        <v>939.01</v>
      </c>
      <c r="BO187" s="8">
        <f>ROUND(IF(BN356=0, 0, BN187/BN356),5)</f>
        <v>1.0000000000000001E-5</v>
      </c>
      <c r="BP187" s="6">
        <v>939.01</v>
      </c>
      <c r="BQ187" s="6">
        <f t="shared" si="8"/>
        <v>0</v>
      </c>
      <c r="BR187" s="6">
        <v>939.01</v>
      </c>
    </row>
    <row r="188" spans="1:70" x14ac:dyDescent="0.25">
      <c r="A188" s="2"/>
      <c r="B188" s="2"/>
      <c r="C188" s="2"/>
      <c r="D188" s="2" t="s">
        <v>161</v>
      </c>
      <c r="E188" s="300">
        <v>1033</v>
      </c>
      <c r="F188" s="298">
        <v>382385.07</v>
      </c>
      <c r="G188" s="299">
        <f>ROUND(IF(F356=0, 0, F188/F356),5)</f>
        <v>2.215E-2</v>
      </c>
      <c r="H188" s="298">
        <v>370.17</v>
      </c>
      <c r="I188" s="298">
        <v>103300</v>
      </c>
      <c r="J188" s="298">
        <v>279085.07</v>
      </c>
      <c r="K188" s="319">
        <v>92</v>
      </c>
      <c r="L188" s="317">
        <v>34294.699999999997</v>
      </c>
      <c r="M188" s="318">
        <f>ROUND(IF(L356=0, 0, L188/L356),5)</f>
        <v>3.2799999999999999E-3</v>
      </c>
      <c r="N188" s="317">
        <v>372.77</v>
      </c>
      <c r="O188" s="317">
        <v>9200</v>
      </c>
      <c r="P188" s="317">
        <v>25094.7</v>
      </c>
      <c r="Q188" s="336">
        <v>126</v>
      </c>
      <c r="R188" s="337">
        <v>47243.81</v>
      </c>
      <c r="S188" s="338">
        <f>ROUND(IF(R356=0, 0, R188/R356),5)</f>
        <v>2.31E-3</v>
      </c>
      <c r="T188" s="337">
        <v>374.95</v>
      </c>
      <c r="U188" s="337">
        <v>12600</v>
      </c>
      <c r="V188" s="337">
        <v>34643.81</v>
      </c>
      <c r="W188" s="360">
        <v>1660</v>
      </c>
      <c r="X188" s="358">
        <v>621776.68000000005</v>
      </c>
      <c r="Y188" s="359">
        <f>ROUND(IF(X356=0, 0, X188/X356),5)</f>
        <v>3.56E-2</v>
      </c>
      <c r="Z188" s="358">
        <v>374.56</v>
      </c>
      <c r="AA188" s="358">
        <v>166000</v>
      </c>
      <c r="AB188" s="358">
        <v>455776.68</v>
      </c>
      <c r="AC188" s="379">
        <v>31</v>
      </c>
      <c r="AD188" s="377">
        <v>11686.75</v>
      </c>
      <c r="AE188" s="378">
        <f>ROUND(IF(AD356=0, 0, AD188/AD356),5)</f>
        <v>7.2000000000000005E-4</v>
      </c>
      <c r="AF188" s="377">
        <v>376.99</v>
      </c>
      <c r="AG188" s="377">
        <v>3100</v>
      </c>
      <c r="AH188" s="377">
        <v>8586.75</v>
      </c>
      <c r="AI188" s="396">
        <v>0</v>
      </c>
      <c r="AJ188" s="396">
        <v>0</v>
      </c>
      <c r="AK188" s="397">
        <f>ROUND(IF(AJ356=0, 0, AJ188/AJ356),5)</f>
        <v>0</v>
      </c>
      <c r="AL188" s="396">
        <v>0</v>
      </c>
      <c r="AM188" s="396">
        <v>0</v>
      </c>
      <c r="AN188" s="396">
        <v>0</v>
      </c>
      <c r="AO188" s="415">
        <v>1502</v>
      </c>
      <c r="AP188" s="416">
        <v>566356.89</v>
      </c>
      <c r="AQ188" s="417">
        <f>ROUND(IF(AP356=0, 0, AP188/AP356),5)</f>
        <v>2.809E-2</v>
      </c>
      <c r="AR188" s="416">
        <v>377.07</v>
      </c>
      <c r="AS188" s="416">
        <v>150200</v>
      </c>
      <c r="AT188" s="416">
        <v>416156.89</v>
      </c>
      <c r="AU188" s="439">
        <v>30</v>
      </c>
      <c r="AV188" s="437">
        <v>11271.51</v>
      </c>
      <c r="AW188" s="438">
        <f>ROUND(IF(AV356=0, 0, AV188/AV356),5)</f>
        <v>6.2E-4</v>
      </c>
      <c r="AX188" s="437">
        <v>375.72</v>
      </c>
      <c r="AY188" s="437">
        <v>3000</v>
      </c>
      <c r="AZ188" s="437">
        <v>8271.51</v>
      </c>
      <c r="BA188" s="456">
        <v>0</v>
      </c>
      <c r="BB188" s="457">
        <v>0</v>
      </c>
      <c r="BC188" s="458">
        <f>ROUND(IF(BB356=0, 0, BB188/BB356),5)</f>
        <v>0</v>
      </c>
      <c r="BD188" s="457">
        <v>0</v>
      </c>
      <c r="BE188" s="457">
        <v>0</v>
      </c>
      <c r="BF188" s="457">
        <v>0</v>
      </c>
      <c r="BG188" s="478">
        <v>0</v>
      </c>
      <c r="BH188" s="478">
        <v>0</v>
      </c>
      <c r="BI188" s="479">
        <f>ROUND(IF(BH356=0, 0, BH188/BH356),5)</f>
        <v>0</v>
      </c>
      <c r="BJ188" s="478">
        <v>0</v>
      </c>
      <c r="BK188" s="478">
        <v>0</v>
      </c>
      <c r="BL188" s="478">
        <v>0</v>
      </c>
      <c r="BM188" s="6">
        <f t="shared" si="7"/>
        <v>4474</v>
      </c>
      <c r="BN188" s="6">
        <f t="shared" si="7"/>
        <v>1675015.41</v>
      </c>
      <c r="BO188" s="8">
        <f>ROUND(IF(BN356=0, 0, BN188/BN356),5)</f>
        <v>1.0330000000000001E-2</v>
      </c>
      <c r="BP188" s="6">
        <v>374.39</v>
      </c>
      <c r="BQ188" s="6">
        <f t="shared" si="8"/>
        <v>447400</v>
      </c>
      <c r="BR188" s="6">
        <v>1227615.4099999999</v>
      </c>
    </row>
    <row r="189" spans="1:70" x14ac:dyDescent="0.25">
      <c r="A189" s="2"/>
      <c r="B189" s="2"/>
      <c r="C189" s="2"/>
      <c r="D189" s="2" t="s">
        <v>162</v>
      </c>
      <c r="E189" s="300">
        <v>151</v>
      </c>
      <c r="F189" s="298">
        <v>480946.76</v>
      </c>
      <c r="G189" s="299">
        <f>ROUND(IF(F356=0, 0, F189/F356),5)</f>
        <v>2.7859999999999999E-2</v>
      </c>
      <c r="H189" s="298">
        <v>3185.08</v>
      </c>
      <c r="I189" s="298">
        <v>197370.97</v>
      </c>
      <c r="J189" s="298">
        <v>283575.78999999998</v>
      </c>
      <c r="K189" s="317">
        <v>0</v>
      </c>
      <c r="L189" s="317">
        <v>0</v>
      </c>
      <c r="M189" s="318">
        <f>ROUND(IF(L356=0, 0, L189/L356),5)</f>
        <v>0</v>
      </c>
      <c r="N189" s="317">
        <v>0</v>
      </c>
      <c r="O189" s="317">
        <v>0</v>
      </c>
      <c r="P189" s="317">
        <v>0</v>
      </c>
      <c r="Q189" s="336">
        <v>0</v>
      </c>
      <c r="R189" s="337">
        <v>0</v>
      </c>
      <c r="S189" s="338">
        <f>ROUND(IF(R356=0, 0, R189/R356),5)</f>
        <v>0</v>
      </c>
      <c r="T189" s="337">
        <v>0</v>
      </c>
      <c r="U189" s="337">
        <v>0</v>
      </c>
      <c r="V189" s="337">
        <v>0</v>
      </c>
      <c r="W189" s="358">
        <v>0</v>
      </c>
      <c r="X189" s="358">
        <v>0</v>
      </c>
      <c r="Y189" s="359">
        <f>ROUND(IF(X356=0, 0, X189/X356),5)</f>
        <v>0</v>
      </c>
      <c r="Z189" s="358">
        <v>0</v>
      </c>
      <c r="AA189" s="358">
        <v>0</v>
      </c>
      <c r="AB189" s="358">
        <v>0</v>
      </c>
      <c r="AC189" s="377">
        <v>0</v>
      </c>
      <c r="AD189" s="377">
        <v>0</v>
      </c>
      <c r="AE189" s="378">
        <f>ROUND(IF(AD356=0, 0, AD189/AD356),5)</f>
        <v>0</v>
      </c>
      <c r="AF189" s="377">
        <v>0</v>
      </c>
      <c r="AG189" s="377">
        <v>0</v>
      </c>
      <c r="AH189" s="377">
        <v>0</v>
      </c>
      <c r="AI189" s="396">
        <v>0</v>
      </c>
      <c r="AJ189" s="396">
        <v>0</v>
      </c>
      <c r="AK189" s="397">
        <f>ROUND(IF(AJ356=0, 0, AJ189/AJ356),5)</f>
        <v>0</v>
      </c>
      <c r="AL189" s="396">
        <v>0</v>
      </c>
      <c r="AM189" s="396">
        <v>0</v>
      </c>
      <c r="AN189" s="396">
        <v>0</v>
      </c>
      <c r="AO189" s="415">
        <v>0</v>
      </c>
      <c r="AP189" s="416">
        <v>0</v>
      </c>
      <c r="AQ189" s="417">
        <f>ROUND(IF(AP356=0, 0, AP189/AP356),5)</f>
        <v>0</v>
      </c>
      <c r="AR189" s="416">
        <v>0</v>
      </c>
      <c r="AS189" s="416">
        <v>0</v>
      </c>
      <c r="AT189" s="416">
        <v>0</v>
      </c>
      <c r="AU189" s="437">
        <v>0</v>
      </c>
      <c r="AV189" s="437">
        <v>0</v>
      </c>
      <c r="AW189" s="438">
        <f>ROUND(IF(AV356=0, 0, AV189/AV356),5)</f>
        <v>0</v>
      </c>
      <c r="AX189" s="437">
        <v>0</v>
      </c>
      <c r="AY189" s="437">
        <v>0</v>
      </c>
      <c r="AZ189" s="437">
        <v>0</v>
      </c>
      <c r="BA189" s="456">
        <v>0</v>
      </c>
      <c r="BB189" s="457">
        <v>0</v>
      </c>
      <c r="BC189" s="458">
        <f>ROUND(IF(BB356=0, 0, BB189/BB356),5)</f>
        <v>0</v>
      </c>
      <c r="BD189" s="457">
        <v>0</v>
      </c>
      <c r="BE189" s="457">
        <v>0</v>
      </c>
      <c r="BF189" s="457">
        <v>0</v>
      </c>
      <c r="BG189" s="478">
        <v>0</v>
      </c>
      <c r="BH189" s="478">
        <v>0</v>
      </c>
      <c r="BI189" s="479">
        <f>ROUND(IF(BH356=0, 0, BH189/BH356),5)</f>
        <v>0</v>
      </c>
      <c r="BJ189" s="478">
        <v>0</v>
      </c>
      <c r="BK189" s="478">
        <v>0</v>
      </c>
      <c r="BL189" s="478">
        <v>0</v>
      </c>
      <c r="BM189" s="6">
        <f t="shared" si="7"/>
        <v>151</v>
      </c>
      <c r="BN189" s="6">
        <f t="shared" si="7"/>
        <v>480946.76</v>
      </c>
      <c r="BO189" s="8">
        <f>ROUND(IF(BN356=0, 0, BN189/BN356),5)</f>
        <v>2.97E-3</v>
      </c>
      <c r="BP189" s="6">
        <v>3185.08</v>
      </c>
      <c r="BQ189" s="6">
        <f t="shared" si="8"/>
        <v>197370.97</v>
      </c>
      <c r="BR189" s="6">
        <v>283575.78999999998</v>
      </c>
    </row>
    <row r="190" spans="1:70" x14ac:dyDescent="0.25">
      <c r="A190" s="2"/>
      <c r="B190" s="2"/>
      <c r="C190" s="2"/>
      <c r="D190" s="2" t="s">
        <v>163</v>
      </c>
      <c r="E190" s="300">
        <v>14</v>
      </c>
      <c r="F190" s="298">
        <v>3657.76</v>
      </c>
      <c r="G190" s="299">
        <f>ROUND(IF(F356=0, 0, F190/F356),5)</f>
        <v>2.1000000000000001E-4</v>
      </c>
      <c r="H190" s="298">
        <v>261.27</v>
      </c>
      <c r="I190" s="298">
        <v>70</v>
      </c>
      <c r="J190" s="298">
        <v>3587.76</v>
      </c>
      <c r="K190" s="317">
        <v>0</v>
      </c>
      <c r="L190" s="317">
        <v>0</v>
      </c>
      <c r="M190" s="318">
        <f>ROUND(IF(L356=0, 0, L190/L356),5)</f>
        <v>0</v>
      </c>
      <c r="N190" s="317">
        <v>0</v>
      </c>
      <c r="O190" s="317">
        <v>0</v>
      </c>
      <c r="P190" s="317">
        <v>0</v>
      </c>
      <c r="Q190" s="336">
        <v>0</v>
      </c>
      <c r="R190" s="337">
        <v>0</v>
      </c>
      <c r="S190" s="338">
        <f>ROUND(IF(R356=0, 0, R190/R356),5)</f>
        <v>0</v>
      </c>
      <c r="T190" s="337">
        <v>0</v>
      </c>
      <c r="U190" s="337">
        <v>0</v>
      </c>
      <c r="V190" s="337">
        <v>0</v>
      </c>
      <c r="W190" s="358">
        <v>0</v>
      </c>
      <c r="X190" s="358">
        <v>0</v>
      </c>
      <c r="Y190" s="359">
        <f>ROUND(IF(X356=0, 0, X190/X356),5)</f>
        <v>0</v>
      </c>
      <c r="Z190" s="358">
        <v>0</v>
      </c>
      <c r="AA190" s="358">
        <v>0</v>
      </c>
      <c r="AB190" s="358">
        <v>0</v>
      </c>
      <c r="AC190" s="377">
        <v>0</v>
      </c>
      <c r="AD190" s="377">
        <v>0</v>
      </c>
      <c r="AE190" s="378">
        <f>ROUND(IF(AD356=0, 0, AD190/AD356),5)</f>
        <v>0</v>
      </c>
      <c r="AF190" s="377">
        <v>0</v>
      </c>
      <c r="AG190" s="377">
        <v>0</v>
      </c>
      <c r="AH190" s="377">
        <v>0</v>
      </c>
      <c r="AI190" s="396">
        <v>0</v>
      </c>
      <c r="AJ190" s="396">
        <v>0</v>
      </c>
      <c r="AK190" s="397">
        <f>ROUND(IF(AJ356=0, 0, AJ190/AJ356),5)</f>
        <v>0</v>
      </c>
      <c r="AL190" s="396">
        <v>0</v>
      </c>
      <c r="AM190" s="396">
        <v>0</v>
      </c>
      <c r="AN190" s="396">
        <v>0</v>
      </c>
      <c r="AO190" s="415">
        <v>0</v>
      </c>
      <c r="AP190" s="416">
        <v>0</v>
      </c>
      <c r="AQ190" s="417">
        <f>ROUND(IF(AP356=0, 0, AP190/AP356),5)</f>
        <v>0</v>
      </c>
      <c r="AR190" s="416">
        <v>0</v>
      </c>
      <c r="AS190" s="416">
        <v>0</v>
      </c>
      <c r="AT190" s="416">
        <v>0</v>
      </c>
      <c r="AU190" s="437">
        <v>0</v>
      </c>
      <c r="AV190" s="437">
        <v>0</v>
      </c>
      <c r="AW190" s="438">
        <f>ROUND(IF(AV356=0, 0, AV190/AV356),5)</f>
        <v>0</v>
      </c>
      <c r="AX190" s="437">
        <v>0</v>
      </c>
      <c r="AY190" s="437">
        <v>0</v>
      </c>
      <c r="AZ190" s="437">
        <v>0</v>
      </c>
      <c r="BA190" s="456">
        <v>8</v>
      </c>
      <c r="BB190" s="457">
        <v>2120.36</v>
      </c>
      <c r="BC190" s="458">
        <f>ROUND(IF(BB356=0, 0, BB190/BB356),5)</f>
        <v>1.4999999999999999E-4</v>
      </c>
      <c r="BD190" s="457">
        <v>265.05</v>
      </c>
      <c r="BE190" s="457">
        <v>1107.23</v>
      </c>
      <c r="BF190" s="457">
        <v>1013.13</v>
      </c>
      <c r="BG190" s="480">
        <v>0</v>
      </c>
      <c r="BH190" s="478">
        <v>0</v>
      </c>
      <c r="BI190" s="479">
        <f>ROUND(IF(BH356=0, 0, BH190/BH356),5)</f>
        <v>0</v>
      </c>
      <c r="BJ190" s="478">
        <v>0</v>
      </c>
      <c r="BK190" s="478">
        <v>0</v>
      </c>
      <c r="BL190" s="478">
        <v>0</v>
      </c>
      <c r="BM190" s="6">
        <f t="shared" si="7"/>
        <v>22</v>
      </c>
      <c r="BN190" s="6">
        <f t="shared" si="7"/>
        <v>5778.12</v>
      </c>
      <c r="BO190" s="8">
        <f>ROUND(IF(BN356=0, 0, BN190/BN356),5)</f>
        <v>4.0000000000000003E-5</v>
      </c>
      <c r="BP190" s="6">
        <v>262.64</v>
      </c>
      <c r="BQ190" s="6">
        <f t="shared" si="8"/>
        <v>1177.23</v>
      </c>
      <c r="BR190" s="6">
        <v>4600.8900000000003</v>
      </c>
    </row>
    <row r="191" spans="1:70" x14ac:dyDescent="0.25">
      <c r="A191" s="2"/>
      <c r="B191" s="2"/>
      <c r="C191" s="2"/>
      <c r="D191" s="2" t="s">
        <v>164</v>
      </c>
      <c r="E191" s="300">
        <v>73</v>
      </c>
      <c r="F191" s="298">
        <v>29303.119999999999</v>
      </c>
      <c r="G191" s="299">
        <f>ROUND(IF(F356=0, 0, F191/F356),5)</f>
        <v>1.6999999999999999E-3</v>
      </c>
      <c r="H191" s="298">
        <v>401.41</v>
      </c>
      <c r="I191" s="298">
        <v>3327.09</v>
      </c>
      <c r="J191" s="298">
        <v>25976.03</v>
      </c>
      <c r="K191" s="319">
        <v>106</v>
      </c>
      <c r="L191" s="317">
        <v>42580.67</v>
      </c>
      <c r="M191" s="318">
        <f>ROUND(IF(L356=0, 0, L191/L356),5)</f>
        <v>4.0699999999999998E-3</v>
      </c>
      <c r="N191" s="317">
        <v>401.7</v>
      </c>
      <c r="O191" s="317">
        <v>8812.66</v>
      </c>
      <c r="P191" s="317">
        <v>33768.01</v>
      </c>
      <c r="Q191" s="336">
        <v>48</v>
      </c>
      <c r="R191" s="337">
        <v>19394.43</v>
      </c>
      <c r="S191" s="338">
        <f>ROUND(IF(R356=0, 0, R191/R356),5)</f>
        <v>9.5E-4</v>
      </c>
      <c r="T191" s="337">
        <v>404.05</v>
      </c>
      <c r="U191" s="337">
        <v>4199.1000000000004</v>
      </c>
      <c r="V191" s="337">
        <v>15195.33</v>
      </c>
      <c r="W191" s="360">
        <v>537</v>
      </c>
      <c r="X191" s="358">
        <v>311903.58</v>
      </c>
      <c r="Y191" s="359">
        <f>ROUND(IF(X356=0, 0, X191/X356),5)</f>
        <v>1.7860000000000001E-2</v>
      </c>
      <c r="Z191" s="358">
        <v>580.83000000000004</v>
      </c>
      <c r="AA191" s="358">
        <v>61253.120000000003</v>
      </c>
      <c r="AB191" s="358">
        <v>250650.46</v>
      </c>
      <c r="AC191" s="379">
        <v>12</v>
      </c>
      <c r="AD191" s="377">
        <v>4865.1899999999996</v>
      </c>
      <c r="AE191" s="378">
        <f>ROUND(IF(AD356=0, 0, AD191/AD356),5)</f>
        <v>2.9999999999999997E-4</v>
      </c>
      <c r="AF191" s="377">
        <v>405.43</v>
      </c>
      <c r="AG191" s="377">
        <v>15819.44</v>
      </c>
      <c r="AH191" s="377">
        <v>-10954.25</v>
      </c>
      <c r="AI191" s="398">
        <v>732</v>
      </c>
      <c r="AJ191" s="396">
        <v>193476.36</v>
      </c>
      <c r="AK191" s="397">
        <f>ROUND(IF(AJ356=0, 0, AJ191/AJ356),5)</f>
        <v>1.034E-2</v>
      </c>
      <c r="AL191" s="396">
        <v>264.31</v>
      </c>
      <c r="AM191" s="396">
        <v>68181.17</v>
      </c>
      <c r="AN191" s="396">
        <v>125295.19</v>
      </c>
      <c r="AO191" s="415">
        <v>12</v>
      </c>
      <c r="AP191" s="416">
        <v>7097.76</v>
      </c>
      <c r="AQ191" s="417">
        <f>ROUND(IF(AP356=0, 0, AP191/AP356),5)</f>
        <v>3.5E-4</v>
      </c>
      <c r="AR191" s="416">
        <v>591.48</v>
      </c>
      <c r="AS191" s="416">
        <v>1114.81</v>
      </c>
      <c r="AT191" s="416">
        <v>5982.95</v>
      </c>
      <c r="AU191" s="439">
        <v>12</v>
      </c>
      <c r="AV191" s="437">
        <v>4858.59</v>
      </c>
      <c r="AW191" s="438">
        <f>ROUND(IF(AV356=0, 0, AV191/AV356),5)</f>
        <v>2.7E-4</v>
      </c>
      <c r="AX191" s="437">
        <v>404.88</v>
      </c>
      <c r="AY191" s="437">
        <v>1218.32</v>
      </c>
      <c r="AZ191" s="437">
        <v>3640.27</v>
      </c>
      <c r="BA191" s="456">
        <v>78</v>
      </c>
      <c r="BB191" s="457">
        <v>31689.74</v>
      </c>
      <c r="BC191" s="458">
        <f>ROUND(IF(BB356=0, 0, BB191/BB356),5)</f>
        <v>2.2499999999999998E-3</v>
      </c>
      <c r="BD191" s="457">
        <v>406.28</v>
      </c>
      <c r="BE191" s="457">
        <v>8107.13</v>
      </c>
      <c r="BF191" s="457">
        <v>23582.61</v>
      </c>
      <c r="BG191" s="480">
        <v>12</v>
      </c>
      <c r="BH191" s="478">
        <v>4894.2299999999996</v>
      </c>
      <c r="BI191" s="479">
        <f>ROUND(IF(BH356=0, 0, BH191/BH356),5)</f>
        <v>5.2999999999999998E-4</v>
      </c>
      <c r="BJ191" s="478">
        <v>407.85</v>
      </c>
      <c r="BK191" s="478">
        <v>1272.05</v>
      </c>
      <c r="BL191" s="478">
        <v>3622.18</v>
      </c>
      <c r="BM191" s="291">
        <f t="shared" si="7"/>
        <v>1622</v>
      </c>
      <c r="BN191" s="6">
        <f t="shared" si="7"/>
        <v>650063.67000000004</v>
      </c>
      <c r="BO191" s="8">
        <f>ROUND(IF(BN356=0, 0, BN191/BN356),5)</f>
        <v>4.0099999999999997E-3</v>
      </c>
      <c r="BP191" s="6">
        <v>400.78</v>
      </c>
      <c r="BQ191" s="6">
        <f t="shared" si="8"/>
        <v>173304.89</v>
      </c>
      <c r="BR191" s="6">
        <v>476758.78</v>
      </c>
    </row>
    <row r="192" spans="1:70" x14ac:dyDescent="0.25">
      <c r="A192" s="2"/>
      <c r="B192" s="2"/>
      <c r="C192" s="2"/>
      <c r="D192" s="2" t="s">
        <v>165</v>
      </c>
      <c r="E192" s="300">
        <v>1350</v>
      </c>
      <c r="F192" s="298">
        <v>754703.86</v>
      </c>
      <c r="G192" s="299">
        <f>ROUND(IF(F356=0, 0, F192/F356),5)</f>
        <v>4.3720000000000002E-2</v>
      </c>
      <c r="H192" s="298">
        <v>559.04</v>
      </c>
      <c r="I192" s="298">
        <v>279253.46000000002</v>
      </c>
      <c r="J192" s="298">
        <v>475450.4</v>
      </c>
      <c r="K192" s="319">
        <v>730</v>
      </c>
      <c r="L192" s="317">
        <v>426570.4</v>
      </c>
      <c r="M192" s="318">
        <f>ROUND(IF(L356=0, 0, L192/L356),5)</f>
        <v>4.0770000000000001E-2</v>
      </c>
      <c r="N192" s="317">
        <v>584.34</v>
      </c>
      <c r="O192" s="317">
        <v>169286.43</v>
      </c>
      <c r="P192" s="317">
        <v>257283.97</v>
      </c>
      <c r="Q192" s="336">
        <v>506</v>
      </c>
      <c r="R192" s="337">
        <v>298834.24</v>
      </c>
      <c r="S192" s="338">
        <f>ROUND(IF(R356=0, 0, R192/R356),5)</f>
        <v>1.4619999999999999E-2</v>
      </c>
      <c r="T192" s="337">
        <v>590.58000000000004</v>
      </c>
      <c r="U192" s="337">
        <v>87228.86</v>
      </c>
      <c r="V192" s="337">
        <v>211605.38</v>
      </c>
      <c r="W192" s="360">
        <v>1830</v>
      </c>
      <c r="X192" s="358">
        <v>1135244</v>
      </c>
      <c r="Y192" s="359">
        <f>ROUND(IF(X356=0, 0, X192/X356),5)</f>
        <v>6.4990000000000006E-2</v>
      </c>
      <c r="Z192" s="358">
        <v>620.35</v>
      </c>
      <c r="AA192" s="358">
        <v>304485.74</v>
      </c>
      <c r="AB192" s="358">
        <v>830758.26</v>
      </c>
      <c r="AC192" s="379">
        <v>362</v>
      </c>
      <c r="AD192" s="377">
        <v>211519.87</v>
      </c>
      <c r="AE192" s="378">
        <f>ROUND(IF(AD356=0, 0, AD192/AD356),5)</f>
        <v>1.3050000000000001E-2</v>
      </c>
      <c r="AF192" s="377">
        <v>584.30999999999995</v>
      </c>
      <c r="AG192" s="377">
        <v>60179.25</v>
      </c>
      <c r="AH192" s="377">
        <v>151340.62</v>
      </c>
      <c r="AI192" s="398">
        <v>1240</v>
      </c>
      <c r="AJ192" s="396">
        <v>724261.4</v>
      </c>
      <c r="AK192" s="397">
        <f>ROUND(IF(AJ356=0, 0, AJ192/AJ356),5)</f>
        <v>3.8699999999999998E-2</v>
      </c>
      <c r="AL192" s="396">
        <v>584.08000000000004</v>
      </c>
      <c r="AM192" s="396">
        <v>247203.66</v>
      </c>
      <c r="AN192" s="396">
        <v>477057.74</v>
      </c>
      <c r="AO192" s="415">
        <v>2562</v>
      </c>
      <c r="AP192" s="416">
        <v>1352636.6</v>
      </c>
      <c r="AQ192" s="417">
        <f>ROUND(IF(AP356=0, 0, AP192/AP356),5)</f>
        <v>6.7089999999999997E-2</v>
      </c>
      <c r="AR192" s="416">
        <v>527.96</v>
      </c>
      <c r="AS192" s="416">
        <v>519584.93</v>
      </c>
      <c r="AT192" s="416">
        <v>833051.67</v>
      </c>
      <c r="AU192" s="439">
        <v>955</v>
      </c>
      <c r="AV192" s="437">
        <v>562668.6</v>
      </c>
      <c r="AW192" s="438">
        <f>ROUND(IF(AV356=0, 0, AV192/AV356),5)</f>
        <v>3.1189999999999999E-2</v>
      </c>
      <c r="AX192" s="437">
        <v>589.17999999999995</v>
      </c>
      <c r="AY192" s="437">
        <v>207329.61</v>
      </c>
      <c r="AZ192" s="437">
        <v>355338.99</v>
      </c>
      <c r="BA192" s="456">
        <v>600</v>
      </c>
      <c r="BB192" s="457">
        <v>348214</v>
      </c>
      <c r="BC192" s="458">
        <f>ROUND(IF(BB356=0, 0, BB192/BB356),5)</f>
        <v>2.469E-2</v>
      </c>
      <c r="BD192" s="457">
        <v>580.36</v>
      </c>
      <c r="BE192" s="457">
        <v>138298.49</v>
      </c>
      <c r="BF192" s="457">
        <v>209915.51</v>
      </c>
      <c r="BG192" s="480">
        <v>798</v>
      </c>
      <c r="BH192" s="478">
        <v>474354.8</v>
      </c>
      <c r="BI192" s="479">
        <f>ROUND(IF(BH356=0, 0, BH192/BH356),5)</f>
        <v>5.092E-2</v>
      </c>
      <c r="BJ192" s="478">
        <v>594.42999999999995</v>
      </c>
      <c r="BK192" s="478">
        <v>184348.32</v>
      </c>
      <c r="BL192" s="478">
        <v>290006.48</v>
      </c>
      <c r="BM192" s="291">
        <f t="shared" si="7"/>
        <v>10933</v>
      </c>
      <c r="BN192" s="6">
        <f t="shared" si="7"/>
        <v>6289007.7699999996</v>
      </c>
      <c r="BO192" s="8">
        <f>ROUND(IF(BN356=0, 0, BN192/BN356),5)</f>
        <v>3.8780000000000002E-2</v>
      </c>
      <c r="BP192" s="6">
        <v>575.23</v>
      </c>
      <c r="BQ192" s="6">
        <f t="shared" si="8"/>
        <v>2197198.75</v>
      </c>
      <c r="BR192" s="6">
        <v>4091809.02</v>
      </c>
    </row>
    <row r="193" spans="1:70" x14ac:dyDescent="0.25">
      <c r="A193" s="2"/>
      <c r="B193" s="2"/>
      <c r="C193" s="2"/>
      <c r="D193" s="2" t="s">
        <v>166</v>
      </c>
      <c r="E193" s="300">
        <v>56</v>
      </c>
      <c r="F193" s="298">
        <v>46191.97</v>
      </c>
      <c r="G193" s="299">
        <f>ROUND(IF(F356=0, 0, F193/F356),5)</f>
        <v>2.6800000000000001E-3</v>
      </c>
      <c r="H193" s="298">
        <v>824.86</v>
      </c>
      <c r="I193" s="298">
        <v>14907.25</v>
      </c>
      <c r="J193" s="298">
        <v>31284.720000000001</v>
      </c>
      <c r="K193" s="317">
        <v>0</v>
      </c>
      <c r="L193" s="317">
        <v>0</v>
      </c>
      <c r="M193" s="318">
        <f>ROUND(IF(L356=0, 0, L193/L356),5)</f>
        <v>0</v>
      </c>
      <c r="N193" s="317">
        <v>0</v>
      </c>
      <c r="O193" s="317">
        <v>0</v>
      </c>
      <c r="P193" s="317">
        <v>0</v>
      </c>
      <c r="Q193" s="336">
        <v>0</v>
      </c>
      <c r="R193" s="337">
        <v>0</v>
      </c>
      <c r="S193" s="338">
        <f>ROUND(IF(R356=0, 0, R193/R356),5)</f>
        <v>0</v>
      </c>
      <c r="T193" s="337">
        <v>0</v>
      </c>
      <c r="U193" s="337">
        <v>0</v>
      </c>
      <c r="V193" s="337">
        <v>0</v>
      </c>
      <c r="W193" s="358">
        <v>0</v>
      </c>
      <c r="X193" s="358">
        <v>0</v>
      </c>
      <c r="Y193" s="359">
        <f>ROUND(IF(X356=0, 0, X193/X356),5)</f>
        <v>0</v>
      </c>
      <c r="Z193" s="358">
        <v>0</v>
      </c>
      <c r="AA193" s="358">
        <v>0</v>
      </c>
      <c r="AB193" s="358">
        <v>0</v>
      </c>
      <c r="AC193" s="377">
        <v>0</v>
      </c>
      <c r="AD193" s="377">
        <v>0</v>
      </c>
      <c r="AE193" s="378">
        <f>ROUND(IF(AD356=0, 0, AD193/AD356),5)</f>
        <v>0</v>
      </c>
      <c r="AF193" s="377">
        <v>0</v>
      </c>
      <c r="AG193" s="377">
        <v>0</v>
      </c>
      <c r="AH193" s="377">
        <v>0</v>
      </c>
      <c r="AI193" s="398">
        <v>115</v>
      </c>
      <c r="AJ193" s="396">
        <v>97989.7</v>
      </c>
      <c r="AK193" s="397">
        <f>ROUND(IF(AJ356=0, 0, AJ193/AJ356),5)</f>
        <v>5.2399999999999999E-3</v>
      </c>
      <c r="AL193" s="396">
        <v>852.08</v>
      </c>
      <c r="AM193" s="396">
        <v>27925.09</v>
      </c>
      <c r="AN193" s="396">
        <v>70064.61</v>
      </c>
      <c r="AO193" s="415">
        <v>0</v>
      </c>
      <c r="AP193" s="416">
        <v>0</v>
      </c>
      <c r="AQ193" s="417">
        <f>ROUND(IF(AP356=0, 0, AP193/AP356),5)</f>
        <v>0</v>
      </c>
      <c r="AR193" s="416">
        <v>0</v>
      </c>
      <c r="AS193" s="416">
        <v>0</v>
      </c>
      <c r="AT193" s="416">
        <v>0</v>
      </c>
      <c r="AU193" s="437">
        <v>0</v>
      </c>
      <c r="AV193" s="437">
        <v>0</v>
      </c>
      <c r="AW193" s="438">
        <f>ROUND(IF(AV356=0, 0, AV193/AV356),5)</f>
        <v>0</v>
      </c>
      <c r="AX193" s="437">
        <v>0</v>
      </c>
      <c r="AY193" s="437">
        <v>0</v>
      </c>
      <c r="AZ193" s="437">
        <v>0</v>
      </c>
      <c r="BA193" s="456">
        <v>0</v>
      </c>
      <c r="BB193" s="457">
        <v>0</v>
      </c>
      <c r="BC193" s="458">
        <f>ROUND(IF(BB356=0, 0, BB193/BB356),5)</f>
        <v>0</v>
      </c>
      <c r="BD193" s="457">
        <v>0</v>
      </c>
      <c r="BE193" s="457">
        <v>0</v>
      </c>
      <c r="BF193" s="457">
        <v>0</v>
      </c>
      <c r="BG193" s="478">
        <v>0</v>
      </c>
      <c r="BH193" s="478">
        <v>0</v>
      </c>
      <c r="BI193" s="479">
        <f>ROUND(IF(BH356=0, 0, BH193/BH356),5)</f>
        <v>0</v>
      </c>
      <c r="BJ193" s="478">
        <v>0</v>
      </c>
      <c r="BK193" s="478">
        <v>0</v>
      </c>
      <c r="BL193" s="478">
        <v>0</v>
      </c>
      <c r="BM193" s="6">
        <f t="shared" si="7"/>
        <v>171</v>
      </c>
      <c r="BN193" s="6">
        <f t="shared" si="7"/>
        <v>144181.67000000001</v>
      </c>
      <c r="BO193" s="8">
        <f>ROUND(IF(BN356=0, 0, BN193/BN356),5)</f>
        <v>8.8999999999999995E-4</v>
      </c>
      <c r="BP193" s="6">
        <v>843.17</v>
      </c>
      <c r="BQ193" s="6">
        <f t="shared" si="8"/>
        <v>42832.34</v>
      </c>
      <c r="BR193" s="6">
        <v>101349.33</v>
      </c>
    </row>
    <row r="194" spans="1:70" x14ac:dyDescent="0.25">
      <c r="A194" s="2"/>
      <c r="B194" s="2"/>
      <c r="C194" s="2"/>
      <c r="D194" s="2" t="s">
        <v>167</v>
      </c>
      <c r="E194" s="300">
        <v>337</v>
      </c>
      <c r="F194" s="298">
        <v>289891.71999999997</v>
      </c>
      <c r="G194" s="299">
        <f>ROUND(IF(F356=0, 0, F194/F356),5)</f>
        <v>1.6789999999999999E-2</v>
      </c>
      <c r="H194" s="298">
        <v>860.21</v>
      </c>
      <c r="I194" s="298">
        <v>134720.64000000001</v>
      </c>
      <c r="J194" s="298">
        <v>155171.07999999999</v>
      </c>
      <c r="K194" s="319">
        <v>300</v>
      </c>
      <c r="L194" s="317">
        <v>258300.06</v>
      </c>
      <c r="M194" s="318">
        <f>ROUND(IF(L356=0, 0, L194/L356),5)</f>
        <v>2.469E-2</v>
      </c>
      <c r="N194" s="317">
        <v>861</v>
      </c>
      <c r="O194" s="317">
        <v>115431.18</v>
      </c>
      <c r="P194" s="317">
        <v>142868.88</v>
      </c>
      <c r="Q194" s="336">
        <v>1150</v>
      </c>
      <c r="R194" s="337">
        <v>1002787.23</v>
      </c>
      <c r="S194" s="338">
        <f>ROUND(IF(R356=0, 0, R194/R356),5)</f>
        <v>4.9050000000000003E-2</v>
      </c>
      <c r="T194" s="337">
        <v>871.99</v>
      </c>
      <c r="U194" s="337">
        <v>405570.16</v>
      </c>
      <c r="V194" s="337">
        <v>597217.06999999995</v>
      </c>
      <c r="W194" s="360">
        <v>200</v>
      </c>
      <c r="X194" s="358">
        <v>231115.11</v>
      </c>
      <c r="Y194" s="359">
        <f>ROUND(IF(X356=0, 0, X194/X356),5)</f>
        <v>1.323E-2</v>
      </c>
      <c r="Z194" s="358">
        <v>1155.58</v>
      </c>
      <c r="AA194" s="358">
        <v>67992.92</v>
      </c>
      <c r="AB194" s="358">
        <v>163122.19</v>
      </c>
      <c r="AC194" s="379">
        <v>903</v>
      </c>
      <c r="AD194" s="377">
        <v>783971.96</v>
      </c>
      <c r="AE194" s="378">
        <f>ROUND(IF(AD356=0, 0, AD194/AD356),5)</f>
        <v>4.836E-2</v>
      </c>
      <c r="AF194" s="377">
        <v>868.19</v>
      </c>
      <c r="AG194" s="377">
        <v>409205.97</v>
      </c>
      <c r="AH194" s="377">
        <v>374765.99</v>
      </c>
      <c r="AI194" s="398">
        <v>754</v>
      </c>
      <c r="AJ194" s="396">
        <v>645165.76</v>
      </c>
      <c r="AK194" s="397">
        <f>ROUND(IF(AJ356=0, 0, AJ194/AJ356),5)</f>
        <v>3.4479999999999997E-2</v>
      </c>
      <c r="AL194" s="396">
        <v>855.66</v>
      </c>
      <c r="AM194" s="396">
        <v>338301.42</v>
      </c>
      <c r="AN194" s="396">
        <v>306864.34000000003</v>
      </c>
      <c r="AO194" s="415">
        <v>422</v>
      </c>
      <c r="AP194" s="416">
        <v>368006.54</v>
      </c>
      <c r="AQ194" s="417">
        <f>ROUND(IF(AP356=0, 0, AP194/AP356),5)</f>
        <v>1.8249999999999999E-2</v>
      </c>
      <c r="AR194" s="416">
        <v>872.05</v>
      </c>
      <c r="AS194" s="416">
        <v>190339.74</v>
      </c>
      <c r="AT194" s="416">
        <v>177666.8</v>
      </c>
      <c r="AU194" s="439">
        <v>982</v>
      </c>
      <c r="AV194" s="437">
        <v>852596.15</v>
      </c>
      <c r="AW194" s="438">
        <f>ROUND(IF(AV356=0, 0, AV194/AV356),5)</f>
        <v>4.7260000000000003E-2</v>
      </c>
      <c r="AX194" s="437">
        <v>868.22</v>
      </c>
      <c r="AY194" s="437">
        <v>446194.19</v>
      </c>
      <c r="AZ194" s="437">
        <v>406401.96</v>
      </c>
      <c r="BA194" s="456">
        <v>391</v>
      </c>
      <c r="BB194" s="457">
        <v>328390.40999999997</v>
      </c>
      <c r="BC194" s="458">
        <f>ROUND(IF(BB356=0, 0, BB194/BB356),5)</f>
        <v>2.3279999999999999E-2</v>
      </c>
      <c r="BD194" s="457">
        <v>839.87</v>
      </c>
      <c r="BE194" s="457">
        <v>177521.19</v>
      </c>
      <c r="BF194" s="457">
        <v>150869.22</v>
      </c>
      <c r="BG194" s="480">
        <v>200</v>
      </c>
      <c r="BH194" s="478">
        <v>175003.68</v>
      </c>
      <c r="BI194" s="479">
        <f>ROUND(IF(BH356=0, 0, BH194/BH356),5)</f>
        <v>1.8790000000000001E-2</v>
      </c>
      <c r="BJ194" s="478">
        <v>875.02</v>
      </c>
      <c r="BK194" s="478">
        <v>90675.09</v>
      </c>
      <c r="BL194" s="478">
        <v>84328.59</v>
      </c>
      <c r="BM194" s="291">
        <f t="shared" si="7"/>
        <v>5639</v>
      </c>
      <c r="BN194" s="6">
        <f t="shared" si="7"/>
        <v>4935228.62</v>
      </c>
      <c r="BO194" s="8">
        <f>ROUND(IF(BN356=0, 0, BN194/BN356),5)</f>
        <v>3.0429999999999999E-2</v>
      </c>
      <c r="BP194" s="6">
        <v>875.2</v>
      </c>
      <c r="BQ194" s="6">
        <f t="shared" si="8"/>
        <v>2375952.5</v>
      </c>
      <c r="BR194" s="6">
        <v>2559276.12</v>
      </c>
    </row>
    <row r="195" spans="1:70" x14ac:dyDescent="0.25">
      <c r="A195" s="2"/>
      <c r="B195" s="2"/>
      <c r="C195" s="2"/>
      <c r="D195" s="2" t="s">
        <v>538</v>
      </c>
      <c r="E195" s="298">
        <v>0</v>
      </c>
      <c r="F195" s="298">
        <v>0</v>
      </c>
      <c r="G195" s="299">
        <f>ROUND(IF(F356=0, 0, F195/F356),5)</f>
        <v>0</v>
      </c>
      <c r="H195" s="298">
        <v>0</v>
      </c>
      <c r="I195" s="298">
        <v>0</v>
      </c>
      <c r="J195" s="298">
        <v>0</v>
      </c>
      <c r="K195" s="317">
        <v>0</v>
      </c>
      <c r="L195" s="317">
        <v>0</v>
      </c>
      <c r="M195" s="318">
        <f>ROUND(IF(L356=0, 0, L195/L356),5)</f>
        <v>0</v>
      </c>
      <c r="N195" s="317">
        <v>0</v>
      </c>
      <c r="O195" s="317">
        <v>0</v>
      </c>
      <c r="P195" s="317">
        <v>0</v>
      </c>
      <c r="Q195" s="336">
        <v>0</v>
      </c>
      <c r="R195" s="337">
        <v>0</v>
      </c>
      <c r="S195" s="338">
        <f>ROUND(IF(R356=0, 0, R195/R356),5)</f>
        <v>0</v>
      </c>
      <c r="T195" s="337">
        <v>0</v>
      </c>
      <c r="U195" s="337">
        <v>425</v>
      </c>
      <c r="V195" s="337">
        <v>-425</v>
      </c>
      <c r="W195" s="358">
        <v>0</v>
      </c>
      <c r="X195" s="358">
        <v>0</v>
      </c>
      <c r="Y195" s="359">
        <f>ROUND(IF(X356=0, 0, X195/X356),5)</f>
        <v>0</v>
      </c>
      <c r="Z195" s="358">
        <v>0</v>
      </c>
      <c r="AA195" s="358">
        <v>0</v>
      </c>
      <c r="AB195" s="358">
        <v>0</v>
      </c>
      <c r="AC195" s="377">
        <v>0</v>
      </c>
      <c r="AD195" s="377">
        <v>0</v>
      </c>
      <c r="AE195" s="378">
        <f>ROUND(IF(AD356=0, 0, AD195/AD356),5)</f>
        <v>0</v>
      </c>
      <c r="AF195" s="377">
        <v>0</v>
      </c>
      <c r="AG195" s="377">
        <v>-524.24</v>
      </c>
      <c r="AH195" s="377">
        <v>524.24</v>
      </c>
      <c r="AI195" s="396">
        <v>0</v>
      </c>
      <c r="AJ195" s="396">
        <v>0</v>
      </c>
      <c r="AK195" s="397">
        <f>ROUND(IF(AJ356=0, 0, AJ195/AJ356),5)</f>
        <v>0</v>
      </c>
      <c r="AL195" s="396">
        <v>0</v>
      </c>
      <c r="AM195" s="396">
        <v>0</v>
      </c>
      <c r="AN195" s="396">
        <v>0</v>
      </c>
      <c r="AO195" s="415">
        <v>0</v>
      </c>
      <c r="AP195" s="416">
        <v>0</v>
      </c>
      <c r="AQ195" s="417">
        <f>ROUND(IF(AP356=0, 0, AP195/AP356),5)</f>
        <v>0</v>
      </c>
      <c r="AR195" s="416">
        <v>0</v>
      </c>
      <c r="AS195" s="416">
        <v>0</v>
      </c>
      <c r="AT195" s="416">
        <v>0</v>
      </c>
      <c r="AU195" s="437">
        <v>0</v>
      </c>
      <c r="AV195" s="437">
        <v>0</v>
      </c>
      <c r="AW195" s="438">
        <f>ROUND(IF(AV356=0, 0, AV195/AV356),5)</f>
        <v>0</v>
      </c>
      <c r="AX195" s="437">
        <v>0</v>
      </c>
      <c r="AY195" s="437">
        <v>0</v>
      </c>
      <c r="AZ195" s="437">
        <v>0</v>
      </c>
      <c r="BA195" s="456">
        <v>0</v>
      </c>
      <c r="BB195" s="457">
        <v>0</v>
      </c>
      <c r="BC195" s="458">
        <f>ROUND(IF(BB356=0, 0, BB195/BB356),5)</f>
        <v>0</v>
      </c>
      <c r="BD195" s="457">
        <v>0</v>
      </c>
      <c r="BE195" s="457">
        <v>0</v>
      </c>
      <c r="BF195" s="457">
        <v>0</v>
      </c>
      <c r="BG195" s="478">
        <v>0</v>
      </c>
      <c r="BH195" s="478">
        <v>0</v>
      </c>
      <c r="BI195" s="479">
        <f>ROUND(IF(BH356=0, 0, BH195/BH356),5)</f>
        <v>0</v>
      </c>
      <c r="BJ195" s="478">
        <v>0</v>
      </c>
      <c r="BK195" s="478">
        <v>0</v>
      </c>
      <c r="BL195" s="478">
        <v>0</v>
      </c>
      <c r="BM195" s="6">
        <f t="shared" si="7"/>
        <v>0</v>
      </c>
      <c r="BN195" s="6">
        <f t="shared" si="7"/>
        <v>0</v>
      </c>
      <c r="BO195" s="8">
        <f>ROUND(IF(BN356=0, 0, BN195/BN356),5)</f>
        <v>0</v>
      </c>
      <c r="BP195" s="6">
        <v>0</v>
      </c>
      <c r="BQ195" s="6">
        <f t="shared" si="8"/>
        <v>-99.24</v>
      </c>
      <c r="BR195" s="6">
        <v>99.24</v>
      </c>
    </row>
    <row r="196" spans="1:70" x14ac:dyDescent="0.25">
      <c r="A196" s="2"/>
      <c r="B196" s="2"/>
      <c r="C196" s="2"/>
      <c r="D196" s="2" t="s">
        <v>539</v>
      </c>
      <c r="E196" s="298">
        <v>0</v>
      </c>
      <c r="F196" s="298">
        <v>0</v>
      </c>
      <c r="G196" s="299">
        <f>ROUND(IF(F356=0, 0, F196/F356),5)</f>
        <v>0</v>
      </c>
      <c r="H196" s="298">
        <v>0</v>
      </c>
      <c r="I196" s="298">
        <v>0</v>
      </c>
      <c r="J196" s="298">
        <v>0</v>
      </c>
      <c r="K196" s="317">
        <v>0</v>
      </c>
      <c r="L196" s="317">
        <v>0</v>
      </c>
      <c r="M196" s="318">
        <f>ROUND(IF(L356=0, 0, L196/L356),5)</f>
        <v>0</v>
      </c>
      <c r="N196" s="317">
        <v>0</v>
      </c>
      <c r="O196" s="317">
        <v>0</v>
      </c>
      <c r="P196" s="317">
        <v>0</v>
      </c>
      <c r="Q196" s="336">
        <v>0</v>
      </c>
      <c r="R196" s="337">
        <v>0</v>
      </c>
      <c r="S196" s="338">
        <f>ROUND(IF(R356=0, 0, R196/R356),5)</f>
        <v>0</v>
      </c>
      <c r="T196" s="337">
        <v>0</v>
      </c>
      <c r="U196" s="337">
        <v>0</v>
      </c>
      <c r="V196" s="337">
        <v>0</v>
      </c>
      <c r="W196" s="358">
        <v>0</v>
      </c>
      <c r="X196" s="358">
        <v>0</v>
      </c>
      <c r="Y196" s="359">
        <f>ROUND(IF(X356=0, 0, X196/X356),5)</f>
        <v>0</v>
      </c>
      <c r="Z196" s="358">
        <v>0</v>
      </c>
      <c r="AA196" s="358">
        <v>0</v>
      </c>
      <c r="AB196" s="358">
        <v>0</v>
      </c>
      <c r="AC196" s="377">
        <v>0</v>
      </c>
      <c r="AD196" s="377">
        <v>0</v>
      </c>
      <c r="AE196" s="378">
        <f>ROUND(IF(AD356=0, 0, AD196/AD356),5)</f>
        <v>0</v>
      </c>
      <c r="AF196" s="377">
        <v>0</v>
      </c>
      <c r="AG196" s="377">
        <v>0</v>
      </c>
      <c r="AH196" s="377">
        <v>0</v>
      </c>
      <c r="AI196" s="396">
        <v>0</v>
      </c>
      <c r="AJ196" s="396">
        <v>0</v>
      </c>
      <c r="AK196" s="397">
        <f>ROUND(IF(AJ356=0, 0, AJ196/AJ356),5)</f>
        <v>0</v>
      </c>
      <c r="AL196" s="396">
        <v>0</v>
      </c>
      <c r="AM196" s="396">
        <v>0</v>
      </c>
      <c r="AN196" s="396">
        <v>0</v>
      </c>
      <c r="AO196" s="415">
        <v>0</v>
      </c>
      <c r="AP196" s="416">
        <v>0</v>
      </c>
      <c r="AQ196" s="417">
        <f>ROUND(IF(AP356=0, 0, AP196/AP356),5)</f>
        <v>0</v>
      </c>
      <c r="AR196" s="416">
        <v>0</v>
      </c>
      <c r="AS196" s="416">
        <v>0</v>
      </c>
      <c r="AT196" s="416">
        <v>0</v>
      </c>
      <c r="AU196" s="437">
        <v>0</v>
      </c>
      <c r="AV196" s="437">
        <v>0</v>
      </c>
      <c r="AW196" s="438">
        <f>ROUND(IF(AV356=0, 0, AV196/AV356),5)</f>
        <v>0</v>
      </c>
      <c r="AX196" s="437">
        <v>0</v>
      </c>
      <c r="AY196" s="437">
        <v>2.63</v>
      </c>
      <c r="AZ196" s="437">
        <v>-2.63</v>
      </c>
      <c r="BA196" s="456">
        <v>0</v>
      </c>
      <c r="BB196" s="457">
        <v>0</v>
      </c>
      <c r="BC196" s="458">
        <f>ROUND(IF(BB356=0, 0, BB196/BB356),5)</f>
        <v>0</v>
      </c>
      <c r="BD196" s="457">
        <v>0</v>
      </c>
      <c r="BE196" s="457">
        <v>0</v>
      </c>
      <c r="BF196" s="457">
        <v>0</v>
      </c>
      <c r="BG196" s="478">
        <v>0</v>
      </c>
      <c r="BH196" s="478">
        <v>0</v>
      </c>
      <c r="BI196" s="479">
        <f>ROUND(IF(BH356=0, 0, BH196/BH356),5)</f>
        <v>0</v>
      </c>
      <c r="BJ196" s="478">
        <v>0</v>
      </c>
      <c r="BK196" s="478">
        <v>0</v>
      </c>
      <c r="BL196" s="478">
        <v>0</v>
      </c>
      <c r="BM196" s="6">
        <f t="shared" si="7"/>
        <v>0</v>
      </c>
      <c r="BN196" s="6">
        <f t="shared" si="7"/>
        <v>0</v>
      </c>
      <c r="BO196" s="8">
        <f>ROUND(IF(BN356=0, 0, BN196/BN356),5)</f>
        <v>0</v>
      </c>
      <c r="BP196" s="6">
        <v>0</v>
      </c>
      <c r="BQ196" s="6">
        <f t="shared" si="8"/>
        <v>2.63</v>
      </c>
      <c r="BR196" s="6">
        <v>-2.63</v>
      </c>
    </row>
    <row r="197" spans="1:70" x14ac:dyDescent="0.25">
      <c r="A197" s="2"/>
      <c r="B197" s="2"/>
      <c r="C197" s="2"/>
      <c r="D197" s="2" t="s">
        <v>540</v>
      </c>
      <c r="E197" s="298">
        <v>0</v>
      </c>
      <c r="F197" s="298">
        <v>0</v>
      </c>
      <c r="G197" s="299">
        <f>ROUND(IF(F356=0, 0, F197/F356),5)</f>
        <v>0</v>
      </c>
      <c r="H197" s="298">
        <v>0</v>
      </c>
      <c r="I197" s="298">
        <v>0</v>
      </c>
      <c r="J197" s="298">
        <v>0</v>
      </c>
      <c r="K197" s="317">
        <v>0</v>
      </c>
      <c r="L197" s="317">
        <v>0</v>
      </c>
      <c r="M197" s="318">
        <f>ROUND(IF(L356=0, 0, L197/L356),5)</f>
        <v>0</v>
      </c>
      <c r="N197" s="317">
        <v>0</v>
      </c>
      <c r="O197" s="317">
        <v>0</v>
      </c>
      <c r="P197" s="317">
        <v>0</v>
      </c>
      <c r="Q197" s="336">
        <v>0</v>
      </c>
      <c r="R197" s="337">
        <v>0</v>
      </c>
      <c r="S197" s="338">
        <f>ROUND(IF(R356=0, 0, R197/R356),5)</f>
        <v>0</v>
      </c>
      <c r="T197" s="337">
        <v>0</v>
      </c>
      <c r="U197" s="337">
        <v>0</v>
      </c>
      <c r="V197" s="337">
        <v>0</v>
      </c>
      <c r="W197" s="358">
        <v>0</v>
      </c>
      <c r="X197" s="358">
        <v>0</v>
      </c>
      <c r="Y197" s="359">
        <f>ROUND(IF(X356=0, 0, X197/X356),5)</f>
        <v>0</v>
      </c>
      <c r="Z197" s="358">
        <v>0</v>
      </c>
      <c r="AA197" s="358">
        <v>0</v>
      </c>
      <c r="AB197" s="358">
        <v>0</v>
      </c>
      <c r="AC197" s="379">
        <v>1</v>
      </c>
      <c r="AD197" s="377">
        <v>350</v>
      </c>
      <c r="AE197" s="378">
        <f>ROUND(IF(AD356=0, 0, AD197/AD356),5)</f>
        <v>2.0000000000000002E-5</v>
      </c>
      <c r="AF197" s="377">
        <v>350</v>
      </c>
      <c r="AG197" s="377">
        <v>34.76</v>
      </c>
      <c r="AH197" s="377">
        <v>315.24</v>
      </c>
      <c r="AI197" s="396">
        <v>0</v>
      </c>
      <c r="AJ197" s="396">
        <v>0</v>
      </c>
      <c r="AK197" s="397">
        <f>ROUND(IF(AJ356=0, 0, AJ197/AJ356),5)</f>
        <v>0</v>
      </c>
      <c r="AL197" s="396">
        <v>0</v>
      </c>
      <c r="AM197" s="396">
        <v>0</v>
      </c>
      <c r="AN197" s="396">
        <v>0</v>
      </c>
      <c r="AO197" s="415">
        <v>0</v>
      </c>
      <c r="AP197" s="416">
        <v>0</v>
      </c>
      <c r="AQ197" s="417">
        <f>ROUND(IF(AP356=0, 0, AP197/AP356),5)</f>
        <v>0</v>
      </c>
      <c r="AR197" s="416">
        <v>0</v>
      </c>
      <c r="AS197" s="416">
        <v>0</v>
      </c>
      <c r="AT197" s="416">
        <v>0</v>
      </c>
      <c r="AU197" s="437">
        <v>0</v>
      </c>
      <c r="AV197" s="437">
        <v>0</v>
      </c>
      <c r="AW197" s="438">
        <f>ROUND(IF(AV356=0, 0, AV197/AV356),5)</f>
        <v>0</v>
      </c>
      <c r="AX197" s="437">
        <v>0</v>
      </c>
      <c r="AY197" s="437">
        <v>0</v>
      </c>
      <c r="AZ197" s="437">
        <v>0</v>
      </c>
      <c r="BA197" s="456">
        <v>0</v>
      </c>
      <c r="BB197" s="457">
        <v>0</v>
      </c>
      <c r="BC197" s="458">
        <f>ROUND(IF(BB356=0, 0, BB197/BB356),5)</f>
        <v>0</v>
      </c>
      <c r="BD197" s="457">
        <v>0</v>
      </c>
      <c r="BE197" s="457">
        <v>0</v>
      </c>
      <c r="BF197" s="457">
        <v>0</v>
      </c>
      <c r="BG197" s="478">
        <v>0</v>
      </c>
      <c r="BH197" s="478">
        <v>0</v>
      </c>
      <c r="BI197" s="479">
        <f>ROUND(IF(BH356=0, 0, BH197/BH356),5)</f>
        <v>0</v>
      </c>
      <c r="BJ197" s="478">
        <v>0</v>
      </c>
      <c r="BK197" s="478">
        <v>0</v>
      </c>
      <c r="BL197" s="478">
        <v>0</v>
      </c>
      <c r="BM197" s="6">
        <f t="shared" si="7"/>
        <v>1</v>
      </c>
      <c r="BN197" s="6">
        <f t="shared" si="7"/>
        <v>350</v>
      </c>
      <c r="BO197" s="8">
        <f>ROUND(IF(BN356=0, 0, BN197/BN356),5)</f>
        <v>0</v>
      </c>
      <c r="BP197" s="6">
        <v>350</v>
      </c>
      <c r="BQ197" s="6">
        <f t="shared" si="8"/>
        <v>34.76</v>
      </c>
      <c r="BR197" s="6">
        <v>315.24</v>
      </c>
    </row>
    <row r="198" spans="1:70" x14ac:dyDescent="0.25">
      <c r="A198" s="2"/>
      <c r="B198" s="2"/>
      <c r="C198" s="2"/>
      <c r="D198" s="2" t="s">
        <v>170</v>
      </c>
      <c r="E198" s="300">
        <v>15</v>
      </c>
      <c r="F198" s="298">
        <v>5625</v>
      </c>
      <c r="G198" s="299">
        <f>ROUND(IF(F356=0, 0, F198/F356),5)</f>
        <v>3.3E-4</v>
      </c>
      <c r="H198" s="298">
        <v>375</v>
      </c>
      <c r="I198" s="298">
        <v>11679.83</v>
      </c>
      <c r="J198" s="298">
        <v>-6054.83</v>
      </c>
      <c r="K198" s="317">
        <v>0</v>
      </c>
      <c r="L198" s="317">
        <v>0</v>
      </c>
      <c r="M198" s="318">
        <f>ROUND(IF(L356=0, 0, L198/L356),5)</f>
        <v>0</v>
      </c>
      <c r="N198" s="317">
        <v>0</v>
      </c>
      <c r="O198" s="317">
        <v>0</v>
      </c>
      <c r="P198" s="317">
        <v>0</v>
      </c>
      <c r="Q198" s="336">
        <v>0</v>
      </c>
      <c r="R198" s="337">
        <v>0</v>
      </c>
      <c r="S198" s="338">
        <f>ROUND(IF(R356=0, 0, R198/R356),5)</f>
        <v>0</v>
      </c>
      <c r="T198" s="337">
        <v>0</v>
      </c>
      <c r="U198" s="337">
        <v>-2449.23</v>
      </c>
      <c r="V198" s="337">
        <v>2449.23</v>
      </c>
      <c r="W198" s="358">
        <v>0</v>
      </c>
      <c r="X198" s="358">
        <v>0</v>
      </c>
      <c r="Y198" s="359">
        <f>ROUND(IF(X356=0, 0, X198/X356),5)</f>
        <v>0</v>
      </c>
      <c r="Z198" s="358">
        <v>0</v>
      </c>
      <c r="AA198" s="358">
        <v>0</v>
      </c>
      <c r="AB198" s="358">
        <v>0</v>
      </c>
      <c r="AC198" s="377">
        <v>0</v>
      </c>
      <c r="AD198" s="377">
        <v>0</v>
      </c>
      <c r="AE198" s="378">
        <f>ROUND(IF(AD356=0, 0, AD198/AD356),5)</f>
        <v>0</v>
      </c>
      <c r="AF198" s="377">
        <v>0</v>
      </c>
      <c r="AG198" s="377">
        <v>0</v>
      </c>
      <c r="AH198" s="377">
        <v>0</v>
      </c>
      <c r="AI198" s="396">
        <v>0</v>
      </c>
      <c r="AJ198" s="396">
        <v>0</v>
      </c>
      <c r="AK198" s="397">
        <f>ROUND(IF(AJ356=0, 0, AJ198/AJ356),5)</f>
        <v>0</v>
      </c>
      <c r="AL198" s="396">
        <v>0</v>
      </c>
      <c r="AM198" s="396">
        <v>0</v>
      </c>
      <c r="AN198" s="396">
        <v>0</v>
      </c>
      <c r="AO198" s="415">
        <v>0</v>
      </c>
      <c r="AP198" s="416">
        <v>0</v>
      </c>
      <c r="AQ198" s="417">
        <f>ROUND(IF(AP356=0, 0, AP198/AP356),5)</f>
        <v>0</v>
      </c>
      <c r="AR198" s="416">
        <v>0</v>
      </c>
      <c r="AS198" s="416">
        <v>0</v>
      </c>
      <c r="AT198" s="416">
        <v>0</v>
      </c>
      <c r="AU198" s="437">
        <v>0</v>
      </c>
      <c r="AV198" s="437">
        <v>0</v>
      </c>
      <c r="AW198" s="438">
        <f>ROUND(IF(AV356=0, 0, AV198/AV356),5)</f>
        <v>0</v>
      </c>
      <c r="AX198" s="437">
        <v>0</v>
      </c>
      <c r="AY198" s="437">
        <v>0</v>
      </c>
      <c r="AZ198" s="437">
        <v>0</v>
      </c>
      <c r="BA198" s="456">
        <v>0</v>
      </c>
      <c r="BB198" s="457">
        <v>0</v>
      </c>
      <c r="BC198" s="458">
        <f>ROUND(IF(BB356=0, 0, BB198/BB356),5)</f>
        <v>0</v>
      </c>
      <c r="BD198" s="457">
        <v>0</v>
      </c>
      <c r="BE198" s="457">
        <v>0</v>
      </c>
      <c r="BF198" s="457">
        <v>0</v>
      </c>
      <c r="BG198" s="478">
        <v>0</v>
      </c>
      <c r="BH198" s="478">
        <v>0</v>
      </c>
      <c r="BI198" s="479">
        <f>ROUND(IF(BH356=0, 0, BH198/BH356),5)</f>
        <v>0</v>
      </c>
      <c r="BJ198" s="478">
        <v>0</v>
      </c>
      <c r="BK198" s="478">
        <v>0</v>
      </c>
      <c r="BL198" s="478">
        <v>0</v>
      </c>
      <c r="BM198" s="6">
        <f t="shared" si="7"/>
        <v>15</v>
      </c>
      <c r="BN198" s="6">
        <f t="shared" si="7"/>
        <v>5625</v>
      </c>
      <c r="BO198" s="8">
        <f>ROUND(IF(BN356=0, 0, BN198/BN356),5)</f>
        <v>3.0000000000000001E-5</v>
      </c>
      <c r="BP198" s="6">
        <v>375</v>
      </c>
      <c r="BQ198" s="6">
        <f t="shared" si="8"/>
        <v>9230.6</v>
      </c>
      <c r="BR198" s="6">
        <v>-3605.6</v>
      </c>
    </row>
    <row r="199" spans="1:70" x14ac:dyDescent="0.25">
      <c r="A199" s="2"/>
      <c r="B199" s="2"/>
      <c r="C199" s="2"/>
      <c r="D199" s="2" t="s">
        <v>541</v>
      </c>
      <c r="E199" s="298">
        <v>0</v>
      </c>
      <c r="F199" s="298">
        <v>0</v>
      </c>
      <c r="G199" s="299">
        <f>ROUND(IF(F356=0, 0, F199/F356),5)</f>
        <v>0</v>
      </c>
      <c r="H199" s="298">
        <v>0</v>
      </c>
      <c r="I199" s="298">
        <v>0</v>
      </c>
      <c r="J199" s="298">
        <v>0</v>
      </c>
      <c r="K199" s="317">
        <v>0</v>
      </c>
      <c r="L199" s="317">
        <v>0</v>
      </c>
      <c r="M199" s="318">
        <f>ROUND(IF(L356=0, 0, L199/L356),5)</f>
        <v>0</v>
      </c>
      <c r="N199" s="317">
        <v>0</v>
      </c>
      <c r="O199" s="317">
        <v>0</v>
      </c>
      <c r="P199" s="317">
        <v>0</v>
      </c>
      <c r="Q199" s="336">
        <v>0</v>
      </c>
      <c r="R199" s="337">
        <v>0</v>
      </c>
      <c r="S199" s="338">
        <f>ROUND(IF(R356=0, 0, R199/R356),5)</f>
        <v>0</v>
      </c>
      <c r="T199" s="337">
        <v>0</v>
      </c>
      <c r="U199" s="337">
        <v>0</v>
      </c>
      <c r="V199" s="337">
        <v>0</v>
      </c>
      <c r="W199" s="360">
        <v>5</v>
      </c>
      <c r="X199" s="358">
        <v>4482.28</v>
      </c>
      <c r="Y199" s="359">
        <f>ROUND(IF(X356=0, 0, X199/X356),5)</f>
        <v>2.5999999999999998E-4</v>
      </c>
      <c r="Z199" s="358">
        <v>896.46</v>
      </c>
      <c r="AA199" s="358">
        <v>283.43</v>
      </c>
      <c r="AB199" s="358">
        <v>4198.8500000000004</v>
      </c>
      <c r="AC199" s="377">
        <v>0</v>
      </c>
      <c r="AD199" s="377">
        <v>0</v>
      </c>
      <c r="AE199" s="378">
        <f>ROUND(IF(AD356=0, 0, AD199/AD356),5)</f>
        <v>0</v>
      </c>
      <c r="AF199" s="377">
        <v>0</v>
      </c>
      <c r="AG199" s="377">
        <v>0</v>
      </c>
      <c r="AH199" s="377">
        <v>0</v>
      </c>
      <c r="AI199" s="398">
        <v>10</v>
      </c>
      <c r="AJ199" s="396">
        <v>3137.56</v>
      </c>
      <c r="AK199" s="397">
        <f>ROUND(IF(AJ356=0, 0, AJ199/AJ356),5)</f>
        <v>1.7000000000000001E-4</v>
      </c>
      <c r="AL199" s="396">
        <v>313.76</v>
      </c>
      <c r="AM199" s="396">
        <v>682.7</v>
      </c>
      <c r="AN199" s="396">
        <v>2454.86</v>
      </c>
      <c r="AO199" s="415">
        <v>20</v>
      </c>
      <c r="AP199" s="416">
        <v>6085.18</v>
      </c>
      <c r="AQ199" s="417">
        <f>ROUND(IF(AP356=0, 0, AP199/AP356),5)</f>
        <v>2.9999999999999997E-4</v>
      </c>
      <c r="AR199" s="416">
        <v>304.26</v>
      </c>
      <c r="AS199" s="416">
        <v>1365.4</v>
      </c>
      <c r="AT199" s="416">
        <v>4719.78</v>
      </c>
      <c r="AU199" s="439">
        <v>10</v>
      </c>
      <c r="AV199" s="437">
        <v>3131.83</v>
      </c>
      <c r="AW199" s="438">
        <f>ROUND(IF(AV356=0, 0, AV199/AV356),5)</f>
        <v>1.7000000000000001E-4</v>
      </c>
      <c r="AX199" s="437">
        <v>313.18</v>
      </c>
      <c r="AY199" s="437">
        <v>682.7</v>
      </c>
      <c r="AZ199" s="437">
        <v>2449.13</v>
      </c>
      <c r="BA199" s="456">
        <v>14</v>
      </c>
      <c r="BB199" s="457">
        <v>4378.7299999999996</v>
      </c>
      <c r="BC199" s="458">
        <f>ROUND(IF(BB356=0, 0, BB199/BB356),5)</f>
        <v>3.1E-4</v>
      </c>
      <c r="BD199" s="457">
        <v>312.77</v>
      </c>
      <c r="BE199" s="457">
        <v>955.79</v>
      </c>
      <c r="BF199" s="457">
        <v>3422.94</v>
      </c>
      <c r="BG199" s="478">
        <v>0</v>
      </c>
      <c r="BH199" s="478">
        <v>0</v>
      </c>
      <c r="BI199" s="479">
        <f>ROUND(IF(BH356=0, 0, BH199/BH356),5)</f>
        <v>0</v>
      </c>
      <c r="BJ199" s="478">
        <v>0</v>
      </c>
      <c r="BK199" s="478">
        <v>0</v>
      </c>
      <c r="BL199" s="478">
        <v>0</v>
      </c>
      <c r="BM199" s="6">
        <f t="shared" si="7"/>
        <v>59</v>
      </c>
      <c r="BN199" s="6">
        <f t="shared" si="7"/>
        <v>21215.58</v>
      </c>
      <c r="BO199" s="8">
        <f>ROUND(IF(BN356=0, 0, BN199/BN356),5)</f>
        <v>1.2999999999999999E-4</v>
      </c>
      <c r="BP199" s="6">
        <v>359.59</v>
      </c>
      <c r="BQ199" s="6">
        <f t="shared" si="8"/>
        <v>3970.02</v>
      </c>
      <c r="BR199" s="6">
        <v>17245.560000000001</v>
      </c>
    </row>
    <row r="200" spans="1:70" x14ac:dyDescent="0.25">
      <c r="A200" s="2"/>
      <c r="B200" s="2"/>
      <c r="C200" s="2"/>
      <c r="D200" s="2" t="s">
        <v>171</v>
      </c>
      <c r="E200" s="298">
        <v>0</v>
      </c>
      <c r="F200" s="298">
        <v>0</v>
      </c>
      <c r="G200" s="299">
        <f>ROUND(IF(F356=0, 0, F200/F356),5)</f>
        <v>0</v>
      </c>
      <c r="H200" s="298">
        <v>0</v>
      </c>
      <c r="I200" s="298">
        <v>0</v>
      </c>
      <c r="J200" s="298">
        <v>0</v>
      </c>
      <c r="K200" s="317">
        <v>0</v>
      </c>
      <c r="L200" s="317">
        <v>0</v>
      </c>
      <c r="M200" s="318">
        <f>ROUND(IF(L356=0, 0, L200/L356),5)</f>
        <v>0</v>
      </c>
      <c r="N200" s="317">
        <v>0</v>
      </c>
      <c r="O200" s="317">
        <v>0</v>
      </c>
      <c r="P200" s="317">
        <v>0</v>
      </c>
      <c r="Q200" s="336">
        <v>0</v>
      </c>
      <c r="R200" s="337">
        <v>0</v>
      </c>
      <c r="S200" s="338">
        <f>ROUND(IF(R356=0, 0, R200/R356),5)</f>
        <v>0</v>
      </c>
      <c r="T200" s="337">
        <v>0</v>
      </c>
      <c r="U200" s="337">
        <v>0</v>
      </c>
      <c r="V200" s="337">
        <v>0</v>
      </c>
      <c r="W200" s="358">
        <v>0</v>
      </c>
      <c r="X200" s="358">
        <v>0</v>
      </c>
      <c r="Y200" s="359">
        <f>ROUND(IF(X356=0, 0, X200/X356),5)</f>
        <v>0</v>
      </c>
      <c r="Z200" s="358">
        <v>0</v>
      </c>
      <c r="AA200" s="358">
        <v>0</v>
      </c>
      <c r="AB200" s="358">
        <v>0</v>
      </c>
      <c r="AC200" s="377">
        <v>0</v>
      </c>
      <c r="AD200" s="377">
        <v>0</v>
      </c>
      <c r="AE200" s="378">
        <f>ROUND(IF(AD356=0, 0, AD200/AD356),5)</f>
        <v>0</v>
      </c>
      <c r="AF200" s="377">
        <v>0</v>
      </c>
      <c r="AG200" s="377">
        <v>0</v>
      </c>
      <c r="AH200" s="377">
        <v>0</v>
      </c>
      <c r="AI200" s="396">
        <v>0</v>
      </c>
      <c r="AJ200" s="396">
        <v>0</v>
      </c>
      <c r="AK200" s="397">
        <f>ROUND(IF(AJ356=0, 0, AJ200/AJ356),5)</f>
        <v>0</v>
      </c>
      <c r="AL200" s="396">
        <v>0</v>
      </c>
      <c r="AM200" s="396">
        <v>0</v>
      </c>
      <c r="AN200" s="396">
        <v>0</v>
      </c>
      <c r="AO200" s="415">
        <v>0</v>
      </c>
      <c r="AP200" s="416">
        <v>0</v>
      </c>
      <c r="AQ200" s="417">
        <f>ROUND(IF(AP356=0, 0, AP200/AP356),5)</f>
        <v>0</v>
      </c>
      <c r="AR200" s="416">
        <v>0</v>
      </c>
      <c r="AS200" s="416">
        <v>0</v>
      </c>
      <c r="AT200" s="416">
        <v>0</v>
      </c>
      <c r="AU200" s="437">
        <v>0</v>
      </c>
      <c r="AV200" s="437">
        <v>0</v>
      </c>
      <c r="AW200" s="438">
        <f>ROUND(IF(AV356=0, 0, AV200/AV356),5)</f>
        <v>0</v>
      </c>
      <c r="AX200" s="437">
        <v>0</v>
      </c>
      <c r="AY200" s="437">
        <v>0</v>
      </c>
      <c r="AZ200" s="437">
        <v>0</v>
      </c>
      <c r="BA200" s="456">
        <v>14</v>
      </c>
      <c r="BB200" s="457">
        <v>4395.5600000000004</v>
      </c>
      <c r="BC200" s="458">
        <f>ROUND(IF(BB356=0, 0, BB200/BB356),5)</f>
        <v>3.1E-4</v>
      </c>
      <c r="BD200" s="457">
        <v>313.97000000000003</v>
      </c>
      <c r="BE200" s="457">
        <v>840</v>
      </c>
      <c r="BF200" s="457">
        <v>3555.56</v>
      </c>
      <c r="BG200" s="478">
        <v>0</v>
      </c>
      <c r="BH200" s="478">
        <v>0</v>
      </c>
      <c r="BI200" s="479">
        <f>ROUND(IF(BH356=0, 0, BH200/BH356),5)</f>
        <v>0</v>
      </c>
      <c r="BJ200" s="478">
        <v>0</v>
      </c>
      <c r="BK200" s="478">
        <v>0</v>
      </c>
      <c r="BL200" s="478">
        <v>0</v>
      </c>
      <c r="BM200" s="6">
        <f t="shared" si="7"/>
        <v>14</v>
      </c>
      <c r="BN200" s="6">
        <f t="shared" si="7"/>
        <v>4395.5600000000004</v>
      </c>
      <c r="BO200" s="8">
        <f>ROUND(IF(BN356=0, 0, BN200/BN356),5)</f>
        <v>3.0000000000000001E-5</v>
      </c>
      <c r="BP200" s="6">
        <v>313.97000000000003</v>
      </c>
      <c r="BQ200" s="6">
        <f t="shared" si="8"/>
        <v>840</v>
      </c>
      <c r="BR200" s="6">
        <v>3555.56</v>
      </c>
    </row>
    <row r="201" spans="1:70" x14ac:dyDescent="0.25">
      <c r="A201" s="2"/>
      <c r="B201" s="2"/>
      <c r="C201" s="2"/>
      <c r="D201" s="2" t="s">
        <v>172</v>
      </c>
      <c r="E201" s="298">
        <v>0</v>
      </c>
      <c r="F201" s="298">
        <v>0</v>
      </c>
      <c r="G201" s="299">
        <f>ROUND(IF(F356=0, 0, F201/F356),5)</f>
        <v>0</v>
      </c>
      <c r="H201" s="298">
        <v>0</v>
      </c>
      <c r="I201" s="298">
        <v>0</v>
      </c>
      <c r="J201" s="298">
        <v>0</v>
      </c>
      <c r="K201" s="317">
        <v>0</v>
      </c>
      <c r="L201" s="317">
        <v>0</v>
      </c>
      <c r="M201" s="318">
        <f>ROUND(IF(L356=0, 0, L201/L356),5)</f>
        <v>0</v>
      </c>
      <c r="N201" s="317">
        <v>0</v>
      </c>
      <c r="O201" s="317">
        <v>0</v>
      </c>
      <c r="P201" s="317">
        <v>0</v>
      </c>
      <c r="Q201" s="336">
        <v>7</v>
      </c>
      <c r="R201" s="337">
        <v>3674.14</v>
      </c>
      <c r="S201" s="338">
        <f>ROUND(IF(R356=0, 0, R201/R356),5)</f>
        <v>1.8000000000000001E-4</v>
      </c>
      <c r="T201" s="337">
        <v>524.88</v>
      </c>
      <c r="U201" s="337">
        <v>700</v>
      </c>
      <c r="V201" s="337">
        <v>2974.14</v>
      </c>
      <c r="W201" s="358">
        <v>0</v>
      </c>
      <c r="X201" s="358">
        <v>0</v>
      </c>
      <c r="Y201" s="359">
        <f>ROUND(IF(X356=0, 0, X201/X356),5)</f>
        <v>0</v>
      </c>
      <c r="Z201" s="358">
        <v>0</v>
      </c>
      <c r="AA201" s="358">
        <v>0</v>
      </c>
      <c r="AB201" s="358">
        <v>0</v>
      </c>
      <c r="AC201" s="377">
        <v>0</v>
      </c>
      <c r="AD201" s="377">
        <v>0</v>
      </c>
      <c r="AE201" s="378">
        <f>ROUND(IF(AD356=0, 0, AD201/AD356),5)</f>
        <v>0</v>
      </c>
      <c r="AF201" s="377">
        <v>0</v>
      </c>
      <c r="AG201" s="377">
        <v>0</v>
      </c>
      <c r="AH201" s="377">
        <v>0</v>
      </c>
      <c r="AI201" s="396">
        <v>0</v>
      </c>
      <c r="AJ201" s="396">
        <v>0</v>
      </c>
      <c r="AK201" s="397">
        <f>ROUND(IF(AJ356=0, 0, AJ201/AJ356),5)</f>
        <v>0</v>
      </c>
      <c r="AL201" s="396">
        <v>0</v>
      </c>
      <c r="AM201" s="396">
        <v>0</v>
      </c>
      <c r="AN201" s="396">
        <v>0</v>
      </c>
      <c r="AO201" s="415">
        <v>0</v>
      </c>
      <c r="AP201" s="416">
        <v>0</v>
      </c>
      <c r="AQ201" s="417">
        <f>ROUND(IF(AP356=0, 0, AP201/AP356),5)</f>
        <v>0</v>
      </c>
      <c r="AR201" s="416">
        <v>0</v>
      </c>
      <c r="AS201" s="416">
        <v>0</v>
      </c>
      <c r="AT201" s="416">
        <v>0</v>
      </c>
      <c r="AU201" s="437">
        <v>0</v>
      </c>
      <c r="AV201" s="437">
        <v>0</v>
      </c>
      <c r="AW201" s="438">
        <f>ROUND(IF(AV356=0, 0, AV201/AV356),5)</f>
        <v>0</v>
      </c>
      <c r="AX201" s="437">
        <v>0</v>
      </c>
      <c r="AY201" s="437">
        <v>0</v>
      </c>
      <c r="AZ201" s="437">
        <v>0</v>
      </c>
      <c r="BA201" s="456">
        <v>0</v>
      </c>
      <c r="BB201" s="457">
        <v>0</v>
      </c>
      <c r="BC201" s="458">
        <f>ROUND(IF(BB356=0, 0, BB201/BB356),5)</f>
        <v>0</v>
      </c>
      <c r="BD201" s="457">
        <v>0</v>
      </c>
      <c r="BE201" s="457">
        <v>0</v>
      </c>
      <c r="BF201" s="457">
        <v>0</v>
      </c>
      <c r="BG201" s="478">
        <v>0</v>
      </c>
      <c r="BH201" s="478">
        <v>0</v>
      </c>
      <c r="BI201" s="479">
        <f>ROUND(IF(BH356=0, 0, BH201/BH356),5)</f>
        <v>0</v>
      </c>
      <c r="BJ201" s="478">
        <v>0</v>
      </c>
      <c r="BK201" s="478">
        <v>0</v>
      </c>
      <c r="BL201" s="478">
        <v>0</v>
      </c>
      <c r="BM201" s="6">
        <f t="shared" si="7"/>
        <v>7</v>
      </c>
      <c r="BN201" s="6">
        <f t="shared" si="7"/>
        <v>3674.14</v>
      </c>
      <c r="BO201" s="8">
        <f>ROUND(IF(BN356=0, 0, BN201/BN356),5)</f>
        <v>2.0000000000000002E-5</v>
      </c>
      <c r="BP201" s="6">
        <v>524.88</v>
      </c>
      <c r="BQ201" s="6">
        <f t="shared" si="8"/>
        <v>700</v>
      </c>
      <c r="BR201" s="6">
        <v>2974.14</v>
      </c>
    </row>
    <row r="202" spans="1:70" x14ac:dyDescent="0.25">
      <c r="A202" s="2"/>
      <c r="B202" s="2"/>
      <c r="C202" s="2"/>
      <c r="D202" s="2" t="s">
        <v>173</v>
      </c>
      <c r="E202" s="298">
        <v>0</v>
      </c>
      <c r="F202" s="298">
        <v>0</v>
      </c>
      <c r="G202" s="299">
        <f>ROUND(IF(F356=0, 0, F202/F356),5)</f>
        <v>0</v>
      </c>
      <c r="H202" s="298">
        <v>0</v>
      </c>
      <c r="I202" s="298">
        <v>0</v>
      </c>
      <c r="J202" s="298">
        <v>0</v>
      </c>
      <c r="K202" s="317">
        <v>0</v>
      </c>
      <c r="L202" s="317">
        <v>0</v>
      </c>
      <c r="M202" s="318">
        <f>ROUND(IF(L356=0, 0, L202/L356),5)</f>
        <v>0</v>
      </c>
      <c r="N202" s="317">
        <v>0</v>
      </c>
      <c r="O202" s="317">
        <v>0</v>
      </c>
      <c r="P202" s="317">
        <v>0</v>
      </c>
      <c r="Q202" s="336">
        <v>0</v>
      </c>
      <c r="R202" s="337">
        <v>0</v>
      </c>
      <c r="S202" s="338">
        <f>ROUND(IF(R356=0, 0, R202/R356),5)</f>
        <v>0</v>
      </c>
      <c r="T202" s="337">
        <v>0</v>
      </c>
      <c r="U202" s="337">
        <v>0</v>
      </c>
      <c r="V202" s="337">
        <v>0</v>
      </c>
      <c r="W202" s="360">
        <v>11</v>
      </c>
      <c r="X202" s="358">
        <v>4008.33</v>
      </c>
      <c r="Y202" s="359">
        <f>ROUND(IF(X356=0, 0, X202/X356),5)</f>
        <v>2.3000000000000001E-4</v>
      </c>
      <c r="Z202" s="358">
        <v>364.39</v>
      </c>
      <c r="AA202" s="358">
        <v>1169.6099999999999</v>
      </c>
      <c r="AB202" s="358">
        <v>2838.72</v>
      </c>
      <c r="AC202" s="379">
        <v>29</v>
      </c>
      <c r="AD202" s="377">
        <v>10900.92</v>
      </c>
      <c r="AE202" s="378">
        <f>ROUND(IF(AD356=0, 0, AD202/AD356),5)</f>
        <v>6.7000000000000002E-4</v>
      </c>
      <c r="AF202" s="377">
        <v>375.89</v>
      </c>
      <c r="AG202" s="377">
        <v>2929.51</v>
      </c>
      <c r="AH202" s="377">
        <v>7971.41</v>
      </c>
      <c r="AI202" s="398">
        <v>22</v>
      </c>
      <c r="AJ202" s="396">
        <v>5519.46</v>
      </c>
      <c r="AK202" s="397">
        <f>ROUND(IF(AJ356=0, 0, AJ202/AJ356),5)</f>
        <v>2.9E-4</v>
      </c>
      <c r="AL202" s="396">
        <v>250.88</v>
      </c>
      <c r="AM202" s="396">
        <v>2070.2399999999998</v>
      </c>
      <c r="AN202" s="396">
        <v>3449.22</v>
      </c>
      <c r="AO202" s="415">
        <v>55</v>
      </c>
      <c r="AP202" s="416">
        <v>20746.11</v>
      </c>
      <c r="AQ202" s="417">
        <f>ROUND(IF(AP356=0, 0, AP202/AP356),5)</f>
        <v>1.0300000000000001E-3</v>
      </c>
      <c r="AR202" s="416">
        <v>377.2</v>
      </c>
      <c r="AS202" s="416">
        <v>4825.2700000000004</v>
      </c>
      <c r="AT202" s="416">
        <v>15920.84</v>
      </c>
      <c r="AU202" s="439">
        <v>26</v>
      </c>
      <c r="AV202" s="437">
        <v>11578.12</v>
      </c>
      <c r="AW202" s="438">
        <f>ROUND(IF(AV356=0, 0, AV202/AV356),5)</f>
        <v>6.4000000000000005E-4</v>
      </c>
      <c r="AX202" s="437">
        <v>445.31</v>
      </c>
      <c r="AY202" s="437">
        <v>2264.08</v>
      </c>
      <c r="AZ202" s="437">
        <v>9314.0400000000009</v>
      </c>
      <c r="BA202" s="456">
        <v>97</v>
      </c>
      <c r="BB202" s="457">
        <v>43741.05</v>
      </c>
      <c r="BC202" s="458">
        <f>ROUND(IF(BB356=0, 0, BB202/BB356),5)</f>
        <v>3.0999999999999999E-3</v>
      </c>
      <c r="BD202" s="457">
        <v>450.94</v>
      </c>
      <c r="BE202" s="457">
        <v>8490.6</v>
      </c>
      <c r="BF202" s="457">
        <v>35250.449999999997</v>
      </c>
      <c r="BG202" s="480">
        <v>0</v>
      </c>
      <c r="BH202" s="478">
        <v>0</v>
      </c>
      <c r="BI202" s="479">
        <f>ROUND(IF(BH356=0, 0, BH202/BH356),5)</f>
        <v>0</v>
      </c>
      <c r="BJ202" s="478">
        <v>0</v>
      </c>
      <c r="BK202" s="478">
        <v>0</v>
      </c>
      <c r="BL202" s="478">
        <v>0</v>
      </c>
      <c r="BM202" s="6">
        <f t="shared" si="7"/>
        <v>240</v>
      </c>
      <c r="BN202" s="6">
        <f t="shared" si="7"/>
        <v>96493.99</v>
      </c>
      <c r="BO202" s="8">
        <f>ROUND(IF(BN356=0, 0, BN202/BN356),5)</f>
        <v>5.9000000000000003E-4</v>
      </c>
      <c r="BP202" s="6">
        <v>402.06</v>
      </c>
      <c r="BQ202" s="6">
        <f t="shared" si="8"/>
        <v>21749.31</v>
      </c>
      <c r="BR202" s="6">
        <v>74744.679999999993</v>
      </c>
    </row>
    <row r="203" spans="1:70" x14ac:dyDescent="0.25">
      <c r="A203" s="2"/>
      <c r="B203" s="2"/>
      <c r="C203" s="2"/>
      <c r="D203" s="2" t="s">
        <v>174</v>
      </c>
      <c r="E203" s="300">
        <v>5</v>
      </c>
      <c r="F203" s="298">
        <v>656.51</v>
      </c>
      <c r="G203" s="299">
        <f>ROUND(IF(F356=0, 0, F203/F356),5)</f>
        <v>4.0000000000000003E-5</v>
      </c>
      <c r="H203" s="298">
        <v>131.30000000000001</v>
      </c>
      <c r="I203" s="298">
        <v>458.33</v>
      </c>
      <c r="J203" s="298">
        <v>198.18</v>
      </c>
      <c r="K203" s="317">
        <v>0</v>
      </c>
      <c r="L203" s="317">
        <v>0</v>
      </c>
      <c r="M203" s="318">
        <f>ROUND(IF(L356=0, 0, L203/L356),5)</f>
        <v>0</v>
      </c>
      <c r="N203" s="317">
        <v>0</v>
      </c>
      <c r="O203" s="317">
        <v>0</v>
      </c>
      <c r="P203" s="317">
        <v>0</v>
      </c>
      <c r="Q203" s="336">
        <v>0</v>
      </c>
      <c r="R203" s="337">
        <v>0</v>
      </c>
      <c r="S203" s="338">
        <f>ROUND(IF(R356=0, 0, R203/R356),5)</f>
        <v>0</v>
      </c>
      <c r="T203" s="337">
        <v>0</v>
      </c>
      <c r="U203" s="337">
        <v>0</v>
      </c>
      <c r="V203" s="337">
        <v>0</v>
      </c>
      <c r="W203" s="358">
        <v>0</v>
      </c>
      <c r="X203" s="358">
        <v>0</v>
      </c>
      <c r="Y203" s="359">
        <f>ROUND(IF(X356=0, 0, X203/X356),5)</f>
        <v>0</v>
      </c>
      <c r="Z203" s="358">
        <v>0</v>
      </c>
      <c r="AA203" s="358">
        <v>0</v>
      </c>
      <c r="AB203" s="358">
        <v>0</v>
      </c>
      <c r="AC203" s="377">
        <v>0</v>
      </c>
      <c r="AD203" s="377">
        <v>0</v>
      </c>
      <c r="AE203" s="378">
        <f>ROUND(IF(AD356=0, 0, AD203/AD356),5)</f>
        <v>0</v>
      </c>
      <c r="AF203" s="377">
        <v>0</v>
      </c>
      <c r="AG203" s="377">
        <v>0</v>
      </c>
      <c r="AH203" s="377">
        <v>0</v>
      </c>
      <c r="AI203" s="396">
        <v>0</v>
      </c>
      <c r="AJ203" s="396">
        <v>0</v>
      </c>
      <c r="AK203" s="397">
        <f>ROUND(IF(AJ356=0, 0, AJ203/AJ356),5)</f>
        <v>0</v>
      </c>
      <c r="AL203" s="396">
        <v>0</v>
      </c>
      <c r="AM203" s="396">
        <v>-83.33</v>
      </c>
      <c r="AN203" s="396">
        <v>83.33</v>
      </c>
      <c r="AO203" s="415">
        <v>29</v>
      </c>
      <c r="AP203" s="416">
        <v>3868.05</v>
      </c>
      <c r="AQ203" s="417">
        <f>ROUND(IF(AP356=0, 0, AP203/AP356),5)</f>
        <v>1.9000000000000001E-4</v>
      </c>
      <c r="AR203" s="416">
        <v>133.38</v>
      </c>
      <c r="AS203" s="416">
        <v>1450</v>
      </c>
      <c r="AT203" s="416">
        <v>2418.0500000000002</v>
      </c>
      <c r="AU203" s="437">
        <v>0</v>
      </c>
      <c r="AV203" s="437">
        <v>0</v>
      </c>
      <c r="AW203" s="438">
        <f>ROUND(IF(AV356=0, 0, AV203/AV356),5)</f>
        <v>0</v>
      </c>
      <c r="AX203" s="437">
        <v>0</v>
      </c>
      <c r="AY203" s="437">
        <v>0</v>
      </c>
      <c r="AZ203" s="437">
        <v>0</v>
      </c>
      <c r="BA203" s="456">
        <v>36</v>
      </c>
      <c r="BB203" s="457">
        <v>4783.6499999999996</v>
      </c>
      <c r="BC203" s="458">
        <f>ROUND(IF(BB356=0, 0, BB203/BB356),5)</f>
        <v>3.4000000000000002E-4</v>
      </c>
      <c r="BD203" s="457">
        <v>132.88</v>
      </c>
      <c r="BE203" s="457">
        <v>1800</v>
      </c>
      <c r="BF203" s="457">
        <v>2983.65</v>
      </c>
      <c r="BG203" s="480">
        <v>24</v>
      </c>
      <c r="BH203" s="478">
        <v>3208.9</v>
      </c>
      <c r="BI203" s="479">
        <f>ROUND(IF(BH356=0, 0, BH203/BH356),5)</f>
        <v>3.4000000000000002E-4</v>
      </c>
      <c r="BJ203" s="478">
        <v>133.69999999999999</v>
      </c>
      <c r="BK203" s="478">
        <v>1200</v>
      </c>
      <c r="BL203" s="478">
        <v>2008.9</v>
      </c>
      <c r="BM203" s="6">
        <f t="shared" ref="BM203:BN266" si="9">ROUND(E203+K203+Q203+W203+AC203+AI203+AO203+AU203+BA203+BG203,5)</f>
        <v>94</v>
      </c>
      <c r="BN203" s="6">
        <f t="shared" si="9"/>
        <v>12517.11</v>
      </c>
      <c r="BO203" s="8">
        <f>ROUND(IF(BN356=0, 0, BN203/BN356),5)</f>
        <v>8.0000000000000007E-5</v>
      </c>
      <c r="BP203" s="6">
        <v>133.16</v>
      </c>
      <c r="BQ203" s="6">
        <f t="shared" ref="BQ203:BQ266" si="10">ROUND(I203+O203+U203+AA203+AG203+AM203+AS203+AY203+BE203+BK203,5)</f>
        <v>4825</v>
      </c>
      <c r="BR203" s="6">
        <v>7692.11</v>
      </c>
    </row>
    <row r="204" spans="1:70" x14ac:dyDescent="0.25">
      <c r="A204" s="2"/>
      <c r="B204" s="2"/>
      <c r="C204" s="2"/>
      <c r="D204" s="2" t="s">
        <v>542</v>
      </c>
      <c r="E204" s="298">
        <v>0</v>
      </c>
      <c r="F204" s="298">
        <v>0</v>
      </c>
      <c r="G204" s="299">
        <f>ROUND(IF(F356=0, 0, F204/F356),5)</f>
        <v>0</v>
      </c>
      <c r="H204" s="298">
        <v>0</v>
      </c>
      <c r="I204" s="298">
        <v>0</v>
      </c>
      <c r="J204" s="298">
        <v>0</v>
      </c>
      <c r="K204" s="317">
        <v>0</v>
      </c>
      <c r="L204" s="317">
        <v>0</v>
      </c>
      <c r="M204" s="318">
        <f>ROUND(IF(L356=0, 0, L204/L356),5)</f>
        <v>0</v>
      </c>
      <c r="N204" s="317">
        <v>0</v>
      </c>
      <c r="O204" s="317">
        <v>0</v>
      </c>
      <c r="P204" s="317">
        <v>0</v>
      </c>
      <c r="Q204" s="336">
        <v>0</v>
      </c>
      <c r="R204" s="337">
        <v>0</v>
      </c>
      <c r="S204" s="338">
        <f>ROUND(IF(R356=0, 0, R204/R356),5)</f>
        <v>0</v>
      </c>
      <c r="T204" s="337">
        <v>0</v>
      </c>
      <c r="U204" s="337">
        <v>0</v>
      </c>
      <c r="V204" s="337">
        <v>0</v>
      </c>
      <c r="W204" s="358">
        <v>0</v>
      </c>
      <c r="X204" s="358">
        <v>0</v>
      </c>
      <c r="Y204" s="359">
        <f>ROUND(IF(X356=0, 0, X204/X356),5)</f>
        <v>0</v>
      </c>
      <c r="Z204" s="358">
        <v>0</v>
      </c>
      <c r="AA204" s="358">
        <v>0</v>
      </c>
      <c r="AB204" s="358">
        <v>0</v>
      </c>
      <c r="AC204" s="377">
        <v>0</v>
      </c>
      <c r="AD204" s="377">
        <v>0</v>
      </c>
      <c r="AE204" s="378">
        <f>ROUND(IF(AD356=0, 0, AD204/AD356),5)</f>
        <v>0</v>
      </c>
      <c r="AF204" s="377">
        <v>0</v>
      </c>
      <c r="AG204" s="377">
        <v>0</v>
      </c>
      <c r="AH204" s="377">
        <v>0</v>
      </c>
      <c r="AI204" s="396">
        <v>0</v>
      </c>
      <c r="AJ204" s="396">
        <v>0</v>
      </c>
      <c r="AK204" s="397">
        <f>ROUND(IF(AJ356=0, 0, AJ204/AJ356),5)</f>
        <v>0</v>
      </c>
      <c r="AL204" s="396">
        <v>0</v>
      </c>
      <c r="AM204" s="396">
        <v>0</v>
      </c>
      <c r="AN204" s="396">
        <v>0</v>
      </c>
      <c r="AO204" s="415">
        <v>0</v>
      </c>
      <c r="AP204" s="416">
        <v>0</v>
      </c>
      <c r="AQ204" s="417">
        <f>ROUND(IF(AP356=0, 0, AP204/AP356),5)</f>
        <v>0</v>
      </c>
      <c r="AR204" s="416">
        <v>0</v>
      </c>
      <c r="AS204" s="416">
        <v>0</v>
      </c>
      <c r="AT204" s="416">
        <v>0</v>
      </c>
      <c r="AU204" s="439">
        <v>1</v>
      </c>
      <c r="AV204" s="437">
        <v>13113.26</v>
      </c>
      <c r="AW204" s="438">
        <f>ROUND(IF(AV356=0, 0, AV204/AV356),5)</f>
        <v>7.2999999999999996E-4</v>
      </c>
      <c r="AX204" s="437">
        <v>13113.26</v>
      </c>
      <c r="AY204" s="437">
        <v>483.85</v>
      </c>
      <c r="AZ204" s="437">
        <v>12629.41</v>
      </c>
      <c r="BA204" s="456">
        <v>0</v>
      </c>
      <c r="BB204" s="457">
        <v>0</v>
      </c>
      <c r="BC204" s="458">
        <f>ROUND(IF(BB356=0, 0, BB204/BB356),5)</f>
        <v>0</v>
      </c>
      <c r="BD204" s="457">
        <v>0</v>
      </c>
      <c r="BE204" s="457">
        <v>0</v>
      </c>
      <c r="BF204" s="457">
        <v>0</v>
      </c>
      <c r="BG204" s="478">
        <v>0</v>
      </c>
      <c r="BH204" s="478">
        <v>0</v>
      </c>
      <c r="BI204" s="479">
        <f>ROUND(IF(BH356=0, 0, BH204/BH356),5)</f>
        <v>0</v>
      </c>
      <c r="BJ204" s="478">
        <v>0</v>
      </c>
      <c r="BK204" s="478">
        <v>0</v>
      </c>
      <c r="BL204" s="478">
        <v>0</v>
      </c>
      <c r="BM204" s="6">
        <f t="shared" si="9"/>
        <v>1</v>
      </c>
      <c r="BN204" s="6">
        <f t="shared" si="9"/>
        <v>13113.26</v>
      </c>
      <c r="BO204" s="8">
        <f>ROUND(IF(BN356=0, 0, BN204/BN356),5)</f>
        <v>8.0000000000000007E-5</v>
      </c>
      <c r="BP204" s="6">
        <v>13113.26</v>
      </c>
      <c r="BQ204" s="6">
        <f t="shared" si="10"/>
        <v>483.85</v>
      </c>
      <c r="BR204" s="6">
        <v>12629.41</v>
      </c>
    </row>
    <row r="205" spans="1:70" x14ac:dyDescent="0.25">
      <c r="A205" s="2"/>
      <c r="B205" s="2"/>
      <c r="C205" s="2"/>
      <c r="D205" s="2" t="s">
        <v>175</v>
      </c>
      <c r="E205" s="300">
        <v>14</v>
      </c>
      <c r="F205" s="298">
        <v>4719.2299999999996</v>
      </c>
      <c r="G205" s="299">
        <f>ROUND(IF(F356=0, 0, F205/F356),5)</f>
        <v>2.7E-4</v>
      </c>
      <c r="H205" s="298">
        <v>337.09</v>
      </c>
      <c r="I205" s="298">
        <v>2100</v>
      </c>
      <c r="J205" s="298">
        <v>2619.23</v>
      </c>
      <c r="K205" s="317">
        <v>0</v>
      </c>
      <c r="L205" s="317">
        <v>0</v>
      </c>
      <c r="M205" s="318">
        <f>ROUND(IF(L356=0, 0, L205/L356),5)</f>
        <v>0</v>
      </c>
      <c r="N205" s="317">
        <v>0</v>
      </c>
      <c r="O205" s="317">
        <v>0</v>
      </c>
      <c r="P205" s="317">
        <v>0</v>
      </c>
      <c r="Q205" s="336">
        <v>0</v>
      </c>
      <c r="R205" s="337">
        <v>0</v>
      </c>
      <c r="S205" s="338">
        <f>ROUND(IF(R356=0, 0, R205/R356),5)</f>
        <v>0</v>
      </c>
      <c r="T205" s="337">
        <v>0</v>
      </c>
      <c r="U205" s="337">
        <v>0</v>
      </c>
      <c r="V205" s="337">
        <v>0</v>
      </c>
      <c r="W205" s="358">
        <v>0</v>
      </c>
      <c r="X205" s="358">
        <v>0</v>
      </c>
      <c r="Y205" s="359">
        <f>ROUND(IF(X356=0, 0, X205/X356),5)</f>
        <v>0</v>
      </c>
      <c r="Z205" s="358">
        <v>0</v>
      </c>
      <c r="AA205" s="358">
        <v>0</v>
      </c>
      <c r="AB205" s="358">
        <v>0</v>
      </c>
      <c r="AC205" s="379">
        <v>4</v>
      </c>
      <c r="AD205" s="377">
        <v>1503.79</v>
      </c>
      <c r="AE205" s="378">
        <f>ROUND(IF(AD356=0, 0, AD205/AD356),5)</f>
        <v>9.0000000000000006E-5</v>
      </c>
      <c r="AF205" s="377">
        <v>375.95</v>
      </c>
      <c r="AG205" s="377">
        <v>600</v>
      </c>
      <c r="AH205" s="377">
        <v>903.79</v>
      </c>
      <c r="AI205" s="398">
        <v>3</v>
      </c>
      <c r="AJ205" s="396">
        <v>1126.77</v>
      </c>
      <c r="AK205" s="397">
        <f>ROUND(IF(AJ356=0, 0, AJ205/AJ356),5)</f>
        <v>6.0000000000000002E-5</v>
      </c>
      <c r="AL205" s="396">
        <v>375.59</v>
      </c>
      <c r="AM205" s="396">
        <v>475</v>
      </c>
      <c r="AN205" s="396">
        <v>651.77</v>
      </c>
      <c r="AO205" s="415">
        <v>0</v>
      </c>
      <c r="AP205" s="416">
        <v>0</v>
      </c>
      <c r="AQ205" s="417">
        <f>ROUND(IF(AP356=0, 0, AP205/AP356),5)</f>
        <v>0</v>
      </c>
      <c r="AR205" s="416">
        <v>0</v>
      </c>
      <c r="AS205" s="416">
        <v>0</v>
      </c>
      <c r="AT205" s="416">
        <v>0</v>
      </c>
      <c r="AU205" s="439">
        <v>1</v>
      </c>
      <c r="AV205" s="437">
        <v>375.72</v>
      </c>
      <c r="AW205" s="438">
        <f>ROUND(IF(AV356=0, 0, AV205/AV356),5)</f>
        <v>2.0000000000000002E-5</v>
      </c>
      <c r="AX205" s="437">
        <v>375.72</v>
      </c>
      <c r="AY205" s="437">
        <v>145.83000000000001</v>
      </c>
      <c r="AZ205" s="437">
        <v>229.89</v>
      </c>
      <c r="BA205" s="456">
        <v>3</v>
      </c>
      <c r="BB205" s="457">
        <v>1125.3900000000001</v>
      </c>
      <c r="BC205" s="458">
        <f>ROUND(IF(BB356=0, 0, BB205/BB356),5)</f>
        <v>8.0000000000000007E-5</v>
      </c>
      <c r="BD205" s="457">
        <v>375.13</v>
      </c>
      <c r="BE205" s="457">
        <v>437.5</v>
      </c>
      <c r="BF205" s="457">
        <v>687.89</v>
      </c>
      <c r="BG205" s="478">
        <v>0</v>
      </c>
      <c r="BH205" s="478">
        <v>0</v>
      </c>
      <c r="BI205" s="479">
        <f>ROUND(IF(BH356=0, 0, BH205/BH356),5)</f>
        <v>0</v>
      </c>
      <c r="BJ205" s="478">
        <v>0</v>
      </c>
      <c r="BK205" s="478">
        <v>0</v>
      </c>
      <c r="BL205" s="478">
        <v>0</v>
      </c>
      <c r="BM205" s="6">
        <f t="shared" si="9"/>
        <v>25</v>
      </c>
      <c r="BN205" s="6">
        <f t="shared" si="9"/>
        <v>8850.9</v>
      </c>
      <c r="BO205" s="8">
        <f>ROUND(IF(BN356=0, 0, BN205/BN356),5)</f>
        <v>5.0000000000000002E-5</v>
      </c>
      <c r="BP205" s="6">
        <v>354.04</v>
      </c>
      <c r="BQ205" s="6">
        <f t="shared" si="10"/>
        <v>3758.33</v>
      </c>
      <c r="BR205" s="6">
        <v>5092.57</v>
      </c>
    </row>
    <row r="206" spans="1:70" x14ac:dyDescent="0.25">
      <c r="A206" s="2"/>
      <c r="B206" s="2"/>
      <c r="C206" s="2"/>
      <c r="D206" s="2" t="s">
        <v>176</v>
      </c>
      <c r="E206" s="298">
        <v>0</v>
      </c>
      <c r="F206" s="298">
        <v>0</v>
      </c>
      <c r="G206" s="299">
        <f>ROUND(IF(F356=0, 0, F206/F356),5)</f>
        <v>0</v>
      </c>
      <c r="H206" s="298">
        <v>0</v>
      </c>
      <c r="I206" s="298">
        <v>0</v>
      </c>
      <c r="J206" s="298">
        <v>0</v>
      </c>
      <c r="K206" s="317">
        <v>0</v>
      </c>
      <c r="L206" s="317">
        <v>0</v>
      </c>
      <c r="M206" s="318">
        <f>ROUND(IF(L356=0, 0, L206/L356),5)</f>
        <v>0</v>
      </c>
      <c r="N206" s="317">
        <v>0</v>
      </c>
      <c r="O206" s="317">
        <v>0</v>
      </c>
      <c r="P206" s="317">
        <v>0</v>
      </c>
      <c r="Q206" s="336">
        <v>1</v>
      </c>
      <c r="R206" s="337">
        <v>1061.07</v>
      </c>
      <c r="S206" s="338">
        <f>ROUND(IF(R356=0, 0, R206/R356),5)</f>
        <v>5.0000000000000002E-5</v>
      </c>
      <c r="T206" s="337">
        <v>1061.07</v>
      </c>
      <c r="U206" s="337">
        <v>257.70999999999998</v>
      </c>
      <c r="V206" s="337">
        <v>803.36</v>
      </c>
      <c r="W206" s="360">
        <v>5</v>
      </c>
      <c r="X206" s="358">
        <v>4801.7700000000004</v>
      </c>
      <c r="Y206" s="359">
        <f>ROUND(IF(X356=0, 0, X206/X356),5)</f>
        <v>2.7E-4</v>
      </c>
      <c r="Z206" s="358">
        <v>960.35</v>
      </c>
      <c r="AA206" s="358">
        <v>1288.55</v>
      </c>
      <c r="AB206" s="358">
        <v>3513.22</v>
      </c>
      <c r="AC206" s="377">
        <v>0</v>
      </c>
      <c r="AD206" s="377">
        <v>0</v>
      </c>
      <c r="AE206" s="378">
        <f>ROUND(IF(AD356=0, 0, AD206/AD356),5)</f>
        <v>0</v>
      </c>
      <c r="AF206" s="377">
        <v>0</v>
      </c>
      <c r="AG206" s="377">
        <v>0</v>
      </c>
      <c r="AH206" s="377">
        <v>0</v>
      </c>
      <c r="AI206" s="396">
        <v>0</v>
      </c>
      <c r="AJ206" s="396">
        <v>0</v>
      </c>
      <c r="AK206" s="397">
        <f>ROUND(IF(AJ356=0, 0, AJ206/AJ356),5)</f>
        <v>0</v>
      </c>
      <c r="AL206" s="396">
        <v>0</v>
      </c>
      <c r="AM206" s="396">
        <v>0</v>
      </c>
      <c r="AN206" s="396">
        <v>0</v>
      </c>
      <c r="AO206" s="415">
        <v>0</v>
      </c>
      <c r="AP206" s="416">
        <v>0</v>
      </c>
      <c r="AQ206" s="417">
        <f>ROUND(IF(AP356=0, 0, AP206/AP356),5)</f>
        <v>0</v>
      </c>
      <c r="AR206" s="416">
        <v>0</v>
      </c>
      <c r="AS206" s="416">
        <v>0</v>
      </c>
      <c r="AT206" s="416">
        <v>0</v>
      </c>
      <c r="AU206" s="439">
        <v>9</v>
      </c>
      <c r="AV206" s="437">
        <v>9583.7999999999993</v>
      </c>
      <c r="AW206" s="438">
        <f>ROUND(IF(AV356=0, 0, AV206/AV356),5)</f>
        <v>5.2999999999999998E-4</v>
      </c>
      <c r="AX206" s="437">
        <v>1064.8699999999999</v>
      </c>
      <c r="AY206" s="437">
        <v>1854.55</v>
      </c>
      <c r="AZ206" s="437">
        <v>7729.25</v>
      </c>
      <c r="BA206" s="456">
        <v>0</v>
      </c>
      <c r="BB206" s="457">
        <v>0</v>
      </c>
      <c r="BC206" s="458">
        <f>ROUND(IF(BB356=0, 0, BB206/BB356),5)</f>
        <v>0</v>
      </c>
      <c r="BD206" s="457">
        <v>0</v>
      </c>
      <c r="BE206" s="457">
        <v>0</v>
      </c>
      <c r="BF206" s="457">
        <v>0</v>
      </c>
      <c r="BG206" s="478">
        <v>0</v>
      </c>
      <c r="BH206" s="478">
        <v>0</v>
      </c>
      <c r="BI206" s="479">
        <f>ROUND(IF(BH356=0, 0, BH206/BH356),5)</f>
        <v>0</v>
      </c>
      <c r="BJ206" s="478">
        <v>0</v>
      </c>
      <c r="BK206" s="478">
        <v>0</v>
      </c>
      <c r="BL206" s="478">
        <v>0</v>
      </c>
      <c r="BM206" s="6">
        <f t="shared" si="9"/>
        <v>15</v>
      </c>
      <c r="BN206" s="6">
        <f t="shared" si="9"/>
        <v>15446.64</v>
      </c>
      <c r="BO206" s="8">
        <f>ROUND(IF(BN356=0, 0, BN206/BN356),5)</f>
        <v>1E-4</v>
      </c>
      <c r="BP206" s="6">
        <v>1029.78</v>
      </c>
      <c r="BQ206" s="6">
        <f t="shared" si="10"/>
        <v>3400.81</v>
      </c>
      <c r="BR206" s="6">
        <v>12045.83</v>
      </c>
    </row>
    <row r="207" spans="1:70" x14ac:dyDescent="0.25">
      <c r="A207" s="2"/>
      <c r="B207" s="2"/>
      <c r="C207" s="2"/>
      <c r="D207" s="2" t="s">
        <v>177</v>
      </c>
      <c r="E207" s="300">
        <v>16</v>
      </c>
      <c r="F207" s="298">
        <v>7513.68</v>
      </c>
      <c r="G207" s="299">
        <f>ROUND(IF(F356=0, 0, F207/F356),5)</f>
        <v>4.4000000000000002E-4</v>
      </c>
      <c r="H207" s="298">
        <v>469.61</v>
      </c>
      <c r="I207" s="298">
        <v>2842.95</v>
      </c>
      <c r="J207" s="298">
        <v>4670.7299999999996</v>
      </c>
      <c r="K207" s="317">
        <v>0</v>
      </c>
      <c r="L207" s="317">
        <v>0</v>
      </c>
      <c r="M207" s="318">
        <f>ROUND(IF(L356=0, 0, L207/L356),5)</f>
        <v>0</v>
      </c>
      <c r="N207" s="317">
        <v>0</v>
      </c>
      <c r="O207" s="317">
        <v>0</v>
      </c>
      <c r="P207" s="317">
        <v>0</v>
      </c>
      <c r="Q207" s="336">
        <v>11</v>
      </c>
      <c r="R207" s="337">
        <v>6184.29</v>
      </c>
      <c r="S207" s="338">
        <f>ROUND(IF(R356=0, 0, R207/R356),5)</f>
        <v>2.9999999999999997E-4</v>
      </c>
      <c r="T207" s="337">
        <v>562.21</v>
      </c>
      <c r="U207" s="337">
        <v>1954.53</v>
      </c>
      <c r="V207" s="337">
        <v>4229.76</v>
      </c>
      <c r="W207" s="360">
        <v>5</v>
      </c>
      <c r="X207" s="358">
        <v>2817.93</v>
      </c>
      <c r="Y207" s="359">
        <f>ROUND(IF(X356=0, 0, X207/X356),5)</f>
        <v>1.6000000000000001E-4</v>
      </c>
      <c r="Z207" s="358">
        <v>563.59</v>
      </c>
      <c r="AA207" s="358">
        <v>860.74</v>
      </c>
      <c r="AB207" s="358">
        <v>1957.19</v>
      </c>
      <c r="AC207" s="379">
        <v>2</v>
      </c>
      <c r="AD207" s="377">
        <v>1129.01</v>
      </c>
      <c r="AE207" s="378">
        <f>ROUND(IF(AD356=0, 0, AD207/AD356),5)</f>
        <v>6.9999999999999994E-5</v>
      </c>
      <c r="AF207" s="377">
        <v>564.51</v>
      </c>
      <c r="AG207" s="377">
        <v>325.01</v>
      </c>
      <c r="AH207" s="377">
        <v>804</v>
      </c>
      <c r="AI207" s="398">
        <v>6</v>
      </c>
      <c r="AJ207" s="396">
        <v>3400.85</v>
      </c>
      <c r="AK207" s="397">
        <f>ROUND(IF(AJ356=0, 0, AJ207/AJ356),5)</f>
        <v>1.8000000000000001E-4</v>
      </c>
      <c r="AL207" s="396">
        <v>566.80999999999995</v>
      </c>
      <c r="AM207" s="396">
        <v>823.16</v>
      </c>
      <c r="AN207" s="396">
        <v>2577.69</v>
      </c>
      <c r="AO207" s="415">
        <v>10</v>
      </c>
      <c r="AP207" s="416">
        <v>5677.7</v>
      </c>
      <c r="AQ207" s="417">
        <f>ROUND(IF(AP356=0, 0, AP207/AP356),5)</f>
        <v>2.7999999999999998E-4</v>
      </c>
      <c r="AR207" s="416">
        <v>567.77</v>
      </c>
      <c r="AS207" s="416">
        <v>1692.67</v>
      </c>
      <c r="AT207" s="416">
        <v>3985.03</v>
      </c>
      <c r="AU207" s="439">
        <v>16</v>
      </c>
      <c r="AV207" s="437">
        <v>9033.59</v>
      </c>
      <c r="AW207" s="438">
        <f>ROUND(IF(AV356=0, 0, AV207/AV356),5)</f>
        <v>5.0000000000000001E-4</v>
      </c>
      <c r="AX207" s="437">
        <v>564.6</v>
      </c>
      <c r="AY207" s="437">
        <v>2729.05</v>
      </c>
      <c r="AZ207" s="437">
        <v>6304.54</v>
      </c>
      <c r="BA207" s="456">
        <v>26</v>
      </c>
      <c r="BB207" s="457">
        <v>14708.95</v>
      </c>
      <c r="BC207" s="458">
        <f>ROUND(IF(BB356=0, 0, BB207/BB356),5)</f>
        <v>1.0399999999999999E-3</v>
      </c>
      <c r="BD207" s="457">
        <v>565.73</v>
      </c>
      <c r="BE207" s="457">
        <v>4665.8</v>
      </c>
      <c r="BF207" s="457">
        <v>10043.15</v>
      </c>
      <c r="BG207" s="480">
        <v>32</v>
      </c>
      <c r="BH207" s="478">
        <v>18199.86</v>
      </c>
      <c r="BI207" s="479">
        <f>ROUND(IF(BH356=0, 0, BH207/BH356),5)</f>
        <v>1.9499999999999999E-3</v>
      </c>
      <c r="BJ207" s="478">
        <v>568.75</v>
      </c>
      <c r="BK207" s="478">
        <v>5691.14</v>
      </c>
      <c r="BL207" s="478">
        <v>12508.72</v>
      </c>
      <c r="BM207" s="6">
        <f t="shared" si="9"/>
        <v>124</v>
      </c>
      <c r="BN207" s="6">
        <f t="shared" si="9"/>
        <v>68665.86</v>
      </c>
      <c r="BO207" s="8">
        <f>ROUND(IF(BN356=0, 0, BN207/BN356),5)</f>
        <v>4.2000000000000002E-4</v>
      </c>
      <c r="BP207" s="6">
        <v>553.76</v>
      </c>
      <c r="BQ207" s="6">
        <f t="shared" si="10"/>
        <v>21585.05</v>
      </c>
      <c r="BR207" s="6">
        <v>47080.81</v>
      </c>
    </row>
    <row r="208" spans="1:70" x14ac:dyDescent="0.25">
      <c r="A208" s="2"/>
      <c r="B208" s="2"/>
      <c r="C208" s="2"/>
      <c r="D208" s="2" t="s">
        <v>178</v>
      </c>
      <c r="E208" s="300">
        <v>5</v>
      </c>
      <c r="F208" s="298">
        <v>3104.63</v>
      </c>
      <c r="G208" s="299">
        <f>ROUND(IF(F356=0, 0, F208/F356),5)</f>
        <v>1.8000000000000001E-4</v>
      </c>
      <c r="H208" s="298">
        <v>620.92999999999995</v>
      </c>
      <c r="I208" s="298">
        <v>500</v>
      </c>
      <c r="J208" s="298">
        <v>2604.63</v>
      </c>
      <c r="K208" s="317">
        <v>0</v>
      </c>
      <c r="L208" s="317">
        <v>0</v>
      </c>
      <c r="M208" s="318">
        <f>ROUND(IF(L356=0, 0, L208/L356),5)</f>
        <v>0</v>
      </c>
      <c r="N208" s="317">
        <v>0</v>
      </c>
      <c r="O208" s="317">
        <v>0</v>
      </c>
      <c r="P208" s="317">
        <v>0</v>
      </c>
      <c r="Q208" s="336">
        <v>0</v>
      </c>
      <c r="R208" s="337">
        <v>0</v>
      </c>
      <c r="S208" s="338">
        <f>ROUND(IF(R356=0, 0, R208/R356),5)</f>
        <v>0</v>
      </c>
      <c r="T208" s="337">
        <v>0</v>
      </c>
      <c r="U208" s="337">
        <v>0</v>
      </c>
      <c r="V208" s="337">
        <v>0</v>
      </c>
      <c r="W208" s="358">
        <v>0</v>
      </c>
      <c r="X208" s="358">
        <v>0</v>
      </c>
      <c r="Y208" s="359">
        <f>ROUND(IF(X356=0, 0, X208/X356),5)</f>
        <v>0</v>
      </c>
      <c r="Z208" s="358">
        <v>0</v>
      </c>
      <c r="AA208" s="358">
        <v>0</v>
      </c>
      <c r="AB208" s="358">
        <v>0</v>
      </c>
      <c r="AC208" s="377">
        <v>0</v>
      </c>
      <c r="AD208" s="377">
        <v>0</v>
      </c>
      <c r="AE208" s="378">
        <f>ROUND(IF(AD356=0, 0, AD208/AD356),5)</f>
        <v>0</v>
      </c>
      <c r="AF208" s="377">
        <v>0</v>
      </c>
      <c r="AG208" s="377">
        <v>0</v>
      </c>
      <c r="AH208" s="377">
        <v>0</v>
      </c>
      <c r="AI208" s="396">
        <v>0</v>
      </c>
      <c r="AJ208" s="396">
        <v>0</v>
      </c>
      <c r="AK208" s="397">
        <f>ROUND(IF(AJ356=0, 0, AJ208/AJ356),5)</f>
        <v>0</v>
      </c>
      <c r="AL208" s="396">
        <v>0</v>
      </c>
      <c r="AM208" s="396">
        <v>0</v>
      </c>
      <c r="AN208" s="396">
        <v>0</v>
      </c>
      <c r="AO208" s="415">
        <v>0</v>
      </c>
      <c r="AP208" s="416">
        <v>0</v>
      </c>
      <c r="AQ208" s="417">
        <f>ROUND(IF(AP356=0, 0, AP208/AP356),5)</f>
        <v>0</v>
      </c>
      <c r="AR208" s="416">
        <v>0</v>
      </c>
      <c r="AS208" s="416">
        <v>0</v>
      </c>
      <c r="AT208" s="416">
        <v>0</v>
      </c>
      <c r="AU208" s="439">
        <v>7</v>
      </c>
      <c r="AV208" s="437">
        <v>4381.5</v>
      </c>
      <c r="AW208" s="438">
        <f>ROUND(IF(AV356=0, 0, AV208/AV356),5)</f>
        <v>2.4000000000000001E-4</v>
      </c>
      <c r="AX208" s="437">
        <v>625.92999999999995</v>
      </c>
      <c r="AY208" s="437">
        <v>700</v>
      </c>
      <c r="AZ208" s="437">
        <v>3681.5</v>
      </c>
      <c r="BA208" s="456">
        <v>0</v>
      </c>
      <c r="BB208" s="457">
        <v>0</v>
      </c>
      <c r="BC208" s="458">
        <f>ROUND(IF(BB356=0, 0, BB208/BB356),5)</f>
        <v>0</v>
      </c>
      <c r="BD208" s="457">
        <v>0</v>
      </c>
      <c r="BE208" s="457">
        <v>0</v>
      </c>
      <c r="BF208" s="457">
        <v>0</v>
      </c>
      <c r="BG208" s="478">
        <v>0</v>
      </c>
      <c r="BH208" s="478">
        <v>0</v>
      </c>
      <c r="BI208" s="479">
        <f>ROUND(IF(BH356=0, 0, BH208/BH356),5)</f>
        <v>0</v>
      </c>
      <c r="BJ208" s="478">
        <v>0</v>
      </c>
      <c r="BK208" s="478">
        <v>0</v>
      </c>
      <c r="BL208" s="478">
        <v>0</v>
      </c>
      <c r="BM208" s="6">
        <f t="shared" si="9"/>
        <v>12</v>
      </c>
      <c r="BN208" s="6">
        <f t="shared" si="9"/>
        <v>7486.13</v>
      </c>
      <c r="BO208" s="8">
        <f>ROUND(IF(BN356=0, 0, BN208/BN356),5)</f>
        <v>5.0000000000000002E-5</v>
      </c>
      <c r="BP208" s="6">
        <v>623.84</v>
      </c>
      <c r="BQ208" s="6">
        <f t="shared" si="10"/>
        <v>1200</v>
      </c>
      <c r="BR208" s="6">
        <v>6286.13</v>
      </c>
    </row>
    <row r="209" spans="1:70" x14ac:dyDescent="0.25">
      <c r="A209" s="2"/>
      <c r="B209" s="2"/>
      <c r="C209" s="2"/>
      <c r="D209" s="2" t="s">
        <v>543</v>
      </c>
      <c r="E209" s="298">
        <v>0</v>
      </c>
      <c r="F209" s="298">
        <v>0</v>
      </c>
      <c r="G209" s="299">
        <f>ROUND(IF(F356=0, 0, F209/F356),5)</f>
        <v>0</v>
      </c>
      <c r="H209" s="298">
        <v>0</v>
      </c>
      <c r="I209" s="298">
        <v>0</v>
      </c>
      <c r="J209" s="298">
        <v>0</v>
      </c>
      <c r="K209" s="317">
        <v>0</v>
      </c>
      <c r="L209" s="317">
        <v>0</v>
      </c>
      <c r="M209" s="318">
        <f>ROUND(IF(L356=0, 0, L209/L356),5)</f>
        <v>0</v>
      </c>
      <c r="N209" s="317">
        <v>0</v>
      </c>
      <c r="O209" s="317">
        <v>0</v>
      </c>
      <c r="P209" s="317">
        <v>0</v>
      </c>
      <c r="Q209" s="336">
        <v>0</v>
      </c>
      <c r="R209" s="337">
        <v>0</v>
      </c>
      <c r="S209" s="338">
        <f>ROUND(IF(R356=0, 0, R209/R356),5)</f>
        <v>0</v>
      </c>
      <c r="T209" s="337">
        <v>0</v>
      </c>
      <c r="U209" s="337">
        <v>0</v>
      </c>
      <c r="V209" s="337">
        <v>0</v>
      </c>
      <c r="W209" s="358">
        <v>0</v>
      </c>
      <c r="X209" s="358">
        <v>0</v>
      </c>
      <c r="Y209" s="359">
        <f>ROUND(IF(X356=0, 0, X209/X356),5)</f>
        <v>0</v>
      </c>
      <c r="Z209" s="358">
        <v>0</v>
      </c>
      <c r="AA209" s="358">
        <v>0</v>
      </c>
      <c r="AB209" s="358">
        <v>0</v>
      </c>
      <c r="AC209" s="377">
        <v>0</v>
      </c>
      <c r="AD209" s="377">
        <v>0</v>
      </c>
      <c r="AE209" s="378">
        <f>ROUND(IF(AD356=0, 0, AD209/AD356),5)</f>
        <v>0</v>
      </c>
      <c r="AF209" s="377">
        <v>0</v>
      </c>
      <c r="AG209" s="377">
        <v>0</v>
      </c>
      <c r="AH209" s="377">
        <v>0</v>
      </c>
      <c r="AI209" s="396">
        <v>0</v>
      </c>
      <c r="AJ209" s="396">
        <v>0</v>
      </c>
      <c r="AK209" s="397">
        <f>ROUND(IF(AJ356=0, 0, AJ209/AJ356),5)</f>
        <v>0</v>
      </c>
      <c r="AL209" s="396">
        <v>0</v>
      </c>
      <c r="AM209" s="396">
        <v>0</v>
      </c>
      <c r="AN209" s="396">
        <v>0</v>
      </c>
      <c r="AO209" s="415">
        <v>0</v>
      </c>
      <c r="AP209" s="416">
        <v>0</v>
      </c>
      <c r="AQ209" s="417">
        <f>ROUND(IF(AP356=0, 0, AP209/AP356),5)</f>
        <v>0</v>
      </c>
      <c r="AR209" s="416">
        <v>0</v>
      </c>
      <c r="AS209" s="416">
        <v>0</v>
      </c>
      <c r="AT209" s="416">
        <v>0</v>
      </c>
      <c r="AU209" s="437">
        <v>0</v>
      </c>
      <c r="AV209" s="437">
        <v>0</v>
      </c>
      <c r="AW209" s="438">
        <f>ROUND(IF(AV356=0, 0, AV209/AV356),5)</f>
        <v>0</v>
      </c>
      <c r="AX209" s="437">
        <v>0</v>
      </c>
      <c r="AY209" s="437">
        <v>0</v>
      </c>
      <c r="AZ209" s="437">
        <v>0</v>
      </c>
      <c r="BA209" s="456">
        <v>42</v>
      </c>
      <c r="BB209" s="457">
        <v>15323.62</v>
      </c>
      <c r="BC209" s="458">
        <f>ROUND(IF(BB356=0, 0, BB209/BB356),5)</f>
        <v>1.09E-3</v>
      </c>
      <c r="BD209" s="457">
        <v>364.85</v>
      </c>
      <c r="BE209" s="457">
        <v>4200</v>
      </c>
      <c r="BF209" s="457">
        <v>11123.62</v>
      </c>
      <c r="BG209" s="478">
        <v>0</v>
      </c>
      <c r="BH209" s="478">
        <v>0</v>
      </c>
      <c r="BI209" s="479">
        <f>ROUND(IF(BH356=0, 0, BH209/BH356),5)</f>
        <v>0</v>
      </c>
      <c r="BJ209" s="478">
        <v>0</v>
      </c>
      <c r="BK209" s="478">
        <v>0</v>
      </c>
      <c r="BL209" s="478">
        <v>0</v>
      </c>
      <c r="BM209" s="6">
        <f t="shared" si="9"/>
        <v>42</v>
      </c>
      <c r="BN209" s="6">
        <f t="shared" si="9"/>
        <v>15323.62</v>
      </c>
      <c r="BO209" s="8">
        <f>ROUND(IF(BN356=0, 0, BN209/BN356),5)</f>
        <v>9.0000000000000006E-5</v>
      </c>
      <c r="BP209" s="6">
        <v>364.85</v>
      </c>
      <c r="BQ209" s="6">
        <f t="shared" si="10"/>
        <v>4200</v>
      </c>
      <c r="BR209" s="6">
        <v>11123.62</v>
      </c>
    </row>
    <row r="210" spans="1:70" x14ac:dyDescent="0.25">
      <c r="A210" s="2"/>
      <c r="B210" s="2"/>
      <c r="C210" s="2"/>
      <c r="D210" s="2" t="s">
        <v>179</v>
      </c>
      <c r="E210" s="300">
        <v>4</v>
      </c>
      <c r="F210" s="298">
        <v>6206.22</v>
      </c>
      <c r="G210" s="299">
        <f>ROUND(IF(F356=0, 0, F210/F356),5)</f>
        <v>3.6000000000000002E-4</v>
      </c>
      <c r="H210" s="298">
        <v>1551.56</v>
      </c>
      <c r="I210" s="298">
        <v>0</v>
      </c>
      <c r="J210" s="298">
        <v>6206.22</v>
      </c>
      <c r="K210" s="317">
        <v>0</v>
      </c>
      <c r="L210" s="317">
        <v>0</v>
      </c>
      <c r="M210" s="318">
        <f>ROUND(IF(L356=0, 0, L210/L356),5)</f>
        <v>0</v>
      </c>
      <c r="N210" s="317">
        <v>0</v>
      </c>
      <c r="O210" s="317">
        <v>0</v>
      </c>
      <c r="P210" s="317">
        <v>0</v>
      </c>
      <c r="Q210" s="336">
        <v>324</v>
      </c>
      <c r="R210" s="337">
        <v>509953.84</v>
      </c>
      <c r="S210" s="338">
        <f>ROUND(IF(R356=0, 0, R210/R356),5)</f>
        <v>2.495E-2</v>
      </c>
      <c r="T210" s="337">
        <v>1573.93</v>
      </c>
      <c r="U210" s="337">
        <v>46730</v>
      </c>
      <c r="V210" s="337">
        <v>463223.84</v>
      </c>
      <c r="W210" s="360">
        <v>85</v>
      </c>
      <c r="X210" s="358">
        <v>133024.57</v>
      </c>
      <c r="Y210" s="359">
        <f>ROUND(IF(X356=0, 0, X210/X356),5)</f>
        <v>7.62E-3</v>
      </c>
      <c r="Z210" s="358">
        <v>1564.99</v>
      </c>
      <c r="AA210" s="358">
        <v>11900</v>
      </c>
      <c r="AB210" s="358">
        <v>121124.57</v>
      </c>
      <c r="AC210" s="379">
        <v>8</v>
      </c>
      <c r="AD210" s="377">
        <v>12534.05</v>
      </c>
      <c r="AE210" s="378">
        <f>ROUND(IF(AD356=0, 0, AD210/AD356),5)</f>
        <v>7.6999999999999996E-4</v>
      </c>
      <c r="AF210" s="377">
        <v>1566.76</v>
      </c>
      <c r="AG210" s="377">
        <v>1120</v>
      </c>
      <c r="AH210" s="377">
        <v>11414.05</v>
      </c>
      <c r="AI210" s="398">
        <v>32</v>
      </c>
      <c r="AJ210" s="396">
        <v>50191.77</v>
      </c>
      <c r="AK210" s="397">
        <f>ROUND(IF(AJ356=0, 0, AJ210/AJ356),5)</f>
        <v>2.6800000000000001E-3</v>
      </c>
      <c r="AL210" s="396">
        <v>1568.49</v>
      </c>
      <c r="AM210" s="396">
        <v>4480</v>
      </c>
      <c r="AN210" s="396">
        <v>45711.77</v>
      </c>
      <c r="AO210" s="415">
        <v>12</v>
      </c>
      <c r="AP210" s="416">
        <v>18897.79</v>
      </c>
      <c r="AQ210" s="417">
        <f>ROUND(IF(AP356=0, 0, AP210/AP356),5)</f>
        <v>9.3999999999999997E-4</v>
      </c>
      <c r="AR210" s="416">
        <v>1574.82</v>
      </c>
      <c r="AS210" s="416">
        <v>1680</v>
      </c>
      <c r="AT210" s="416">
        <v>17217.79</v>
      </c>
      <c r="AU210" s="439">
        <v>363</v>
      </c>
      <c r="AV210" s="437">
        <v>567914.65</v>
      </c>
      <c r="AW210" s="438">
        <f>ROUND(IF(AV356=0, 0, AV210/AV356),5)</f>
        <v>3.1480000000000001E-2</v>
      </c>
      <c r="AX210" s="437">
        <v>1564.5</v>
      </c>
      <c r="AY210" s="437">
        <v>50820</v>
      </c>
      <c r="AZ210" s="437">
        <v>517094.65</v>
      </c>
      <c r="BA210" s="456">
        <v>0</v>
      </c>
      <c r="BB210" s="457">
        <v>0</v>
      </c>
      <c r="BC210" s="458">
        <f>ROUND(IF(BB356=0, 0, BB210/BB356),5)</f>
        <v>0</v>
      </c>
      <c r="BD210" s="457">
        <v>0</v>
      </c>
      <c r="BE210" s="457">
        <v>0</v>
      </c>
      <c r="BF210" s="457">
        <v>0</v>
      </c>
      <c r="BG210" s="478">
        <v>0</v>
      </c>
      <c r="BH210" s="478">
        <v>0</v>
      </c>
      <c r="BI210" s="479">
        <f>ROUND(IF(BH356=0, 0, BH210/BH356),5)</f>
        <v>0</v>
      </c>
      <c r="BJ210" s="478">
        <v>0</v>
      </c>
      <c r="BK210" s="478">
        <v>0</v>
      </c>
      <c r="BL210" s="478">
        <v>0</v>
      </c>
      <c r="BM210" s="6">
        <f t="shared" si="9"/>
        <v>828</v>
      </c>
      <c r="BN210" s="6">
        <f t="shared" si="9"/>
        <v>1298722.8899999999</v>
      </c>
      <c r="BO210" s="8">
        <f>ROUND(IF(BN356=0, 0, BN210/BN356),5)</f>
        <v>8.0099999999999998E-3</v>
      </c>
      <c r="BP210" s="6">
        <v>1568.51</v>
      </c>
      <c r="BQ210" s="6">
        <f t="shared" si="10"/>
        <v>116730</v>
      </c>
      <c r="BR210" s="6">
        <v>1181992.8899999999</v>
      </c>
    </row>
    <row r="211" spans="1:70" x14ac:dyDescent="0.25">
      <c r="A211" s="2"/>
      <c r="B211" s="2"/>
      <c r="C211" s="2"/>
      <c r="D211" s="2" t="s">
        <v>544</v>
      </c>
      <c r="E211" s="300">
        <v>18</v>
      </c>
      <c r="F211" s="298">
        <v>12295.39</v>
      </c>
      <c r="G211" s="299">
        <f>ROUND(IF(F356=0, 0, F211/F356),5)</f>
        <v>7.1000000000000002E-4</v>
      </c>
      <c r="H211" s="298">
        <v>683.08</v>
      </c>
      <c r="I211" s="298">
        <v>900</v>
      </c>
      <c r="J211" s="298">
        <v>11395.39</v>
      </c>
      <c r="K211" s="319">
        <v>3</v>
      </c>
      <c r="L211" s="317">
        <v>2050.12</v>
      </c>
      <c r="M211" s="318">
        <f>ROUND(IF(L356=0, 0, L211/L356),5)</f>
        <v>2.0000000000000001E-4</v>
      </c>
      <c r="N211" s="317">
        <v>683.37</v>
      </c>
      <c r="O211" s="317">
        <v>300</v>
      </c>
      <c r="P211" s="317">
        <v>1750.12</v>
      </c>
      <c r="Q211" s="336">
        <v>0</v>
      </c>
      <c r="R211" s="337">
        <v>0</v>
      </c>
      <c r="S211" s="338">
        <f>ROUND(IF(R356=0, 0, R211/R356),5)</f>
        <v>0</v>
      </c>
      <c r="T211" s="337">
        <v>0</v>
      </c>
      <c r="U211" s="337">
        <v>0</v>
      </c>
      <c r="V211" s="337">
        <v>0</v>
      </c>
      <c r="W211" s="358">
        <v>0</v>
      </c>
      <c r="X211" s="358">
        <v>0</v>
      </c>
      <c r="Y211" s="359">
        <f>ROUND(IF(X356=0, 0, X211/X356),5)</f>
        <v>0</v>
      </c>
      <c r="Z211" s="358">
        <v>0</v>
      </c>
      <c r="AA211" s="358">
        <v>0</v>
      </c>
      <c r="AB211" s="358">
        <v>0</v>
      </c>
      <c r="AC211" s="377">
        <v>0</v>
      </c>
      <c r="AD211" s="377">
        <v>0</v>
      </c>
      <c r="AE211" s="378">
        <f>ROUND(IF(AD356=0, 0, AD211/AD356),5)</f>
        <v>0</v>
      </c>
      <c r="AF211" s="377">
        <v>0</v>
      </c>
      <c r="AG211" s="377">
        <v>0</v>
      </c>
      <c r="AH211" s="377">
        <v>0</v>
      </c>
      <c r="AI211" s="396">
        <v>0</v>
      </c>
      <c r="AJ211" s="396">
        <v>0</v>
      </c>
      <c r="AK211" s="397">
        <f>ROUND(IF(AJ356=0, 0, AJ211/AJ356),5)</f>
        <v>0</v>
      </c>
      <c r="AL211" s="396">
        <v>0</v>
      </c>
      <c r="AM211" s="396">
        <v>0</v>
      </c>
      <c r="AN211" s="396">
        <v>0</v>
      </c>
      <c r="AO211" s="415">
        <v>12</v>
      </c>
      <c r="AP211" s="416">
        <v>8336.5</v>
      </c>
      <c r="AQ211" s="417">
        <f>ROUND(IF(AP356=0, 0, AP211/AP356),5)</f>
        <v>4.0999999999999999E-4</v>
      </c>
      <c r="AR211" s="416">
        <v>694.71</v>
      </c>
      <c r="AS211" s="416">
        <v>3341.88</v>
      </c>
      <c r="AT211" s="416">
        <v>4994.62</v>
      </c>
      <c r="AU211" s="437">
        <v>0</v>
      </c>
      <c r="AV211" s="437">
        <v>0</v>
      </c>
      <c r="AW211" s="438">
        <f>ROUND(IF(AV356=0, 0, AV211/AV356),5)</f>
        <v>0</v>
      </c>
      <c r="AX211" s="437">
        <v>0</v>
      </c>
      <c r="AY211" s="437">
        <v>0</v>
      </c>
      <c r="AZ211" s="437">
        <v>0</v>
      </c>
      <c r="BA211" s="456">
        <v>3</v>
      </c>
      <c r="BB211" s="457">
        <v>2066.5500000000002</v>
      </c>
      <c r="BC211" s="458">
        <f>ROUND(IF(BB356=0, 0, BB211/BB356),5)</f>
        <v>1.4999999999999999E-4</v>
      </c>
      <c r="BD211" s="457">
        <v>688.85</v>
      </c>
      <c r="BE211" s="457">
        <v>835.47</v>
      </c>
      <c r="BF211" s="457">
        <v>1231.08</v>
      </c>
      <c r="BG211" s="480">
        <v>12</v>
      </c>
      <c r="BH211" s="478">
        <v>8343.1200000000008</v>
      </c>
      <c r="BI211" s="479">
        <f>ROUND(IF(BH356=0, 0, BH211/BH356),5)</f>
        <v>8.9999999999999998E-4</v>
      </c>
      <c r="BJ211" s="478">
        <v>695.26</v>
      </c>
      <c r="BK211" s="478">
        <v>3341.88</v>
      </c>
      <c r="BL211" s="478">
        <v>5001.24</v>
      </c>
      <c r="BM211" s="6">
        <f t="shared" si="9"/>
        <v>48</v>
      </c>
      <c r="BN211" s="6">
        <f t="shared" si="9"/>
        <v>33091.68</v>
      </c>
      <c r="BO211" s="8">
        <f>ROUND(IF(BN356=0, 0, BN211/BN356),5)</f>
        <v>2.0000000000000001E-4</v>
      </c>
      <c r="BP211" s="6">
        <v>689.41</v>
      </c>
      <c r="BQ211" s="6">
        <f t="shared" si="10"/>
        <v>8719.23</v>
      </c>
      <c r="BR211" s="6">
        <v>24372.45</v>
      </c>
    </row>
    <row r="212" spans="1:70" x14ac:dyDescent="0.25">
      <c r="A212" s="2"/>
      <c r="B212" s="2"/>
      <c r="C212" s="2"/>
      <c r="D212" s="2" t="s">
        <v>180</v>
      </c>
      <c r="E212" s="300">
        <v>10</v>
      </c>
      <c r="F212" s="298">
        <v>4000</v>
      </c>
      <c r="G212" s="299">
        <f>ROUND(IF(F356=0, 0, F212/F356),5)</f>
        <v>2.3000000000000001E-4</v>
      </c>
      <c r="H212" s="298">
        <v>400</v>
      </c>
      <c r="I212" s="298">
        <v>767.86</v>
      </c>
      <c r="J212" s="298">
        <v>3232.14</v>
      </c>
      <c r="K212" s="317">
        <v>0</v>
      </c>
      <c r="L212" s="317">
        <v>0</v>
      </c>
      <c r="M212" s="318">
        <f>ROUND(IF(L356=0, 0, L212/L356),5)</f>
        <v>0</v>
      </c>
      <c r="N212" s="317">
        <v>0</v>
      </c>
      <c r="O212" s="317">
        <v>69.64</v>
      </c>
      <c r="P212" s="317">
        <v>-69.64</v>
      </c>
      <c r="Q212" s="336">
        <v>0</v>
      </c>
      <c r="R212" s="337">
        <v>0</v>
      </c>
      <c r="S212" s="338">
        <f>ROUND(IF(R356=0, 0, R212/R356),5)</f>
        <v>0</v>
      </c>
      <c r="T212" s="337">
        <v>0</v>
      </c>
      <c r="U212" s="337">
        <v>4353.88</v>
      </c>
      <c r="V212" s="337">
        <v>-4353.88</v>
      </c>
      <c r="W212" s="360">
        <v>7</v>
      </c>
      <c r="X212" s="358">
        <v>3066.21</v>
      </c>
      <c r="Y212" s="359">
        <f>ROUND(IF(X356=0, 0, X212/X356),5)</f>
        <v>1.8000000000000001E-4</v>
      </c>
      <c r="Z212" s="358">
        <v>438.03</v>
      </c>
      <c r="AA212" s="358">
        <v>4739.74</v>
      </c>
      <c r="AB212" s="358">
        <v>-1673.53</v>
      </c>
      <c r="AC212" s="379">
        <v>20</v>
      </c>
      <c r="AD212" s="377">
        <v>8811.26</v>
      </c>
      <c r="AE212" s="378">
        <f>ROUND(IF(AD356=0, 0, AD212/AD356),5)</f>
        <v>5.4000000000000001E-4</v>
      </c>
      <c r="AF212" s="377">
        <v>440.56</v>
      </c>
      <c r="AG212" s="377">
        <v>13420.77</v>
      </c>
      <c r="AH212" s="377">
        <v>-4609.51</v>
      </c>
      <c r="AI212" s="396">
        <v>0</v>
      </c>
      <c r="AJ212" s="396">
        <v>0</v>
      </c>
      <c r="AK212" s="397">
        <f>ROUND(IF(AJ356=0, 0, AJ212/AJ356),5)</f>
        <v>0</v>
      </c>
      <c r="AL212" s="396">
        <v>0</v>
      </c>
      <c r="AM212" s="396">
        <v>0</v>
      </c>
      <c r="AN212" s="396">
        <v>0</v>
      </c>
      <c r="AO212" s="415">
        <v>0</v>
      </c>
      <c r="AP212" s="416">
        <v>0</v>
      </c>
      <c r="AQ212" s="417">
        <f>ROUND(IF(AP356=0, 0, AP212/AP356),5)</f>
        <v>0</v>
      </c>
      <c r="AR212" s="416">
        <v>0</v>
      </c>
      <c r="AS212" s="416">
        <v>0</v>
      </c>
      <c r="AT212" s="416">
        <v>0</v>
      </c>
      <c r="AU212" s="437">
        <v>0</v>
      </c>
      <c r="AV212" s="437">
        <v>0</v>
      </c>
      <c r="AW212" s="438">
        <f>ROUND(IF(AV356=0, 0, AV212/AV356),5)</f>
        <v>0</v>
      </c>
      <c r="AX212" s="437">
        <v>0</v>
      </c>
      <c r="AY212" s="437">
        <v>0</v>
      </c>
      <c r="AZ212" s="437">
        <v>0</v>
      </c>
      <c r="BA212" s="456">
        <v>30</v>
      </c>
      <c r="BB212" s="457">
        <v>11253.92</v>
      </c>
      <c r="BC212" s="458">
        <f>ROUND(IF(BB356=0, 0, BB212/BB356),5)</f>
        <v>8.0000000000000004E-4</v>
      </c>
      <c r="BD212" s="457">
        <v>375.13</v>
      </c>
      <c r="BE212" s="457">
        <v>20131.150000000001</v>
      </c>
      <c r="BF212" s="457">
        <v>-8877.23</v>
      </c>
      <c r="BG212" s="478">
        <v>0</v>
      </c>
      <c r="BH212" s="478">
        <v>0</v>
      </c>
      <c r="BI212" s="479">
        <f>ROUND(IF(BH356=0, 0, BH212/BH356),5)</f>
        <v>0</v>
      </c>
      <c r="BJ212" s="478">
        <v>0</v>
      </c>
      <c r="BK212" s="478">
        <v>0</v>
      </c>
      <c r="BL212" s="478">
        <v>0</v>
      </c>
      <c r="BM212" s="6">
        <f t="shared" si="9"/>
        <v>67</v>
      </c>
      <c r="BN212" s="6">
        <f t="shared" si="9"/>
        <v>27131.39</v>
      </c>
      <c r="BO212" s="8">
        <f>ROUND(IF(BN356=0, 0, BN212/BN356),5)</f>
        <v>1.7000000000000001E-4</v>
      </c>
      <c r="BP212" s="6">
        <v>404.95</v>
      </c>
      <c r="BQ212" s="6">
        <f t="shared" si="10"/>
        <v>43483.040000000001</v>
      </c>
      <c r="BR212" s="6">
        <v>-16351.65</v>
      </c>
    </row>
    <row r="213" spans="1:70" x14ac:dyDescent="0.25">
      <c r="A213" s="2"/>
      <c r="B213" s="2"/>
      <c r="C213" s="2"/>
      <c r="D213" s="2" t="s">
        <v>181</v>
      </c>
      <c r="E213" s="298">
        <v>0</v>
      </c>
      <c r="F213" s="298">
        <v>0</v>
      </c>
      <c r="G213" s="299">
        <f>ROUND(IF(F356=0, 0, F213/F356),5)</f>
        <v>0</v>
      </c>
      <c r="H213" s="298">
        <v>0</v>
      </c>
      <c r="I213" s="298">
        <v>0</v>
      </c>
      <c r="J213" s="298">
        <v>0</v>
      </c>
      <c r="K213" s="317">
        <v>0</v>
      </c>
      <c r="L213" s="317">
        <v>0</v>
      </c>
      <c r="M213" s="318">
        <f>ROUND(IF(L356=0, 0, L213/L356),5)</f>
        <v>0</v>
      </c>
      <c r="N213" s="317">
        <v>0</v>
      </c>
      <c r="O213" s="317">
        <v>0</v>
      </c>
      <c r="P213" s="317">
        <v>0</v>
      </c>
      <c r="Q213" s="336">
        <v>3</v>
      </c>
      <c r="R213" s="337">
        <v>479.85</v>
      </c>
      <c r="S213" s="338">
        <f>ROUND(IF(R356=0, 0, R213/R356),5)</f>
        <v>2.0000000000000002E-5</v>
      </c>
      <c r="T213" s="337">
        <v>159.94999999999999</v>
      </c>
      <c r="U213" s="337">
        <v>0</v>
      </c>
      <c r="V213" s="337">
        <v>479.85</v>
      </c>
      <c r="W213" s="360">
        <v>17</v>
      </c>
      <c r="X213" s="358">
        <v>16172.78</v>
      </c>
      <c r="Y213" s="359">
        <f>ROUND(IF(X356=0, 0, X213/X356),5)</f>
        <v>9.3000000000000005E-4</v>
      </c>
      <c r="Z213" s="358">
        <v>951.34</v>
      </c>
      <c r="AA213" s="358">
        <v>0</v>
      </c>
      <c r="AB213" s="358">
        <v>16172.78</v>
      </c>
      <c r="AC213" s="377">
        <v>0</v>
      </c>
      <c r="AD213" s="377">
        <v>0</v>
      </c>
      <c r="AE213" s="378">
        <f>ROUND(IF(AD356=0, 0, AD213/AD356),5)</f>
        <v>0</v>
      </c>
      <c r="AF213" s="377">
        <v>0</v>
      </c>
      <c r="AG213" s="377">
        <v>0</v>
      </c>
      <c r="AH213" s="377">
        <v>0</v>
      </c>
      <c r="AI213" s="396">
        <v>0</v>
      </c>
      <c r="AJ213" s="396">
        <v>0</v>
      </c>
      <c r="AK213" s="397">
        <f>ROUND(IF(AJ356=0, 0, AJ213/AJ356),5)</f>
        <v>0</v>
      </c>
      <c r="AL213" s="396">
        <v>0</v>
      </c>
      <c r="AM213" s="396">
        <v>0</v>
      </c>
      <c r="AN213" s="396">
        <v>0</v>
      </c>
      <c r="AO213" s="415">
        <v>0</v>
      </c>
      <c r="AP213" s="416">
        <v>0</v>
      </c>
      <c r="AQ213" s="417">
        <f>ROUND(IF(AP356=0, 0, AP213/AP356),5)</f>
        <v>0</v>
      </c>
      <c r="AR213" s="416">
        <v>0</v>
      </c>
      <c r="AS213" s="416">
        <v>0</v>
      </c>
      <c r="AT213" s="416">
        <v>0</v>
      </c>
      <c r="AU213" s="437">
        <v>0</v>
      </c>
      <c r="AV213" s="437">
        <v>0</v>
      </c>
      <c r="AW213" s="438">
        <f>ROUND(IF(AV356=0, 0, AV213/AV356),5)</f>
        <v>0</v>
      </c>
      <c r="AX213" s="437">
        <v>0</v>
      </c>
      <c r="AY213" s="437">
        <v>0</v>
      </c>
      <c r="AZ213" s="437">
        <v>0</v>
      </c>
      <c r="BA213" s="456">
        <v>0</v>
      </c>
      <c r="BB213" s="457">
        <v>0</v>
      </c>
      <c r="BC213" s="458">
        <f>ROUND(IF(BB356=0, 0, BB213/BB356),5)</f>
        <v>0</v>
      </c>
      <c r="BD213" s="457">
        <v>0</v>
      </c>
      <c r="BE213" s="457">
        <v>0</v>
      </c>
      <c r="BF213" s="457">
        <v>0</v>
      </c>
      <c r="BG213" s="478">
        <v>0</v>
      </c>
      <c r="BH213" s="478">
        <v>0</v>
      </c>
      <c r="BI213" s="479">
        <f>ROUND(IF(BH356=0, 0, BH213/BH356),5)</f>
        <v>0</v>
      </c>
      <c r="BJ213" s="478">
        <v>0</v>
      </c>
      <c r="BK213" s="478">
        <v>0</v>
      </c>
      <c r="BL213" s="478">
        <v>0</v>
      </c>
      <c r="BM213" s="6">
        <f t="shared" si="9"/>
        <v>20</v>
      </c>
      <c r="BN213" s="6">
        <f t="shared" si="9"/>
        <v>16652.63</v>
      </c>
      <c r="BO213" s="8">
        <f>ROUND(IF(BN356=0, 0, BN213/BN356),5)</f>
        <v>1E-4</v>
      </c>
      <c r="BP213" s="6">
        <v>832.63</v>
      </c>
      <c r="BQ213" s="6">
        <f t="shared" si="10"/>
        <v>0</v>
      </c>
      <c r="BR213" s="6">
        <v>16652.63</v>
      </c>
    </row>
    <row r="214" spans="1:70" x14ac:dyDescent="0.25">
      <c r="A214" s="2"/>
      <c r="B214" s="2"/>
      <c r="C214" s="2"/>
      <c r="D214" s="2" t="s">
        <v>545</v>
      </c>
      <c r="E214" s="298">
        <v>0</v>
      </c>
      <c r="F214" s="298">
        <v>0</v>
      </c>
      <c r="G214" s="299">
        <f>ROUND(IF(F356=0, 0, F214/F356),5)</f>
        <v>0</v>
      </c>
      <c r="H214" s="298">
        <v>0</v>
      </c>
      <c r="I214" s="298">
        <v>0</v>
      </c>
      <c r="J214" s="298">
        <v>0</v>
      </c>
      <c r="K214" s="317">
        <v>0</v>
      </c>
      <c r="L214" s="317">
        <v>0</v>
      </c>
      <c r="M214" s="318">
        <f>ROUND(IF(L356=0, 0, L214/L356),5)</f>
        <v>0</v>
      </c>
      <c r="N214" s="317">
        <v>0</v>
      </c>
      <c r="O214" s="317">
        <v>0</v>
      </c>
      <c r="P214" s="317">
        <v>0</v>
      </c>
      <c r="Q214" s="336">
        <v>0</v>
      </c>
      <c r="R214" s="337">
        <v>0</v>
      </c>
      <c r="S214" s="338">
        <f>ROUND(IF(R356=0, 0, R214/R356),5)</f>
        <v>0</v>
      </c>
      <c r="T214" s="337">
        <v>0</v>
      </c>
      <c r="U214" s="337">
        <v>0</v>
      </c>
      <c r="V214" s="337">
        <v>0</v>
      </c>
      <c r="W214" s="358">
        <v>0</v>
      </c>
      <c r="X214" s="358">
        <v>0</v>
      </c>
      <c r="Y214" s="359">
        <f>ROUND(IF(X356=0, 0, X214/X356),5)</f>
        <v>0</v>
      </c>
      <c r="Z214" s="358">
        <v>0</v>
      </c>
      <c r="AA214" s="358">
        <v>0</v>
      </c>
      <c r="AB214" s="358">
        <v>0</v>
      </c>
      <c r="AC214" s="377">
        <v>0</v>
      </c>
      <c r="AD214" s="377">
        <v>0</v>
      </c>
      <c r="AE214" s="378">
        <f>ROUND(IF(AD356=0, 0, AD214/AD356),5)</f>
        <v>0</v>
      </c>
      <c r="AF214" s="377">
        <v>0</v>
      </c>
      <c r="AG214" s="377">
        <v>0</v>
      </c>
      <c r="AH214" s="377">
        <v>0</v>
      </c>
      <c r="AI214" s="396">
        <v>0</v>
      </c>
      <c r="AJ214" s="396">
        <v>0</v>
      </c>
      <c r="AK214" s="397">
        <f>ROUND(IF(AJ356=0, 0, AJ214/AJ356),5)</f>
        <v>0</v>
      </c>
      <c r="AL214" s="396">
        <v>0</v>
      </c>
      <c r="AM214" s="396">
        <v>0</v>
      </c>
      <c r="AN214" s="396">
        <v>0</v>
      </c>
      <c r="AO214" s="415">
        <v>30</v>
      </c>
      <c r="AP214" s="416">
        <v>11300.58</v>
      </c>
      <c r="AQ214" s="417">
        <f>ROUND(IF(AP356=0, 0, AP214/AP356),5)</f>
        <v>5.5999999999999995E-4</v>
      </c>
      <c r="AR214" s="416">
        <v>376.69</v>
      </c>
      <c r="AS214" s="416">
        <v>3900</v>
      </c>
      <c r="AT214" s="416">
        <v>7400.58</v>
      </c>
      <c r="AU214" s="437">
        <v>0</v>
      </c>
      <c r="AV214" s="437">
        <v>0</v>
      </c>
      <c r="AW214" s="438">
        <f>ROUND(IF(AV356=0, 0, AV214/AV356),5)</f>
        <v>0</v>
      </c>
      <c r="AX214" s="437">
        <v>0</v>
      </c>
      <c r="AY214" s="437">
        <v>0</v>
      </c>
      <c r="AZ214" s="437">
        <v>0</v>
      </c>
      <c r="BA214" s="456">
        <v>0</v>
      </c>
      <c r="BB214" s="457">
        <v>0</v>
      </c>
      <c r="BC214" s="458">
        <f>ROUND(IF(BB356=0, 0, BB214/BB356),5)</f>
        <v>0</v>
      </c>
      <c r="BD214" s="457">
        <v>0</v>
      </c>
      <c r="BE214" s="457">
        <v>0</v>
      </c>
      <c r="BF214" s="457">
        <v>0</v>
      </c>
      <c r="BG214" s="478">
        <v>0</v>
      </c>
      <c r="BH214" s="478">
        <v>0</v>
      </c>
      <c r="BI214" s="479">
        <f>ROUND(IF(BH356=0, 0, BH214/BH356),5)</f>
        <v>0</v>
      </c>
      <c r="BJ214" s="478">
        <v>0</v>
      </c>
      <c r="BK214" s="478">
        <v>0</v>
      </c>
      <c r="BL214" s="478">
        <v>0</v>
      </c>
      <c r="BM214" s="6">
        <f t="shared" si="9"/>
        <v>30</v>
      </c>
      <c r="BN214" s="6">
        <f t="shared" si="9"/>
        <v>11300.58</v>
      </c>
      <c r="BO214" s="8">
        <f>ROUND(IF(BN356=0, 0, BN214/BN356),5)</f>
        <v>6.9999999999999994E-5</v>
      </c>
      <c r="BP214" s="6">
        <v>376.69</v>
      </c>
      <c r="BQ214" s="6">
        <f t="shared" si="10"/>
        <v>3900</v>
      </c>
      <c r="BR214" s="6">
        <v>7400.58</v>
      </c>
    </row>
    <row r="215" spans="1:70" x14ac:dyDescent="0.25">
      <c r="A215" s="2"/>
      <c r="B215" s="2"/>
      <c r="C215" s="2"/>
      <c r="D215" s="2" t="s">
        <v>182</v>
      </c>
      <c r="E215" s="300">
        <v>2</v>
      </c>
      <c r="F215" s="298">
        <v>782.35</v>
      </c>
      <c r="G215" s="299">
        <f>ROUND(IF(F356=0, 0, F215/F356),5)</f>
        <v>5.0000000000000002E-5</v>
      </c>
      <c r="H215" s="298">
        <v>391.18</v>
      </c>
      <c r="I215" s="298">
        <v>362.5</v>
      </c>
      <c r="J215" s="298">
        <v>419.85</v>
      </c>
      <c r="K215" s="317">
        <v>0</v>
      </c>
      <c r="L215" s="317">
        <v>0</v>
      </c>
      <c r="M215" s="318">
        <f>ROUND(IF(L356=0, 0, L215/L356),5)</f>
        <v>0</v>
      </c>
      <c r="N215" s="317">
        <v>0</v>
      </c>
      <c r="O215" s="317">
        <v>0</v>
      </c>
      <c r="P215" s="317">
        <v>0</v>
      </c>
      <c r="Q215" s="336">
        <v>0</v>
      </c>
      <c r="R215" s="337">
        <v>0</v>
      </c>
      <c r="S215" s="338">
        <f>ROUND(IF(R356=0, 0, R215/R356),5)</f>
        <v>0</v>
      </c>
      <c r="T215" s="337">
        <v>0</v>
      </c>
      <c r="U215" s="337">
        <v>0</v>
      </c>
      <c r="V215" s="337">
        <v>0</v>
      </c>
      <c r="W215" s="358">
        <v>0</v>
      </c>
      <c r="X215" s="358">
        <v>0</v>
      </c>
      <c r="Y215" s="359">
        <f>ROUND(IF(X356=0, 0, X215/X356),5)</f>
        <v>0</v>
      </c>
      <c r="Z215" s="358">
        <v>0</v>
      </c>
      <c r="AA215" s="358">
        <v>0</v>
      </c>
      <c r="AB215" s="358">
        <v>0</v>
      </c>
      <c r="AC215" s="377">
        <v>0</v>
      </c>
      <c r="AD215" s="377">
        <v>0</v>
      </c>
      <c r="AE215" s="378">
        <f>ROUND(IF(AD356=0, 0, AD215/AD356),5)</f>
        <v>0</v>
      </c>
      <c r="AF215" s="377">
        <v>0</v>
      </c>
      <c r="AG215" s="377">
        <v>0</v>
      </c>
      <c r="AH215" s="377">
        <v>0</v>
      </c>
      <c r="AI215" s="396">
        <v>0</v>
      </c>
      <c r="AJ215" s="396">
        <v>0</v>
      </c>
      <c r="AK215" s="397">
        <f>ROUND(IF(AJ356=0, 0, AJ215/AJ356),5)</f>
        <v>0</v>
      </c>
      <c r="AL215" s="396">
        <v>0</v>
      </c>
      <c r="AM215" s="396">
        <v>0</v>
      </c>
      <c r="AN215" s="396">
        <v>0</v>
      </c>
      <c r="AO215" s="415">
        <v>0</v>
      </c>
      <c r="AP215" s="416">
        <v>0</v>
      </c>
      <c r="AQ215" s="417">
        <f>ROUND(IF(AP356=0, 0, AP215/AP356),5)</f>
        <v>0</v>
      </c>
      <c r="AR215" s="416">
        <v>0</v>
      </c>
      <c r="AS215" s="416">
        <v>0</v>
      </c>
      <c r="AT215" s="416">
        <v>0</v>
      </c>
      <c r="AU215" s="437">
        <v>0</v>
      </c>
      <c r="AV215" s="437">
        <v>0</v>
      </c>
      <c r="AW215" s="438">
        <f>ROUND(IF(AV356=0, 0, AV215/AV356),5)</f>
        <v>0</v>
      </c>
      <c r="AX215" s="437">
        <v>0</v>
      </c>
      <c r="AY215" s="437">
        <v>0</v>
      </c>
      <c r="AZ215" s="437">
        <v>0</v>
      </c>
      <c r="BA215" s="456">
        <v>0</v>
      </c>
      <c r="BB215" s="457">
        <v>0</v>
      </c>
      <c r="BC215" s="458">
        <f>ROUND(IF(BB356=0, 0, BB215/BB356),5)</f>
        <v>0</v>
      </c>
      <c r="BD215" s="457">
        <v>0</v>
      </c>
      <c r="BE215" s="457">
        <v>0</v>
      </c>
      <c r="BF215" s="457">
        <v>0</v>
      </c>
      <c r="BG215" s="478">
        <v>0</v>
      </c>
      <c r="BH215" s="478">
        <v>0</v>
      </c>
      <c r="BI215" s="479">
        <f>ROUND(IF(BH356=0, 0, BH215/BH356),5)</f>
        <v>0</v>
      </c>
      <c r="BJ215" s="478">
        <v>0</v>
      </c>
      <c r="BK215" s="478">
        <v>0</v>
      </c>
      <c r="BL215" s="478">
        <v>0</v>
      </c>
      <c r="BM215" s="6">
        <f t="shared" si="9"/>
        <v>2</v>
      </c>
      <c r="BN215" s="6">
        <f t="shared" si="9"/>
        <v>782.35</v>
      </c>
      <c r="BO215" s="8">
        <f>ROUND(IF(BN356=0, 0, BN215/BN356),5)</f>
        <v>0</v>
      </c>
      <c r="BP215" s="6">
        <v>391.18</v>
      </c>
      <c r="BQ215" s="6">
        <f t="shared" si="10"/>
        <v>362.5</v>
      </c>
      <c r="BR215" s="6">
        <v>419.85</v>
      </c>
    </row>
    <row r="216" spans="1:70" x14ac:dyDescent="0.25">
      <c r="A216" s="2"/>
      <c r="B216" s="2"/>
      <c r="C216" s="2"/>
      <c r="D216" s="2" t="s">
        <v>183</v>
      </c>
      <c r="E216" s="300">
        <v>13</v>
      </c>
      <c r="F216" s="298">
        <v>4743.7</v>
      </c>
      <c r="G216" s="299">
        <f>ROUND(IF(F356=0, 0, F216/F356),5)</f>
        <v>2.7E-4</v>
      </c>
      <c r="H216" s="298">
        <v>364.9</v>
      </c>
      <c r="I216" s="298">
        <v>0</v>
      </c>
      <c r="J216" s="298">
        <v>4743.7</v>
      </c>
      <c r="K216" s="317">
        <v>0</v>
      </c>
      <c r="L216" s="317">
        <v>0</v>
      </c>
      <c r="M216" s="318">
        <f>ROUND(IF(L356=0, 0, L216/L356),5)</f>
        <v>0</v>
      </c>
      <c r="N216" s="317">
        <v>0</v>
      </c>
      <c r="O216" s="317">
        <v>0</v>
      </c>
      <c r="P216" s="317">
        <v>0</v>
      </c>
      <c r="Q216" s="336">
        <v>0</v>
      </c>
      <c r="R216" s="337">
        <v>0</v>
      </c>
      <c r="S216" s="338">
        <f>ROUND(IF(R356=0, 0, R216/R356),5)</f>
        <v>0</v>
      </c>
      <c r="T216" s="337">
        <v>0</v>
      </c>
      <c r="U216" s="337">
        <v>0</v>
      </c>
      <c r="V216" s="337">
        <v>0</v>
      </c>
      <c r="W216" s="358">
        <v>0</v>
      </c>
      <c r="X216" s="358">
        <v>0</v>
      </c>
      <c r="Y216" s="359">
        <f>ROUND(IF(X356=0, 0, X216/X356),5)</f>
        <v>0</v>
      </c>
      <c r="Z216" s="358">
        <v>0</v>
      </c>
      <c r="AA216" s="358">
        <v>0</v>
      </c>
      <c r="AB216" s="358">
        <v>0</v>
      </c>
      <c r="AC216" s="377">
        <v>0</v>
      </c>
      <c r="AD216" s="377">
        <v>0</v>
      </c>
      <c r="AE216" s="378">
        <f>ROUND(IF(AD356=0, 0, AD216/AD356),5)</f>
        <v>0</v>
      </c>
      <c r="AF216" s="377">
        <v>0</v>
      </c>
      <c r="AG216" s="377">
        <v>0</v>
      </c>
      <c r="AH216" s="377">
        <v>0</v>
      </c>
      <c r="AI216" s="396">
        <v>0</v>
      </c>
      <c r="AJ216" s="396">
        <v>0</v>
      </c>
      <c r="AK216" s="397">
        <f>ROUND(IF(AJ356=0, 0, AJ216/AJ356),5)</f>
        <v>0</v>
      </c>
      <c r="AL216" s="396">
        <v>0</v>
      </c>
      <c r="AM216" s="396">
        <v>0</v>
      </c>
      <c r="AN216" s="396">
        <v>0</v>
      </c>
      <c r="AO216" s="415">
        <v>0</v>
      </c>
      <c r="AP216" s="416">
        <v>0</v>
      </c>
      <c r="AQ216" s="417">
        <f>ROUND(IF(AP356=0, 0, AP216/AP356),5)</f>
        <v>0</v>
      </c>
      <c r="AR216" s="416">
        <v>0</v>
      </c>
      <c r="AS216" s="416">
        <v>0</v>
      </c>
      <c r="AT216" s="416">
        <v>0</v>
      </c>
      <c r="AU216" s="437">
        <v>0</v>
      </c>
      <c r="AV216" s="437">
        <v>0</v>
      </c>
      <c r="AW216" s="438">
        <f>ROUND(IF(AV356=0, 0, AV216/AV356),5)</f>
        <v>0</v>
      </c>
      <c r="AX216" s="437">
        <v>0</v>
      </c>
      <c r="AY216" s="437">
        <v>0</v>
      </c>
      <c r="AZ216" s="437">
        <v>0</v>
      </c>
      <c r="BA216" s="456">
        <v>0</v>
      </c>
      <c r="BB216" s="457">
        <v>0</v>
      </c>
      <c r="BC216" s="458">
        <f>ROUND(IF(BB356=0, 0, BB216/BB356),5)</f>
        <v>0</v>
      </c>
      <c r="BD216" s="457">
        <v>0</v>
      </c>
      <c r="BE216" s="457">
        <v>0</v>
      </c>
      <c r="BF216" s="457">
        <v>0</v>
      </c>
      <c r="BG216" s="478">
        <v>0</v>
      </c>
      <c r="BH216" s="478">
        <v>0</v>
      </c>
      <c r="BI216" s="479">
        <f>ROUND(IF(BH356=0, 0, BH216/BH356),5)</f>
        <v>0</v>
      </c>
      <c r="BJ216" s="478">
        <v>0</v>
      </c>
      <c r="BK216" s="478">
        <v>0</v>
      </c>
      <c r="BL216" s="478">
        <v>0</v>
      </c>
      <c r="BM216" s="6">
        <f t="shared" si="9"/>
        <v>13</v>
      </c>
      <c r="BN216" s="6">
        <f t="shared" si="9"/>
        <v>4743.7</v>
      </c>
      <c r="BO216" s="8">
        <f>ROUND(IF(BN356=0, 0, BN216/BN356),5)</f>
        <v>3.0000000000000001E-5</v>
      </c>
      <c r="BP216" s="6">
        <v>364.9</v>
      </c>
      <c r="BQ216" s="6">
        <f t="shared" si="10"/>
        <v>0</v>
      </c>
      <c r="BR216" s="6">
        <v>4743.7</v>
      </c>
    </row>
    <row r="217" spans="1:70" x14ac:dyDescent="0.25">
      <c r="A217" s="2"/>
      <c r="B217" s="2"/>
      <c r="C217" s="2"/>
      <c r="D217" s="2" t="s">
        <v>184</v>
      </c>
      <c r="E217" s="300">
        <v>9</v>
      </c>
      <c r="F217" s="298">
        <v>3914.65</v>
      </c>
      <c r="G217" s="299">
        <f>ROUND(IF(F356=0, 0, F217/F356),5)</f>
        <v>2.3000000000000001E-4</v>
      </c>
      <c r="H217" s="298">
        <v>434.96</v>
      </c>
      <c r="I217" s="298">
        <v>499.2</v>
      </c>
      <c r="J217" s="298">
        <v>3415.45</v>
      </c>
      <c r="K217" s="317">
        <v>0</v>
      </c>
      <c r="L217" s="317">
        <v>0</v>
      </c>
      <c r="M217" s="318">
        <f>ROUND(IF(L356=0, 0, L217/L356),5)</f>
        <v>0</v>
      </c>
      <c r="N217" s="317">
        <v>0</v>
      </c>
      <c r="O217" s="317">
        <v>0</v>
      </c>
      <c r="P217" s="317">
        <v>0</v>
      </c>
      <c r="Q217" s="336">
        <v>0</v>
      </c>
      <c r="R217" s="337">
        <v>0</v>
      </c>
      <c r="S217" s="338">
        <f>ROUND(IF(R356=0, 0, R217/R356),5)</f>
        <v>0</v>
      </c>
      <c r="T217" s="337">
        <v>0</v>
      </c>
      <c r="U217" s="337">
        <v>0</v>
      </c>
      <c r="V217" s="337">
        <v>0</v>
      </c>
      <c r="W217" s="358">
        <v>0</v>
      </c>
      <c r="X217" s="358">
        <v>0</v>
      </c>
      <c r="Y217" s="359">
        <f>ROUND(IF(X356=0, 0, X217/X356),5)</f>
        <v>0</v>
      </c>
      <c r="Z217" s="358">
        <v>0</v>
      </c>
      <c r="AA217" s="358">
        <v>0</v>
      </c>
      <c r="AB217" s="358">
        <v>0</v>
      </c>
      <c r="AC217" s="377">
        <v>0</v>
      </c>
      <c r="AD217" s="377">
        <v>0</v>
      </c>
      <c r="AE217" s="378">
        <f>ROUND(IF(AD356=0, 0, AD217/AD356),5)</f>
        <v>0</v>
      </c>
      <c r="AF217" s="377">
        <v>0</v>
      </c>
      <c r="AG217" s="377">
        <v>0</v>
      </c>
      <c r="AH217" s="377">
        <v>0</v>
      </c>
      <c r="AI217" s="396">
        <v>0</v>
      </c>
      <c r="AJ217" s="396">
        <v>0</v>
      </c>
      <c r="AK217" s="397">
        <f>ROUND(IF(AJ356=0, 0, AJ217/AJ356),5)</f>
        <v>0</v>
      </c>
      <c r="AL217" s="396">
        <v>0</v>
      </c>
      <c r="AM217" s="396">
        <v>0</v>
      </c>
      <c r="AN217" s="396">
        <v>0</v>
      </c>
      <c r="AO217" s="415">
        <v>0</v>
      </c>
      <c r="AP217" s="416">
        <v>0</v>
      </c>
      <c r="AQ217" s="417">
        <f>ROUND(IF(AP356=0, 0, AP217/AP356),5)</f>
        <v>0</v>
      </c>
      <c r="AR217" s="416">
        <v>0</v>
      </c>
      <c r="AS217" s="416">
        <v>0</v>
      </c>
      <c r="AT217" s="416">
        <v>0</v>
      </c>
      <c r="AU217" s="437">
        <v>0</v>
      </c>
      <c r="AV217" s="437">
        <v>0</v>
      </c>
      <c r="AW217" s="438">
        <f>ROUND(IF(AV356=0, 0, AV217/AV356),5)</f>
        <v>0</v>
      </c>
      <c r="AX217" s="437">
        <v>0</v>
      </c>
      <c r="AY217" s="437">
        <v>0</v>
      </c>
      <c r="AZ217" s="437">
        <v>0</v>
      </c>
      <c r="BA217" s="456">
        <v>0</v>
      </c>
      <c r="BB217" s="457">
        <v>0</v>
      </c>
      <c r="BC217" s="458">
        <f>ROUND(IF(BB356=0, 0, BB217/BB356),5)</f>
        <v>0</v>
      </c>
      <c r="BD217" s="457">
        <v>0</v>
      </c>
      <c r="BE217" s="457">
        <v>0</v>
      </c>
      <c r="BF217" s="457">
        <v>0</v>
      </c>
      <c r="BG217" s="478">
        <v>0</v>
      </c>
      <c r="BH217" s="478">
        <v>0</v>
      </c>
      <c r="BI217" s="479">
        <f>ROUND(IF(BH356=0, 0, BH217/BH356),5)</f>
        <v>0</v>
      </c>
      <c r="BJ217" s="478">
        <v>0</v>
      </c>
      <c r="BK217" s="478">
        <v>0</v>
      </c>
      <c r="BL217" s="478">
        <v>0</v>
      </c>
      <c r="BM217" s="6">
        <f t="shared" si="9"/>
        <v>9</v>
      </c>
      <c r="BN217" s="6">
        <f t="shared" si="9"/>
        <v>3914.65</v>
      </c>
      <c r="BO217" s="8">
        <f>ROUND(IF(BN356=0, 0, BN217/BN356),5)</f>
        <v>2.0000000000000002E-5</v>
      </c>
      <c r="BP217" s="6">
        <v>434.96</v>
      </c>
      <c r="BQ217" s="6">
        <f t="shared" si="10"/>
        <v>499.2</v>
      </c>
      <c r="BR217" s="6">
        <v>3415.45</v>
      </c>
    </row>
    <row r="218" spans="1:70" x14ac:dyDescent="0.25">
      <c r="A218" s="2"/>
      <c r="B218" s="2"/>
      <c r="C218" s="2"/>
      <c r="D218" s="2" t="s">
        <v>185</v>
      </c>
      <c r="E218" s="300">
        <v>92</v>
      </c>
      <c r="F218" s="298">
        <v>39958.04</v>
      </c>
      <c r="G218" s="299">
        <f>ROUND(IF(F356=0, 0, F218/F356),5)</f>
        <v>2.31E-3</v>
      </c>
      <c r="H218" s="298">
        <v>434.33</v>
      </c>
      <c r="I218" s="298">
        <v>12655.91</v>
      </c>
      <c r="J218" s="298">
        <v>27302.13</v>
      </c>
      <c r="K218" s="317">
        <v>0</v>
      </c>
      <c r="L218" s="317">
        <v>0</v>
      </c>
      <c r="M218" s="318">
        <f>ROUND(IF(L356=0, 0, L218/L356),5)</f>
        <v>0</v>
      </c>
      <c r="N218" s="317">
        <v>0</v>
      </c>
      <c r="O218" s="317">
        <v>0</v>
      </c>
      <c r="P218" s="317">
        <v>0</v>
      </c>
      <c r="Q218" s="336">
        <v>0</v>
      </c>
      <c r="R218" s="337">
        <v>0</v>
      </c>
      <c r="S218" s="338">
        <f>ROUND(IF(R356=0, 0, R218/R356),5)</f>
        <v>0</v>
      </c>
      <c r="T218" s="337">
        <v>0</v>
      </c>
      <c r="U218" s="337">
        <v>0</v>
      </c>
      <c r="V218" s="337">
        <v>0</v>
      </c>
      <c r="W218" s="358">
        <v>0</v>
      </c>
      <c r="X218" s="358">
        <v>0</v>
      </c>
      <c r="Y218" s="359">
        <f>ROUND(IF(X356=0, 0, X218/X356),5)</f>
        <v>0</v>
      </c>
      <c r="Z218" s="358">
        <v>0</v>
      </c>
      <c r="AA218" s="358">
        <v>0</v>
      </c>
      <c r="AB218" s="358">
        <v>0</v>
      </c>
      <c r="AC218" s="377">
        <v>0</v>
      </c>
      <c r="AD218" s="377">
        <v>0</v>
      </c>
      <c r="AE218" s="378">
        <f>ROUND(IF(AD356=0, 0, AD218/AD356),5)</f>
        <v>0</v>
      </c>
      <c r="AF218" s="377">
        <v>0</v>
      </c>
      <c r="AG218" s="377">
        <v>0</v>
      </c>
      <c r="AH218" s="377">
        <v>0</v>
      </c>
      <c r="AI218" s="396">
        <v>0</v>
      </c>
      <c r="AJ218" s="396">
        <v>0</v>
      </c>
      <c r="AK218" s="397">
        <f>ROUND(IF(AJ356=0, 0, AJ218/AJ356),5)</f>
        <v>0</v>
      </c>
      <c r="AL218" s="396">
        <v>0</v>
      </c>
      <c r="AM218" s="396">
        <v>0</v>
      </c>
      <c r="AN218" s="396">
        <v>0</v>
      </c>
      <c r="AO218" s="415">
        <v>0</v>
      </c>
      <c r="AP218" s="416">
        <v>0</v>
      </c>
      <c r="AQ218" s="417">
        <f>ROUND(IF(AP356=0, 0, AP218/AP356),5)</f>
        <v>0</v>
      </c>
      <c r="AR218" s="416">
        <v>0</v>
      </c>
      <c r="AS218" s="416">
        <v>0</v>
      </c>
      <c r="AT218" s="416">
        <v>0</v>
      </c>
      <c r="AU218" s="437">
        <v>0</v>
      </c>
      <c r="AV218" s="437">
        <v>0</v>
      </c>
      <c r="AW218" s="438">
        <f>ROUND(IF(AV356=0, 0, AV218/AV356),5)</f>
        <v>0</v>
      </c>
      <c r="AX218" s="437">
        <v>0</v>
      </c>
      <c r="AY218" s="437">
        <v>0</v>
      </c>
      <c r="AZ218" s="437">
        <v>0</v>
      </c>
      <c r="BA218" s="456">
        <v>0</v>
      </c>
      <c r="BB218" s="457">
        <v>0</v>
      </c>
      <c r="BC218" s="458">
        <f>ROUND(IF(BB356=0, 0, BB218/BB356),5)</f>
        <v>0</v>
      </c>
      <c r="BD218" s="457">
        <v>0</v>
      </c>
      <c r="BE218" s="457">
        <v>0</v>
      </c>
      <c r="BF218" s="457">
        <v>0</v>
      </c>
      <c r="BG218" s="478">
        <v>0</v>
      </c>
      <c r="BH218" s="478">
        <v>0</v>
      </c>
      <c r="BI218" s="479">
        <f>ROUND(IF(BH356=0, 0, BH218/BH356),5)</f>
        <v>0</v>
      </c>
      <c r="BJ218" s="478">
        <v>0</v>
      </c>
      <c r="BK218" s="478">
        <v>0</v>
      </c>
      <c r="BL218" s="478">
        <v>0</v>
      </c>
      <c r="BM218" s="6">
        <f t="shared" si="9"/>
        <v>92</v>
      </c>
      <c r="BN218" s="6">
        <f t="shared" si="9"/>
        <v>39958.04</v>
      </c>
      <c r="BO218" s="8">
        <f>ROUND(IF(BN356=0, 0, BN218/BN356),5)</f>
        <v>2.5000000000000001E-4</v>
      </c>
      <c r="BP218" s="6">
        <v>434.33</v>
      </c>
      <c r="BQ218" s="6">
        <f t="shared" si="10"/>
        <v>12655.91</v>
      </c>
      <c r="BR218" s="6">
        <v>27302.13</v>
      </c>
    </row>
    <row r="219" spans="1:70" x14ac:dyDescent="0.25">
      <c r="A219" s="2"/>
      <c r="B219" s="2"/>
      <c r="C219" s="2"/>
      <c r="D219" s="2" t="s">
        <v>186</v>
      </c>
      <c r="E219" s="300">
        <v>40</v>
      </c>
      <c r="F219" s="298">
        <v>19441.87</v>
      </c>
      <c r="G219" s="299">
        <f>ROUND(IF(F356=0, 0, F219/F356),5)</f>
        <v>1.1299999999999999E-3</v>
      </c>
      <c r="H219" s="298">
        <v>486.05</v>
      </c>
      <c r="I219" s="298">
        <v>4000</v>
      </c>
      <c r="J219" s="298">
        <v>15441.87</v>
      </c>
      <c r="K219" s="319">
        <v>93</v>
      </c>
      <c r="L219" s="317">
        <v>52010.86</v>
      </c>
      <c r="M219" s="318">
        <f>ROUND(IF(L356=0, 0, L219/L356),5)</f>
        <v>4.9699999999999996E-3</v>
      </c>
      <c r="N219" s="317">
        <v>559.26</v>
      </c>
      <c r="O219" s="317">
        <v>9300</v>
      </c>
      <c r="P219" s="317">
        <v>42710.86</v>
      </c>
      <c r="Q219" s="336">
        <v>0</v>
      </c>
      <c r="R219" s="337">
        <v>0</v>
      </c>
      <c r="S219" s="338">
        <f>ROUND(IF(R356=0, 0, R219/R356),5)</f>
        <v>0</v>
      </c>
      <c r="T219" s="337">
        <v>0</v>
      </c>
      <c r="U219" s="337">
        <v>0</v>
      </c>
      <c r="V219" s="337">
        <v>0</v>
      </c>
      <c r="W219" s="358">
        <v>0</v>
      </c>
      <c r="X219" s="358">
        <v>0</v>
      </c>
      <c r="Y219" s="359">
        <f>ROUND(IF(X356=0, 0, X219/X356),5)</f>
        <v>0</v>
      </c>
      <c r="Z219" s="358">
        <v>0</v>
      </c>
      <c r="AA219" s="358">
        <v>0</v>
      </c>
      <c r="AB219" s="358">
        <v>0</v>
      </c>
      <c r="AC219" s="377">
        <v>0</v>
      </c>
      <c r="AD219" s="377">
        <v>0</v>
      </c>
      <c r="AE219" s="378">
        <f>ROUND(IF(AD356=0, 0, AD219/AD356),5)</f>
        <v>0</v>
      </c>
      <c r="AF219" s="377">
        <v>0</v>
      </c>
      <c r="AG219" s="377">
        <v>0</v>
      </c>
      <c r="AH219" s="377">
        <v>0</v>
      </c>
      <c r="AI219" s="396">
        <v>0</v>
      </c>
      <c r="AJ219" s="396">
        <v>0</v>
      </c>
      <c r="AK219" s="397">
        <f>ROUND(IF(AJ356=0, 0, AJ219/AJ356),5)</f>
        <v>0</v>
      </c>
      <c r="AL219" s="396">
        <v>0</v>
      </c>
      <c r="AM219" s="396">
        <v>0</v>
      </c>
      <c r="AN219" s="396">
        <v>0</v>
      </c>
      <c r="AO219" s="415">
        <v>0</v>
      </c>
      <c r="AP219" s="416">
        <v>0</v>
      </c>
      <c r="AQ219" s="417">
        <f>ROUND(IF(AP356=0, 0, AP219/AP356),5)</f>
        <v>0</v>
      </c>
      <c r="AR219" s="416">
        <v>0</v>
      </c>
      <c r="AS219" s="416">
        <v>0</v>
      </c>
      <c r="AT219" s="416">
        <v>0</v>
      </c>
      <c r="AU219" s="437">
        <v>0</v>
      </c>
      <c r="AV219" s="437">
        <v>0</v>
      </c>
      <c r="AW219" s="438">
        <f>ROUND(IF(AV356=0, 0, AV219/AV356),5)</f>
        <v>0</v>
      </c>
      <c r="AX219" s="437">
        <v>0</v>
      </c>
      <c r="AY219" s="437">
        <v>0</v>
      </c>
      <c r="AZ219" s="437">
        <v>0</v>
      </c>
      <c r="BA219" s="456">
        <v>0</v>
      </c>
      <c r="BB219" s="457">
        <v>0</v>
      </c>
      <c r="BC219" s="458">
        <f>ROUND(IF(BB356=0, 0, BB219/BB356),5)</f>
        <v>0</v>
      </c>
      <c r="BD219" s="457">
        <v>0</v>
      </c>
      <c r="BE219" s="457">
        <v>0</v>
      </c>
      <c r="BF219" s="457">
        <v>0</v>
      </c>
      <c r="BG219" s="478">
        <v>0</v>
      </c>
      <c r="BH219" s="478">
        <v>0</v>
      </c>
      <c r="BI219" s="479">
        <f>ROUND(IF(BH356=0, 0, BH219/BH356),5)</f>
        <v>0</v>
      </c>
      <c r="BJ219" s="478">
        <v>0</v>
      </c>
      <c r="BK219" s="478">
        <v>0</v>
      </c>
      <c r="BL219" s="478">
        <v>0</v>
      </c>
      <c r="BM219" s="6">
        <f t="shared" si="9"/>
        <v>133</v>
      </c>
      <c r="BN219" s="6">
        <f t="shared" si="9"/>
        <v>71452.73</v>
      </c>
      <c r="BO219" s="8">
        <f>ROUND(IF(BN356=0, 0, BN219/BN356),5)</f>
        <v>4.4000000000000002E-4</v>
      </c>
      <c r="BP219" s="6">
        <v>537.24</v>
      </c>
      <c r="BQ219" s="6">
        <f t="shared" si="10"/>
        <v>13300</v>
      </c>
      <c r="BR219" s="6">
        <v>58152.73</v>
      </c>
    </row>
    <row r="220" spans="1:70" x14ac:dyDescent="0.25">
      <c r="A220" s="2"/>
      <c r="B220" s="2"/>
      <c r="C220" s="2"/>
      <c r="D220" s="2" t="s">
        <v>187</v>
      </c>
      <c r="E220" s="300">
        <v>73</v>
      </c>
      <c r="F220" s="298">
        <v>31699.46</v>
      </c>
      <c r="G220" s="299">
        <f>ROUND(IF(F356=0, 0, F220/F356),5)</f>
        <v>1.8400000000000001E-3</v>
      </c>
      <c r="H220" s="298">
        <v>434.24</v>
      </c>
      <c r="I220" s="298">
        <v>4380</v>
      </c>
      <c r="J220" s="298">
        <v>27319.46</v>
      </c>
      <c r="K220" s="317">
        <v>0</v>
      </c>
      <c r="L220" s="317">
        <v>0</v>
      </c>
      <c r="M220" s="318">
        <f>ROUND(IF(L356=0, 0, L220/L356),5)</f>
        <v>0</v>
      </c>
      <c r="N220" s="317">
        <v>0</v>
      </c>
      <c r="O220" s="317">
        <v>0</v>
      </c>
      <c r="P220" s="317">
        <v>0</v>
      </c>
      <c r="Q220" s="336">
        <v>0</v>
      </c>
      <c r="R220" s="337">
        <v>0</v>
      </c>
      <c r="S220" s="338">
        <f>ROUND(IF(R356=0, 0, R220/R356),5)</f>
        <v>0</v>
      </c>
      <c r="T220" s="337">
        <v>0</v>
      </c>
      <c r="U220" s="337">
        <v>0</v>
      </c>
      <c r="V220" s="337">
        <v>0</v>
      </c>
      <c r="W220" s="358">
        <v>0</v>
      </c>
      <c r="X220" s="358">
        <v>0</v>
      </c>
      <c r="Y220" s="359">
        <f>ROUND(IF(X356=0, 0, X220/X356),5)</f>
        <v>0</v>
      </c>
      <c r="Z220" s="358">
        <v>0</v>
      </c>
      <c r="AA220" s="358">
        <v>0</v>
      </c>
      <c r="AB220" s="358">
        <v>0</v>
      </c>
      <c r="AC220" s="377">
        <v>0</v>
      </c>
      <c r="AD220" s="377">
        <v>0</v>
      </c>
      <c r="AE220" s="378">
        <f>ROUND(IF(AD356=0, 0, AD220/AD356),5)</f>
        <v>0</v>
      </c>
      <c r="AF220" s="377">
        <v>0</v>
      </c>
      <c r="AG220" s="377">
        <v>0</v>
      </c>
      <c r="AH220" s="377">
        <v>0</v>
      </c>
      <c r="AI220" s="396">
        <v>0</v>
      </c>
      <c r="AJ220" s="396">
        <v>0</v>
      </c>
      <c r="AK220" s="397">
        <f>ROUND(IF(AJ356=0, 0, AJ220/AJ356),5)</f>
        <v>0</v>
      </c>
      <c r="AL220" s="396">
        <v>0</v>
      </c>
      <c r="AM220" s="396">
        <v>0</v>
      </c>
      <c r="AN220" s="396">
        <v>0</v>
      </c>
      <c r="AO220" s="415">
        <v>0</v>
      </c>
      <c r="AP220" s="416">
        <v>0</v>
      </c>
      <c r="AQ220" s="417">
        <f>ROUND(IF(AP356=0, 0, AP220/AP356),5)</f>
        <v>0</v>
      </c>
      <c r="AR220" s="416">
        <v>0</v>
      </c>
      <c r="AS220" s="416">
        <v>0</v>
      </c>
      <c r="AT220" s="416">
        <v>0</v>
      </c>
      <c r="AU220" s="437">
        <v>0</v>
      </c>
      <c r="AV220" s="437">
        <v>0</v>
      </c>
      <c r="AW220" s="438">
        <f>ROUND(IF(AV356=0, 0, AV220/AV356),5)</f>
        <v>0</v>
      </c>
      <c r="AX220" s="437">
        <v>0</v>
      </c>
      <c r="AY220" s="437">
        <v>0</v>
      </c>
      <c r="AZ220" s="437">
        <v>0</v>
      </c>
      <c r="BA220" s="456">
        <v>0</v>
      </c>
      <c r="BB220" s="457">
        <v>0</v>
      </c>
      <c r="BC220" s="458">
        <f>ROUND(IF(BB356=0, 0, BB220/BB356),5)</f>
        <v>0</v>
      </c>
      <c r="BD220" s="457">
        <v>0</v>
      </c>
      <c r="BE220" s="457">
        <v>0</v>
      </c>
      <c r="BF220" s="457">
        <v>0</v>
      </c>
      <c r="BG220" s="478">
        <v>0</v>
      </c>
      <c r="BH220" s="478">
        <v>0</v>
      </c>
      <c r="BI220" s="479">
        <f>ROUND(IF(BH356=0, 0, BH220/BH356),5)</f>
        <v>0</v>
      </c>
      <c r="BJ220" s="478">
        <v>0</v>
      </c>
      <c r="BK220" s="478">
        <v>0</v>
      </c>
      <c r="BL220" s="478">
        <v>0</v>
      </c>
      <c r="BM220" s="6">
        <f t="shared" si="9"/>
        <v>73</v>
      </c>
      <c r="BN220" s="6">
        <f t="shared" si="9"/>
        <v>31699.46</v>
      </c>
      <c r="BO220" s="8">
        <f>ROUND(IF(BN356=0, 0, BN220/BN356),5)</f>
        <v>2.0000000000000001E-4</v>
      </c>
      <c r="BP220" s="6">
        <v>434.24</v>
      </c>
      <c r="BQ220" s="6">
        <f t="shared" si="10"/>
        <v>4380</v>
      </c>
      <c r="BR220" s="6">
        <v>27319.46</v>
      </c>
    </row>
    <row r="221" spans="1:70" x14ac:dyDescent="0.25">
      <c r="A221" s="2"/>
      <c r="B221" s="2"/>
      <c r="C221" s="2"/>
      <c r="D221" s="2" t="s">
        <v>188</v>
      </c>
      <c r="E221" s="298">
        <v>0</v>
      </c>
      <c r="F221" s="298">
        <v>0</v>
      </c>
      <c r="G221" s="299">
        <f>ROUND(IF(F356=0, 0, F221/F356),5)</f>
        <v>0</v>
      </c>
      <c r="H221" s="298">
        <v>0</v>
      </c>
      <c r="I221" s="298">
        <v>0</v>
      </c>
      <c r="J221" s="298">
        <v>0</v>
      </c>
      <c r="K221" s="317">
        <v>0</v>
      </c>
      <c r="L221" s="317">
        <v>0</v>
      </c>
      <c r="M221" s="318">
        <f>ROUND(IF(L356=0, 0, L221/L356),5)</f>
        <v>0</v>
      </c>
      <c r="N221" s="317">
        <v>0</v>
      </c>
      <c r="O221" s="317">
        <v>0</v>
      </c>
      <c r="P221" s="317">
        <v>0</v>
      </c>
      <c r="Q221" s="336">
        <v>0</v>
      </c>
      <c r="R221" s="337">
        <v>0</v>
      </c>
      <c r="S221" s="338">
        <f>ROUND(IF(R356=0, 0, R221/R356),5)</f>
        <v>0</v>
      </c>
      <c r="T221" s="337">
        <v>0</v>
      </c>
      <c r="U221" s="337">
        <v>0</v>
      </c>
      <c r="V221" s="337">
        <v>0</v>
      </c>
      <c r="W221" s="358">
        <v>0</v>
      </c>
      <c r="X221" s="358">
        <v>0</v>
      </c>
      <c r="Y221" s="359">
        <f>ROUND(IF(X356=0, 0, X221/X356),5)</f>
        <v>0</v>
      </c>
      <c r="Z221" s="358">
        <v>0</v>
      </c>
      <c r="AA221" s="358">
        <v>0</v>
      </c>
      <c r="AB221" s="358">
        <v>0</v>
      </c>
      <c r="AC221" s="377">
        <v>0</v>
      </c>
      <c r="AD221" s="377">
        <v>0</v>
      </c>
      <c r="AE221" s="378">
        <f>ROUND(IF(AD356=0, 0, AD221/AD356),5)</f>
        <v>0</v>
      </c>
      <c r="AF221" s="377">
        <v>0</v>
      </c>
      <c r="AG221" s="377">
        <v>0</v>
      </c>
      <c r="AH221" s="377">
        <v>0</v>
      </c>
      <c r="AI221" s="396">
        <v>0</v>
      </c>
      <c r="AJ221" s="396">
        <v>0</v>
      </c>
      <c r="AK221" s="397">
        <f>ROUND(IF(AJ356=0, 0, AJ221/AJ356),5)</f>
        <v>0</v>
      </c>
      <c r="AL221" s="396">
        <v>0</v>
      </c>
      <c r="AM221" s="396">
        <v>0</v>
      </c>
      <c r="AN221" s="396">
        <v>0</v>
      </c>
      <c r="AO221" s="415">
        <v>0</v>
      </c>
      <c r="AP221" s="416">
        <v>0</v>
      </c>
      <c r="AQ221" s="417">
        <f>ROUND(IF(AP356=0, 0, AP221/AP356),5)</f>
        <v>0</v>
      </c>
      <c r="AR221" s="416">
        <v>0</v>
      </c>
      <c r="AS221" s="416">
        <v>0</v>
      </c>
      <c r="AT221" s="416">
        <v>0</v>
      </c>
      <c r="AU221" s="439">
        <v>24</v>
      </c>
      <c r="AV221" s="437">
        <v>7535.09</v>
      </c>
      <c r="AW221" s="438">
        <f>ROUND(IF(AV356=0, 0, AV221/AV356),5)</f>
        <v>4.2000000000000002E-4</v>
      </c>
      <c r="AX221" s="437">
        <v>313.95999999999998</v>
      </c>
      <c r="AY221" s="437">
        <v>2009.02</v>
      </c>
      <c r="AZ221" s="437">
        <v>5526.07</v>
      </c>
      <c r="BA221" s="456">
        <v>0</v>
      </c>
      <c r="BB221" s="457">
        <v>0</v>
      </c>
      <c r="BC221" s="458">
        <f>ROUND(IF(BB356=0, 0, BB221/BB356),5)</f>
        <v>0</v>
      </c>
      <c r="BD221" s="457">
        <v>0</v>
      </c>
      <c r="BE221" s="457">
        <v>0</v>
      </c>
      <c r="BF221" s="457">
        <v>0</v>
      </c>
      <c r="BG221" s="478">
        <v>0</v>
      </c>
      <c r="BH221" s="478">
        <v>0</v>
      </c>
      <c r="BI221" s="479">
        <f>ROUND(IF(BH356=0, 0, BH221/BH356),5)</f>
        <v>0</v>
      </c>
      <c r="BJ221" s="478">
        <v>0</v>
      </c>
      <c r="BK221" s="478">
        <v>0</v>
      </c>
      <c r="BL221" s="478">
        <v>0</v>
      </c>
      <c r="BM221" s="6">
        <f t="shared" si="9"/>
        <v>24</v>
      </c>
      <c r="BN221" s="6">
        <f t="shared" si="9"/>
        <v>7535.09</v>
      </c>
      <c r="BO221" s="8">
        <f>ROUND(IF(BN356=0, 0, BN221/BN356),5)</f>
        <v>5.0000000000000002E-5</v>
      </c>
      <c r="BP221" s="6">
        <v>313.95999999999998</v>
      </c>
      <c r="BQ221" s="6">
        <f t="shared" si="10"/>
        <v>2009.02</v>
      </c>
      <c r="BR221" s="6">
        <v>5526.07</v>
      </c>
    </row>
    <row r="222" spans="1:70" x14ac:dyDescent="0.25">
      <c r="A222" s="2"/>
      <c r="B222" s="2"/>
      <c r="C222" s="2"/>
      <c r="D222" s="2" t="s">
        <v>189</v>
      </c>
      <c r="E222" s="300">
        <v>3</v>
      </c>
      <c r="F222" s="298">
        <v>4165.5600000000004</v>
      </c>
      <c r="G222" s="299">
        <f>ROUND(IF(F356=0, 0, F222/F356),5)</f>
        <v>2.4000000000000001E-4</v>
      </c>
      <c r="H222" s="298">
        <v>1388.52</v>
      </c>
      <c r="I222" s="298">
        <v>426.6</v>
      </c>
      <c r="J222" s="298">
        <v>3738.96</v>
      </c>
      <c r="K222" s="317">
        <v>0</v>
      </c>
      <c r="L222" s="317">
        <v>0</v>
      </c>
      <c r="M222" s="318">
        <f>ROUND(IF(L356=0, 0, L222/L356),5)</f>
        <v>0</v>
      </c>
      <c r="N222" s="317">
        <v>0</v>
      </c>
      <c r="O222" s="317">
        <v>0</v>
      </c>
      <c r="P222" s="317">
        <v>0</v>
      </c>
      <c r="Q222" s="336">
        <v>0</v>
      </c>
      <c r="R222" s="337">
        <v>0</v>
      </c>
      <c r="S222" s="338">
        <f>ROUND(IF(R356=0, 0, R222/R356),5)</f>
        <v>0</v>
      </c>
      <c r="T222" s="337">
        <v>0</v>
      </c>
      <c r="U222" s="337">
        <v>0</v>
      </c>
      <c r="V222" s="337">
        <v>0</v>
      </c>
      <c r="W222" s="358">
        <v>0</v>
      </c>
      <c r="X222" s="358">
        <v>0</v>
      </c>
      <c r="Y222" s="359">
        <f>ROUND(IF(X356=0, 0, X222/X356),5)</f>
        <v>0</v>
      </c>
      <c r="Z222" s="358">
        <v>0</v>
      </c>
      <c r="AA222" s="358">
        <v>0</v>
      </c>
      <c r="AB222" s="358">
        <v>0</v>
      </c>
      <c r="AC222" s="377">
        <v>0</v>
      </c>
      <c r="AD222" s="377">
        <v>0</v>
      </c>
      <c r="AE222" s="378">
        <f>ROUND(IF(AD356=0, 0, AD222/AD356),5)</f>
        <v>0</v>
      </c>
      <c r="AF222" s="377">
        <v>0</v>
      </c>
      <c r="AG222" s="377">
        <v>0</v>
      </c>
      <c r="AH222" s="377">
        <v>0</v>
      </c>
      <c r="AI222" s="396">
        <v>0</v>
      </c>
      <c r="AJ222" s="396">
        <v>0</v>
      </c>
      <c r="AK222" s="397">
        <f>ROUND(IF(AJ356=0, 0, AJ222/AJ356),5)</f>
        <v>0</v>
      </c>
      <c r="AL222" s="396">
        <v>0</v>
      </c>
      <c r="AM222" s="396">
        <v>0</v>
      </c>
      <c r="AN222" s="396">
        <v>0</v>
      </c>
      <c r="AO222" s="415">
        <v>0</v>
      </c>
      <c r="AP222" s="416">
        <v>0</v>
      </c>
      <c r="AQ222" s="417">
        <f>ROUND(IF(AP356=0, 0, AP222/AP356),5)</f>
        <v>0</v>
      </c>
      <c r="AR222" s="416">
        <v>0</v>
      </c>
      <c r="AS222" s="416">
        <v>0</v>
      </c>
      <c r="AT222" s="416">
        <v>0</v>
      </c>
      <c r="AU222" s="437">
        <v>0</v>
      </c>
      <c r="AV222" s="437">
        <v>0</v>
      </c>
      <c r="AW222" s="438">
        <f>ROUND(IF(AV356=0, 0, AV222/AV356),5)</f>
        <v>0</v>
      </c>
      <c r="AX222" s="437">
        <v>0</v>
      </c>
      <c r="AY222" s="437">
        <v>0</v>
      </c>
      <c r="AZ222" s="437">
        <v>0</v>
      </c>
      <c r="BA222" s="456">
        <v>0</v>
      </c>
      <c r="BB222" s="457">
        <v>0</v>
      </c>
      <c r="BC222" s="458">
        <f>ROUND(IF(BB356=0, 0, BB222/BB356),5)</f>
        <v>0</v>
      </c>
      <c r="BD222" s="457">
        <v>0</v>
      </c>
      <c r="BE222" s="457">
        <v>0</v>
      </c>
      <c r="BF222" s="457">
        <v>0</v>
      </c>
      <c r="BG222" s="478">
        <v>0</v>
      </c>
      <c r="BH222" s="478">
        <v>0</v>
      </c>
      <c r="BI222" s="479">
        <f>ROUND(IF(BH356=0, 0, BH222/BH356),5)</f>
        <v>0</v>
      </c>
      <c r="BJ222" s="478">
        <v>0</v>
      </c>
      <c r="BK222" s="478">
        <v>0</v>
      </c>
      <c r="BL222" s="478">
        <v>0</v>
      </c>
      <c r="BM222" s="6">
        <f t="shared" si="9"/>
        <v>3</v>
      </c>
      <c r="BN222" s="6">
        <f t="shared" si="9"/>
        <v>4165.5600000000004</v>
      </c>
      <c r="BO222" s="8">
        <f>ROUND(IF(BN356=0, 0, BN222/BN356),5)</f>
        <v>3.0000000000000001E-5</v>
      </c>
      <c r="BP222" s="6">
        <v>1388.52</v>
      </c>
      <c r="BQ222" s="6">
        <f t="shared" si="10"/>
        <v>426.6</v>
      </c>
      <c r="BR222" s="6">
        <v>3738.96</v>
      </c>
    </row>
    <row r="223" spans="1:70" x14ac:dyDescent="0.25">
      <c r="A223" s="2"/>
      <c r="B223" s="2"/>
      <c r="C223" s="2"/>
      <c r="D223" s="2" t="s">
        <v>546</v>
      </c>
      <c r="E223" s="300">
        <v>29</v>
      </c>
      <c r="F223" s="298">
        <v>9019.66</v>
      </c>
      <c r="G223" s="299">
        <f>ROUND(IF(F356=0, 0, F223/F356),5)</f>
        <v>5.1999999999999995E-4</v>
      </c>
      <c r="H223" s="298">
        <v>311.02</v>
      </c>
      <c r="I223" s="298">
        <v>2083.9299999999998</v>
      </c>
      <c r="J223" s="298">
        <v>6935.73</v>
      </c>
      <c r="K223" s="319">
        <v>23</v>
      </c>
      <c r="L223" s="317">
        <v>7153.52</v>
      </c>
      <c r="M223" s="318">
        <f>ROUND(IF(L356=0, 0, L223/L356),5)</f>
        <v>6.8000000000000005E-4</v>
      </c>
      <c r="N223" s="317">
        <v>311.02</v>
      </c>
      <c r="O223" s="317">
        <v>1652.77</v>
      </c>
      <c r="P223" s="317">
        <v>5500.75</v>
      </c>
      <c r="Q223" s="336">
        <v>6</v>
      </c>
      <c r="R223" s="337">
        <v>1923.9</v>
      </c>
      <c r="S223" s="338">
        <f>ROUND(IF(R356=0, 0, R223/R356),5)</f>
        <v>9.0000000000000006E-5</v>
      </c>
      <c r="T223" s="337">
        <v>320.64999999999998</v>
      </c>
      <c r="U223" s="337">
        <v>631.53</v>
      </c>
      <c r="V223" s="337">
        <v>1292.3699999999999</v>
      </c>
      <c r="W223" s="360">
        <v>24</v>
      </c>
      <c r="X223" s="358">
        <v>14507.2</v>
      </c>
      <c r="Y223" s="359">
        <f>ROUND(IF(X356=0, 0, X223/X356),5)</f>
        <v>8.3000000000000001E-4</v>
      </c>
      <c r="Z223" s="358">
        <v>604.47</v>
      </c>
      <c r="AA223" s="358">
        <v>1880</v>
      </c>
      <c r="AB223" s="358">
        <v>12627.2</v>
      </c>
      <c r="AC223" s="379">
        <v>6</v>
      </c>
      <c r="AD223" s="377">
        <v>1884.16</v>
      </c>
      <c r="AE223" s="378">
        <f>ROUND(IF(AD356=0, 0, AD223/AD356),5)</f>
        <v>1.2E-4</v>
      </c>
      <c r="AF223" s="377">
        <v>314.02999999999997</v>
      </c>
      <c r="AG223" s="377">
        <v>180</v>
      </c>
      <c r="AH223" s="377">
        <v>1704.16</v>
      </c>
      <c r="AI223" s="398">
        <v>20</v>
      </c>
      <c r="AJ223" s="396">
        <v>6274.55</v>
      </c>
      <c r="AK223" s="397">
        <f>ROUND(IF(AJ356=0, 0, AJ223/AJ356),5)</f>
        <v>3.4000000000000002E-4</v>
      </c>
      <c r="AL223" s="396">
        <v>313.73</v>
      </c>
      <c r="AM223" s="396">
        <v>2000</v>
      </c>
      <c r="AN223" s="396">
        <v>4274.55</v>
      </c>
      <c r="AO223" s="415">
        <v>57</v>
      </c>
      <c r="AP223" s="416">
        <v>18175.34</v>
      </c>
      <c r="AQ223" s="417">
        <f>ROUND(IF(AP356=0, 0, AP223/AP356),5)</f>
        <v>8.9999999999999998E-4</v>
      </c>
      <c r="AR223" s="416">
        <v>318.87</v>
      </c>
      <c r="AS223" s="416">
        <v>5700</v>
      </c>
      <c r="AT223" s="416">
        <v>12475.34</v>
      </c>
      <c r="AU223" s="437">
        <v>0</v>
      </c>
      <c r="AV223" s="437">
        <v>0</v>
      </c>
      <c r="AW223" s="438">
        <f>ROUND(IF(AV356=0, 0, AV223/AV356),5)</f>
        <v>0</v>
      </c>
      <c r="AX223" s="437">
        <v>0</v>
      </c>
      <c r="AY223" s="437">
        <v>0</v>
      </c>
      <c r="AZ223" s="437">
        <v>0</v>
      </c>
      <c r="BA223" s="456">
        <v>65</v>
      </c>
      <c r="BB223" s="457">
        <v>20404.36</v>
      </c>
      <c r="BC223" s="458">
        <f>ROUND(IF(BB356=0, 0, BB223/BB356),5)</f>
        <v>1.4499999999999999E-3</v>
      </c>
      <c r="BD223" s="457">
        <v>313.91000000000003</v>
      </c>
      <c r="BE223" s="457">
        <v>6500</v>
      </c>
      <c r="BF223" s="457">
        <v>13904.36</v>
      </c>
      <c r="BG223" s="480">
        <v>24</v>
      </c>
      <c r="BH223" s="478">
        <v>7581.61</v>
      </c>
      <c r="BI223" s="479">
        <f>ROUND(IF(BH356=0, 0, BH223/BH356),5)</f>
        <v>8.0999999999999996E-4</v>
      </c>
      <c r="BJ223" s="478">
        <v>315.89999999999998</v>
      </c>
      <c r="BK223" s="478">
        <v>2400</v>
      </c>
      <c r="BL223" s="478">
        <v>5181.6099999999997</v>
      </c>
      <c r="BM223" s="6">
        <f t="shared" si="9"/>
        <v>254</v>
      </c>
      <c r="BN223" s="6">
        <f t="shared" si="9"/>
        <v>86924.3</v>
      </c>
      <c r="BO223" s="8">
        <f>ROUND(IF(BN356=0, 0, BN223/BN356),5)</f>
        <v>5.4000000000000001E-4</v>
      </c>
      <c r="BP223" s="6">
        <v>342.22</v>
      </c>
      <c r="BQ223" s="6">
        <f t="shared" si="10"/>
        <v>23028.23</v>
      </c>
      <c r="BR223" s="6">
        <v>63896.07</v>
      </c>
    </row>
    <row r="224" spans="1:70" x14ac:dyDescent="0.25">
      <c r="A224" s="2"/>
      <c r="B224" s="2"/>
      <c r="C224" s="2"/>
      <c r="D224" s="2" t="s">
        <v>190</v>
      </c>
      <c r="E224" s="300">
        <v>78</v>
      </c>
      <c r="F224" s="298">
        <v>24254.99</v>
      </c>
      <c r="G224" s="299">
        <f>ROUND(IF(F356=0, 0, F224/F356),5)</f>
        <v>1.41E-3</v>
      </c>
      <c r="H224" s="298">
        <v>310.95999999999998</v>
      </c>
      <c r="I224" s="298">
        <v>5925</v>
      </c>
      <c r="J224" s="298">
        <v>18329.990000000002</v>
      </c>
      <c r="K224" s="319">
        <v>34</v>
      </c>
      <c r="L224" s="317">
        <v>10584.61</v>
      </c>
      <c r="M224" s="318">
        <f>ROUND(IF(L356=0, 0, L224/L356),5)</f>
        <v>1.01E-3</v>
      </c>
      <c r="N224" s="317">
        <v>311.31</v>
      </c>
      <c r="O224" s="317">
        <v>3343.33</v>
      </c>
      <c r="P224" s="317">
        <v>7241.28</v>
      </c>
      <c r="Q224" s="336">
        <v>196</v>
      </c>
      <c r="R224" s="337">
        <v>61277.33</v>
      </c>
      <c r="S224" s="338">
        <f>ROUND(IF(R356=0, 0, R224/R356),5)</f>
        <v>3.0000000000000001E-3</v>
      </c>
      <c r="T224" s="337">
        <v>312.64</v>
      </c>
      <c r="U224" s="337">
        <v>20226.79</v>
      </c>
      <c r="V224" s="337">
        <v>41050.54</v>
      </c>
      <c r="W224" s="358">
        <v>0</v>
      </c>
      <c r="X224" s="358">
        <v>0</v>
      </c>
      <c r="Y224" s="359">
        <f>ROUND(IF(X356=0, 0, X224/X356),5)</f>
        <v>0</v>
      </c>
      <c r="Z224" s="358">
        <v>0</v>
      </c>
      <c r="AA224" s="358">
        <v>0</v>
      </c>
      <c r="AB224" s="358">
        <v>0</v>
      </c>
      <c r="AC224" s="377">
        <v>0</v>
      </c>
      <c r="AD224" s="377">
        <v>0</v>
      </c>
      <c r="AE224" s="378">
        <f>ROUND(IF(AD356=0, 0, AD224/AD356),5)</f>
        <v>0</v>
      </c>
      <c r="AF224" s="377">
        <v>0</v>
      </c>
      <c r="AG224" s="377">
        <v>-15.99</v>
      </c>
      <c r="AH224" s="377">
        <v>15.99</v>
      </c>
      <c r="AI224" s="398">
        <v>25</v>
      </c>
      <c r="AJ224" s="396">
        <v>8174.1</v>
      </c>
      <c r="AK224" s="397">
        <f>ROUND(IF(AJ356=0, 0, AJ224/AJ356),5)</f>
        <v>4.4000000000000002E-4</v>
      </c>
      <c r="AL224" s="396">
        <v>326.95999999999998</v>
      </c>
      <c r="AM224" s="396">
        <v>2651.75</v>
      </c>
      <c r="AN224" s="396">
        <v>5522.35</v>
      </c>
      <c r="AO224" s="415">
        <v>18</v>
      </c>
      <c r="AP224" s="416">
        <v>5810.64</v>
      </c>
      <c r="AQ224" s="417">
        <f>ROUND(IF(AP356=0, 0, AP224/AP356),5)</f>
        <v>2.9E-4</v>
      </c>
      <c r="AR224" s="416">
        <v>322.81</v>
      </c>
      <c r="AS224" s="416">
        <v>1843.2</v>
      </c>
      <c r="AT224" s="416">
        <v>3967.44</v>
      </c>
      <c r="AU224" s="437">
        <v>0</v>
      </c>
      <c r="AV224" s="437">
        <v>0</v>
      </c>
      <c r="AW224" s="438">
        <f>ROUND(IF(AV356=0, 0, AV224/AV356),5)</f>
        <v>0</v>
      </c>
      <c r="AX224" s="437">
        <v>0</v>
      </c>
      <c r="AY224" s="437">
        <v>0</v>
      </c>
      <c r="AZ224" s="437">
        <v>0</v>
      </c>
      <c r="BA224" s="456">
        <v>5</v>
      </c>
      <c r="BB224" s="457">
        <v>1576.95</v>
      </c>
      <c r="BC224" s="458">
        <f>ROUND(IF(BB356=0, 0, BB224/BB356),5)</f>
        <v>1.1E-4</v>
      </c>
      <c r="BD224" s="457">
        <v>315.39</v>
      </c>
      <c r="BE224" s="457">
        <v>502.4</v>
      </c>
      <c r="BF224" s="457">
        <v>1074.55</v>
      </c>
      <c r="BG224" s="480">
        <v>24</v>
      </c>
      <c r="BH224" s="478">
        <v>7607.17</v>
      </c>
      <c r="BI224" s="479">
        <f>ROUND(IF(BH356=0, 0, BH224/BH356),5)</f>
        <v>8.1999999999999998E-4</v>
      </c>
      <c r="BJ224" s="478">
        <v>316.97000000000003</v>
      </c>
      <c r="BK224" s="478">
        <v>2457.6</v>
      </c>
      <c r="BL224" s="478">
        <v>5149.57</v>
      </c>
      <c r="BM224" s="6">
        <f t="shared" si="9"/>
        <v>380</v>
      </c>
      <c r="BN224" s="6">
        <f t="shared" si="9"/>
        <v>119285.79</v>
      </c>
      <c r="BO224" s="8">
        <f>ROUND(IF(BN356=0, 0, BN224/BN356),5)</f>
        <v>7.3999999999999999E-4</v>
      </c>
      <c r="BP224" s="6">
        <v>313.91000000000003</v>
      </c>
      <c r="BQ224" s="6">
        <f t="shared" si="10"/>
        <v>36934.080000000002</v>
      </c>
      <c r="BR224" s="6">
        <v>82351.710000000006</v>
      </c>
    </row>
    <row r="225" spans="1:70" x14ac:dyDescent="0.25">
      <c r="A225" s="2"/>
      <c r="B225" s="2"/>
      <c r="C225" s="2"/>
      <c r="D225" s="2" t="s">
        <v>547</v>
      </c>
      <c r="E225" s="298">
        <v>0</v>
      </c>
      <c r="F225" s="298">
        <v>0</v>
      </c>
      <c r="G225" s="299">
        <f>ROUND(IF(F356=0, 0, F225/F356),5)</f>
        <v>0</v>
      </c>
      <c r="H225" s="298">
        <v>0</v>
      </c>
      <c r="I225" s="298">
        <v>0</v>
      </c>
      <c r="J225" s="298">
        <v>0</v>
      </c>
      <c r="K225" s="317">
        <v>0</v>
      </c>
      <c r="L225" s="317">
        <v>0</v>
      </c>
      <c r="M225" s="318">
        <f>ROUND(IF(L356=0, 0, L225/L356),5)</f>
        <v>0</v>
      </c>
      <c r="N225" s="317">
        <v>0</v>
      </c>
      <c r="O225" s="317">
        <v>0</v>
      </c>
      <c r="P225" s="317">
        <v>0</v>
      </c>
      <c r="Q225" s="336">
        <v>0</v>
      </c>
      <c r="R225" s="337">
        <v>0</v>
      </c>
      <c r="S225" s="338">
        <f>ROUND(IF(R356=0, 0, R225/R356),5)</f>
        <v>0</v>
      </c>
      <c r="T225" s="337">
        <v>0</v>
      </c>
      <c r="U225" s="337">
        <v>0</v>
      </c>
      <c r="V225" s="337">
        <v>0</v>
      </c>
      <c r="W225" s="358">
        <v>0</v>
      </c>
      <c r="X225" s="358">
        <v>0</v>
      </c>
      <c r="Y225" s="359">
        <f>ROUND(IF(X356=0, 0, X225/X356),5)</f>
        <v>0</v>
      </c>
      <c r="Z225" s="358">
        <v>0</v>
      </c>
      <c r="AA225" s="358">
        <v>0</v>
      </c>
      <c r="AB225" s="358">
        <v>0</v>
      </c>
      <c r="AC225" s="377">
        <v>0</v>
      </c>
      <c r="AD225" s="377">
        <v>0</v>
      </c>
      <c r="AE225" s="378">
        <f>ROUND(IF(AD356=0, 0, AD225/AD356),5)</f>
        <v>0</v>
      </c>
      <c r="AF225" s="377">
        <v>0</v>
      </c>
      <c r="AG225" s="377">
        <v>0</v>
      </c>
      <c r="AH225" s="377">
        <v>0</v>
      </c>
      <c r="AI225" s="396">
        <v>0</v>
      </c>
      <c r="AJ225" s="396">
        <v>0</v>
      </c>
      <c r="AK225" s="397">
        <f>ROUND(IF(AJ356=0, 0, AJ225/AJ356),5)</f>
        <v>0</v>
      </c>
      <c r="AL225" s="396">
        <v>0</v>
      </c>
      <c r="AM225" s="396">
        <v>0</v>
      </c>
      <c r="AN225" s="396">
        <v>0</v>
      </c>
      <c r="AO225" s="415">
        <v>0</v>
      </c>
      <c r="AP225" s="416">
        <v>0</v>
      </c>
      <c r="AQ225" s="417">
        <f>ROUND(IF(AP356=0, 0, AP225/AP356),5)</f>
        <v>0</v>
      </c>
      <c r="AR225" s="416">
        <v>0</v>
      </c>
      <c r="AS225" s="416">
        <v>27.11</v>
      </c>
      <c r="AT225" s="416">
        <v>-27.11</v>
      </c>
      <c r="AU225" s="437">
        <v>0</v>
      </c>
      <c r="AV225" s="437">
        <v>0</v>
      </c>
      <c r="AW225" s="438">
        <f>ROUND(IF(AV356=0, 0, AV225/AV356),5)</f>
        <v>0</v>
      </c>
      <c r="AX225" s="437">
        <v>0</v>
      </c>
      <c r="AY225" s="437">
        <v>12.9</v>
      </c>
      <c r="AZ225" s="437">
        <v>-12.9</v>
      </c>
      <c r="BA225" s="456">
        <v>0</v>
      </c>
      <c r="BB225" s="457">
        <v>0</v>
      </c>
      <c r="BC225" s="458">
        <f>ROUND(IF(BB356=0, 0, BB225/BB356),5)</f>
        <v>0</v>
      </c>
      <c r="BD225" s="457">
        <v>0</v>
      </c>
      <c r="BE225" s="457">
        <v>0</v>
      </c>
      <c r="BF225" s="457">
        <v>0</v>
      </c>
      <c r="BG225" s="478">
        <v>0</v>
      </c>
      <c r="BH225" s="478">
        <v>0</v>
      </c>
      <c r="BI225" s="479">
        <f>ROUND(IF(BH356=0, 0, BH225/BH356),5)</f>
        <v>0</v>
      </c>
      <c r="BJ225" s="478">
        <v>0</v>
      </c>
      <c r="BK225" s="478">
        <v>0</v>
      </c>
      <c r="BL225" s="478">
        <v>0</v>
      </c>
      <c r="BM225" s="6">
        <f t="shared" si="9"/>
        <v>0</v>
      </c>
      <c r="BN225" s="6">
        <f t="shared" si="9"/>
        <v>0</v>
      </c>
      <c r="BO225" s="8">
        <f>ROUND(IF(BN356=0, 0, BN225/BN356),5)</f>
        <v>0</v>
      </c>
      <c r="BP225" s="6">
        <v>0</v>
      </c>
      <c r="BQ225" s="6">
        <f t="shared" si="10"/>
        <v>40.01</v>
      </c>
      <c r="BR225" s="6">
        <v>-40.01</v>
      </c>
    </row>
    <row r="226" spans="1:70" x14ac:dyDescent="0.25">
      <c r="A226" s="2"/>
      <c r="B226" s="2"/>
      <c r="C226" s="2"/>
      <c r="D226" s="2" t="s">
        <v>548</v>
      </c>
      <c r="E226" s="298">
        <v>0</v>
      </c>
      <c r="F226" s="298">
        <v>0</v>
      </c>
      <c r="G226" s="299">
        <f>ROUND(IF(F356=0, 0, F226/F356),5)</f>
        <v>0</v>
      </c>
      <c r="H226" s="298">
        <v>0</v>
      </c>
      <c r="I226" s="298">
        <v>0</v>
      </c>
      <c r="J226" s="298">
        <v>0</v>
      </c>
      <c r="K226" s="317">
        <v>0</v>
      </c>
      <c r="L226" s="317">
        <v>0</v>
      </c>
      <c r="M226" s="318">
        <f>ROUND(IF(L356=0, 0, L226/L356),5)</f>
        <v>0</v>
      </c>
      <c r="N226" s="317">
        <v>0</v>
      </c>
      <c r="O226" s="317">
        <v>0</v>
      </c>
      <c r="P226" s="317">
        <v>0</v>
      </c>
      <c r="Q226" s="336">
        <v>0</v>
      </c>
      <c r="R226" s="337">
        <v>0</v>
      </c>
      <c r="S226" s="338">
        <f>ROUND(IF(R356=0, 0, R226/R356),5)</f>
        <v>0</v>
      </c>
      <c r="T226" s="337">
        <v>0</v>
      </c>
      <c r="U226" s="337">
        <v>0</v>
      </c>
      <c r="V226" s="337">
        <v>0</v>
      </c>
      <c r="W226" s="358">
        <v>0</v>
      </c>
      <c r="X226" s="358">
        <v>0</v>
      </c>
      <c r="Y226" s="359">
        <f>ROUND(IF(X356=0, 0, X226/X356),5)</f>
        <v>0</v>
      </c>
      <c r="Z226" s="358">
        <v>0</v>
      </c>
      <c r="AA226" s="358">
        <v>0</v>
      </c>
      <c r="AB226" s="358">
        <v>0</v>
      </c>
      <c r="AC226" s="379">
        <v>1</v>
      </c>
      <c r="AD226" s="377">
        <v>150</v>
      </c>
      <c r="AE226" s="378">
        <f>ROUND(IF(AD356=0, 0, AD226/AD356),5)</f>
        <v>1.0000000000000001E-5</v>
      </c>
      <c r="AF226" s="377">
        <v>150</v>
      </c>
      <c r="AG226" s="377">
        <v>265</v>
      </c>
      <c r="AH226" s="377">
        <v>-115</v>
      </c>
      <c r="AI226" s="396">
        <v>0</v>
      </c>
      <c r="AJ226" s="396">
        <v>0</v>
      </c>
      <c r="AK226" s="397">
        <f>ROUND(IF(AJ356=0, 0, AJ226/AJ356),5)</f>
        <v>0</v>
      </c>
      <c r="AL226" s="396">
        <v>0</v>
      </c>
      <c r="AM226" s="396">
        <v>0</v>
      </c>
      <c r="AN226" s="396">
        <v>0</v>
      </c>
      <c r="AO226" s="415">
        <v>0</v>
      </c>
      <c r="AP226" s="416">
        <v>0</v>
      </c>
      <c r="AQ226" s="417">
        <f>ROUND(IF(AP356=0, 0, AP226/AP356),5)</f>
        <v>0</v>
      </c>
      <c r="AR226" s="416">
        <v>0</v>
      </c>
      <c r="AS226" s="416">
        <v>0</v>
      </c>
      <c r="AT226" s="416">
        <v>0</v>
      </c>
      <c r="AU226" s="437">
        <v>0</v>
      </c>
      <c r="AV226" s="437">
        <v>0</v>
      </c>
      <c r="AW226" s="438">
        <f>ROUND(IF(AV356=0, 0, AV226/AV356),5)</f>
        <v>0</v>
      </c>
      <c r="AX226" s="437">
        <v>0</v>
      </c>
      <c r="AY226" s="437">
        <v>0</v>
      </c>
      <c r="AZ226" s="437">
        <v>0</v>
      </c>
      <c r="BA226" s="456">
        <v>0</v>
      </c>
      <c r="BB226" s="457">
        <v>0</v>
      </c>
      <c r="BC226" s="458">
        <f>ROUND(IF(BB356=0, 0, BB226/BB356),5)</f>
        <v>0</v>
      </c>
      <c r="BD226" s="457">
        <v>0</v>
      </c>
      <c r="BE226" s="457">
        <v>0</v>
      </c>
      <c r="BF226" s="457">
        <v>0</v>
      </c>
      <c r="BG226" s="478">
        <v>0</v>
      </c>
      <c r="BH226" s="478">
        <v>0</v>
      </c>
      <c r="BI226" s="479">
        <f>ROUND(IF(BH356=0, 0, BH226/BH356),5)</f>
        <v>0</v>
      </c>
      <c r="BJ226" s="478">
        <v>0</v>
      </c>
      <c r="BK226" s="478">
        <v>0</v>
      </c>
      <c r="BL226" s="478">
        <v>0</v>
      </c>
      <c r="BM226" s="6">
        <f t="shared" si="9"/>
        <v>1</v>
      </c>
      <c r="BN226" s="6">
        <f t="shared" si="9"/>
        <v>150</v>
      </c>
      <c r="BO226" s="8">
        <f>ROUND(IF(BN356=0, 0, BN226/BN356),5)</f>
        <v>0</v>
      </c>
      <c r="BP226" s="6">
        <v>150</v>
      </c>
      <c r="BQ226" s="6">
        <f t="shared" si="10"/>
        <v>265</v>
      </c>
      <c r="BR226" s="6">
        <v>-115</v>
      </c>
    </row>
    <row r="227" spans="1:70" x14ac:dyDescent="0.25">
      <c r="A227" s="2"/>
      <c r="B227" s="2"/>
      <c r="C227" s="2"/>
      <c r="D227" s="2" t="s">
        <v>191</v>
      </c>
      <c r="E227" s="298">
        <v>0</v>
      </c>
      <c r="F227" s="298">
        <v>0</v>
      </c>
      <c r="G227" s="299">
        <f>ROUND(IF(F356=0, 0, F227/F356),5)</f>
        <v>0</v>
      </c>
      <c r="H227" s="298">
        <v>0</v>
      </c>
      <c r="I227" s="298">
        <v>0</v>
      </c>
      <c r="J227" s="298">
        <v>0</v>
      </c>
      <c r="K227" s="317">
        <v>0</v>
      </c>
      <c r="L227" s="317">
        <v>0</v>
      </c>
      <c r="M227" s="318">
        <f>ROUND(IF(L356=0, 0, L227/L356),5)</f>
        <v>0</v>
      </c>
      <c r="N227" s="317">
        <v>0</v>
      </c>
      <c r="O227" s="317">
        <v>0</v>
      </c>
      <c r="P227" s="317">
        <v>0</v>
      </c>
      <c r="Q227" s="336">
        <v>0</v>
      </c>
      <c r="R227" s="337">
        <v>0</v>
      </c>
      <c r="S227" s="338">
        <f>ROUND(IF(R356=0, 0, R227/R356),5)</f>
        <v>0</v>
      </c>
      <c r="T227" s="337">
        <v>0</v>
      </c>
      <c r="U227" s="337">
        <v>0</v>
      </c>
      <c r="V227" s="337">
        <v>0</v>
      </c>
      <c r="W227" s="358">
        <v>0</v>
      </c>
      <c r="X227" s="358">
        <v>0</v>
      </c>
      <c r="Y227" s="359">
        <f>ROUND(IF(X356=0, 0, X227/X356),5)</f>
        <v>0</v>
      </c>
      <c r="Z227" s="358">
        <v>0</v>
      </c>
      <c r="AA227" s="358">
        <v>0</v>
      </c>
      <c r="AB227" s="358">
        <v>0</v>
      </c>
      <c r="AC227" s="379">
        <v>1</v>
      </c>
      <c r="AD227" s="377">
        <v>350</v>
      </c>
      <c r="AE227" s="378">
        <f>ROUND(IF(AD356=0, 0, AD227/AD356),5)</f>
        <v>2.0000000000000002E-5</v>
      </c>
      <c r="AF227" s="377">
        <v>350</v>
      </c>
      <c r="AG227" s="377">
        <v>228.13</v>
      </c>
      <c r="AH227" s="377">
        <v>121.87</v>
      </c>
      <c r="AI227" s="396">
        <v>0</v>
      </c>
      <c r="AJ227" s="396">
        <v>0</v>
      </c>
      <c r="AK227" s="397">
        <f>ROUND(IF(AJ356=0, 0, AJ227/AJ356),5)</f>
        <v>0</v>
      </c>
      <c r="AL227" s="396">
        <v>0</v>
      </c>
      <c r="AM227" s="396">
        <v>0</v>
      </c>
      <c r="AN227" s="396">
        <v>0</v>
      </c>
      <c r="AO227" s="415">
        <v>0</v>
      </c>
      <c r="AP227" s="416">
        <v>0</v>
      </c>
      <c r="AQ227" s="417">
        <f>ROUND(IF(AP356=0, 0, AP227/AP356),5)</f>
        <v>0</v>
      </c>
      <c r="AR227" s="416">
        <v>0</v>
      </c>
      <c r="AS227" s="416">
        <v>0</v>
      </c>
      <c r="AT227" s="416">
        <v>0</v>
      </c>
      <c r="AU227" s="437">
        <v>0</v>
      </c>
      <c r="AV227" s="437">
        <v>0</v>
      </c>
      <c r="AW227" s="438">
        <f>ROUND(IF(AV356=0, 0, AV227/AV356),5)</f>
        <v>0</v>
      </c>
      <c r="AX227" s="437">
        <v>0</v>
      </c>
      <c r="AY227" s="437">
        <v>0</v>
      </c>
      <c r="AZ227" s="437">
        <v>0</v>
      </c>
      <c r="BA227" s="456">
        <v>0</v>
      </c>
      <c r="BB227" s="457">
        <v>0</v>
      </c>
      <c r="BC227" s="458">
        <f>ROUND(IF(BB356=0, 0, BB227/BB356),5)</f>
        <v>0</v>
      </c>
      <c r="BD227" s="457">
        <v>0</v>
      </c>
      <c r="BE227" s="457">
        <v>0</v>
      </c>
      <c r="BF227" s="457">
        <v>0</v>
      </c>
      <c r="BG227" s="478">
        <v>0</v>
      </c>
      <c r="BH227" s="478">
        <v>0</v>
      </c>
      <c r="BI227" s="479">
        <f>ROUND(IF(BH356=0, 0, BH227/BH356),5)</f>
        <v>0</v>
      </c>
      <c r="BJ227" s="478">
        <v>0</v>
      </c>
      <c r="BK227" s="478">
        <v>0</v>
      </c>
      <c r="BL227" s="478">
        <v>0</v>
      </c>
      <c r="BM227" s="6">
        <f t="shared" si="9"/>
        <v>1</v>
      </c>
      <c r="BN227" s="6">
        <f t="shared" si="9"/>
        <v>350</v>
      </c>
      <c r="BO227" s="8">
        <f>ROUND(IF(BN356=0, 0, BN227/BN356),5)</f>
        <v>0</v>
      </c>
      <c r="BP227" s="6">
        <v>350</v>
      </c>
      <c r="BQ227" s="6">
        <f t="shared" si="10"/>
        <v>228.13</v>
      </c>
      <c r="BR227" s="6">
        <v>121.87</v>
      </c>
    </row>
    <row r="228" spans="1:70" x14ac:dyDescent="0.25">
      <c r="A228" s="2"/>
      <c r="B228" s="2"/>
      <c r="C228" s="2"/>
      <c r="D228" s="2" t="s">
        <v>192</v>
      </c>
      <c r="E228" s="300">
        <v>29</v>
      </c>
      <c r="F228" s="298">
        <v>16300</v>
      </c>
      <c r="G228" s="299">
        <f>ROUND(IF(F356=0, 0, F228/F356),5)</f>
        <v>9.3999999999999997E-4</v>
      </c>
      <c r="H228" s="298">
        <v>562.07000000000005</v>
      </c>
      <c r="I228" s="298">
        <v>12262.28</v>
      </c>
      <c r="J228" s="298">
        <v>4037.72</v>
      </c>
      <c r="K228" s="317">
        <v>0</v>
      </c>
      <c r="L228" s="317">
        <v>0</v>
      </c>
      <c r="M228" s="318">
        <f>ROUND(IF(L356=0, 0, L228/L356),5)</f>
        <v>0</v>
      </c>
      <c r="N228" s="317">
        <v>0</v>
      </c>
      <c r="O228" s="317">
        <v>385.82</v>
      </c>
      <c r="P228" s="317">
        <v>-385.82</v>
      </c>
      <c r="Q228" s="336">
        <v>0</v>
      </c>
      <c r="R228" s="337">
        <v>0</v>
      </c>
      <c r="S228" s="338">
        <f>ROUND(IF(R356=0, 0, R228/R356),5)</f>
        <v>0</v>
      </c>
      <c r="T228" s="337">
        <v>0</v>
      </c>
      <c r="U228" s="337">
        <v>-141.35</v>
      </c>
      <c r="V228" s="337">
        <v>141.35</v>
      </c>
      <c r="W228" s="358">
        <v>0</v>
      </c>
      <c r="X228" s="358">
        <v>0</v>
      </c>
      <c r="Y228" s="359">
        <f>ROUND(IF(X356=0, 0, X228/X356),5)</f>
        <v>0</v>
      </c>
      <c r="Z228" s="358">
        <v>0</v>
      </c>
      <c r="AA228" s="358">
        <v>543.27</v>
      </c>
      <c r="AB228" s="358">
        <v>-543.27</v>
      </c>
      <c r="AC228" s="377">
        <v>0</v>
      </c>
      <c r="AD228" s="377">
        <v>0</v>
      </c>
      <c r="AE228" s="378">
        <f>ROUND(IF(AD356=0, 0, AD228/AD356),5)</f>
        <v>0</v>
      </c>
      <c r="AF228" s="377">
        <v>0</v>
      </c>
      <c r="AG228" s="377">
        <v>0</v>
      </c>
      <c r="AH228" s="377">
        <v>0</v>
      </c>
      <c r="AI228" s="396">
        <v>0</v>
      </c>
      <c r="AJ228" s="396">
        <v>0</v>
      </c>
      <c r="AK228" s="397">
        <f>ROUND(IF(AJ356=0, 0, AJ228/AJ356),5)</f>
        <v>0</v>
      </c>
      <c r="AL228" s="396">
        <v>0</v>
      </c>
      <c r="AM228" s="396">
        <v>36.15</v>
      </c>
      <c r="AN228" s="396">
        <v>-36.15</v>
      </c>
      <c r="AO228" s="415">
        <v>0</v>
      </c>
      <c r="AP228" s="416">
        <v>0</v>
      </c>
      <c r="AQ228" s="417">
        <f>ROUND(IF(AP356=0, 0, AP228/AP356),5)</f>
        <v>0</v>
      </c>
      <c r="AR228" s="416">
        <v>0</v>
      </c>
      <c r="AS228" s="416">
        <v>0</v>
      </c>
      <c r="AT228" s="416">
        <v>0</v>
      </c>
      <c r="AU228" s="437">
        <v>0</v>
      </c>
      <c r="AV228" s="437">
        <v>0</v>
      </c>
      <c r="AW228" s="438">
        <f>ROUND(IF(AV356=0, 0, AV228/AV356),5)</f>
        <v>0</v>
      </c>
      <c r="AX228" s="437">
        <v>0</v>
      </c>
      <c r="AY228" s="437">
        <v>-31.99</v>
      </c>
      <c r="AZ228" s="437">
        <v>31.99</v>
      </c>
      <c r="BA228" s="456">
        <v>0</v>
      </c>
      <c r="BB228" s="457">
        <v>0</v>
      </c>
      <c r="BC228" s="458">
        <f>ROUND(IF(BB356=0, 0, BB228/BB356),5)</f>
        <v>0</v>
      </c>
      <c r="BD228" s="457">
        <v>0</v>
      </c>
      <c r="BE228" s="457">
        <v>0</v>
      </c>
      <c r="BF228" s="457">
        <v>0</v>
      </c>
      <c r="BG228" s="478">
        <v>0</v>
      </c>
      <c r="BH228" s="478">
        <v>0</v>
      </c>
      <c r="BI228" s="479">
        <f>ROUND(IF(BH356=0, 0, BH228/BH356),5)</f>
        <v>0</v>
      </c>
      <c r="BJ228" s="478">
        <v>0</v>
      </c>
      <c r="BK228" s="478">
        <v>0</v>
      </c>
      <c r="BL228" s="478">
        <v>0</v>
      </c>
      <c r="BM228" s="6">
        <f t="shared" si="9"/>
        <v>29</v>
      </c>
      <c r="BN228" s="6">
        <f t="shared" si="9"/>
        <v>16300</v>
      </c>
      <c r="BO228" s="8">
        <f>ROUND(IF(BN356=0, 0, BN228/BN356),5)</f>
        <v>1E-4</v>
      </c>
      <c r="BP228" s="6">
        <v>562.07000000000005</v>
      </c>
      <c r="BQ228" s="6">
        <f t="shared" si="10"/>
        <v>13054.18</v>
      </c>
      <c r="BR228" s="6">
        <v>3245.82</v>
      </c>
    </row>
    <row r="229" spans="1:70" x14ac:dyDescent="0.25">
      <c r="A229" s="2"/>
      <c r="B229" s="2"/>
      <c r="C229" s="2"/>
      <c r="D229" s="2" t="s">
        <v>549</v>
      </c>
      <c r="E229" s="298">
        <v>0</v>
      </c>
      <c r="F229" s="298">
        <v>0</v>
      </c>
      <c r="G229" s="299">
        <f>ROUND(IF(F356=0, 0, F229/F356),5)</f>
        <v>0</v>
      </c>
      <c r="H229" s="298">
        <v>0</v>
      </c>
      <c r="I229" s="298">
        <v>0</v>
      </c>
      <c r="J229" s="298">
        <v>0</v>
      </c>
      <c r="K229" s="317">
        <v>0</v>
      </c>
      <c r="L229" s="317">
        <v>0</v>
      </c>
      <c r="M229" s="318">
        <f>ROUND(IF(L356=0, 0, L229/L356),5)</f>
        <v>0</v>
      </c>
      <c r="N229" s="317">
        <v>0</v>
      </c>
      <c r="O229" s="317">
        <v>0</v>
      </c>
      <c r="P229" s="317">
        <v>0</v>
      </c>
      <c r="Q229" s="336">
        <v>0</v>
      </c>
      <c r="R229" s="337">
        <v>0</v>
      </c>
      <c r="S229" s="338">
        <f>ROUND(IF(R356=0, 0, R229/R356),5)</f>
        <v>0</v>
      </c>
      <c r="T229" s="337">
        <v>0</v>
      </c>
      <c r="U229" s="337">
        <v>0</v>
      </c>
      <c r="V229" s="337">
        <v>0</v>
      </c>
      <c r="W229" s="358">
        <v>0</v>
      </c>
      <c r="X229" s="358">
        <v>0</v>
      </c>
      <c r="Y229" s="359">
        <f>ROUND(IF(X356=0, 0, X229/X356),5)</f>
        <v>0</v>
      </c>
      <c r="Z229" s="358">
        <v>0</v>
      </c>
      <c r="AA229" s="358">
        <v>0</v>
      </c>
      <c r="AB229" s="358">
        <v>0</v>
      </c>
      <c r="AC229" s="377">
        <v>0</v>
      </c>
      <c r="AD229" s="377">
        <v>0</v>
      </c>
      <c r="AE229" s="378">
        <f>ROUND(IF(AD356=0, 0, AD229/AD356),5)</f>
        <v>0</v>
      </c>
      <c r="AF229" s="377">
        <v>0</v>
      </c>
      <c r="AG229" s="377">
        <v>0</v>
      </c>
      <c r="AH229" s="377">
        <v>0</v>
      </c>
      <c r="AI229" s="396">
        <v>0</v>
      </c>
      <c r="AJ229" s="396">
        <v>0</v>
      </c>
      <c r="AK229" s="397">
        <f>ROUND(IF(AJ356=0, 0, AJ229/AJ356),5)</f>
        <v>0</v>
      </c>
      <c r="AL229" s="396">
        <v>0</v>
      </c>
      <c r="AM229" s="396">
        <v>0</v>
      </c>
      <c r="AN229" s="396">
        <v>0</v>
      </c>
      <c r="AO229" s="415">
        <v>0</v>
      </c>
      <c r="AP229" s="416">
        <v>0</v>
      </c>
      <c r="AQ229" s="417">
        <f>ROUND(IF(AP356=0, 0, AP229/AP356),5)</f>
        <v>0</v>
      </c>
      <c r="AR229" s="416">
        <v>0</v>
      </c>
      <c r="AS229" s="416">
        <v>0</v>
      </c>
      <c r="AT229" s="416">
        <v>0</v>
      </c>
      <c r="AU229" s="439">
        <v>4</v>
      </c>
      <c r="AV229" s="437">
        <v>2320.34</v>
      </c>
      <c r="AW229" s="438">
        <f>ROUND(IF(AV356=0, 0, AV229/AV356),5)</f>
        <v>1.2999999999999999E-4</v>
      </c>
      <c r="AX229" s="437">
        <v>580.09</v>
      </c>
      <c r="AY229" s="437">
        <v>2543.38</v>
      </c>
      <c r="AZ229" s="437">
        <v>-223.04</v>
      </c>
      <c r="BA229" s="456">
        <v>0</v>
      </c>
      <c r="BB229" s="457">
        <v>0</v>
      </c>
      <c r="BC229" s="458">
        <f>ROUND(IF(BB356=0, 0, BB229/BB356),5)</f>
        <v>0</v>
      </c>
      <c r="BD229" s="457">
        <v>0</v>
      </c>
      <c r="BE229" s="457">
        <v>0</v>
      </c>
      <c r="BF229" s="457">
        <v>0</v>
      </c>
      <c r="BG229" s="478">
        <v>0</v>
      </c>
      <c r="BH229" s="478">
        <v>0</v>
      </c>
      <c r="BI229" s="479">
        <f>ROUND(IF(BH356=0, 0, BH229/BH356),5)</f>
        <v>0</v>
      </c>
      <c r="BJ229" s="478">
        <v>0</v>
      </c>
      <c r="BK229" s="478">
        <v>0</v>
      </c>
      <c r="BL229" s="478">
        <v>0</v>
      </c>
      <c r="BM229" s="6">
        <f t="shared" si="9"/>
        <v>4</v>
      </c>
      <c r="BN229" s="6">
        <f t="shared" si="9"/>
        <v>2320.34</v>
      </c>
      <c r="BO229" s="8">
        <f>ROUND(IF(BN356=0, 0, BN229/BN356),5)</f>
        <v>1.0000000000000001E-5</v>
      </c>
      <c r="BP229" s="6">
        <v>580.09</v>
      </c>
      <c r="BQ229" s="6">
        <f t="shared" si="10"/>
        <v>2543.38</v>
      </c>
      <c r="BR229" s="6">
        <v>-223.04</v>
      </c>
    </row>
    <row r="230" spans="1:70" x14ac:dyDescent="0.25">
      <c r="A230" s="2"/>
      <c r="B230" s="2"/>
      <c r="C230" s="2"/>
      <c r="D230" s="2" t="s">
        <v>193</v>
      </c>
      <c r="E230" s="300">
        <v>131</v>
      </c>
      <c r="F230" s="298">
        <v>50739.44</v>
      </c>
      <c r="G230" s="299">
        <f>ROUND(IF(F356=0, 0, F230/F356),5)</f>
        <v>2.9399999999999999E-3</v>
      </c>
      <c r="H230" s="298">
        <v>387.32</v>
      </c>
      <c r="I230" s="298">
        <v>0</v>
      </c>
      <c r="J230" s="298">
        <v>50739.44</v>
      </c>
      <c r="K230" s="317">
        <v>0</v>
      </c>
      <c r="L230" s="317">
        <v>0</v>
      </c>
      <c r="M230" s="318">
        <f>ROUND(IF(L356=0, 0, L230/L356),5)</f>
        <v>0</v>
      </c>
      <c r="N230" s="317">
        <v>0</v>
      </c>
      <c r="O230" s="317">
        <v>0</v>
      </c>
      <c r="P230" s="317">
        <v>0</v>
      </c>
      <c r="Q230" s="336">
        <v>0</v>
      </c>
      <c r="R230" s="337">
        <v>0</v>
      </c>
      <c r="S230" s="338">
        <f>ROUND(IF(R356=0, 0, R230/R356),5)</f>
        <v>0</v>
      </c>
      <c r="T230" s="337">
        <v>0</v>
      </c>
      <c r="U230" s="337">
        <v>0</v>
      </c>
      <c r="V230" s="337">
        <v>0</v>
      </c>
      <c r="W230" s="358">
        <v>0</v>
      </c>
      <c r="X230" s="358">
        <v>0</v>
      </c>
      <c r="Y230" s="359">
        <f>ROUND(IF(X356=0, 0, X230/X356),5)</f>
        <v>0</v>
      </c>
      <c r="Z230" s="358">
        <v>0</v>
      </c>
      <c r="AA230" s="358">
        <v>0</v>
      </c>
      <c r="AB230" s="358">
        <v>0</v>
      </c>
      <c r="AC230" s="377">
        <v>0</v>
      </c>
      <c r="AD230" s="377">
        <v>0</v>
      </c>
      <c r="AE230" s="378">
        <f>ROUND(IF(AD356=0, 0, AD230/AD356),5)</f>
        <v>0</v>
      </c>
      <c r="AF230" s="377">
        <v>0</v>
      </c>
      <c r="AG230" s="377">
        <v>0</v>
      </c>
      <c r="AH230" s="377">
        <v>0</v>
      </c>
      <c r="AI230" s="396">
        <v>0</v>
      </c>
      <c r="AJ230" s="396">
        <v>0</v>
      </c>
      <c r="AK230" s="397">
        <f>ROUND(IF(AJ356=0, 0, AJ230/AJ356),5)</f>
        <v>0</v>
      </c>
      <c r="AL230" s="396">
        <v>0</v>
      </c>
      <c r="AM230" s="396">
        <v>0</v>
      </c>
      <c r="AN230" s="396">
        <v>0</v>
      </c>
      <c r="AO230" s="415">
        <v>0</v>
      </c>
      <c r="AP230" s="416">
        <v>0</v>
      </c>
      <c r="AQ230" s="417">
        <f>ROUND(IF(AP356=0, 0, AP230/AP356),5)</f>
        <v>0</v>
      </c>
      <c r="AR230" s="416">
        <v>0</v>
      </c>
      <c r="AS230" s="416">
        <v>0</v>
      </c>
      <c r="AT230" s="416">
        <v>0</v>
      </c>
      <c r="AU230" s="437">
        <v>0</v>
      </c>
      <c r="AV230" s="437">
        <v>0</v>
      </c>
      <c r="AW230" s="438">
        <f>ROUND(IF(AV356=0, 0, AV230/AV356),5)</f>
        <v>0</v>
      </c>
      <c r="AX230" s="437">
        <v>0</v>
      </c>
      <c r="AY230" s="437">
        <v>0</v>
      </c>
      <c r="AZ230" s="437">
        <v>0</v>
      </c>
      <c r="BA230" s="456">
        <v>0</v>
      </c>
      <c r="BB230" s="457">
        <v>0</v>
      </c>
      <c r="BC230" s="458">
        <f>ROUND(IF(BB356=0, 0, BB230/BB356),5)</f>
        <v>0</v>
      </c>
      <c r="BD230" s="457">
        <v>0</v>
      </c>
      <c r="BE230" s="457">
        <v>0</v>
      </c>
      <c r="BF230" s="457">
        <v>0</v>
      </c>
      <c r="BG230" s="478">
        <v>0</v>
      </c>
      <c r="BH230" s="478">
        <v>0</v>
      </c>
      <c r="BI230" s="479">
        <f>ROUND(IF(BH356=0, 0, BH230/BH356),5)</f>
        <v>0</v>
      </c>
      <c r="BJ230" s="478">
        <v>0</v>
      </c>
      <c r="BK230" s="478">
        <v>0</v>
      </c>
      <c r="BL230" s="478">
        <v>0</v>
      </c>
      <c r="BM230" s="6">
        <f t="shared" si="9"/>
        <v>131</v>
      </c>
      <c r="BN230" s="6">
        <f t="shared" si="9"/>
        <v>50739.44</v>
      </c>
      <c r="BO230" s="8">
        <f>ROUND(IF(BN356=0, 0, BN230/BN356),5)</f>
        <v>3.1E-4</v>
      </c>
      <c r="BP230" s="6">
        <v>387.32</v>
      </c>
      <c r="BQ230" s="6">
        <f t="shared" si="10"/>
        <v>0</v>
      </c>
      <c r="BR230" s="6">
        <v>50739.44</v>
      </c>
    </row>
    <row r="231" spans="1:70" x14ac:dyDescent="0.25">
      <c r="A231" s="2"/>
      <c r="B231" s="2"/>
      <c r="C231" s="2"/>
      <c r="D231" s="2" t="s">
        <v>194</v>
      </c>
      <c r="E231" s="298">
        <v>0</v>
      </c>
      <c r="F231" s="298">
        <v>0</v>
      </c>
      <c r="G231" s="299">
        <f>ROUND(IF(F356=0, 0, F231/F356),5)</f>
        <v>0</v>
      </c>
      <c r="H231" s="298">
        <v>0</v>
      </c>
      <c r="I231" s="298">
        <v>0</v>
      </c>
      <c r="J231" s="298">
        <v>0</v>
      </c>
      <c r="K231" s="317">
        <v>0</v>
      </c>
      <c r="L231" s="317">
        <v>0</v>
      </c>
      <c r="M231" s="318">
        <f>ROUND(IF(L356=0, 0, L231/L356),5)</f>
        <v>0</v>
      </c>
      <c r="N231" s="317">
        <v>0</v>
      </c>
      <c r="O231" s="317">
        <v>0</v>
      </c>
      <c r="P231" s="317">
        <v>0</v>
      </c>
      <c r="Q231" s="336">
        <v>0</v>
      </c>
      <c r="R231" s="337">
        <v>0</v>
      </c>
      <c r="S231" s="338">
        <f>ROUND(IF(R356=0, 0, R231/R356),5)</f>
        <v>0</v>
      </c>
      <c r="T231" s="337">
        <v>0</v>
      </c>
      <c r="U231" s="337">
        <v>0</v>
      </c>
      <c r="V231" s="337">
        <v>0</v>
      </c>
      <c r="W231" s="358">
        <v>0</v>
      </c>
      <c r="X231" s="358">
        <v>0</v>
      </c>
      <c r="Y231" s="359">
        <f>ROUND(IF(X356=0, 0, X231/X356),5)</f>
        <v>0</v>
      </c>
      <c r="Z231" s="358">
        <v>0</v>
      </c>
      <c r="AA231" s="358">
        <v>0</v>
      </c>
      <c r="AB231" s="358">
        <v>0</v>
      </c>
      <c r="AC231" s="379">
        <v>10</v>
      </c>
      <c r="AD231" s="377">
        <v>2500</v>
      </c>
      <c r="AE231" s="378">
        <f>ROUND(IF(AD356=0, 0, AD231/AD356),5)</f>
        <v>1.4999999999999999E-4</v>
      </c>
      <c r="AF231" s="377">
        <v>250</v>
      </c>
      <c r="AG231" s="377">
        <v>1500</v>
      </c>
      <c r="AH231" s="377">
        <v>1000</v>
      </c>
      <c r="AI231" s="396">
        <v>0</v>
      </c>
      <c r="AJ231" s="396">
        <v>0</v>
      </c>
      <c r="AK231" s="397">
        <f>ROUND(IF(AJ356=0, 0, AJ231/AJ356),5)</f>
        <v>0</v>
      </c>
      <c r="AL231" s="396">
        <v>0</v>
      </c>
      <c r="AM231" s="396">
        <v>0</v>
      </c>
      <c r="AN231" s="396">
        <v>0</v>
      </c>
      <c r="AO231" s="415">
        <v>0</v>
      </c>
      <c r="AP231" s="416">
        <v>0</v>
      </c>
      <c r="AQ231" s="417">
        <f>ROUND(IF(AP356=0, 0, AP231/AP356),5)</f>
        <v>0</v>
      </c>
      <c r="AR231" s="416">
        <v>0</v>
      </c>
      <c r="AS231" s="416">
        <v>0</v>
      </c>
      <c r="AT231" s="416">
        <v>0</v>
      </c>
      <c r="AU231" s="437">
        <v>0</v>
      </c>
      <c r="AV231" s="437">
        <v>0</v>
      </c>
      <c r="AW231" s="438">
        <f>ROUND(IF(AV356=0, 0, AV231/AV356),5)</f>
        <v>0</v>
      </c>
      <c r="AX231" s="437">
        <v>0</v>
      </c>
      <c r="AY231" s="437">
        <v>0</v>
      </c>
      <c r="AZ231" s="437">
        <v>0</v>
      </c>
      <c r="BA231" s="456">
        <v>0</v>
      </c>
      <c r="BB231" s="457">
        <v>0</v>
      </c>
      <c r="BC231" s="458">
        <f>ROUND(IF(BB356=0, 0, BB231/BB356),5)</f>
        <v>0</v>
      </c>
      <c r="BD231" s="457">
        <v>0</v>
      </c>
      <c r="BE231" s="457">
        <v>0</v>
      </c>
      <c r="BF231" s="457">
        <v>0</v>
      </c>
      <c r="BG231" s="478">
        <v>0</v>
      </c>
      <c r="BH231" s="478">
        <v>0</v>
      </c>
      <c r="BI231" s="479">
        <f>ROUND(IF(BH356=0, 0, BH231/BH356),5)</f>
        <v>0</v>
      </c>
      <c r="BJ231" s="478">
        <v>0</v>
      </c>
      <c r="BK231" s="478">
        <v>0</v>
      </c>
      <c r="BL231" s="478">
        <v>0</v>
      </c>
      <c r="BM231" s="6">
        <f t="shared" si="9"/>
        <v>10</v>
      </c>
      <c r="BN231" s="6">
        <f t="shared" si="9"/>
        <v>2500</v>
      </c>
      <c r="BO231" s="8">
        <f>ROUND(IF(BN356=0, 0, BN231/BN356),5)</f>
        <v>2.0000000000000002E-5</v>
      </c>
      <c r="BP231" s="6">
        <v>250</v>
      </c>
      <c r="BQ231" s="6">
        <f t="shared" si="10"/>
        <v>1500</v>
      </c>
      <c r="BR231" s="6">
        <v>1000</v>
      </c>
    </row>
    <row r="232" spans="1:70" x14ac:dyDescent="0.25">
      <c r="A232" s="2"/>
      <c r="B232" s="2"/>
      <c r="C232" s="2"/>
      <c r="D232" s="2" t="s">
        <v>195</v>
      </c>
      <c r="E232" s="300">
        <v>46</v>
      </c>
      <c r="F232" s="298">
        <v>10072.049999999999</v>
      </c>
      <c r="G232" s="299">
        <f>ROUND(IF(F356=0, 0, F232/F356),5)</f>
        <v>5.8E-4</v>
      </c>
      <c r="H232" s="298">
        <v>218.96</v>
      </c>
      <c r="I232" s="298">
        <v>8102</v>
      </c>
      <c r="J232" s="298">
        <v>1970.05</v>
      </c>
      <c r="K232" s="319">
        <v>15</v>
      </c>
      <c r="L232" s="317">
        <v>3288.65</v>
      </c>
      <c r="M232" s="318">
        <f>ROUND(IF(L356=0, 0, L232/L356),5)</f>
        <v>3.1E-4</v>
      </c>
      <c r="N232" s="317">
        <v>219.24</v>
      </c>
      <c r="O232" s="317">
        <v>2691.04</v>
      </c>
      <c r="P232" s="317">
        <v>597.61</v>
      </c>
      <c r="Q232" s="336">
        <v>0</v>
      </c>
      <c r="R232" s="337">
        <v>0</v>
      </c>
      <c r="S232" s="338">
        <f>ROUND(IF(R356=0, 0, R232/R356),5)</f>
        <v>0</v>
      </c>
      <c r="T232" s="337">
        <v>0</v>
      </c>
      <c r="U232" s="337">
        <v>0</v>
      </c>
      <c r="V232" s="337">
        <v>0</v>
      </c>
      <c r="W232" s="360">
        <v>9</v>
      </c>
      <c r="X232" s="358">
        <v>4266.2700000000004</v>
      </c>
      <c r="Y232" s="359">
        <f>ROUND(IF(X356=0, 0, X232/X356),5)</f>
        <v>2.4000000000000001E-4</v>
      </c>
      <c r="Z232" s="358">
        <v>474.03</v>
      </c>
      <c r="AA232" s="358">
        <v>1293.5999999999999</v>
      </c>
      <c r="AB232" s="358">
        <v>2972.67</v>
      </c>
      <c r="AC232" s="379">
        <v>21</v>
      </c>
      <c r="AD232" s="377">
        <v>13954.68</v>
      </c>
      <c r="AE232" s="378">
        <f>ROUND(IF(AD356=0, 0, AD232/AD356),5)</f>
        <v>8.5999999999999998E-4</v>
      </c>
      <c r="AF232" s="377">
        <v>664.51</v>
      </c>
      <c r="AG232" s="377">
        <v>3001.88</v>
      </c>
      <c r="AH232" s="377">
        <v>10952.8</v>
      </c>
      <c r="AI232" s="398">
        <v>5</v>
      </c>
      <c r="AJ232" s="396">
        <v>2214.44</v>
      </c>
      <c r="AK232" s="397">
        <f>ROUND(IF(AJ356=0, 0, AJ232/AJ356),5)</f>
        <v>1.2E-4</v>
      </c>
      <c r="AL232" s="396">
        <v>442.89</v>
      </c>
      <c r="AM232" s="396">
        <v>714.74</v>
      </c>
      <c r="AN232" s="396">
        <v>1499.7</v>
      </c>
      <c r="AO232" s="415">
        <v>9</v>
      </c>
      <c r="AP232" s="416">
        <v>5996.57</v>
      </c>
      <c r="AQ232" s="417">
        <f>ROUND(IF(AP356=0, 0, AP232/AP356),5)</f>
        <v>2.9999999999999997E-4</v>
      </c>
      <c r="AR232" s="416">
        <v>666.29</v>
      </c>
      <c r="AS232" s="416">
        <v>1077.53</v>
      </c>
      <c r="AT232" s="416">
        <v>4919.04</v>
      </c>
      <c r="AU232" s="439">
        <v>19</v>
      </c>
      <c r="AV232" s="437">
        <v>9059.49</v>
      </c>
      <c r="AW232" s="438">
        <f>ROUND(IF(AV356=0, 0, AV232/AV356),5)</f>
        <v>5.0000000000000001E-4</v>
      </c>
      <c r="AX232" s="437">
        <v>476.82</v>
      </c>
      <c r="AY232" s="437">
        <v>1743.09</v>
      </c>
      <c r="AZ232" s="437">
        <v>7316.4</v>
      </c>
      <c r="BA232" s="456">
        <v>3</v>
      </c>
      <c r="BB232" s="457">
        <v>1993.2</v>
      </c>
      <c r="BC232" s="458">
        <f>ROUND(IF(BB356=0, 0, BB232/BB356),5)</f>
        <v>1.3999999999999999E-4</v>
      </c>
      <c r="BD232" s="457">
        <v>664.4</v>
      </c>
      <c r="BE232" s="457">
        <v>280.5</v>
      </c>
      <c r="BF232" s="457">
        <v>1712.7</v>
      </c>
      <c r="BG232" s="478">
        <v>0</v>
      </c>
      <c r="BH232" s="478">
        <v>0</v>
      </c>
      <c r="BI232" s="479">
        <f>ROUND(IF(BH356=0, 0, BH232/BH356),5)</f>
        <v>0</v>
      </c>
      <c r="BJ232" s="478">
        <v>0</v>
      </c>
      <c r="BK232" s="478">
        <v>0</v>
      </c>
      <c r="BL232" s="478">
        <v>0</v>
      </c>
      <c r="BM232" s="6">
        <f t="shared" si="9"/>
        <v>127</v>
      </c>
      <c r="BN232" s="6">
        <f t="shared" si="9"/>
        <v>50845.35</v>
      </c>
      <c r="BO232" s="8">
        <f>ROUND(IF(BN356=0, 0, BN232/BN356),5)</f>
        <v>3.1E-4</v>
      </c>
      <c r="BP232" s="6">
        <v>400.36</v>
      </c>
      <c r="BQ232" s="6">
        <f t="shared" si="10"/>
        <v>18904.38</v>
      </c>
      <c r="BR232" s="6">
        <v>31940.97</v>
      </c>
    </row>
    <row r="233" spans="1:70" x14ac:dyDescent="0.25">
      <c r="A233" s="2"/>
      <c r="B233" s="2"/>
      <c r="C233" s="2"/>
      <c r="D233" s="2" t="s">
        <v>196</v>
      </c>
      <c r="E233" s="298">
        <v>0</v>
      </c>
      <c r="F233" s="298">
        <v>0</v>
      </c>
      <c r="G233" s="299">
        <f>ROUND(IF(F356=0, 0, F233/F356),5)</f>
        <v>0</v>
      </c>
      <c r="H233" s="298">
        <v>0</v>
      </c>
      <c r="I233" s="298">
        <v>0</v>
      </c>
      <c r="J233" s="298">
        <v>0</v>
      </c>
      <c r="K233" s="317">
        <v>0</v>
      </c>
      <c r="L233" s="317">
        <v>0</v>
      </c>
      <c r="M233" s="318">
        <f>ROUND(IF(L356=0, 0, L233/L356),5)</f>
        <v>0</v>
      </c>
      <c r="N233" s="317">
        <v>0</v>
      </c>
      <c r="O233" s="317">
        <v>0</v>
      </c>
      <c r="P233" s="317">
        <v>0</v>
      </c>
      <c r="Q233" s="336">
        <v>0</v>
      </c>
      <c r="R233" s="337">
        <v>0</v>
      </c>
      <c r="S233" s="338">
        <f>ROUND(IF(R356=0, 0, R233/R356),5)</f>
        <v>0</v>
      </c>
      <c r="T233" s="337">
        <v>0</v>
      </c>
      <c r="U233" s="337">
        <v>-284.27999999999997</v>
      </c>
      <c r="V233" s="337">
        <v>284.27999999999997</v>
      </c>
      <c r="W233" s="358">
        <v>0</v>
      </c>
      <c r="X233" s="358">
        <v>0</v>
      </c>
      <c r="Y233" s="359">
        <f>ROUND(IF(X356=0, 0, X233/X356),5)</f>
        <v>0</v>
      </c>
      <c r="Z233" s="358">
        <v>0</v>
      </c>
      <c r="AA233" s="358">
        <v>0</v>
      </c>
      <c r="AB233" s="358">
        <v>0</v>
      </c>
      <c r="AC233" s="379">
        <v>5</v>
      </c>
      <c r="AD233" s="377">
        <v>2506.31</v>
      </c>
      <c r="AE233" s="378">
        <f>ROUND(IF(AD356=0, 0, AD233/AD356),5)</f>
        <v>1.4999999999999999E-4</v>
      </c>
      <c r="AF233" s="377">
        <v>501.26</v>
      </c>
      <c r="AG233" s="377">
        <v>2637.53</v>
      </c>
      <c r="AH233" s="377">
        <v>-131.22</v>
      </c>
      <c r="AI233" s="398">
        <v>5</v>
      </c>
      <c r="AJ233" s="396">
        <v>2526.54</v>
      </c>
      <c r="AK233" s="397">
        <f>ROUND(IF(AJ356=0, 0, AJ233/AJ356),5)</f>
        <v>1.3999999999999999E-4</v>
      </c>
      <c r="AL233" s="396">
        <v>505.31</v>
      </c>
      <c r="AM233" s="396">
        <v>2441.4899999999998</v>
      </c>
      <c r="AN233" s="396">
        <v>85.05</v>
      </c>
      <c r="AO233" s="415">
        <v>457</v>
      </c>
      <c r="AP233" s="416">
        <v>179077.96</v>
      </c>
      <c r="AQ233" s="417">
        <f>ROUND(IF(AP356=0, 0, AP233/AP356),5)</f>
        <v>8.8800000000000007E-3</v>
      </c>
      <c r="AR233" s="416">
        <v>391.86</v>
      </c>
      <c r="AS233" s="416">
        <v>223152.38</v>
      </c>
      <c r="AT233" s="416">
        <v>-44074.42</v>
      </c>
      <c r="AU233" s="439">
        <v>5</v>
      </c>
      <c r="AV233" s="437">
        <v>2502.06</v>
      </c>
      <c r="AW233" s="438">
        <f>ROUND(IF(AV356=0, 0, AV233/AV356),5)</f>
        <v>1.3999999999999999E-4</v>
      </c>
      <c r="AX233" s="437">
        <v>500.41</v>
      </c>
      <c r="AY233" s="437">
        <v>2441.4899999999998</v>
      </c>
      <c r="AZ233" s="437">
        <v>60.57</v>
      </c>
      <c r="BA233" s="456">
        <v>0</v>
      </c>
      <c r="BB233" s="457">
        <v>0</v>
      </c>
      <c r="BC233" s="458">
        <f>ROUND(IF(BB356=0, 0, BB233/BB356),5)</f>
        <v>0</v>
      </c>
      <c r="BD233" s="457">
        <v>0</v>
      </c>
      <c r="BE233" s="457">
        <v>0</v>
      </c>
      <c r="BF233" s="457">
        <v>0</v>
      </c>
      <c r="BG233" s="478">
        <v>0</v>
      </c>
      <c r="BH233" s="478">
        <v>0</v>
      </c>
      <c r="BI233" s="479">
        <f>ROUND(IF(BH356=0, 0, BH233/BH356),5)</f>
        <v>0</v>
      </c>
      <c r="BJ233" s="478">
        <v>0</v>
      </c>
      <c r="BK233" s="478">
        <v>0</v>
      </c>
      <c r="BL233" s="478">
        <v>0</v>
      </c>
      <c r="BM233" s="6">
        <f t="shared" si="9"/>
        <v>472</v>
      </c>
      <c r="BN233" s="6">
        <f t="shared" si="9"/>
        <v>186612.87</v>
      </c>
      <c r="BO233" s="8">
        <f>ROUND(IF(BN356=0, 0, BN233/BN356),5)</f>
        <v>1.15E-3</v>
      </c>
      <c r="BP233" s="6">
        <v>395.37</v>
      </c>
      <c r="BQ233" s="6">
        <f t="shared" si="10"/>
        <v>230388.61</v>
      </c>
      <c r="BR233" s="6">
        <v>-43775.74</v>
      </c>
    </row>
    <row r="234" spans="1:70" x14ac:dyDescent="0.25">
      <c r="A234" s="2"/>
      <c r="B234" s="2"/>
      <c r="C234" s="2"/>
      <c r="D234" s="2" t="s">
        <v>550</v>
      </c>
      <c r="E234" s="298">
        <v>0</v>
      </c>
      <c r="F234" s="298">
        <v>0</v>
      </c>
      <c r="G234" s="299">
        <f>ROUND(IF(F356=0, 0, F234/F356),5)</f>
        <v>0</v>
      </c>
      <c r="H234" s="298">
        <v>0</v>
      </c>
      <c r="I234" s="298">
        <v>0</v>
      </c>
      <c r="J234" s="298">
        <v>0</v>
      </c>
      <c r="K234" s="317">
        <v>0</v>
      </c>
      <c r="L234" s="317">
        <v>0</v>
      </c>
      <c r="M234" s="318">
        <f>ROUND(IF(L356=0, 0, L234/L356),5)</f>
        <v>0</v>
      </c>
      <c r="N234" s="317">
        <v>0</v>
      </c>
      <c r="O234" s="317">
        <v>0</v>
      </c>
      <c r="P234" s="317">
        <v>0</v>
      </c>
      <c r="Q234" s="336">
        <v>0</v>
      </c>
      <c r="R234" s="337">
        <v>0</v>
      </c>
      <c r="S234" s="338">
        <f>ROUND(IF(R356=0, 0, R234/R356),5)</f>
        <v>0</v>
      </c>
      <c r="T234" s="337">
        <v>0</v>
      </c>
      <c r="U234" s="337">
        <v>0</v>
      </c>
      <c r="V234" s="337">
        <v>0</v>
      </c>
      <c r="W234" s="358">
        <v>0</v>
      </c>
      <c r="X234" s="358">
        <v>0</v>
      </c>
      <c r="Y234" s="359">
        <f>ROUND(IF(X356=0, 0, X234/X356),5)</f>
        <v>0</v>
      </c>
      <c r="Z234" s="358">
        <v>0</v>
      </c>
      <c r="AA234" s="358">
        <v>0</v>
      </c>
      <c r="AB234" s="358">
        <v>0</v>
      </c>
      <c r="AC234" s="377">
        <v>0</v>
      </c>
      <c r="AD234" s="377">
        <v>0</v>
      </c>
      <c r="AE234" s="378">
        <f>ROUND(IF(AD356=0, 0, AD234/AD356),5)</f>
        <v>0</v>
      </c>
      <c r="AF234" s="377">
        <v>0</v>
      </c>
      <c r="AG234" s="377">
        <v>0</v>
      </c>
      <c r="AH234" s="377">
        <v>0</v>
      </c>
      <c r="AI234" s="396">
        <v>0</v>
      </c>
      <c r="AJ234" s="396">
        <v>0</v>
      </c>
      <c r="AK234" s="397">
        <f>ROUND(IF(AJ356=0, 0, AJ234/AJ356),5)</f>
        <v>0</v>
      </c>
      <c r="AL234" s="396">
        <v>0</v>
      </c>
      <c r="AM234" s="396">
        <v>0</v>
      </c>
      <c r="AN234" s="396">
        <v>0</v>
      </c>
      <c r="AO234" s="415">
        <v>0</v>
      </c>
      <c r="AP234" s="416">
        <v>0</v>
      </c>
      <c r="AQ234" s="417">
        <f>ROUND(IF(AP356=0, 0, AP234/AP356),5)</f>
        <v>0</v>
      </c>
      <c r="AR234" s="416">
        <v>0</v>
      </c>
      <c r="AS234" s="416">
        <v>0</v>
      </c>
      <c r="AT234" s="416">
        <v>0</v>
      </c>
      <c r="AU234" s="437">
        <v>0</v>
      </c>
      <c r="AV234" s="437">
        <v>0</v>
      </c>
      <c r="AW234" s="438">
        <f>ROUND(IF(AV356=0, 0, AV234/AV356),5)</f>
        <v>0</v>
      </c>
      <c r="AX234" s="437">
        <v>0</v>
      </c>
      <c r="AY234" s="437">
        <v>0</v>
      </c>
      <c r="AZ234" s="437">
        <v>0</v>
      </c>
      <c r="BA234" s="456">
        <v>0</v>
      </c>
      <c r="BB234" s="457">
        <v>0</v>
      </c>
      <c r="BC234" s="458">
        <f>ROUND(IF(BB356=0, 0, BB234/BB356),5)</f>
        <v>0</v>
      </c>
      <c r="BD234" s="457">
        <v>0</v>
      </c>
      <c r="BE234" s="457">
        <v>0</v>
      </c>
      <c r="BF234" s="457">
        <v>0</v>
      </c>
      <c r="BG234" s="480">
        <v>18</v>
      </c>
      <c r="BH234" s="478">
        <v>6940.91</v>
      </c>
      <c r="BI234" s="479">
        <f>ROUND(IF(BH356=0, 0, BH234/BH356),5)</f>
        <v>7.5000000000000002E-4</v>
      </c>
      <c r="BJ234" s="478">
        <v>385.61</v>
      </c>
      <c r="BK234" s="478">
        <v>0</v>
      </c>
      <c r="BL234" s="478">
        <v>6940.91</v>
      </c>
      <c r="BM234" s="6">
        <f t="shared" si="9"/>
        <v>18</v>
      </c>
      <c r="BN234" s="6">
        <f t="shared" si="9"/>
        <v>6940.91</v>
      </c>
      <c r="BO234" s="8">
        <f>ROUND(IF(BN356=0, 0, BN234/BN356),5)</f>
        <v>4.0000000000000003E-5</v>
      </c>
      <c r="BP234" s="6">
        <v>385.61</v>
      </c>
      <c r="BQ234" s="6">
        <f t="shared" si="10"/>
        <v>0</v>
      </c>
      <c r="BR234" s="6">
        <v>6940.91</v>
      </c>
    </row>
    <row r="235" spans="1:70" x14ac:dyDescent="0.25">
      <c r="A235" s="2"/>
      <c r="B235" s="2"/>
      <c r="C235" s="2"/>
      <c r="D235" s="2" t="s">
        <v>197</v>
      </c>
      <c r="E235" s="300">
        <v>299</v>
      </c>
      <c r="F235" s="298">
        <v>81290.66</v>
      </c>
      <c r="G235" s="299">
        <f>ROUND(IF(F356=0, 0, F235/F356),5)</f>
        <v>4.7099999999999998E-3</v>
      </c>
      <c r="H235" s="298">
        <v>271.88</v>
      </c>
      <c r="I235" s="298">
        <v>31690.32</v>
      </c>
      <c r="J235" s="298">
        <v>49600.34</v>
      </c>
      <c r="K235" s="319">
        <v>72</v>
      </c>
      <c r="L235" s="317">
        <v>18855.36</v>
      </c>
      <c r="M235" s="318">
        <f>ROUND(IF(L356=0, 0, L235/L356),5)</f>
        <v>1.8E-3</v>
      </c>
      <c r="N235" s="317">
        <v>261.88</v>
      </c>
      <c r="O235" s="317">
        <v>7484.99</v>
      </c>
      <c r="P235" s="317">
        <v>11370.37</v>
      </c>
      <c r="Q235" s="336">
        <v>404</v>
      </c>
      <c r="R235" s="337">
        <v>106500.64</v>
      </c>
      <c r="S235" s="338">
        <f>ROUND(IF(R356=0, 0, R235/R356),5)</f>
        <v>5.2100000000000002E-3</v>
      </c>
      <c r="T235" s="337">
        <v>263.62</v>
      </c>
      <c r="U235" s="337">
        <v>40812.720000000001</v>
      </c>
      <c r="V235" s="337">
        <v>65687.92</v>
      </c>
      <c r="W235" s="360">
        <v>5</v>
      </c>
      <c r="X235" s="358">
        <v>1319.14</v>
      </c>
      <c r="Y235" s="359">
        <f>ROUND(IF(X356=0, 0, X235/X356),5)</f>
        <v>8.0000000000000007E-5</v>
      </c>
      <c r="Z235" s="358">
        <v>263.83</v>
      </c>
      <c r="AA235" s="358">
        <v>491.16</v>
      </c>
      <c r="AB235" s="358">
        <v>827.98</v>
      </c>
      <c r="AC235" s="379">
        <v>940</v>
      </c>
      <c r="AD235" s="377">
        <v>249113.47</v>
      </c>
      <c r="AE235" s="378">
        <f>ROUND(IF(AD356=0, 0, AD235/AD356),5)</f>
        <v>1.537E-2</v>
      </c>
      <c r="AF235" s="377">
        <v>265.01</v>
      </c>
      <c r="AG235" s="377">
        <v>88986.4</v>
      </c>
      <c r="AH235" s="377">
        <v>160127.07</v>
      </c>
      <c r="AI235" s="398">
        <v>280</v>
      </c>
      <c r="AJ235" s="396">
        <v>78115.69</v>
      </c>
      <c r="AK235" s="397">
        <f>ROUND(IF(AJ356=0, 0, AJ235/AJ356),5)</f>
        <v>4.1700000000000001E-3</v>
      </c>
      <c r="AL235" s="396">
        <v>278.98</v>
      </c>
      <c r="AM235" s="396">
        <v>25740.91</v>
      </c>
      <c r="AN235" s="396">
        <v>52374.78</v>
      </c>
      <c r="AO235" s="415">
        <v>1467</v>
      </c>
      <c r="AP235" s="416">
        <v>511923.91</v>
      </c>
      <c r="AQ235" s="417">
        <f>ROUND(IF(AP356=0, 0, AP235/AP356),5)</f>
        <v>2.5389999999999999E-2</v>
      </c>
      <c r="AR235" s="416">
        <v>348.96</v>
      </c>
      <c r="AS235" s="416">
        <v>128864.6</v>
      </c>
      <c r="AT235" s="416">
        <v>383059.31</v>
      </c>
      <c r="AU235" s="439">
        <v>274</v>
      </c>
      <c r="AV235" s="437">
        <v>91605.34</v>
      </c>
      <c r="AW235" s="438">
        <f>ROUND(IF(AV356=0, 0, AV235/AV356),5)</f>
        <v>5.0800000000000003E-3</v>
      </c>
      <c r="AX235" s="437">
        <v>334.33</v>
      </c>
      <c r="AY235" s="437">
        <v>24602.720000000001</v>
      </c>
      <c r="AZ235" s="437">
        <v>67002.62</v>
      </c>
      <c r="BA235" s="456">
        <v>42</v>
      </c>
      <c r="BB235" s="457">
        <v>11099.26</v>
      </c>
      <c r="BC235" s="458">
        <f>ROUND(IF(BB356=0, 0, BB235/BB356),5)</f>
        <v>7.9000000000000001E-4</v>
      </c>
      <c r="BD235" s="457">
        <v>264.27</v>
      </c>
      <c r="BE235" s="457">
        <v>3706.94</v>
      </c>
      <c r="BF235" s="457">
        <v>7392.32</v>
      </c>
      <c r="BG235" s="480">
        <v>153</v>
      </c>
      <c r="BH235" s="478">
        <v>47289.02</v>
      </c>
      <c r="BI235" s="479">
        <f>ROUND(IF(BH356=0, 0, BH235/BH356),5)</f>
        <v>5.0800000000000003E-3</v>
      </c>
      <c r="BJ235" s="478">
        <v>309.08</v>
      </c>
      <c r="BK235" s="478">
        <v>13408.98</v>
      </c>
      <c r="BL235" s="478">
        <v>33880.04</v>
      </c>
      <c r="BM235" s="291">
        <f t="shared" si="9"/>
        <v>3936</v>
      </c>
      <c r="BN235" s="6">
        <f t="shared" si="9"/>
        <v>1197112.49</v>
      </c>
      <c r="BO235" s="8">
        <f>ROUND(IF(BN356=0, 0, BN235/BN356),5)</f>
        <v>7.3800000000000003E-3</v>
      </c>
      <c r="BP235" s="6">
        <v>304.14</v>
      </c>
      <c r="BQ235" s="6">
        <f t="shared" si="10"/>
        <v>365789.74</v>
      </c>
      <c r="BR235" s="6">
        <v>831322.75</v>
      </c>
    </row>
    <row r="236" spans="1:70" x14ac:dyDescent="0.25">
      <c r="A236" s="2"/>
      <c r="B236" s="2"/>
      <c r="C236" s="2"/>
      <c r="D236" s="2" t="s">
        <v>198</v>
      </c>
      <c r="E236" s="300">
        <v>17</v>
      </c>
      <c r="F236" s="298">
        <v>11618.38</v>
      </c>
      <c r="G236" s="299">
        <f>ROUND(IF(F356=0, 0, F236/F356),5)</f>
        <v>6.7000000000000002E-4</v>
      </c>
      <c r="H236" s="298">
        <v>683.43</v>
      </c>
      <c r="I236" s="298">
        <v>21132.400000000001</v>
      </c>
      <c r="J236" s="298">
        <v>-9514.02</v>
      </c>
      <c r="K236" s="319">
        <v>11</v>
      </c>
      <c r="L236" s="317">
        <v>7522.17</v>
      </c>
      <c r="M236" s="318">
        <f>ROUND(IF(L356=0, 0, L236/L356),5)</f>
        <v>7.2000000000000005E-4</v>
      </c>
      <c r="N236" s="317">
        <v>683.83</v>
      </c>
      <c r="O236" s="317">
        <v>17467.599999999999</v>
      </c>
      <c r="P236" s="317">
        <v>-9945.43</v>
      </c>
      <c r="Q236" s="336">
        <v>22</v>
      </c>
      <c r="R236" s="337">
        <v>15117.56</v>
      </c>
      <c r="S236" s="338">
        <f>ROUND(IF(R356=0, 0, R236/R356),5)</f>
        <v>7.3999999999999999E-4</v>
      </c>
      <c r="T236" s="337">
        <v>687.16</v>
      </c>
      <c r="U236" s="337">
        <v>24598.38</v>
      </c>
      <c r="V236" s="337">
        <v>-9480.82</v>
      </c>
      <c r="W236" s="360">
        <v>5</v>
      </c>
      <c r="X236" s="358">
        <v>3758.45</v>
      </c>
      <c r="Y236" s="359">
        <f>ROUND(IF(X356=0, 0, X236/X356),5)</f>
        <v>2.2000000000000001E-4</v>
      </c>
      <c r="Z236" s="358">
        <v>751.69</v>
      </c>
      <c r="AA236" s="358">
        <v>7939.82</v>
      </c>
      <c r="AB236" s="358">
        <v>-4181.37</v>
      </c>
      <c r="AC236" s="379">
        <v>381</v>
      </c>
      <c r="AD236" s="377">
        <v>287077.59999999998</v>
      </c>
      <c r="AE236" s="378">
        <f>ROUND(IF(AD356=0, 0, AD236/AD356),5)</f>
        <v>1.771E-2</v>
      </c>
      <c r="AF236" s="377">
        <v>753.48</v>
      </c>
      <c r="AG236" s="377">
        <v>192015.72</v>
      </c>
      <c r="AH236" s="377">
        <v>95061.88</v>
      </c>
      <c r="AI236" s="398">
        <v>466</v>
      </c>
      <c r="AJ236" s="396">
        <v>324533.2</v>
      </c>
      <c r="AK236" s="397">
        <f>ROUND(IF(AJ356=0, 0, AJ236/AJ356),5)</f>
        <v>1.7340000000000001E-2</v>
      </c>
      <c r="AL236" s="396">
        <v>696.42</v>
      </c>
      <c r="AM236" s="396">
        <v>258331.42</v>
      </c>
      <c r="AN236" s="396">
        <v>66201.78</v>
      </c>
      <c r="AO236" s="415">
        <v>133</v>
      </c>
      <c r="AP236" s="416">
        <v>98085</v>
      </c>
      <c r="AQ236" s="417">
        <f>ROUND(IF(AP356=0, 0, AP236/AP356),5)</f>
        <v>4.8700000000000002E-3</v>
      </c>
      <c r="AR236" s="416">
        <v>737.48</v>
      </c>
      <c r="AS236" s="416">
        <v>73729.789999999994</v>
      </c>
      <c r="AT236" s="416">
        <v>24355.21</v>
      </c>
      <c r="AU236" s="439">
        <v>5</v>
      </c>
      <c r="AV236" s="437">
        <v>3445.18</v>
      </c>
      <c r="AW236" s="438">
        <f>ROUND(IF(AV356=0, 0, AV236/AV356),5)</f>
        <v>1.9000000000000001E-4</v>
      </c>
      <c r="AX236" s="437">
        <v>689.04</v>
      </c>
      <c r="AY236" s="437">
        <v>2771.8</v>
      </c>
      <c r="AZ236" s="437">
        <v>673.38</v>
      </c>
      <c r="BA236" s="456">
        <v>17</v>
      </c>
      <c r="BB236" s="457">
        <v>12019.16</v>
      </c>
      <c r="BC236" s="458">
        <f>ROUND(IF(BB356=0, 0, BB236/BB356),5)</f>
        <v>8.4999999999999995E-4</v>
      </c>
      <c r="BD236" s="457">
        <v>707.01</v>
      </c>
      <c r="BE236" s="457">
        <v>9424.11</v>
      </c>
      <c r="BF236" s="457">
        <v>2595.0500000000002</v>
      </c>
      <c r="BG236" s="480">
        <v>14</v>
      </c>
      <c r="BH236" s="478">
        <v>9750.0300000000007</v>
      </c>
      <c r="BI236" s="479">
        <f>ROUND(IF(BH356=0, 0, BH236/BH356),5)</f>
        <v>1.0499999999999999E-3</v>
      </c>
      <c r="BJ236" s="478">
        <v>696.43</v>
      </c>
      <c r="BK236" s="478">
        <v>7761.03</v>
      </c>
      <c r="BL236" s="478">
        <v>1989</v>
      </c>
      <c r="BM236" s="291">
        <f t="shared" si="9"/>
        <v>1071</v>
      </c>
      <c r="BN236" s="6">
        <f t="shared" si="9"/>
        <v>772926.73</v>
      </c>
      <c r="BO236" s="8">
        <f>ROUND(IF(BN356=0, 0, BN236/BN356),5)</f>
        <v>4.7699999999999999E-3</v>
      </c>
      <c r="BP236" s="6">
        <v>721.69</v>
      </c>
      <c r="BQ236" s="6">
        <f t="shared" si="10"/>
        <v>615172.06999999995</v>
      </c>
      <c r="BR236" s="6">
        <v>157754.66</v>
      </c>
    </row>
    <row r="237" spans="1:70" x14ac:dyDescent="0.25">
      <c r="A237" s="2"/>
      <c r="B237" s="2"/>
      <c r="C237" s="2"/>
      <c r="D237" s="2" t="s">
        <v>199</v>
      </c>
      <c r="E237" s="300">
        <v>6</v>
      </c>
      <c r="F237" s="298">
        <v>4467.91</v>
      </c>
      <c r="G237" s="299">
        <f>ROUND(IF(F356=0, 0, F237/F356),5)</f>
        <v>2.5999999999999998E-4</v>
      </c>
      <c r="H237" s="298">
        <v>744.65</v>
      </c>
      <c r="I237" s="298">
        <v>3423</v>
      </c>
      <c r="J237" s="298">
        <v>1044.9100000000001</v>
      </c>
      <c r="K237" s="319">
        <v>80</v>
      </c>
      <c r="L237" s="317">
        <v>59641.18</v>
      </c>
      <c r="M237" s="318">
        <f>ROUND(IF(L356=0, 0, L237/L356),5)</f>
        <v>5.7000000000000002E-3</v>
      </c>
      <c r="N237" s="317">
        <v>745.51</v>
      </c>
      <c r="O237" s="317">
        <v>61117.8</v>
      </c>
      <c r="P237" s="317">
        <v>-1476.62</v>
      </c>
      <c r="Q237" s="336">
        <v>77</v>
      </c>
      <c r="R237" s="337">
        <v>58353.03</v>
      </c>
      <c r="S237" s="338">
        <f>ROUND(IF(R356=0, 0, R237/R356),5)</f>
        <v>2.8500000000000001E-3</v>
      </c>
      <c r="T237" s="337">
        <v>757.83</v>
      </c>
      <c r="U237" s="337">
        <v>55164.06</v>
      </c>
      <c r="V237" s="337">
        <v>3188.97</v>
      </c>
      <c r="W237" s="358">
        <v>0</v>
      </c>
      <c r="X237" s="358">
        <v>0</v>
      </c>
      <c r="Y237" s="359">
        <f>ROUND(IF(X356=0, 0, X237/X356),5)</f>
        <v>0</v>
      </c>
      <c r="Z237" s="358">
        <v>0</v>
      </c>
      <c r="AA237" s="358">
        <v>0</v>
      </c>
      <c r="AB237" s="358">
        <v>0</v>
      </c>
      <c r="AC237" s="379">
        <v>9</v>
      </c>
      <c r="AD237" s="377">
        <v>6790.75</v>
      </c>
      <c r="AE237" s="378">
        <f>ROUND(IF(AD356=0, 0, AD237/AD356),5)</f>
        <v>4.2000000000000002E-4</v>
      </c>
      <c r="AF237" s="377">
        <v>754.53</v>
      </c>
      <c r="AG237" s="377">
        <v>6419.6</v>
      </c>
      <c r="AH237" s="377">
        <v>371.15</v>
      </c>
      <c r="AI237" s="398">
        <v>101</v>
      </c>
      <c r="AJ237" s="396">
        <v>76122.759999999995</v>
      </c>
      <c r="AK237" s="397">
        <f>ROUND(IF(AJ356=0, 0, AJ237/AJ356),5)</f>
        <v>4.0699999999999998E-3</v>
      </c>
      <c r="AL237" s="396">
        <v>753.69</v>
      </c>
      <c r="AM237" s="396">
        <v>72867.31</v>
      </c>
      <c r="AN237" s="396">
        <v>3255.45</v>
      </c>
      <c r="AO237" s="415">
        <v>198</v>
      </c>
      <c r="AP237" s="416">
        <v>149393.94</v>
      </c>
      <c r="AQ237" s="417">
        <f>ROUND(IF(AP356=0, 0, AP237/AP356),5)</f>
        <v>7.4099999999999999E-3</v>
      </c>
      <c r="AR237" s="416">
        <v>754.51</v>
      </c>
      <c r="AS237" s="416">
        <v>159449.35999999999</v>
      </c>
      <c r="AT237" s="416">
        <v>-10055.42</v>
      </c>
      <c r="AU237" s="439">
        <v>5</v>
      </c>
      <c r="AV237" s="437">
        <v>3759.21</v>
      </c>
      <c r="AW237" s="438">
        <f>ROUND(IF(AV356=0, 0, AV237/AV356),5)</f>
        <v>2.1000000000000001E-4</v>
      </c>
      <c r="AX237" s="437">
        <v>751.84</v>
      </c>
      <c r="AY237" s="437">
        <v>3887.01</v>
      </c>
      <c r="AZ237" s="437">
        <v>-127.8</v>
      </c>
      <c r="BA237" s="456">
        <v>24</v>
      </c>
      <c r="BB237" s="457">
        <v>18059.72</v>
      </c>
      <c r="BC237" s="458">
        <f>ROUND(IF(BB356=0, 0, BB237/BB356),5)</f>
        <v>1.2800000000000001E-3</v>
      </c>
      <c r="BD237" s="457">
        <v>752.49</v>
      </c>
      <c r="BE237" s="457">
        <v>18657.63</v>
      </c>
      <c r="BF237" s="457">
        <v>-597.91</v>
      </c>
      <c r="BG237" s="480">
        <v>48</v>
      </c>
      <c r="BH237" s="478">
        <v>36344.54</v>
      </c>
      <c r="BI237" s="479">
        <f>ROUND(IF(BH356=0, 0, BH237/BH356),5)</f>
        <v>3.8999999999999998E-3</v>
      </c>
      <c r="BJ237" s="478">
        <v>757.18</v>
      </c>
      <c r="BK237" s="478">
        <v>37315.269999999997</v>
      </c>
      <c r="BL237" s="478">
        <v>-970.73</v>
      </c>
      <c r="BM237" s="6">
        <f t="shared" si="9"/>
        <v>548</v>
      </c>
      <c r="BN237" s="6">
        <f t="shared" si="9"/>
        <v>412933.04</v>
      </c>
      <c r="BO237" s="8">
        <f>ROUND(IF(BN356=0, 0, BN237/BN356),5)</f>
        <v>2.5500000000000002E-3</v>
      </c>
      <c r="BP237" s="6">
        <v>753.53</v>
      </c>
      <c r="BQ237" s="6">
        <f t="shared" si="10"/>
        <v>418301.04</v>
      </c>
      <c r="BR237" s="6">
        <v>-5368</v>
      </c>
    </row>
    <row r="238" spans="1:70" x14ac:dyDescent="0.25">
      <c r="A238" s="2"/>
      <c r="B238" s="2"/>
      <c r="C238" s="2"/>
      <c r="D238" s="2" t="s">
        <v>200</v>
      </c>
      <c r="E238" s="300">
        <v>6</v>
      </c>
      <c r="F238" s="298">
        <v>5212.91</v>
      </c>
      <c r="G238" s="299">
        <f>ROUND(IF(F356=0, 0, F238/F356),5)</f>
        <v>2.9999999999999997E-4</v>
      </c>
      <c r="H238" s="298">
        <v>868.82</v>
      </c>
      <c r="I238" s="298">
        <v>3000</v>
      </c>
      <c r="J238" s="298">
        <v>2212.91</v>
      </c>
      <c r="K238" s="319">
        <v>8</v>
      </c>
      <c r="L238" s="317">
        <v>6955.91</v>
      </c>
      <c r="M238" s="318">
        <f>ROUND(IF(L356=0, 0, L238/L356),5)</f>
        <v>6.6E-4</v>
      </c>
      <c r="N238" s="317">
        <v>869.49</v>
      </c>
      <c r="O238" s="317">
        <v>8490.15</v>
      </c>
      <c r="P238" s="317">
        <v>-1534.24</v>
      </c>
      <c r="Q238" s="336">
        <v>4</v>
      </c>
      <c r="R238" s="337">
        <v>3560.36</v>
      </c>
      <c r="S238" s="338">
        <f>ROUND(IF(R356=0, 0, R238/R356),5)</f>
        <v>1.7000000000000001E-4</v>
      </c>
      <c r="T238" s="337">
        <v>890.09</v>
      </c>
      <c r="U238" s="337">
        <v>2974.59</v>
      </c>
      <c r="V238" s="337">
        <v>585.77</v>
      </c>
      <c r="W238" s="358">
        <v>0</v>
      </c>
      <c r="X238" s="358">
        <v>0</v>
      </c>
      <c r="Y238" s="359">
        <f>ROUND(IF(X356=0, 0, X238/X356),5)</f>
        <v>0</v>
      </c>
      <c r="Z238" s="358">
        <v>0</v>
      </c>
      <c r="AA238" s="358">
        <v>0</v>
      </c>
      <c r="AB238" s="358">
        <v>0</v>
      </c>
      <c r="AC238" s="377">
        <v>0</v>
      </c>
      <c r="AD238" s="377">
        <v>0</v>
      </c>
      <c r="AE238" s="378">
        <f>ROUND(IF(AD356=0, 0, AD238/AD356),5)</f>
        <v>0</v>
      </c>
      <c r="AF238" s="377">
        <v>0</v>
      </c>
      <c r="AG238" s="377">
        <v>0</v>
      </c>
      <c r="AH238" s="377">
        <v>0</v>
      </c>
      <c r="AI238" s="398">
        <v>3</v>
      </c>
      <c r="AJ238" s="396">
        <v>2637.04</v>
      </c>
      <c r="AK238" s="397">
        <f>ROUND(IF(AJ356=0, 0, AJ238/AJ356),5)</f>
        <v>1.3999999999999999E-4</v>
      </c>
      <c r="AL238" s="396">
        <v>879.01</v>
      </c>
      <c r="AM238" s="396">
        <v>2366</v>
      </c>
      <c r="AN238" s="396">
        <v>271.04000000000002</v>
      </c>
      <c r="AO238" s="415">
        <v>18</v>
      </c>
      <c r="AP238" s="416">
        <v>15858.35</v>
      </c>
      <c r="AQ238" s="417">
        <f>ROUND(IF(AP356=0, 0, AP238/AP356),5)</f>
        <v>7.9000000000000001E-4</v>
      </c>
      <c r="AR238" s="416">
        <v>881.02</v>
      </c>
      <c r="AS238" s="416">
        <v>14469.26</v>
      </c>
      <c r="AT238" s="416">
        <v>1389.09</v>
      </c>
      <c r="AU238" s="437">
        <v>0</v>
      </c>
      <c r="AV238" s="437">
        <v>0</v>
      </c>
      <c r="AW238" s="438">
        <f>ROUND(IF(AV356=0, 0, AV238/AV356),5)</f>
        <v>0</v>
      </c>
      <c r="AX238" s="437">
        <v>0</v>
      </c>
      <c r="AY238" s="437">
        <v>0</v>
      </c>
      <c r="AZ238" s="437">
        <v>0</v>
      </c>
      <c r="BA238" s="456">
        <v>15</v>
      </c>
      <c r="BB238" s="457">
        <v>13149.56</v>
      </c>
      <c r="BC238" s="458">
        <f>ROUND(IF(BB356=0, 0, BB238/BB356),5)</f>
        <v>9.3000000000000005E-4</v>
      </c>
      <c r="BD238" s="457">
        <v>876.64</v>
      </c>
      <c r="BE238" s="457">
        <v>12411.36</v>
      </c>
      <c r="BF238" s="457">
        <v>738.2</v>
      </c>
      <c r="BG238" s="480">
        <v>13</v>
      </c>
      <c r="BH238" s="478">
        <v>11486.66</v>
      </c>
      <c r="BI238" s="479">
        <f>ROUND(IF(BH356=0, 0, BH238/BH356),5)</f>
        <v>1.23E-3</v>
      </c>
      <c r="BJ238" s="478">
        <v>883.59</v>
      </c>
      <c r="BK238" s="478">
        <v>10756.51</v>
      </c>
      <c r="BL238" s="478">
        <v>730.15</v>
      </c>
      <c r="BM238" s="6">
        <f t="shared" si="9"/>
        <v>67</v>
      </c>
      <c r="BN238" s="6">
        <f t="shared" si="9"/>
        <v>58860.79</v>
      </c>
      <c r="BO238" s="8">
        <f>ROUND(IF(BN356=0, 0, BN238/BN356),5)</f>
        <v>3.6000000000000002E-4</v>
      </c>
      <c r="BP238" s="6">
        <v>878.52</v>
      </c>
      <c r="BQ238" s="6">
        <f t="shared" si="10"/>
        <v>54467.87</v>
      </c>
      <c r="BR238" s="6">
        <v>4392.92</v>
      </c>
    </row>
    <row r="239" spans="1:70" x14ac:dyDescent="0.25">
      <c r="A239" s="2"/>
      <c r="B239" s="2"/>
      <c r="C239" s="2"/>
      <c r="D239" s="2" t="s">
        <v>201</v>
      </c>
      <c r="E239" s="298">
        <v>0</v>
      </c>
      <c r="F239" s="298">
        <v>0</v>
      </c>
      <c r="G239" s="299">
        <f>ROUND(IF(F356=0, 0, F239/F356),5)</f>
        <v>0</v>
      </c>
      <c r="H239" s="298">
        <v>0</v>
      </c>
      <c r="I239" s="298">
        <v>0</v>
      </c>
      <c r="J239" s="298">
        <v>0</v>
      </c>
      <c r="K239" s="319">
        <v>6</v>
      </c>
      <c r="L239" s="317">
        <v>5589.65</v>
      </c>
      <c r="M239" s="318">
        <f>ROUND(IF(L356=0, 0, L239/L356),5)</f>
        <v>5.2999999999999998E-4</v>
      </c>
      <c r="N239" s="317">
        <v>931.61</v>
      </c>
      <c r="O239" s="317">
        <v>5880.89</v>
      </c>
      <c r="P239" s="317">
        <v>-291.24</v>
      </c>
      <c r="Q239" s="336">
        <v>15</v>
      </c>
      <c r="R239" s="337">
        <v>14197.42</v>
      </c>
      <c r="S239" s="338">
        <f>ROUND(IF(R356=0, 0, R239/R356),5)</f>
        <v>6.8999999999999997E-4</v>
      </c>
      <c r="T239" s="337">
        <v>946.49</v>
      </c>
      <c r="U239" s="337">
        <v>12925.1</v>
      </c>
      <c r="V239" s="337">
        <v>1272.32</v>
      </c>
      <c r="W239" s="358">
        <v>0</v>
      </c>
      <c r="X239" s="358">
        <v>0</v>
      </c>
      <c r="Y239" s="359">
        <f>ROUND(IF(X356=0, 0, X239/X356),5)</f>
        <v>0</v>
      </c>
      <c r="Z239" s="358">
        <v>0</v>
      </c>
      <c r="AA239" s="358">
        <v>0</v>
      </c>
      <c r="AB239" s="358">
        <v>0</v>
      </c>
      <c r="AC239" s="377">
        <v>0</v>
      </c>
      <c r="AD239" s="377">
        <v>0</v>
      </c>
      <c r="AE239" s="378">
        <f>ROUND(IF(AD356=0, 0, AD239/AD356),5)</f>
        <v>0</v>
      </c>
      <c r="AF239" s="377">
        <v>0</v>
      </c>
      <c r="AG239" s="377">
        <v>0</v>
      </c>
      <c r="AH239" s="377">
        <v>0</v>
      </c>
      <c r="AI239" s="398">
        <v>4</v>
      </c>
      <c r="AJ239" s="396">
        <v>3804.67</v>
      </c>
      <c r="AK239" s="397">
        <f>ROUND(IF(AJ356=0, 0, AJ239/AJ356),5)</f>
        <v>2.0000000000000001E-4</v>
      </c>
      <c r="AL239" s="396">
        <v>951.17</v>
      </c>
      <c r="AM239" s="396">
        <v>3446.69</v>
      </c>
      <c r="AN239" s="396">
        <v>357.98</v>
      </c>
      <c r="AO239" s="415">
        <v>3</v>
      </c>
      <c r="AP239" s="416">
        <v>2852.93</v>
      </c>
      <c r="AQ239" s="417">
        <f>ROUND(IF(AP356=0, 0, AP239/AP356),5)</f>
        <v>1.3999999999999999E-4</v>
      </c>
      <c r="AR239" s="416">
        <v>950.98</v>
      </c>
      <c r="AS239" s="416">
        <v>2636.28</v>
      </c>
      <c r="AT239" s="416">
        <v>216.65</v>
      </c>
      <c r="AU239" s="437">
        <v>0</v>
      </c>
      <c r="AV239" s="437">
        <v>0</v>
      </c>
      <c r="AW239" s="438">
        <f>ROUND(IF(AV356=0, 0, AV239/AV356),5)</f>
        <v>0</v>
      </c>
      <c r="AX239" s="437">
        <v>0</v>
      </c>
      <c r="AY239" s="437">
        <v>0</v>
      </c>
      <c r="AZ239" s="437">
        <v>0</v>
      </c>
      <c r="BA239" s="456">
        <v>1</v>
      </c>
      <c r="BB239" s="457">
        <v>942.65</v>
      </c>
      <c r="BC239" s="458">
        <f>ROUND(IF(BB356=0, 0, BB239/BB356),5)</f>
        <v>6.9999999999999994E-5</v>
      </c>
      <c r="BD239" s="457">
        <v>942.65</v>
      </c>
      <c r="BE239" s="457">
        <v>878.76</v>
      </c>
      <c r="BF239" s="457">
        <v>63.89</v>
      </c>
      <c r="BG239" s="478">
        <v>0</v>
      </c>
      <c r="BH239" s="478">
        <v>0</v>
      </c>
      <c r="BI239" s="479">
        <f>ROUND(IF(BH356=0, 0, BH239/BH356),5)</f>
        <v>0</v>
      </c>
      <c r="BJ239" s="478">
        <v>0</v>
      </c>
      <c r="BK239" s="478">
        <v>0</v>
      </c>
      <c r="BL239" s="478">
        <v>0</v>
      </c>
      <c r="BM239" s="6">
        <f t="shared" si="9"/>
        <v>29</v>
      </c>
      <c r="BN239" s="6">
        <f t="shared" si="9"/>
        <v>27387.32</v>
      </c>
      <c r="BO239" s="8">
        <f>ROUND(IF(BN356=0, 0, BN239/BN356),5)</f>
        <v>1.7000000000000001E-4</v>
      </c>
      <c r="BP239" s="6">
        <v>944.39</v>
      </c>
      <c r="BQ239" s="6">
        <f t="shared" si="10"/>
        <v>25767.72</v>
      </c>
      <c r="BR239" s="6">
        <v>1619.6</v>
      </c>
    </row>
    <row r="240" spans="1:70" x14ac:dyDescent="0.25">
      <c r="A240" s="2"/>
      <c r="B240" s="2"/>
      <c r="C240" s="2"/>
      <c r="D240" s="2" t="s">
        <v>202</v>
      </c>
      <c r="E240" s="300">
        <v>1</v>
      </c>
      <c r="F240" s="298">
        <v>1098.55</v>
      </c>
      <c r="G240" s="299">
        <f>ROUND(IF(F356=0, 0, F240/F356),5)</f>
        <v>6.0000000000000002E-5</v>
      </c>
      <c r="H240" s="298">
        <v>1098.55</v>
      </c>
      <c r="I240" s="298">
        <v>200</v>
      </c>
      <c r="J240" s="298">
        <v>898.55</v>
      </c>
      <c r="K240" s="317">
        <v>0</v>
      </c>
      <c r="L240" s="317">
        <v>0</v>
      </c>
      <c r="M240" s="318">
        <f>ROUND(IF(L356=0, 0, L240/L356),5)</f>
        <v>0</v>
      </c>
      <c r="N240" s="317">
        <v>0</v>
      </c>
      <c r="O240" s="317">
        <v>0</v>
      </c>
      <c r="P240" s="317">
        <v>0</v>
      </c>
      <c r="Q240" s="336">
        <v>0</v>
      </c>
      <c r="R240" s="337">
        <v>0</v>
      </c>
      <c r="S240" s="338">
        <f>ROUND(IF(R356=0, 0, R240/R356),5)</f>
        <v>0</v>
      </c>
      <c r="T240" s="337">
        <v>0</v>
      </c>
      <c r="U240" s="337">
        <v>0</v>
      </c>
      <c r="V240" s="337">
        <v>0</v>
      </c>
      <c r="W240" s="358">
        <v>0</v>
      </c>
      <c r="X240" s="358">
        <v>0</v>
      </c>
      <c r="Y240" s="359">
        <f>ROUND(IF(X356=0, 0, X240/X356),5)</f>
        <v>0</v>
      </c>
      <c r="Z240" s="358">
        <v>0</v>
      </c>
      <c r="AA240" s="358">
        <v>0</v>
      </c>
      <c r="AB240" s="358">
        <v>0</v>
      </c>
      <c r="AC240" s="379">
        <v>3</v>
      </c>
      <c r="AD240" s="377">
        <v>3330.44</v>
      </c>
      <c r="AE240" s="378">
        <f>ROUND(IF(AD356=0, 0, AD240/AD356),5)</f>
        <v>2.1000000000000001E-4</v>
      </c>
      <c r="AF240" s="377">
        <v>1110.1500000000001</v>
      </c>
      <c r="AG240" s="377">
        <v>1175.4000000000001</v>
      </c>
      <c r="AH240" s="377">
        <v>2155.04</v>
      </c>
      <c r="AI240" s="396">
        <v>0</v>
      </c>
      <c r="AJ240" s="396">
        <v>0</v>
      </c>
      <c r="AK240" s="397">
        <f>ROUND(IF(AJ356=0, 0, AJ240/AJ356),5)</f>
        <v>0</v>
      </c>
      <c r="AL240" s="396">
        <v>0</v>
      </c>
      <c r="AM240" s="396">
        <v>0</v>
      </c>
      <c r="AN240" s="396">
        <v>0</v>
      </c>
      <c r="AO240" s="415">
        <v>2</v>
      </c>
      <c r="AP240" s="416">
        <v>2732.82</v>
      </c>
      <c r="AQ240" s="417">
        <f>ROUND(IF(AP356=0, 0, AP240/AP356),5)</f>
        <v>1.3999999999999999E-4</v>
      </c>
      <c r="AR240" s="416">
        <v>1366.41</v>
      </c>
      <c r="AS240" s="416">
        <v>788.21</v>
      </c>
      <c r="AT240" s="416">
        <v>1944.61</v>
      </c>
      <c r="AU240" s="439">
        <v>4</v>
      </c>
      <c r="AV240" s="437">
        <v>5437.77</v>
      </c>
      <c r="AW240" s="438">
        <f>ROUND(IF(AV356=0, 0, AV240/AV356),5)</f>
        <v>2.9999999999999997E-4</v>
      </c>
      <c r="AX240" s="437">
        <v>1359.44</v>
      </c>
      <c r="AY240" s="437">
        <v>1058.44</v>
      </c>
      <c r="AZ240" s="437">
        <v>4379.33</v>
      </c>
      <c r="BA240" s="456">
        <v>9</v>
      </c>
      <c r="BB240" s="457">
        <v>12288.36</v>
      </c>
      <c r="BC240" s="458">
        <f>ROUND(IF(BB356=0, 0, BB240/BB356),5)</f>
        <v>8.7000000000000001E-4</v>
      </c>
      <c r="BD240" s="457">
        <v>1365.37</v>
      </c>
      <c r="BE240" s="457">
        <v>2381.5</v>
      </c>
      <c r="BF240" s="457">
        <v>9906.86</v>
      </c>
      <c r="BG240" s="480">
        <v>9</v>
      </c>
      <c r="BH240" s="478">
        <v>12347.8</v>
      </c>
      <c r="BI240" s="479">
        <f>ROUND(IF(BH356=0, 0, BH240/BH356),5)</f>
        <v>1.33E-3</v>
      </c>
      <c r="BJ240" s="478">
        <v>1371.98</v>
      </c>
      <c r="BK240" s="478">
        <v>2381.5</v>
      </c>
      <c r="BL240" s="478">
        <v>9966.2999999999993</v>
      </c>
      <c r="BM240" s="6">
        <f t="shared" si="9"/>
        <v>28</v>
      </c>
      <c r="BN240" s="6">
        <f t="shared" si="9"/>
        <v>37235.74</v>
      </c>
      <c r="BO240" s="8">
        <f>ROUND(IF(BN356=0, 0, BN240/BN356),5)</f>
        <v>2.3000000000000001E-4</v>
      </c>
      <c r="BP240" s="6">
        <v>1329.85</v>
      </c>
      <c r="BQ240" s="6">
        <f t="shared" si="10"/>
        <v>7985.05</v>
      </c>
      <c r="BR240" s="6">
        <v>29250.69</v>
      </c>
    </row>
    <row r="241" spans="1:70" x14ac:dyDescent="0.25">
      <c r="A241" s="2"/>
      <c r="B241" s="2"/>
      <c r="C241" s="2"/>
      <c r="D241" s="2" t="s">
        <v>203</v>
      </c>
      <c r="E241" s="298">
        <v>0</v>
      </c>
      <c r="F241" s="298">
        <v>0</v>
      </c>
      <c r="G241" s="299">
        <f>ROUND(IF(F356=0, 0, F241/F356),5)</f>
        <v>0</v>
      </c>
      <c r="H241" s="298">
        <v>0</v>
      </c>
      <c r="I241" s="298">
        <v>0</v>
      </c>
      <c r="J241" s="298">
        <v>0</v>
      </c>
      <c r="K241" s="319">
        <v>19</v>
      </c>
      <c r="L241" s="317">
        <v>760</v>
      </c>
      <c r="M241" s="318">
        <f>ROUND(IF(L356=0, 0, L241/L356),5)</f>
        <v>6.9999999999999994E-5</v>
      </c>
      <c r="N241" s="317">
        <v>40</v>
      </c>
      <c r="O241" s="317">
        <v>632.29</v>
      </c>
      <c r="P241" s="317">
        <v>127.71</v>
      </c>
      <c r="Q241" s="336">
        <v>0</v>
      </c>
      <c r="R241" s="337">
        <v>0</v>
      </c>
      <c r="S241" s="338">
        <f>ROUND(IF(R356=0, 0, R241/R356),5)</f>
        <v>0</v>
      </c>
      <c r="T241" s="337">
        <v>0</v>
      </c>
      <c r="U241" s="337">
        <v>0</v>
      </c>
      <c r="V241" s="337">
        <v>0</v>
      </c>
      <c r="W241" s="358">
        <v>0</v>
      </c>
      <c r="X241" s="358">
        <v>0</v>
      </c>
      <c r="Y241" s="359">
        <f>ROUND(IF(X356=0, 0, X241/X356),5)</f>
        <v>0</v>
      </c>
      <c r="Z241" s="358">
        <v>0</v>
      </c>
      <c r="AA241" s="358">
        <v>-225.73</v>
      </c>
      <c r="AB241" s="358">
        <v>225.73</v>
      </c>
      <c r="AC241" s="377">
        <v>0</v>
      </c>
      <c r="AD241" s="377">
        <v>0</v>
      </c>
      <c r="AE241" s="378">
        <f>ROUND(IF(AD356=0, 0, AD241/AD356),5)</f>
        <v>0</v>
      </c>
      <c r="AF241" s="377">
        <v>0</v>
      </c>
      <c r="AG241" s="377">
        <v>0</v>
      </c>
      <c r="AH241" s="377">
        <v>0</v>
      </c>
      <c r="AI241" s="396">
        <v>0</v>
      </c>
      <c r="AJ241" s="396">
        <v>0</v>
      </c>
      <c r="AK241" s="397">
        <f>ROUND(IF(AJ356=0, 0, AJ241/AJ356),5)</f>
        <v>0</v>
      </c>
      <c r="AL241" s="396">
        <v>0</v>
      </c>
      <c r="AM241" s="396">
        <v>-16.61</v>
      </c>
      <c r="AN241" s="396">
        <v>16.61</v>
      </c>
      <c r="AO241" s="415">
        <v>0</v>
      </c>
      <c r="AP241" s="416">
        <v>0</v>
      </c>
      <c r="AQ241" s="417">
        <f>ROUND(IF(AP356=0, 0, AP241/AP356),5)</f>
        <v>0</v>
      </c>
      <c r="AR241" s="416">
        <v>0</v>
      </c>
      <c r="AS241" s="416">
        <v>0</v>
      </c>
      <c r="AT241" s="416">
        <v>0</v>
      </c>
      <c r="AU241" s="437">
        <v>0</v>
      </c>
      <c r="AV241" s="437">
        <v>0</v>
      </c>
      <c r="AW241" s="438">
        <f>ROUND(IF(AV356=0, 0, AV241/AV356),5)</f>
        <v>0</v>
      </c>
      <c r="AX241" s="437">
        <v>0</v>
      </c>
      <c r="AY241" s="437">
        <v>0</v>
      </c>
      <c r="AZ241" s="437">
        <v>0</v>
      </c>
      <c r="BA241" s="456">
        <v>0</v>
      </c>
      <c r="BB241" s="457">
        <v>0</v>
      </c>
      <c r="BC241" s="458">
        <f>ROUND(IF(BB356=0, 0, BB241/BB356),5)</f>
        <v>0</v>
      </c>
      <c r="BD241" s="457">
        <v>0</v>
      </c>
      <c r="BE241" s="457">
        <v>0</v>
      </c>
      <c r="BF241" s="457">
        <v>0</v>
      </c>
      <c r="BG241" s="478">
        <v>0</v>
      </c>
      <c r="BH241" s="478">
        <v>0</v>
      </c>
      <c r="BI241" s="479">
        <f>ROUND(IF(BH356=0, 0, BH241/BH356),5)</f>
        <v>0</v>
      </c>
      <c r="BJ241" s="478">
        <v>0</v>
      </c>
      <c r="BK241" s="478">
        <v>0</v>
      </c>
      <c r="BL241" s="478">
        <v>0</v>
      </c>
      <c r="BM241" s="6">
        <f t="shared" si="9"/>
        <v>19</v>
      </c>
      <c r="BN241" s="6">
        <f t="shared" si="9"/>
        <v>760</v>
      </c>
      <c r="BO241" s="8">
        <f>ROUND(IF(BN356=0, 0, BN241/BN356),5)</f>
        <v>0</v>
      </c>
      <c r="BP241" s="6">
        <v>40</v>
      </c>
      <c r="BQ241" s="6">
        <f t="shared" si="10"/>
        <v>389.95</v>
      </c>
      <c r="BR241" s="6">
        <v>370.05</v>
      </c>
    </row>
    <row r="242" spans="1:70" x14ac:dyDescent="0.25">
      <c r="A242" s="2"/>
      <c r="B242" s="2"/>
      <c r="C242" s="2"/>
      <c r="D242" s="2" t="s">
        <v>204</v>
      </c>
      <c r="E242" s="298">
        <v>0</v>
      </c>
      <c r="F242" s="298">
        <v>0</v>
      </c>
      <c r="G242" s="299">
        <f>ROUND(IF(F356=0, 0, F242/F356),5)</f>
        <v>0</v>
      </c>
      <c r="H242" s="298">
        <v>0</v>
      </c>
      <c r="I242" s="298">
        <v>0</v>
      </c>
      <c r="J242" s="298">
        <v>0</v>
      </c>
      <c r="K242" s="317">
        <v>0</v>
      </c>
      <c r="L242" s="317">
        <v>0</v>
      </c>
      <c r="M242" s="318">
        <f>ROUND(IF(L356=0, 0, L242/L356),5)</f>
        <v>0</v>
      </c>
      <c r="N242" s="317">
        <v>0</v>
      </c>
      <c r="O242" s="317">
        <v>0</v>
      </c>
      <c r="P242" s="317">
        <v>0</v>
      </c>
      <c r="Q242" s="336">
        <v>17</v>
      </c>
      <c r="R242" s="337">
        <v>1702.33</v>
      </c>
      <c r="S242" s="338">
        <f>ROUND(IF(R356=0, 0, R242/R356),5)</f>
        <v>8.0000000000000007E-5</v>
      </c>
      <c r="T242" s="337">
        <v>100.14</v>
      </c>
      <c r="U242" s="337">
        <v>0</v>
      </c>
      <c r="V242" s="337">
        <v>1702.33</v>
      </c>
      <c r="W242" s="360">
        <v>21</v>
      </c>
      <c r="X242" s="358">
        <v>2104.73</v>
      </c>
      <c r="Y242" s="359">
        <f>ROUND(IF(X356=0, 0, X242/X356),5)</f>
        <v>1.2E-4</v>
      </c>
      <c r="Z242" s="358">
        <v>100.23</v>
      </c>
      <c r="AA242" s="358">
        <v>4419.26</v>
      </c>
      <c r="AB242" s="358">
        <v>-2314.5300000000002</v>
      </c>
      <c r="AC242" s="379">
        <v>14</v>
      </c>
      <c r="AD242" s="377">
        <v>1403.26</v>
      </c>
      <c r="AE242" s="378">
        <f>ROUND(IF(AD356=0, 0, AD242/AD356),5)</f>
        <v>9.0000000000000006E-5</v>
      </c>
      <c r="AF242" s="377">
        <v>100.23</v>
      </c>
      <c r="AG242" s="377">
        <v>4914.5600000000004</v>
      </c>
      <c r="AH242" s="377">
        <v>-3511.3</v>
      </c>
      <c r="AI242" s="398">
        <v>34</v>
      </c>
      <c r="AJ242" s="396">
        <v>3418.6</v>
      </c>
      <c r="AK242" s="397">
        <f>ROUND(IF(AJ356=0, 0, AJ242/AJ356),5)</f>
        <v>1.8000000000000001E-4</v>
      </c>
      <c r="AL242" s="396">
        <v>100.55</v>
      </c>
      <c r="AM242" s="396">
        <v>12294.92</v>
      </c>
      <c r="AN242" s="396">
        <v>-8876.32</v>
      </c>
      <c r="AO242" s="415">
        <v>0</v>
      </c>
      <c r="AP242" s="416">
        <v>0</v>
      </c>
      <c r="AQ242" s="417">
        <f>ROUND(IF(AP356=0, 0, AP242/AP356),5)</f>
        <v>0</v>
      </c>
      <c r="AR242" s="416">
        <v>0</v>
      </c>
      <c r="AS242" s="416">
        <v>0</v>
      </c>
      <c r="AT242" s="416">
        <v>0</v>
      </c>
      <c r="AU242" s="437">
        <v>0</v>
      </c>
      <c r="AV242" s="437">
        <v>0</v>
      </c>
      <c r="AW242" s="438">
        <f>ROUND(IF(AV356=0, 0, AV242/AV356),5)</f>
        <v>0</v>
      </c>
      <c r="AX242" s="437">
        <v>0</v>
      </c>
      <c r="AY242" s="437">
        <v>0</v>
      </c>
      <c r="AZ242" s="437">
        <v>0</v>
      </c>
      <c r="BA242" s="456">
        <v>0</v>
      </c>
      <c r="BB242" s="457">
        <v>0</v>
      </c>
      <c r="BC242" s="458">
        <f>ROUND(IF(BB356=0, 0, BB242/BB356),5)</f>
        <v>0</v>
      </c>
      <c r="BD242" s="457">
        <v>0</v>
      </c>
      <c r="BE242" s="457">
        <v>0</v>
      </c>
      <c r="BF242" s="457">
        <v>0</v>
      </c>
      <c r="BG242" s="478">
        <v>0</v>
      </c>
      <c r="BH242" s="478">
        <v>0</v>
      </c>
      <c r="BI242" s="479">
        <f>ROUND(IF(BH356=0, 0, BH242/BH356),5)</f>
        <v>0</v>
      </c>
      <c r="BJ242" s="478">
        <v>0</v>
      </c>
      <c r="BK242" s="478">
        <v>0</v>
      </c>
      <c r="BL242" s="478">
        <v>0</v>
      </c>
      <c r="BM242" s="6">
        <f t="shared" si="9"/>
        <v>86</v>
      </c>
      <c r="BN242" s="6">
        <f t="shared" si="9"/>
        <v>8628.92</v>
      </c>
      <c r="BO242" s="8">
        <f>ROUND(IF(BN356=0, 0, BN242/BN356),5)</f>
        <v>5.0000000000000002E-5</v>
      </c>
      <c r="BP242" s="6">
        <v>100.34</v>
      </c>
      <c r="BQ242" s="6">
        <f t="shared" si="10"/>
        <v>21628.74</v>
      </c>
      <c r="BR242" s="6">
        <v>-12999.82</v>
      </c>
    </row>
    <row r="243" spans="1:70" x14ac:dyDescent="0.25">
      <c r="A243" s="2"/>
      <c r="B243" s="2"/>
      <c r="C243" s="2"/>
      <c r="D243" s="2" t="s">
        <v>205</v>
      </c>
      <c r="E243" s="298">
        <v>0</v>
      </c>
      <c r="F243" s="298">
        <v>0</v>
      </c>
      <c r="G243" s="299">
        <f>ROUND(IF(F356=0, 0, F243/F356),5)</f>
        <v>0</v>
      </c>
      <c r="H243" s="298">
        <v>0</v>
      </c>
      <c r="I243" s="298">
        <v>0</v>
      </c>
      <c r="J243" s="298">
        <v>0</v>
      </c>
      <c r="K243" s="317">
        <v>0</v>
      </c>
      <c r="L243" s="317">
        <v>0</v>
      </c>
      <c r="M243" s="318">
        <f>ROUND(IF(L356=0, 0, L243/L356),5)</f>
        <v>0</v>
      </c>
      <c r="N243" s="317">
        <v>0</v>
      </c>
      <c r="O243" s="317">
        <v>0</v>
      </c>
      <c r="P243" s="317">
        <v>0</v>
      </c>
      <c r="Q243" s="336">
        <v>29</v>
      </c>
      <c r="R243" s="337">
        <v>2049.86</v>
      </c>
      <c r="S243" s="338">
        <f>ROUND(IF(R356=0, 0, R243/R356),5)</f>
        <v>1E-4</v>
      </c>
      <c r="T243" s="337">
        <v>70.680000000000007</v>
      </c>
      <c r="U243" s="337">
        <v>435</v>
      </c>
      <c r="V243" s="337">
        <v>1614.86</v>
      </c>
      <c r="W243" s="360">
        <v>25</v>
      </c>
      <c r="X243" s="358">
        <v>1768.68</v>
      </c>
      <c r="Y243" s="359">
        <f>ROUND(IF(X356=0, 0, X243/X356),5)</f>
        <v>1E-4</v>
      </c>
      <c r="Z243" s="358">
        <v>70.75</v>
      </c>
      <c r="AA243" s="358">
        <v>375</v>
      </c>
      <c r="AB243" s="358">
        <v>1393.68</v>
      </c>
      <c r="AC243" s="379">
        <v>16</v>
      </c>
      <c r="AD243" s="377">
        <v>1131.96</v>
      </c>
      <c r="AE243" s="378">
        <f>ROUND(IF(AD356=0, 0, AD243/AD356),5)</f>
        <v>6.9999999999999994E-5</v>
      </c>
      <c r="AF243" s="377">
        <v>70.75</v>
      </c>
      <c r="AG243" s="377">
        <v>240</v>
      </c>
      <c r="AH243" s="377">
        <v>891.96</v>
      </c>
      <c r="AI243" s="396">
        <v>0</v>
      </c>
      <c r="AJ243" s="396">
        <v>0</v>
      </c>
      <c r="AK243" s="397">
        <f>ROUND(IF(AJ356=0, 0, AJ243/AJ356),5)</f>
        <v>0</v>
      </c>
      <c r="AL243" s="396">
        <v>0</v>
      </c>
      <c r="AM243" s="396">
        <v>0</v>
      </c>
      <c r="AN243" s="396">
        <v>0</v>
      </c>
      <c r="AO243" s="415">
        <v>24</v>
      </c>
      <c r="AP243" s="416">
        <v>1704.13</v>
      </c>
      <c r="AQ243" s="417">
        <f>ROUND(IF(AP356=0, 0, AP243/AP356),5)</f>
        <v>8.0000000000000007E-5</v>
      </c>
      <c r="AR243" s="416">
        <v>71.010000000000005</v>
      </c>
      <c r="AS243" s="416">
        <v>360</v>
      </c>
      <c r="AT243" s="416">
        <v>1344.13</v>
      </c>
      <c r="AU243" s="439">
        <v>33</v>
      </c>
      <c r="AV243" s="437">
        <v>2334.63</v>
      </c>
      <c r="AW243" s="438">
        <f>ROUND(IF(AV356=0, 0, AV243/AV356),5)</f>
        <v>1.2999999999999999E-4</v>
      </c>
      <c r="AX243" s="437">
        <v>70.75</v>
      </c>
      <c r="AY243" s="437">
        <v>495</v>
      </c>
      <c r="AZ243" s="437">
        <v>1839.63</v>
      </c>
      <c r="BA243" s="456">
        <v>48</v>
      </c>
      <c r="BB243" s="457">
        <v>3397.48</v>
      </c>
      <c r="BC243" s="458">
        <f>ROUND(IF(BB356=0, 0, BB243/BB356),5)</f>
        <v>2.4000000000000001E-4</v>
      </c>
      <c r="BD243" s="457">
        <v>70.78</v>
      </c>
      <c r="BE243" s="457">
        <v>720</v>
      </c>
      <c r="BF243" s="457">
        <v>2677.48</v>
      </c>
      <c r="BG243" s="478">
        <v>0</v>
      </c>
      <c r="BH243" s="478">
        <v>0</v>
      </c>
      <c r="BI243" s="479">
        <f>ROUND(IF(BH356=0, 0, BH243/BH356),5)</f>
        <v>0</v>
      </c>
      <c r="BJ243" s="478">
        <v>0</v>
      </c>
      <c r="BK243" s="478">
        <v>0</v>
      </c>
      <c r="BL243" s="478">
        <v>0</v>
      </c>
      <c r="BM243" s="6">
        <f t="shared" si="9"/>
        <v>175</v>
      </c>
      <c r="BN243" s="6">
        <f t="shared" si="9"/>
        <v>12386.74</v>
      </c>
      <c r="BO243" s="8">
        <f>ROUND(IF(BN356=0, 0, BN243/BN356),5)</f>
        <v>8.0000000000000007E-5</v>
      </c>
      <c r="BP243" s="6">
        <v>70.78</v>
      </c>
      <c r="BQ243" s="6">
        <f t="shared" si="10"/>
        <v>2625</v>
      </c>
      <c r="BR243" s="6">
        <v>9761.74</v>
      </c>
    </row>
    <row r="244" spans="1:70" x14ac:dyDescent="0.25">
      <c r="A244" s="2"/>
      <c r="B244" s="2"/>
      <c r="C244" s="2"/>
      <c r="D244" s="2" t="s">
        <v>551</v>
      </c>
      <c r="E244" s="298">
        <v>0</v>
      </c>
      <c r="F244" s="298">
        <v>0</v>
      </c>
      <c r="G244" s="299">
        <f>ROUND(IF(F356=0, 0, F244/F356),5)</f>
        <v>0</v>
      </c>
      <c r="H244" s="298">
        <v>0</v>
      </c>
      <c r="I244" s="298">
        <v>0</v>
      </c>
      <c r="J244" s="298">
        <v>0</v>
      </c>
      <c r="K244" s="317">
        <v>0</v>
      </c>
      <c r="L244" s="317">
        <v>0</v>
      </c>
      <c r="M244" s="318">
        <f>ROUND(IF(L356=0, 0, L244/L356),5)</f>
        <v>0</v>
      </c>
      <c r="N244" s="317">
        <v>0</v>
      </c>
      <c r="O244" s="317">
        <v>0</v>
      </c>
      <c r="P244" s="317">
        <v>0</v>
      </c>
      <c r="Q244" s="336">
        <v>0</v>
      </c>
      <c r="R244" s="337">
        <v>0</v>
      </c>
      <c r="S244" s="338">
        <f>ROUND(IF(R356=0, 0, R244/R356),5)</f>
        <v>0</v>
      </c>
      <c r="T244" s="337">
        <v>0</v>
      </c>
      <c r="U244" s="337">
        <v>0</v>
      </c>
      <c r="V244" s="337">
        <v>0</v>
      </c>
      <c r="W244" s="360">
        <v>100</v>
      </c>
      <c r="X244" s="358">
        <v>42387.8</v>
      </c>
      <c r="Y244" s="359">
        <f>ROUND(IF(X356=0, 0, X244/X356),5)</f>
        <v>2.4299999999999999E-3</v>
      </c>
      <c r="Z244" s="358">
        <v>423.88</v>
      </c>
      <c r="AA244" s="358">
        <v>33855.57</v>
      </c>
      <c r="AB244" s="358">
        <v>8532.23</v>
      </c>
      <c r="AC244" s="379">
        <v>47</v>
      </c>
      <c r="AD244" s="377">
        <v>13114.77</v>
      </c>
      <c r="AE244" s="378">
        <f>ROUND(IF(AD356=0, 0, AD244/AD356),5)</f>
        <v>8.0999999999999996E-4</v>
      </c>
      <c r="AF244" s="377">
        <v>279.04000000000002</v>
      </c>
      <c r="AG244" s="377">
        <v>15968.31</v>
      </c>
      <c r="AH244" s="377">
        <v>-2853.54</v>
      </c>
      <c r="AI244" s="398">
        <v>70</v>
      </c>
      <c r="AJ244" s="396">
        <v>19515.669999999998</v>
      </c>
      <c r="AK244" s="397">
        <f>ROUND(IF(AJ356=0, 0, AJ244/AJ356),5)</f>
        <v>1.0399999999999999E-3</v>
      </c>
      <c r="AL244" s="396">
        <v>278.8</v>
      </c>
      <c r="AM244" s="396">
        <v>24767.89</v>
      </c>
      <c r="AN244" s="396">
        <v>-5252.22</v>
      </c>
      <c r="AO244" s="415">
        <v>0</v>
      </c>
      <c r="AP244" s="416">
        <v>0</v>
      </c>
      <c r="AQ244" s="417">
        <f>ROUND(IF(AP356=0, 0, AP244/AP356),5)</f>
        <v>0</v>
      </c>
      <c r="AR244" s="416">
        <v>0</v>
      </c>
      <c r="AS244" s="416">
        <v>0</v>
      </c>
      <c r="AT244" s="416">
        <v>0</v>
      </c>
      <c r="AU244" s="439">
        <v>25</v>
      </c>
      <c r="AV244" s="437">
        <v>6961.82</v>
      </c>
      <c r="AW244" s="438">
        <f>ROUND(IF(AV356=0, 0, AV244/AV356),5)</f>
        <v>3.8999999999999999E-4</v>
      </c>
      <c r="AX244" s="437">
        <v>278.47000000000003</v>
      </c>
      <c r="AY244" s="437">
        <v>9217.94</v>
      </c>
      <c r="AZ244" s="437">
        <v>-2256.12</v>
      </c>
      <c r="BA244" s="456">
        <v>0</v>
      </c>
      <c r="BB244" s="457">
        <v>0</v>
      </c>
      <c r="BC244" s="458">
        <f>ROUND(IF(BB356=0, 0, BB244/BB356),5)</f>
        <v>0</v>
      </c>
      <c r="BD244" s="457">
        <v>0</v>
      </c>
      <c r="BE244" s="457">
        <v>0</v>
      </c>
      <c r="BF244" s="457">
        <v>0</v>
      </c>
      <c r="BG244" s="478">
        <v>0</v>
      </c>
      <c r="BH244" s="478">
        <v>0</v>
      </c>
      <c r="BI244" s="479">
        <f>ROUND(IF(BH356=0, 0, BH244/BH356),5)</f>
        <v>0</v>
      </c>
      <c r="BJ244" s="478">
        <v>0</v>
      </c>
      <c r="BK244" s="478">
        <v>0</v>
      </c>
      <c r="BL244" s="478">
        <v>0</v>
      </c>
      <c r="BM244" s="6">
        <f t="shared" si="9"/>
        <v>242</v>
      </c>
      <c r="BN244" s="6">
        <f t="shared" si="9"/>
        <v>81980.06</v>
      </c>
      <c r="BO244" s="8">
        <f>ROUND(IF(BN356=0, 0, BN244/BN356),5)</f>
        <v>5.1000000000000004E-4</v>
      </c>
      <c r="BP244" s="6">
        <v>338.76</v>
      </c>
      <c r="BQ244" s="6">
        <f t="shared" si="10"/>
        <v>83809.710000000006</v>
      </c>
      <c r="BR244" s="6">
        <v>-1829.65</v>
      </c>
    </row>
    <row r="245" spans="1:70" x14ac:dyDescent="0.25">
      <c r="A245" s="2"/>
      <c r="B245" s="2"/>
      <c r="C245" s="2"/>
      <c r="D245" s="2" t="s">
        <v>206</v>
      </c>
      <c r="E245" s="298">
        <v>0</v>
      </c>
      <c r="F245" s="298">
        <v>0</v>
      </c>
      <c r="G245" s="299">
        <f>ROUND(IF(F356=0, 0, F245/F356),5)</f>
        <v>0</v>
      </c>
      <c r="H245" s="298">
        <v>0</v>
      </c>
      <c r="I245" s="298">
        <v>0</v>
      </c>
      <c r="J245" s="298">
        <v>0</v>
      </c>
      <c r="K245" s="317">
        <v>0</v>
      </c>
      <c r="L245" s="317">
        <v>0</v>
      </c>
      <c r="M245" s="318">
        <f>ROUND(IF(L356=0, 0, L245/L356),5)</f>
        <v>0</v>
      </c>
      <c r="N245" s="317">
        <v>0</v>
      </c>
      <c r="O245" s="317">
        <v>0</v>
      </c>
      <c r="P245" s="317">
        <v>0</v>
      </c>
      <c r="Q245" s="336">
        <v>0</v>
      </c>
      <c r="R245" s="337">
        <v>0</v>
      </c>
      <c r="S245" s="338">
        <f>ROUND(IF(R356=0, 0, R245/R356),5)</f>
        <v>0</v>
      </c>
      <c r="T245" s="337">
        <v>0</v>
      </c>
      <c r="U245" s="337">
        <v>0</v>
      </c>
      <c r="V245" s="337">
        <v>0</v>
      </c>
      <c r="W245" s="360">
        <v>19</v>
      </c>
      <c r="X245" s="358">
        <v>4900.72</v>
      </c>
      <c r="Y245" s="359">
        <f>ROUND(IF(X356=0, 0, X245/X356),5)</f>
        <v>2.7999999999999998E-4</v>
      </c>
      <c r="Z245" s="358">
        <v>257.93</v>
      </c>
      <c r="AA245" s="358">
        <v>510.19</v>
      </c>
      <c r="AB245" s="358">
        <v>4390.53</v>
      </c>
      <c r="AC245" s="379">
        <v>25</v>
      </c>
      <c r="AD245" s="377">
        <v>6468</v>
      </c>
      <c r="AE245" s="378">
        <f>ROUND(IF(AD356=0, 0, AD245/AD356),5)</f>
        <v>4.0000000000000002E-4</v>
      </c>
      <c r="AF245" s="377">
        <v>258.72000000000003</v>
      </c>
      <c r="AG245" s="377">
        <v>19305.900000000001</v>
      </c>
      <c r="AH245" s="377">
        <v>-12837.9</v>
      </c>
      <c r="AI245" s="398">
        <v>73</v>
      </c>
      <c r="AJ245" s="396">
        <v>18913.150000000001</v>
      </c>
      <c r="AK245" s="397">
        <f>ROUND(IF(AJ356=0, 0, AJ245/AJ356),5)</f>
        <v>1.01E-3</v>
      </c>
      <c r="AL245" s="396">
        <v>259.08</v>
      </c>
      <c r="AM245" s="396">
        <v>34535.050000000003</v>
      </c>
      <c r="AN245" s="396">
        <v>-15621.9</v>
      </c>
      <c r="AO245" s="415">
        <v>0</v>
      </c>
      <c r="AP245" s="416">
        <v>0</v>
      </c>
      <c r="AQ245" s="417">
        <f>ROUND(IF(AP356=0, 0, AP245/AP356),5)</f>
        <v>0</v>
      </c>
      <c r="AR245" s="416">
        <v>0</v>
      </c>
      <c r="AS245" s="416">
        <v>0</v>
      </c>
      <c r="AT245" s="416">
        <v>0</v>
      </c>
      <c r="AU245" s="439">
        <v>24</v>
      </c>
      <c r="AV245" s="437">
        <v>6683.34</v>
      </c>
      <c r="AW245" s="438">
        <f>ROUND(IF(AV356=0, 0, AV245/AV356),5)</f>
        <v>3.6999999999999999E-4</v>
      </c>
      <c r="AX245" s="437">
        <v>278.47000000000003</v>
      </c>
      <c r="AY245" s="437">
        <v>11028.15</v>
      </c>
      <c r="AZ245" s="437">
        <v>-4344.8100000000004</v>
      </c>
      <c r="BA245" s="456">
        <v>40</v>
      </c>
      <c r="BB245" s="457">
        <v>11194.09</v>
      </c>
      <c r="BC245" s="458">
        <f>ROUND(IF(BB356=0, 0, BB245/BB356),5)</f>
        <v>7.9000000000000001E-4</v>
      </c>
      <c r="BD245" s="457">
        <v>279.85000000000002</v>
      </c>
      <c r="BE245" s="457">
        <v>18380.25</v>
      </c>
      <c r="BF245" s="457">
        <v>-7186.16</v>
      </c>
      <c r="BG245" s="480">
        <v>0</v>
      </c>
      <c r="BH245" s="478">
        <v>0</v>
      </c>
      <c r="BI245" s="479">
        <f>ROUND(IF(BH356=0, 0, BH245/BH356),5)</f>
        <v>0</v>
      </c>
      <c r="BJ245" s="478">
        <v>0</v>
      </c>
      <c r="BK245" s="478">
        <v>0</v>
      </c>
      <c r="BL245" s="478">
        <v>0</v>
      </c>
      <c r="BM245" s="6">
        <f t="shared" si="9"/>
        <v>181</v>
      </c>
      <c r="BN245" s="6">
        <f t="shared" si="9"/>
        <v>48159.3</v>
      </c>
      <c r="BO245" s="8">
        <f>ROUND(IF(BN356=0, 0, BN245/BN356),5)</f>
        <v>2.9999999999999997E-4</v>
      </c>
      <c r="BP245" s="6">
        <v>266.07</v>
      </c>
      <c r="BQ245" s="6">
        <f t="shared" si="10"/>
        <v>83759.539999999994</v>
      </c>
      <c r="BR245" s="6">
        <v>-35600.239999999998</v>
      </c>
    </row>
    <row r="246" spans="1:70" x14ac:dyDescent="0.25">
      <c r="A246" s="2"/>
      <c r="B246" s="2"/>
      <c r="C246" s="2"/>
      <c r="D246" s="2" t="s">
        <v>207</v>
      </c>
      <c r="E246" s="300">
        <v>10</v>
      </c>
      <c r="F246" s="298">
        <v>3598.99</v>
      </c>
      <c r="G246" s="299">
        <f>ROUND(IF(F356=0, 0, F246/F356),5)</f>
        <v>2.1000000000000001E-4</v>
      </c>
      <c r="H246" s="298">
        <v>359.9</v>
      </c>
      <c r="I246" s="298">
        <v>0</v>
      </c>
      <c r="J246" s="298">
        <v>3598.99</v>
      </c>
      <c r="K246" s="319">
        <v>10</v>
      </c>
      <c r="L246" s="317">
        <v>2482.59</v>
      </c>
      <c r="M246" s="318">
        <f>ROUND(IF(L356=0, 0, L246/L356),5)</f>
        <v>2.4000000000000001E-4</v>
      </c>
      <c r="N246" s="317">
        <v>248.26</v>
      </c>
      <c r="O246" s="317">
        <v>0</v>
      </c>
      <c r="P246" s="317">
        <v>2482.59</v>
      </c>
      <c r="Q246" s="336">
        <v>5</v>
      </c>
      <c r="R246" s="337">
        <v>1256.44</v>
      </c>
      <c r="S246" s="338">
        <f>ROUND(IF(R356=0, 0, R246/R356),5)</f>
        <v>6.0000000000000002E-5</v>
      </c>
      <c r="T246" s="337">
        <v>251.29</v>
      </c>
      <c r="U246" s="337">
        <v>750</v>
      </c>
      <c r="V246" s="337">
        <v>506.44</v>
      </c>
      <c r="W246" s="360">
        <v>7</v>
      </c>
      <c r="X246" s="358">
        <v>4088.7</v>
      </c>
      <c r="Y246" s="359">
        <f>ROUND(IF(X356=0, 0, X246/X356),5)</f>
        <v>2.3000000000000001E-4</v>
      </c>
      <c r="Z246" s="358">
        <v>584.1</v>
      </c>
      <c r="AA246" s="358">
        <v>4243.21</v>
      </c>
      <c r="AB246" s="358">
        <v>-154.51</v>
      </c>
      <c r="AC246" s="379">
        <v>12</v>
      </c>
      <c r="AD246" s="377">
        <v>3007.17</v>
      </c>
      <c r="AE246" s="378">
        <f>ROUND(IF(AD356=0, 0, AD246/AD356),5)</f>
        <v>1.9000000000000001E-4</v>
      </c>
      <c r="AF246" s="377">
        <v>250.6</v>
      </c>
      <c r="AG246" s="377">
        <v>18113.580000000002</v>
      </c>
      <c r="AH246" s="377">
        <v>-15106.41</v>
      </c>
      <c r="AI246" s="398">
        <v>5</v>
      </c>
      <c r="AJ246" s="396">
        <v>1251.96</v>
      </c>
      <c r="AK246" s="397">
        <f>ROUND(IF(AJ356=0, 0, AJ246/AJ356),5)</f>
        <v>6.9999999999999994E-5</v>
      </c>
      <c r="AL246" s="396">
        <v>250.39</v>
      </c>
      <c r="AM246" s="396">
        <v>-1992.45</v>
      </c>
      <c r="AN246" s="396">
        <v>3244.41</v>
      </c>
      <c r="AO246" s="415">
        <v>1</v>
      </c>
      <c r="AP246" s="416">
        <v>251.86</v>
      </c>
      <c r="AQ246" s="417">
        <f>ROUND(IF(AP356=0, 0, AP246/AP356),5)</f>
        <v>1.0000000000000001E-5</v>
      </c>
      <c r="AR246" s="416">
        <v>251.86</v>
      </c>
      <c r="AS246" s="416">
        <v>100</v>
      </c>
      <c r="AT246" s="416">
        <v>151.86000000000001</v>
      </c>
      <c r="AU246" s="439">
        <v>8</v>
      </c>
      <c r="AV246" s="437">
        <v>2003.07</v>
      </c>
      <c r="AW246" s="438">
        <f>ROUND(IF(AV356=0, 0, AV246/AV356),5)</f>
        <v>1.1E-4</v>
      </c>
      <c r="AX246" s="437">
        <v>250.38</v>
      </c>
      <c r="AY246" s="437">
        <v>1339</v>
      </c>
      <c r="AZ246" s="437">
        <v>664.07</v>
      </c>
      <c r="BA246" s="456">
        <v>0</v>
      </c>
      <c r="BB246" s="457">
        <v>0</v>
      </c>
      <c r="BC246" s="458">
        <f>ROUND(IF(BB356=0, 0, BB246/BB356),5)</f>
        <v>0</v>
      </c>
      <c r="BD246" s="457">
        <v>0</v>
      </c>
      <c r="BE246" s="457">
        <v>0</v>
      </c>
      <c r="BF246" s="457">
        <v>0</v>
      </c>
      <c r="BG246" s="478">
        <v>0</v>
      </c>
      <c r="BH246" s="478">
        <v>0</v>
      </c>
      <c r="BI246" s="479">
        <f>ROUND(IF(BH356=0, 0, BH246/BH356),5)</f>
        <v>0</v>
      </c>
      <c r="BJ246" s="478">
        <v>0</v>
      </c>
      <c r="BK246" s="478">
        <v>0</v>
      </c>
      <c r="BL246" s="478">
        <v>0</v>
      </c>
      <c r="BM246" s="6">
        <f t="shared" si="9"/>
        <v>58</v>
      </c>
      <c r="BN246" s="6">
        <f t="shared" si="9"/>
        <v>17940.78</v>
      </c>
      <c r="BO246" s="8">
        <f>ROUND(IF(BN356=0, 0, BN246/BN356),5)</f>
        <v>1.1E-4</v>
      </c>
      <c r="BP246" s="6">
        <v>309.32</v>
      </c>
      <c r="BQ246" s="6">
        <f t="shared" si="10"/>
        <v>22553.34</v>
      </c>
      <c r="BR246" s="6">
        <v>-4612.5600000000004</v>
      </c>
    </row>
    <row r="247" spans="1:70" x14ac:dyDescent="0.25">
      <c r="A247" s="2"/>
      <c r="B247" s="2"/>
      <c r="C247" s="2"/>
      <c r="D247" s="2" t="s">
        <v>208</v>
      </c>
      <c r="E247" s="298">
        <v>0</v>
      </c>
      <c r="F247" s="298">
        <v>0</v>
      </c>
      <c r="G247" s="299">
        <f>ROUND(IF(F356=0, 0, F247/F356),5)</f>
        <v>0</v>
      </c>
      <c r="H247" s="298">
        <v>0</v>
      </c>
      <c r="I247" s="298">
        <v>0</v>
      </c>
      <c r="J247" s="298">
        <v>0</v>
      </c>
      <c r="K247" s="317">
        <v>0</v>
      </c>
      <c r="L247" s="317">
        <v>0</v>
      </c>
      <c r="M247" s="318">
        <f>ROUND(IF(L356=0, 0, L247/L356),5)</f>
        <v>0</v>
      </c>
      <c r="N247" s="317">
        <v>0</v>
      </c>
      <c r="O247" s="317">
        <v>0</v>
      </c>
      <c r="P247" s="317">
        <v>0</v>
      </c>
      <c r="Q247" s="336">
        <v>0</v>
      </c>
      <c r="R247" s="337">
        <v>0</v>
      </c>
      <c r="S247" s="338">
        <f>ROUND(IF(R356=0, 0, R247/R356),5)</f>
        <v>0</v>
      </c>
      <c r="T247" s="337">
        <v>0</v>
      </c>
      <c r="U247" s="337">
        <v>0</v>
      </c>
      <c r="V247" s="337">
        <v>0</v>
      </c>
      <c r="W247" s="358">
        <v>0</v>
      </c>
      <c r="X247" s="358">
        <v>0</v>
      </c>
      <c r="Y247" s="359">
        <f>ROUND(IF(X356=0, 0, X247/X356),5)</f>
        <v>0</v>
      </c>
      <c r="Z247" s="358">
        <v>0</v>
      </c>
      <c r="AA247" s="358">
        <v>0</v>
      </c>
      <c r="AB247" s="358">
        <v>0</v>
      </c>
      <c r="AC247" s="379">
        <v>1</v>
      </c>
      <c r="AD247" s="377">
        <v>737.15</v>
      </c>
      <c r="AE247" s="378">
        <f>ROUND(IF(AD356=0, 0, AD247/AD356),5)</f>
        <v>5.0000000000000002E-5</v>
      </c>
      <c r="AF247" s="377">
        <v>737.15</v>
      </c>
      <c r="AG247" s="377">
        <v>175</v>
      </c>
      <c r="AH247" s="377">
        <v>562.15</v>
      </c>
      <c r="AI247" s="396">
        <v>0</v>
      </c>
      <c r="AJ247" s="396">
        <v>0</v>
      </c>
      <c r="AK247" s="397">
        <f>ROUND(IF(AJ356=0, 0, AJ247/AJ356),5)</f>
        <v>0</v>
      </c>
      <c r="AL247" s="396">
        <v>0</v>
      </c>
      <c r="AM247" s="396">
        <v>0</v>
      </c>
      <c r="AN247" s="396">
        <v>0</v>
      </c>
      <c r="AO247" s="415">
        <v>0</v>
      </c>
      <c r="AP247" s="416">
        <v>0</v>
      </c>
      <c r="AQ247" s="417">
        <f>ROUND(IF(AP356=0, 0, AP247/AP356),5)</f>
        <v>0</v>
      </c>
      <c r="AR247" s="416">
        <v>0</v>
      </c>
      <c r="AS247" s="416">
        <v>0</v>
      </c>
      <c r="AT247" s="416">
        <v>0</v>
      </c>
      <c r="AU247" s="439">
        <v>3</v>
      </c>
      <c r="AV247" s="437">
        <v>1192.1600000000001</v>
      </c>
      <c r="AW247" s="438">
        <f>ROUND(IF(AV356=0, 0, AV247/AV356),5)</f>
        <v>6.9999999999999994E-5</v>
      </c>
      <c r="AX247" s="437">
        <v>397.39</v>
      </c>
      <c r="AY247" s="437">
        <v>500</v>
      </c>
      <c r="AZ247" s="437">
        <v>692.16</v>
      </c>
      <c r="BA247" s="456">
        <v>2</v>
      </c>
      <c r="BB247" s="457">
        <v>794.83</v>
      </c>
      <c r="BC247" s="458">
        <f>ROUND(IF(BB356=0, 0, BB247/BB356),5)</f>
        <v>6.0000000000000002E-5</v>
      </c>
      <c r="BD247" s="457">
        <v>397.42</v>
      </c>
      <c r="BE247" s="457">
        <v>350</v>
      </c>
      <c r="BF247" s="457">
        <v>444.83</v>
      </c>
      <c r="BG247" s="478">
        <v>0</v>
      </c>
      <c r="BH247" s="478">
        <v>0</v>
      </c>
      <c r="BI247" s="479">
        <f>ROUND(IF(BH356=0, 0, BH247/BH356),5)</f>
        <v>0</v>
      </c>
      <c r="BJ247" s="478">
        <v>0</v>
      </c>
      <c r="BK247" s="478">
        <v>0</v>
      </c>
      <c r="BL247" s="478">
        <v>0</v>
      </c>
      <c r="BM247" s="6">
        <f t="shared" si="9"/>
        <v>6</v>
      </c>
      <c r="BN247" s="6">
        <f t="shared" si="9"/>
        <v>2724.14</v>
      </c>
      <c r="BO247" s="8">
        <f>ROUND(IF(BN356=0, 0, BN247/BN356),5)</f>
        <v>2.0000000000000002E-5</v>
      </c>
      <c r="BP247" s="6">
        <v>454.02</v>
      </c>
      <c r="BQ247" s="6">
        <f t="shared" si="10"/>
        <v>1025</v>
      </c>
      <c r="BR247" s="6">
        <v>1699.14</v>
      </c>
    </row>
    <row r="248" spans="1:70" x14ac:dyDescent="0.25">
      <c r="A248" s="2"/>
      <c r="B248" s="2"/>
      <c r="C248" s="2"/>
      <c r="D248" s="2" t="s">
        <v>209</v>
      </c>
      <c r="E248" s="300">
        <v>12</v>
      </c>
      <c r="F248" s="298">
        <v>4729.29</v>
      </c>
      <c r="G248" s="299">
        <f>ROUND(IF(F356=0, 0, F248/F356),5)</f>
        <v>2.7E-4</v>
      </c>
      <c r="H248" s="298">
        <v>394.11</v>
      </c>
      <c r="I248" s="298">
        <v>2600.0300000000002</v>
      </c>
      <c r="J248" s="298">
        <v>2129.2600000000002</v>
      </c>
      <c r="K248" s="317">
        <v>0</v>
      </c>
      <c r="L248" s="317">
        <v>0</v>
      </c>
      <c r="M248" s="318">
        <f>ROUND(IF(L356=0, 0, L248/L356),5)</f>
        <v>0</v>
      </c>
      <c r="N248" s="317">
        <v>0</v>
      </c>
      <c r="O248" s="317">
        <v>0</v>
      </c>
      <c r="P248" s="317">
        <v>0</v>
      </c>
      <c r="Q248" s="336">
        <v>0</v>
      </c>
      <c r="R248" s="337">
        <v>0</v>
      </c>
      <c r="S248" s="338">
        <f>ROUND(IF(R356=0, 0, R248/R356),5)</f>
        <v>0</v>
      </c>
      <c r="T248" s="337">
        <v>0</v>
      </c>
      <c r="U248" s="337">
        <v>0</v>
      </c>
      <c r="V248" s="337">
        <v>0</v>
      </c>
      <c r="W248" s="358">
        <v>0</v>
      </c>
      <c r="X248" s="358">
        <v>0</v>
      </c>
      <c r="Y248" s="359">
        <f>ROUND(IF(X356=0, 0, X248/X356),5)</f>
        <v>0</v>
      </c>
      <c r="Z248" s="358">
        <v>0</v>
      </c>
      <c r="AA248" s="358">
        <v>0</v>
      </c>
      <c r="AB248" s="358">
        <v>0</v>
      </c>
      <c r="AC248" s="377">
        <v>0</v>
      </c>
      <c r="AD248" s="377">
        <v>0</v>
      </c>
      <c r="AE248" s="378">
        <f>ROUND(IF(AD356=0, 0, AD248/AD356),5)</f>
        <v>0</v>
      </c>
      <c r="AF248" s="377">
        <v>0</v>
      </c>
      <c r="AG248" s="377">
        <v>0</v>
      </c>
      <c r="AH248" s="377">
        <v>0</v>
      </c>
      <c r="AI248" s="396">
        <v>0</v>
      </c>
      <c r="AJ248" s="396">
        <v>0</v>
      </c>
      <c r="AK248" s="397">
        <f>ROUND(IF(AJ356=0, 0, AJ248/AJ356),5)</f>
        <v>0</v>
      </c>
      <c r="AL248" s="396">
        <v>0</v>
      </c>
      <c r="AM248" s="396">
        <v>0</v>
      </c>
      <c r="AN248" s="396">
        <v>0</v>
      </c>
      <c r="AO248" s="415">
        <v>0</v>
      </c>
      <c r="AP248" s="416">
        <v>0</v>
      </c>
      <c r="AQ248" s="417">
        <f>ROUND(IF(AP356=0, 0, AP248/AP356),5)</f>
        <v>0</v>
      </c>
      <c r="AR248" s="416">
        <v>0</v>
      </c>
      <c r="AS248" s="416">
        <v>0</v>
      </c>
      <c r="AT248" s="416">
        <v>0</v>
      </c>
      <c r="AU248" s="439">
        <v>5</v>
      </c>
      <c r="AV248" s="437">
        <v>1987.47</v>
      </c>
      <c r="AW248" s="438">
        <f>ROUND(IF(AV356=0, 0, AV248/AV356),5)</f>
        <v>1.1E-4</v>
      </c>
      <c r="AX248" s="437">
        <v>397.49</v>
      </c>
      <c r="AY248" s="437">
        <v>1250.04</v>
      </c>
      <c r="AZ248" s="437">
        <v>737.43</v>
      </c>
      <c r="BA248" s="456">
        <v>14</v>
      </c>
      <c r="BB248" s="457">
        <v>5562.93</v>
      </c>
      <c r="BC248" s="458">
        <f>ROUND(IF(BB356=0, 0, BB248/BB356),5)</f>
        <v>3.8999999999999999E-4</v>
      </c>
      <c r="BD248" s="457">
        <v>397.35</v>
      </c>
      <c r="BE248" s="457">
        <v>3500.08</v>
      </c>
      <c r="BF248" s="457">
        <v>2062.85</v>
      </c>
      <c r="BG248" s="480">
        <v>1</v>
      </c>
      <c r="BH248" s="478">
        <v>401.79</v>
      </c>
      <c r="BI248" s="479">
        <f>ROUND(IF(BH356=0, 0, BH248/BH356),5)</f>
        <v>4.0000000000000003E-5</v>
      </c>
      <c r="BJ248" s="478">
        <v>401.79</v>
      </c>
      <c r="BK248" s="478">
        <v>250.01</v>
      </c>
      <c r="BL248" s="478">
        <v>151.78</v>
      </c>
      <c r="BM248" s="6">
        <f t="shared" si="9"/>
        <v>32</v>
      </c>
      <c r="BN248" s="6">
        <f t="shared" si="9"/>
        <v>12681.48</v>
      </c>
      <c r="BO248" s="8">
        <f>ROUND(IF(BN356=0, 0, BN248/BN356),5)</f>
        <v>8.0000000000000007E-5</v>
      </c>
      <c r="BP248" s="6">
        <v>396.3</v>
      </c>
      <c r="BQ248" s="6">
        <f t="shared" si="10"/>
        <v>7600.16</v>
      </c>
      <c r="BR248" s="6">
        <v>5081.32</v>
      </c>
    </row>
    <row r="249" spans="1:70" x14ac:dyDescent="0.25">
      <c r="A249" s="2"/>
      <c r="B249" s="2"/>
      <c r="C249" s="2"/>
      <c r="D249" s="2" t="s">
        <v>210</v>
      </c>
      <c r="E249" s="298">
        <v>0</v>
      </c>
      <c r="F249" s="298">
        <v>0</v>
      </c>
      <c r="G249" s="299">
        <f>ROUND(IF(F356=0, 0, F249/F356),5)</f>
        <v>0</v>
      </c>
      <c r="H249" s="298">
        <v>0</v>
      </c>
      <c r="I249" s="298">
        <v>0</v>
      </c>
      <c r="J249" s="298">
        <v>0</v>
      </c>
      <c r="K249" s="317">
        <v>0</v>
      </c>
      <c r="L249" s="317">
        <v>0</v>
      </c>
      <c r="M249" s="318">
        <f>ROUND(IF(L356=0, 0, L249/L356),5)</f>
        <v>0</v>
      </c>
      <c r="N249" s="317">
        <v>0</v>
      </c>
      <c r="O249" s="317">
        <v>0</v>
      </c>
      <c r="P249" s="317">
        <v>0</v>
      </c>
      <c r="Q249" s="336">
        <v>0</v>
      </c>
      <c r="R249" s="337">
        <v>0</v>
      </c>
      <c r="S249" s="338">
        <f>ROUND(IF(R356=0, 0, R249/R356),5)</f>
        <v>0</v>
      </c>
      <c r="T249" s="337">
        <v>0</v>
      </c>
      <c r="U249" s="337">
        <v>0</v>
      </c>
      <c r="V249" s="337">
        <v>0</v>
      </c>
      <c r="W249" s="358">
        <v>0</v>
      </c>
      <c r="X249" s="358">
        <v>0</v>
      </c>
      <c r="Y249" s="359">
        <f>ROUND(IF(X356=0, 0, X249/X356),5)</f>
        <v>0</v>
      </c>
      <c r="Z249" s="358">
        <v>0</v>
      </c>
      <c r="AA249" s="358">
        <v>0</v>
      </c>
      <c r="AB249" s="358">
        <v>0</v>
      </c>
      <c r="AC249" s="379">
        <v>2</v>
      </c>
      <c r="AD249" s="377">
        <v>1474.3</v>
      </c>
      <c r="AE249" s="378">
        <f>ROUND(IF(AD356=0, 0, AD249/AD356),5)</f>
        <v>9.0000000000000006E-5</v>
      </c>
      <c r="AF249" s="377">
        <v>737.15</v>
      </c>
      <c r="AG249" s="377">
        <v>400</v>
      </c>
      <c r="AH249" s="377">
        <v>1074.3</v>
      </c>
      <c r="AI249" s="398">
        <v>1</v>
      </c>
      <c r="AJ249" s="396">
        <v>731.65</v>
      </c>
      <c r="AK249" s="397">
        <f>ROUND(IF(AJ356=0, 0, AJ249/AJ356),5)</f>
        <v>4.0000000000000003E-5</v>
      </c>
      <c r="AL249" s="396">
        <v>731.65</v>
      </c>
      <c r="AM249" s="396">
        <v>200</v>
      </c>
      <c r="AN249" s="396">
        <v>531.65</v>
      </c>
      <c r="AO249" s="415">
        <v>1</v>
      </c>
      <c r="AP249" s="416">
        <v>1575.04</v>
      </c>
      <c r="AQ249" s="417">
        <f>ROUND(IF(AP356=0, 0, AP249/AP356),5)</f>
        <v>8.0000000000000007E-5</v>
      </c>
      <c r="AR249" s="416">
        <v>1575.04</v>
      </c>
      <c r="AS249" s="416">
        <v>850.28</v>
      </c>
      <c r="AT249" s="416">
        <v>724.76</v>
      </c>
      <c r="AU249" s="439">
        <v>5</v>
      </c>
      <c r="AV249" s="437">
        <v>3683.5</v>
      </c>
      <c r="AW249" s="438">
        <f>ROUND(IF(AV356=0, 0, AV249/AV356),5)</f>
        <v>2.0000000000000001E-4</v>
      </c>
      <c r="AX249" s="437">
        <v>736.7</v>
      </c>
      <c r="AY249" s="437">
        <v>1000</v>
      </c>
      <c r="AZ249" s="437">
        <v>2683.5</v>
      </c>
      <c r="BA249" s="456">
        <v>4</v>
      </c>
      <c r="BB249" s="457">
        <v>2961.4</v>
      </c>
      <c r="BC249" s="458">
        <f>ROUND(IF(BB356=0, 0, BB249/BB356),5)</f>
        <v>2.1000000000000001E-4</v>
      </c>
      <c r="BD249" s="457">
        <v>740.35</v>
      </c>
      <c r="BE249" s="457">
        <v>800</v>
      </c>
      <c r="BF249" s="457">
        <v>2161.4</v>
      </c>
      <c r="BG249" s="480">
        <v>0</v>
      </c>
      <c r="BH249" s="478">
        <v>0</v>
      </c>
      <c r="BI249" s="479">
        <f>ROUND(IF(BH356=0, 0, BH249/BH356),5)</f>
        <v>0</v>
      </c>
      <c r="BJ249" s="478">
        <v>0</v>
      </c>
      <c r="BK249" s="478">
        <v>0</v>
      </c>
      <c r="BL249" s="478">
        <v>0</v>
      </c>
      <c r="BM249" s="6">
        <f t="shared" si="9"/>
        <v>13</v>
      </c>
      <c r="BN249" s="6">
        <f t="shared" si="9"/>
        <v>10425.89</v>
      </c>
      <c r="BO249" s="8">
        <f>ROUND(IF(BN356=0, 0, BN249/BN356),5)</f>
        <v>6.0000000000000002E-5</v>
      </c>
      <c r="BP249" s="6">
        <v>801.99</v>
      </c>
      <c r="BQ249" s="6">
        <f t="shared" si="10"/>
        <v>3250.28</v>
      </c>
      <c r="BR249" s="6">
        <v>7175.61</v>
      </c>
    </row>
    <row r="250" spans="1:70" x14ac:dyDescent="0.25">
      <c r="A250" s="2"/>
      <c r="B250" s="2"/>
      <c r="C250" s="2"/>
      <c r="D250" s="2" t="s">
        <v>211</v>
      </c>
      <c r="E250" s="300">
        <v>4</v>
      </c>
      <c r="F250" s="298">
        <v>1577.39</v>
      </c>
      <c r="G250" s="299">
        <f>ROUND(IF(F356=0, 0, F250/F356),5)</f>
        <v>9.0000000000000006E-5</v>
      </c>
      <c r="H250" s="298">
        <v>394.35</v>
      </c>
      <c r="I250" s="298">
        <v>790</v>
      </c>
      <c r="J250" s="298">
        <v>787.39</v>
      </c>
      <c r="K250" s="319">
        <v>3</v>
      </c>
      <c r="L250" s="317">
        <v>1184.06</v>
      </c>
      <c r="M250" s="318">
        <f>ROUND(IF(L356=0, 0, L250/L356),5)</f>
        <v>1.1E-4</v>
      </c>
      <c r="N250" s="317">
        <v>394.69</v>
      </c>
      <c r="O250" s="317">
        <v>588.04</v>
      </c>
      <c r="P250" s="317">
        <v>596.02</v>
      </c>
      <c r="Q250" s="336">
        <v>4</v>
      </c>
      <c r="R250" s="337">
        <v>1585.92</v>
      </c>
      <c r="S250" s="338">
        <f>ROUND(IF(R356=0, 0, R250/R356),5)</f>
        <v>8.0000000000000007E-5</v>
      </c>
      <c r="T250" s="337">
        <v>396.48</v>
      </c>
      <c r="U250" s="337">
        <v>778.78</v>
      </c>
      <c r="V250" s="337">
        <v>807.14</v>
      </c>
      <c r="W250" s="358">
        <v>0</v>
      </c>
      <c r="X250" s="358">
        <v>0</v>
      </c>
      <c r="Y250" s="359">
        <f>ROUND(IF(X356=0, 0, X250/X356),5)</f>
        <v>0</v>
      </c>
      <c r="Z250" s="358">
        <v>0</v>
      </c>
      <c r="AA250" s="358">
        <v>0</v>
      </c>
      <c r="AB250" s="358">
        <v>0</v>
      </c>
      <c r="AC250" s="377">
        <v>0</v>
      </c>
      <c r="AD250" s="377">
        <v>0</v>
      </c>
      <c r="AE250" s="378">
        <f>ROUND(IF(AD356=0, 0, AD250/AD356),5)</f>
        <v>0</v>
      </c>
      <c r="AF250" s="377">
        <v>0</v>
      </c>
      <c r="AG250" s="377">
        <v>0</v>
      </c>
      <c r="AH250" s="377">
        <v>0</v>
      </c>
      <c r="AI250" s="396">
        <v>0</v>
      </c>
      <c r="AJ250" s="396">
        <v>0</v>
      </c>
      <c r="AK250" s="397">
        <f>ROUND(IF(AJ356=0, 0, AJ250/AJ356),5)</f>
        <v>0</v>
      </c>
      <c r="AL250" s="396">
        <v>0</v>
      </c>
      <c r="AM250" s="396">
        <v>0</v>
      </c>
      <c r="AN250" s="396">
        <v>0</v>
      </c>
      <c r="AO250" s="415">
        <v>0</v>
      </c>
      <c r="AP250" s="416">
        <v>0</v>
      </c>
      <c r="AQ250" s="417">
        <f>ROUND(IF(AP356=0, 0, AP250/AP356),5)</f>
        <v>0</v>
      </c>
      <c r="AR250" s="416">
        <v>0</v>
      </c>
      <c r="AS250" s="416">
        <v>0</v>
      </c>
      <c r="AT250" s="416">
        <v>0</v>
      </c>
      <c r="AU250" s="439">
        <v>6</v>
      </c>
      <c r="AV250" s="437">
        <v>2386.96</v>
      </c>
      <c r="AW250" s="438">
        <f>ROUND(IF(AV356=0, 0, AV250/AV356),5)</f>
        <v>1.2999999999999999E-4</v>
      </c>
      <c r="AX250" s="437">
        <v>397.83</v>
      </c>
      <c r="AY250" s="437">
        <v>1172.73</v>
      </c>
      <c r="AZ250" s="437">
        <v>1214.23</v>
      </c>
      <c r="BA250" s="456">
        <v>18</v>
      </c>
      <c r="BB250" s="457">
        <v>7168.99</v>
      </c>
      <c r="BC250" s="458">
        <f>ROUND(IF(BB356=0, 0, BB250/BB356),5)</f>
        <v>5.1000000000000004E-4</v>
      </c>
      <c r="BD250" s="457">
        <v>398.28</v>
      </c>
      <c r="BE250" s="457">
        <v>3518.18</v>
      </c>
      <c r="BF250" s="457">
        <v>3650.81</v>
      </c>
      <c r="BG250" s="480">
        <v>0</v>
      </c>
      <c r="BH250" s="478">
        <v>0</v>
      </c>
      <c r="BI250" s="479">
        <f>ROUND(IF(BH356=0, 0, BH250/BH356),5)</f>
        <v>0</v>
      </c>
      <c r="BJ250" s="478">
        <v>0</v>
      </c>
      <c r="BK250" s="478">
        <v>0</v>
      </c>
      <c r="BL250" s="478">
        <v>0</v>
      </c>
      <c r="BM250" s="6">
        <f t="shared" si="9"/>
        <v>35</v>
      </c>
      <c r="BN250" s="6">
        <f t="shared" si="9"/>
        <v>13903.32</v>
      </c>
      <c r="BO250" s="8">
        <f>ROUND(IF(BN356=0, 0, BN250/BN356),5)</f>
        <v>9.0000000000000006E-5</v>
      </c>
      <c r="BP250" s="6">
        <v>397.24</v>
      </c>
      <c r="BQ250" s="6">
        <f t="shared" si="10"/>
        <v>6847.73</v>
      </c>
      <c r="BR250" s="6">
        <v>7055.59</v>
      </c>
    </row>
    <row r="251" spans="1:70" x14ac:dyDescent="0.25">
      <c r="A251" s="2"/>
      <c r="B251" s="2"/>
      <c r="C251" s="2"/>
      <c r="D251" s="2" t="s">
        <v>213</v>
      </c>
      <c r="E251" s="298">
        <v>0</v>
      </c>
      <c r="F251" s="298">
        <v>0</v>
      </c>
      <c r="G251" s="299">
        <f>ROUND(IF(F356=0, 0, F251/F356),5)</f>
        <v>0</v>
      </c>
      <c r="H251" s="298">
        <v>0</v>
      </c>
      <c r="I251" s="298">
        <v>0</v>
      </c>
      <c r="J251" s="298">
        <v>0</v>
      </c>
      <c r="K251" s="317">
        <v>0</v>
      </c>
      <c r="L251" s="317">
        <v>0</v>
      </c>
      <c r="M251" s="318">
        <f>ROUND(IF(L356=0, 0, L251/L356),5)</f>
        <v>0</v>
      </c>
      <c r="N251" s="317">
        <v>0</v>
      </c>
      <c r="O251" s="317">
        <v>0</v>
      </c>
      <c r="P251" s="317">
        <v>0</v>
      </c>
      <c r="Q251" s="336">
        <v>0</v>
      </c>
      <c r="R251" s="337">
        <v>0</v>
      </c>
      <c r="S251" s="338">
        <f>ROUND(IF(R356=0, 0, R251/R356),5)</f>
        <v>0</v>
      </c>
      <c r="T251" s="337">
        <v>0</v>
      </c>
      <c r="U251" s="337">
        <v>0</v>
      </c>
      <c r="V251" s="337">
        <v>0</v>
      </c>
      <c r="W251" s="358">
        <v>0</v>
      </c>
      <c r="X251" s="358">
        <v>0</v>
      </c>
      <c r="Y251" s="359">
        <f>ROUND(IF(X356=0, 0, X251/X356),5)</f>
        <v>0</v>
      </c>
      <c r="Z251" s="358">
        <v>0</v>
      </c>
      <c r="AA251" s="358">
        <v>0</v>
      </c>
      <c r="AB251" s="358">
        <v>0</v>
      </c>
      <c r="AC251" s="377">
        <v>0</v>
      </c>
      <c r="AD251" s="377">
        <v>0</v>
      </c>
      <c r="AE251" s="378">
        <f>ROUND(IF(AD356=0, 0, AD251/AD356),5)</f>
        <v>0</v>
      </c>
      <c r="AF251" s="377">
        <v>0</v>
      </c>
      <c r="AG251" s="377">
        <v>0</v>
      </c>
      <c r="AH251" s="377">
        <v>0</v>
      </c>
      <c r="AI251" s="396">
        <v>0</v>
      </c>
      <c r="AJ251" s="396">
        <v>0</v>
      </c>
      <c r="AK251" s="397">
        <f>ROUND(IF(AJ356=0, 0, AJ251/AJ356),5)</f>
        <v>0</v>
      </c>
      <c r="AL251" s="396">
        <v>0</v>
      </c>
      <c r="AM251" s="396">
        <v>0</v>
      </c>
      <c r="AN251" s="396">
        <v>0</v>
      </c>
      <c r="AO251" s="415">
        <v>0</v>
      </c>
      <c r="AP251" s="416">
        <v>0</v>
      </c>
      <c r="AQ251" s="417">
        <f>ROUND(IF(AP356=0, 0, AP251/AP356),5)</f>
        <v>0</v>
      </c>
      <c r="AR251" s="416">
        <v>0</v>
      </c>
      <c r="AS251" s="416">
        <v>0</v>
      </c>
      <c r="AT251" s="416">
        <v>0</v>
      </c>
      <c r="AU251" s="437">
        <v>0</v>
      </c>
      <c r="AV251" s="437">
        <v>0</v>
      </c>
      <c r="AW251" s="438">
        <f>ROUND(IF(AV356=0, 0, AV251/AV356),5)</f>
        <v>0</v>
      </c>
      <c r="AX251" s="437">
        <v>0</v>
      </c>
      <c r="AY251" s="437">
        <v>-78.569999999999993</v>
      </c>
      <c r="AZ251" s="437">
        <v>78.569999999999993</v>
      </c>
      <c r="BA251" s="456">
        <v>0</v>
      </c>
      <c r="BB251" s="457">
        <v>0</v>
      </c>
      <c r="BC251" s="458">
        <f>ROUND(IF(BB356=0, 0, BB251/BB356),5)</f>
        <v>0</v>
      </c>
      <c r="BD251" s="457">
        <v>0</v>
      </c>
      <c r="BE251" s="457">
        <v>0</v>
      </c>
      <c r="BF251" s="457">
        <v>0</v>
      </c>
      <c r="BG251" s="478">
        <v>0</v>
      </c>
      <c r="BH251" s="478">
        <v>0</v>
      </c>
      <c r="BI251" s="479">
        <f>ROUND(IF(BH356=0, 0, BH251/BH356),5)</f>
        <v>0</v>
      </c>
      <c r="BJ251" s="478">
        <v>0</v>
      </c>
      <c r="BK251" s="478">
        <v>0</v>
      </c>
      <c r="BL251" s="478">
        <v>0</v>
      </c>
      <c r="BM251" s="6">
        <f t="shared" si="9"/>
        <v>0</v>
      </c>
      <c r="BN251" s="6">
        <f t="shared" si="9"/>
        <v>0</v>
      </c>
      <c r="BO251" s="8">
        <f>ROUND(IF(BN356=0, 0, BN251/BN356),5)</f>
        <v>0</v>
      </c>
      <c r="BP251" s="6">
        <v>0</v>
      </c>
      <c r="BQ251" s="6">
        <f t="shared" si="10"/>
        <v>-78.569999999999993</v>
      </c>
      <c r="BR251" s="6">
        <v>78.569999999999993</v>
      </c>
    </row>
    <row r="252" spans="1:70" x14ac:dyDescent="0.25">
      <c r="A252" s="2"/>
      <c r="B252" s="2"/>
      <c r="C252" s="2"/>
      <c r="D252" s="2" t="s">
        <v>552</v>
      </c>
      <c r="E252" s="300">
        <v>3</v>
      </c>
      <c r="F252" s="298">
        <v>2233.19</v>
      </c>
      <c r="G252" s="299">
        <f>ROUND(IF(F356=0, 0, F252/F356),5)</f>
        <v>1.2999999999999999E-4</v>
      </c>
      <c r="H252" s="298">
        <v>744.4</v>
      </c>
      <c r="I252" s="298">
        <v>725</v>
      </c>
      <c r="J252" s="298">
        <v>1508.19</v>
      </c>
      <c r="K252" s="317">
        <v>0</v>
      </c>
      <c r="L252" s="317">
        <v>0</v>
      </c>
      <c r="M252" s="318">
        <f>ROUND(IF(L356=0, 0, L252/L356),5)</f>
        <v>0</v>
      </c>
      <c r="N252" s="317">
        <v>0</v>
      </c>
      <c r="O252" s="317">
        <v>0</v>
      </c>
      <c r="P252" s="317">
        <v>0</v>
      </c>
      <c r="Q252" s="336">
        <v>5</v>
      </c>
      <c r="R252" s="337">
        <v>3780.94</v>
      </c>
      <c r="S252" s="338">
        <f>ROUND(IF(R356=0, 0, R252/R356),5)</f>
        <v>1.8000000000000001E-4</v>
      </c>
      <c r="T252" s="337">
        <v>756.19</v>
      </c>
      <c r="U252" s="337">
        <v>1208.33</v>
      </c>
      <c r="V252" s="337">
        <v>2572.61</v>
      </c>
      <c r="W252" s="360">
        <v>2</v>
      </c>
      <c r="X252" s="358">
        <v>1492.87</v>
      </c>
      <c r="Y252" s="359">
        <f>ROUND(IF(X356=0, 0, X252/X356),5)</f>
        <v>9.0000000000000006E-5</v>
      </c>
      <c r="Z252" s="358">
        <v>746.44</v>
      </c>
      <c r="AA252" s="358">
        <v>391.66</v>
      </c>
      <c r="AB252" s="358">
        <v>1101.21</v>
      </c>
      <c r="AC252" s="379">
        <v>3</v>
      </c>
      <c r="AD252" s="377">
        <v>2255.27</v>
      </c>
      <c r="AE252" s="378">
        <f>ROUND(IF(AD356=0, 0, AD252/AD356),5)</f>
        <v>1.3999999999999999E-4</v>
      </c>
      <c r="AF252" s="377">
        <v>751.76</v>
      </c>
      <c r="AG252" s="377">
        <v>725</v>
      </c>
      <c r="AH252" s="377">
        <v>1530.27</v>
      </c>
      <c r="AI252" s="396">
        <v>0</v>
      </c>
      <c r="AJ252" s="396">
        <v>0</v>
      </c>
      <c r="AK252" s="397">
        <f>ROUND(IF(AJ356=0, 0, AJ252/AJ356),5)</f>
        <v>0</v>
      </c>
      <c r="AL252" s="396">
        <v>0</v>
      </c>
      <c r="AM252" s="396">
        <v>0</v>
      </c>
      <c r="AN252" s="396">
        <v>0</v>
      </c>
      <c r="AO252" s="415">
        <v>0</v>
      </c>
      <c r="AP252" s="416">
        <v>0</v>
      </c>
      <c r="AQ252" s="417">
        <f>ROUND(IF(AP356=0, 0, AP252/AP356),5)</f>
        <v>0</v>
      </c>
      <c r="AR252" s="416">
        <v>0</v>
      </c>
      <c r="AS252" s="416">
        <v>0</v>
      </c>
      <c r="AT252" s="416">
        <v>0</v>
      </c>
      <c r="AU252" s="437">
        <v>0</v>
      </c>
      <c r="AV252" s="437">
        <v>0</v>
      </c>
      <c r="AW252" s="438">
        <f>ROUND(IF(AV356=0, 0, AV252/AV356),5)</f>
        <v>0</v>
      </c>
      <c r="AX252" s="437">
        <v>0</v>
      </c>
      <c r="AY252" s="437">
        <v>0</v>
      </c>
      <c r="AZ252" s="437">
        <v>0</v>
      </c>
      <c r="BA252" s="456">
        <v>0</v>
      </c>
      <c r="BB252" s="457">
        <v>0</v>
      </c>
      <c r="BC252" s="458">
        <f>ROUND(IF(BB356=0, 0, BB252/BB356),5)</f>
        <v>0</v>
      </c>
      <c r="BD252" s="457">
        <v>0</v>
      </c>
      <c r="BE252" s="457">
        <v>0</v>
      </c>
      <c r="BF252" s="457">
        <v>0</v>
      </c>
      <c r="BG252" s="478">
        <v>0</v>
      </c>
      <c r="BH252" s="478">
        <v>0</v>
      </c>
      <c r="BI252" s="479">
        <f>ROUND(IF(BH356=0, 0, BH252/BH356),5)</f>
        <v>0</v>
      </c>
      <c r="BJ252" s="478">
        <v>0</v>
      </c>
      <c r="BK252" s="478">
        <v>0</v>
      </c>
      <c r="BL252" s="478">
        <v>0</v>
      </c>
      <c r="BM252" s="6">
        <f t="shared" si="9"/>
        <v>13</v>
      </c>
      <c r="BN252" s="6">
        <f t="shared" si="9"/>
        <v>9762.27</v>
      </c>
      <c r="BO252" s="8">
        <f>ROUND(IF(BN356=0, 0, BN252/BN356),5)</f>
        <v>6.0000000000000002E-5</v>
      </c>
      <c r="BP252" s="6">
        <v>750.94</v>
      </c>
      <c r="BQ252" s="6">
        <f t="shared" si="10"/>
        <v>3049.99</v>
      </c>
      <c r="BR252" s="6">
        <v>6712.28</v>
      </c>
    </row>
    <row r="253" spans="1:70" x14ac:dyDescent="0.25">
      <c r="A253" s="2"/>
      <c r="B253" s="2"/>
      <c r="C253" s="2"/>
      <c r="D253" s="2" t="s">
        <v>214</v>
      </c>
      <c r="E253" s="298">
        <v>0</v>
      </c>
      <c r="F253" s="298">
        <v>0</v>
      </c>
      <c r="G253" s="299">
        <f>ROUND(IF(F356=0, 0, F253/F356),5)</f>
        <v>0</v>
      </c>
      <c r="H253" s="298">
        <v>0</v>
      </c>
      <c r="I253" s="298">
        <v>0</v>
      </c>
      <c r="J253" s="298">
        <v>0</v>
      </c>
      <c r="K253" s="317">
        <v>0</v>
      </c>
      <c r="L253" s="317">
        <v>0</v>
      </c>
      <c r="M253" s="318">
        <f>ROUND(IF(L356=0, 0, L253/L356),5)</f>
        <v>0</v>
      </c>
      <c r="N253" s="317">
        <v>0</v>
      </c>
      <c r="O253" s="317">
        <v>0</v>
      </c>
      <c r="P253" s="317">
        <v>0</v>
      </c>
      <c r="Q253" s="336">
        <v>2</v>
      </c>
      <c r="R253" s="337">
        <v>997.97</v>
      </c>
      <c r="S253" s="338">
        <f>ROUND(IF(R356=0, 0, R253/R356),5)</f>
        <v>5.0000000000000002E-5</v>
      </c>
      <c r="T253" s="337">
        <v>498.99</v>
      </c>
      <c r="U253" s="337">
        <v>250</v>
      </c>
      <c r="V253" s="337">
        <v>747.97</v>
      </c>
      <c r="W253" s="358">
        <v>0</v>
      </c>
      <c r="X253" s="358">
        <v>0</v>
      </c>
      <c r="Y253" s="359">
        <f>ROUND(IF(X356=0, 0, X253/X356),5)</f>
        <v>0</v>
      </c>
      <c r="Z253" s="358">
        <v>0</v>
      </c>
      <c r="AA253" s="358">
        <v>0</v>
      </c>
      <c r="AB253" s="358">
        <v>0</v>
      </c>
      <c r="AC253" s="379">
        <v>10</v>
      </c>
      <c r="AD253" s="377">
        <v>3000</v>
      </c>
      <c r="AE253" s="378">
        <f>ROUND(IF(AD356=0, 0, AD253/AD356),5)</f>
        <v>1.9000000000000001E-4</v>
      </c>
      <c r="AF253" s="377">
        <v>300</v>
      </c>
      <c r="AG253" s="377">
        <v>1250</v>
      </c>
      <c r="AH253" s="377">
        <v>1750</v>
      </c>
      <c r="AI253" s="396">
        <v>0</v>
      </c>
      <c r="AJ253" s="396">
        <v>0</v>
      </c>
      <c r="AK253" s="397">
        <f>ROUND(IF(AJ356=0, 0, AJ253/AJ356),5)</f>
        <v>0</v>
      </c>
      <c r="AL253" s="396">
        <v>0</v>
      </c>
      <c r="AM253" s="396">
        <v>0</v>
      </c>
      <c r="AN253" s="396">
        <v>0</v>
      </c>
      <c r="AO253" s="415">
        <v>0</v>
      </c>
      <c r="AP253" s="416">
        <v>0</v>
      </c>
      <c r="AQ253" s="417">
        <f>ROUND(IF(AP356=0, 0, AP253/AP356),5)</f>
        <v>0</v>
      </c>
      <c r="AR253" s="416">
        <v>0</v>
      </c>
      <c r="AS253" s="416">
        <v>0</v>
      </c>
      <c r="AT253" s="416">
        <v>0</v>
      </c>
      <c r="AU253" s="437">
        <v>0</v>
      </c>
      <c r="AV253" s="437">
        <v>0</v>
      </c>
      <c r="AW253" s="438">
        <f>ROUND(IF(AV356=0, 0, AV253/AV356),5)</f>
        <v>0</v>
      </c>
      <c r="AX253" s="437">
        <v>0</v>
      </c>
      <c r="AY253" s="437">
        <v>0</v>
      </c>
      <c r="AZ253" s="437">
        <v>0</v>
      </c>
      <c r="BA253" s="456">
        <v>0</v>
      </c>
      <c r="BB253" s="457">
        <v>0</v>
      </c>
      <c r="BC253" s="458">
        <f>ROUND(IF(BB356=0, 0, BB253/BB356),5)</f>
        <v>0</v>
      </c>
      <c r="BD253" s="457">
        <v>0</v>
      </c>
      <c r="BE253" s="457">
        <v>0</v>
      </c>
      <c r="BF253" s="457">
        <v>0</v>
      </c>
      <c r="BG253" s="478">
        <v>0</v>
      </c>
      <c r="BH253" s="478">
        <v>0</v>
      </c>
      <c r="BI253" s="479">
        <f>ROUND(IF(BH356=0, 0, BH253/BH356),5)</f>
        <v>0</v>
      </c>
      <c r="BJ253" s="478">
        <v>0</v>
      </c>
      <c r="BK253" s="478">
        <v>0</v>
      </c>
      <c r="BL253" s="478">
        <v>0</v>
      </c>
      <c r="BM253" s="6">
        <f t="shared" si="9"/>
        <v>12</v>
      </c>
      <c r="BN253" s="6">
        <f t="shared" si="9"/>
        <v>3997.97</v>
      </c>
      <c r="BO253" s="8">
        <f>ROUND(IF(BN356=0, 0, BN253/BN356),5)</f>
        <v>2.0000000000000002E-5</v>
      </c>
      <c r="BP253" s="6">
        <v>333.16</v>
      </c>
      <c r="BQ253" s="6">
        <f t="shared" si="10"/>
        <v>1500</v>
      </c>
      <c r="BR253" s="6">
        <v>2497.9699999999998</v>
      </c>
    </row>
    <row r="254" spans="1:70" x14ac:dyDescent="0.25">
      <c r="A254" s="2"/>
      <c r="B254" s="2"/>
      <c r="C254" s="2"/>
      <c r="D254" s="2" t="s">
        <v>215</v>
      </c>
      <c r="E254" s="300">
        <v>33</v>
      </c>
      <c r="F254" s="298">
        <v>12283.31</v>
      </c>
      <c r="G254" s="299">
        <f>ROUND(IF(F356=0, 0, F254/F356),5)</f>
        <v>7.1000000000000002E-4</v>
      </c>
      <c r="H254" s="298">
        <v>372.22</v>
      </c>
      <c r="I254" s="298">
        <v>3425</v>
      </c>
      <c r="J254" s="298">
        <v>8858.31</v>
      </c>
      <c r="K254" s="319">
        <v>3</v>
      </c>
      <c r="L254" s="317">
        <v>1117.05</v>
      </c>
      <c r="M254" s="318">
        <f>ROUND(IF(L356=0, 0, L254/L356),5)</f>
        <v>1.1E-4</v>
      </c>
      <c r="N254" s="317">
        <v>372.35</v>
      </c>
      <c r="O254" s="317">
        <v>300</v>
      </c>
      <c r="P254" s="317">
        <v>817.05</v>
      </c>
      <c r="Q254" s="336">
        <v>2</v>
      </c>
      <c r="R254" s="337">
        <v>748.91</v>
      </c>
      <c r="S254" s="338">
        <f>ROUND(IF(R356=0, 0, R254/R356),5)</f>
        <v>4.0000000000000003E-5</v>
      </c>
      <c r="T254" s="337">
        <v>374.46</v>
      </c>
      <c r="U254" s="337">
        <v>200</v>
      </c>
      <c r="V254" s="337">
        <v>548.91</v>
      </c>
      <c r="W254" s="360">
        <v>2</v>
      </c>
      <c r="X254" s="358">
        <v>746.44</v>
      </c>
      <c r="Y254" s="359">
        <f>ROUND(IF(X356=0, 0, X254/X356),5)</f>
        <v>4.0000000000000003E-5</v>
      </c>
      <c r="Z254" s="358">
        <v>373.22</v>
      </c>
      <c r="AA254" s="358">
        <v>200</v>
      </c>
      <c r="AB254" s="358">
        <v>546.44000000000005</v>
      </c>
      <c r="AC254" s="377">
        <v>0</v>
      </c>
      <c r="AD254" s="377">
        <v>0</v>
      </c>
      <c r="AE254" s="378">
        <f>ROUND(IF(AD356=0, 0, AD254/AD356),5)</f>
        <v>0</v>
      </c>
      <c r="AF254" s="377">
        <v>0</v>
      </c>
      <c r="AG254" s="377">
        <v>0</v>
      </c>
      <c r="AH254" s="377">
        <v>0</v>
      </c>
      <c r="AI254" s="396">
        <v>0</v>
      </c>
      <c r="AJ254" s="396">
        <v>0</v>
      </c>
      <c r="AK254" s="397">
        <f>ROUND(IF(AJ356=0, 0, AJ254/AJ356),5)</f>
        <v>0</v>
      </c>
      <c r="AL254" s="396">
        <v>0</v>
      </c>
      <c r="AM254" s="396">
        <v>450</v>
      </c>
      <c r="AN254" s="396">
        <v>-450</v>
      </c>
      <c r="AO254" s="415">
        <v>0</v>
      </c>
      <c r="AP254" s="416">
        <v>0</v>
      </c>
      <c r="AQ254" s="417">
        <f>ROUND(IF(AP356=0, 0, AP254/AP356),5)</f>
        <v>0</v>
      </c>
      <c r="AR254" s="416">
        <v>0</v>
      </c>
      <c r="AS254" s="416">
        <v>0</v>
      </c>
      <c r="AT254" s="416">
        <v>0</v>
      </c>
      <c r="AU254" s="437">
        <v>0</v>
      </c>
      <c r="AV254" s="437">
        <v>0</v>
      </c>
      <c r="AW254" s="438">
        <f>ROUND(IF(AV356=0, 0, AV254/AV356),5)</f>
        <v>0</v>
      </c>
      <c r="AX254" s="437">
        <v>0</v>
      </c>
      <c r="AY254" s="437">
        <v>0</v>
      </c>
      <c r="AZ254" s="437">
        <v>0</v>
      </c>
      <c r="BA254" s="456">
        <v>0</v>
      </c>
      <c r="BB254" s="457">
        <v>0</v>
      </c>
      <c r="BC254" s="458">
        <f>ROUND(IF(BB356=0, 0, BB254/BB356),5)</f>
        <v>0</v>
      </c>
      <c r="BD254" s="457">
        <v>0</v>
      </c>
      <c r="BE254" s="457">
        <v>0</v>
      </c>
      <c r="BF254" s="457">
        <v>0</v>
      </c>
      <c r="BG254" s="478">
        <v>0</v>
      </c>
      <c r="BH254" s="478">
        <v>0</v>
      </c>
      <c r="BI254" s="479">
        <f>ROUND(IF(BH356=0, 0, BH254/BH356),5)</f>
        <v>0</v>
      </c>
      <c r="BJ254" s="478">
        <v>0</v>
      </c>
      <c r="BK254" s="478">
        <v>0</v>
      </c>
      <c r="BL254" s="478">
        <v>0</v>
      </c>
      <c r="BM254" s="6">
        <f t="shared" si="9"/>
        <v>40</v>
      </c>
      <c r="BN254" s="6">
        <f t="shared" si="9"/>
        <v>14895.71</v>
      </c>
      <c r="BO254" s="8">
        <f>ROUND(IF(BN356=0, 0, BN254/BN356),5)</f>
        <v>9.0000000000000006E-5</v>
      </c>
      <c r="BP254" s="6">
        <v>372.39</v>
      </c>
      <c r="BQ254" s="6">
        <f t="shared" si="10"/>
        <v>4575</v>
      </c>
      <c r="BR254" s="6">
        <v>10320.709999999999</v>
      </c>
    </row>
    <row r="255" spans="1:70" x14ac:dyDescent="0.25">
      <c r="A255" s="2"/>
      <c r="B255" s="2"/>
      <c r="C255" s="2"/>
      <c r="D255" s="2" t="s">
        <v>216</v>
      </c>
      <c r="E255" s="300">
        <v>4</v>
      </c>
      <c r="F255" s="298">
        <v>1985.06</v>
      </c>
      <c r="G255" s="299">
        <f>ROUND(IF(F356=0, 0, F255/F356),5)</f>
        <v>1.1E-4</v>
      </c>
      <c r="H255" s="298">
        <v>496.27</v>
      </c>
      <c r="I255" s="298">
        <v>642.11</v>
      </c>
      <c r="J255" s="298">
        <v>1342.95</v>
      </c>
      <c r="K255" s="319">
        <v>18</v>
      </c>
      <c r="L255" s="317">
        <v>8942.85</v>
      </c>
      <c r="M255" s="318">
        <f>ROUND(IF(L356=0, 0, L255/L356),5)</f>
        <v>8.4999999999999995E-4</v>
      </c>
      <c r="N255" s="317">
        <v>496.83</v>
      </c>
      <c r="O255" s="317">
        <v>3115.56</v>
      </c>
      <c r="P255" s="317">
        <v>5827.29</v>
      </c>
      <c r="Q255" s="336">
        <v>6</v>
      </c>
      <c r="R255" s="337">
        <v>2993.9</v>
      </c>
      <c r="S255" s="338">
        <f>ROUND(IF(R356=0, 0, R255/R356),5)</f>
        <v>1.4999999999999999E-4</v>
      </c>
      <c r="T255" s="337">
        <v>498.98</v>
      </c>
      <c r="U255" s="337">
        <v>1038.52</v>
      </c>
      <c r="V255" s="337">
        <v>1955.38</v>
      </c>
      <c r="W255" s="360">
        <v>5</v>
      </c>
      <c r="X255" s="358">
        <v>2490.27</v>
      </c>
      <c r="Y255" s="359">
        <f>ROUND(IF(X356=0, 0, X255/X356),5)</f>
        <v>1.3999999999999999E-4</v>
      </c>
      <c r="Z255" s="358">
        <v>498.05</v>
      </c>
      <c r="AA255" s="358">
        <v>865.43</v>
      </c>
      <c r="AB255" s="358">
        <v>1624.84</v>
      </c>
      <c r="AC255" s="377">
        <v>0</v>
      </c>
      <c r="AD255" s="377">
        <v>0</v>
      </c>
      <c r="AE255" s="378">
        <f>ROUND(IF(AD356=0, 0, AD255/AD356),5)</f>
        <v>0</v>
      </c>
      <c r="AF255" s="377">
        <v>0</v>
      </c>
      <c r="AG255" s="377">
        <v>634.57000000000005</v>
      </c>
      <c r="AH255" s="377">
        <v>-634.57000000000005</v>
      </c>
      <c r="AI255" s="396">
        <v>0</v>
      </c>
      <c r="AJ255" s="396">
        <v>0</v>
      </c>
      <c r="AK255" s="397">
        <f>ROUND(IF(AJ356=0, 0, AJ255/AJ356),5)</f>
        <v>0</v>
      </c>
      <c r="AL255" s="396">
        <v>0</v>
      </c>
      <c r="AM255" s="396">
        <v>0</v>
      </c>
      <c r="AN255" s="396">
        <v>0</v>
      </c>
      <c r="AO255" s="415">
        <v>0</v>
      </c>
      <c r="AP255" s="416">
        <v>0</v>
      </c>
      <c r="AQ255" s="417">
        <f>ROUND(IF(AP356=0, 0, AP255/AP356),5)</f>
        <v>0</v>
      </c>
      <c r="AR255" s="416">
        <v>0</v>
      </c>
      <c r="AS255" s="416">
        <v>0</v>
      </c>
      <c r="AT255" s="416">
        <v>0</v>
      </c>
      <c r="AU255" s="437">
        <v>0</v>
      </c>
      <c r="AV255" s="437">
        <v>0</v>
      </c>
      <c r="AW255" s="438">
        <f>ROUND(IF(AV356=0, 0, AV255/AV356),5)</f>
        <v>0</v>
      </c>
      <c r="AX255" s="437">
        <v>0</v>
      </c>
      <c r="AY255" s="437">
        <v>0</v>
      </c>
      <c r="AZ255" s="437">
        <v>0</v>
      </c>
      <c r="BA255" s="456">
        <v>0</v>
      </c>
      <c r="BB255" s="457">
        <v>0</v>
      </c>
      <c r="BC255" s="458">
        <f>ROUND(IF(BB356=0, 0, BB255/BB356),5)</f>
        <v>0</v>
      </c>
      <c r="BD255" s="457">
        <v>0</v>
      </c>
      <c r="BE255" s="457">
        <v>0</v>
      </c>
      <c r="BF255" s="457">
        <v>0</v>
      </c>
      <c r="BG255" s="478">
        <v>0</v>
      </c>
      <c r="BH255" s="478">
        <v>0</v>
      </c>
      <c r="BI255" s="479">
        <f>ROUND(IF(BH356=0, 0, BH255/BH356),5)</f>
        <v>0</v>
      </c>
      <c r="BJ255" s="478">
        <v>0</v>
      </c>
      <c r="BK255" s="478">
        <v>0</v>
      </c>
      <c r="BL255" s="478">
        <v>0</v>
      </c>
      <c r="BM255" s="6">
        <f t="shared" si="9"/>
        <v>33</v>
      </c>
      <c r="BN255" s="6">
        <f t="shared" si="9"/>
        <v>16412.080000000002</v>
      </c>
      <c r="BO255" s="8">
        <f>ROUND(IF(BN356=0, 0, BN255/BN356),5)</f>
        <v>1E-4</v>
      </c>
      <c r="BP255" s="6">
        <v>497.34</v>
      </c>
      <c r="BQ255" s="6">
        <f t="shared" si="10"/>
        <v>6296.19</v>
      </c>
      <c r="BR255" s="6">
        <v>10115.89</v>
      </c>
    </row>
    <row r="256" spans="1:70" x14ac:dyDescent="0.25">
      <c r="A256" s="2"/>
      <c r="B256" s="2"/>
      <c r="C256" s="2"/>
      <c r="D256" s="2" t="s">
        <v>553</v>
      </c>
      <c r="E256" s="298">
        <v>0</v>
      </c>
      <c r="F256" s="298">
        <v>0</v>
      </c>
      <c r="G256" s="299">
        <f>ROUND(IF(F356=0, 0, F256/F356),5)</f>
        <v>0</v>
      </c>
      <c r="H256" s="298">
        <v>0</v>
      </c>
      <c r="I256" s="298">
        <v>0</v>
      </c>
      <c r="J256" s="298">
        <v>0</v>
      </c>
      <c r="K256" s="317">
        <v>0</v>
      </c>
      <c r="L256" s="317">
        <v>0</v>
      </c>
      <c r="M256" s="318">
        <f>ROUND(IF(L356=0, 0, L256/L356),5)</f>
        <v>0</v>
      </c>
      <c r="N256" s="317">
        <v>0</v>
      </c>
      <c r="O256" s="317">
        <v>0</v>
      </c>
      <c r="P256" s="317">
        <v>0</v>
      </c>
      <c r="Q256" s="336">
        <v>0</v>
      </c>
      <c r="R256" s="337">
        <v>0</v>
      </c>
      <c r="S256" s="338">
        <f>ROUND(IF(R356=0, 0, R256/R356),5)</f>
        <v>0</v>
      </c>
      <c r="T256" s="337">
        <v>0</v>
      </c>
      <c r="U256" s="337">
        <v>0</v>
      </c>
      <c r="V256" s="337">
        <v>0</v>
      </c>
      <c r="W256" s="358">
        <v>0</v>
      </c>
      <c r="X256" s="358">
        <v>0</v>
      </c>
      <c r="Y256" s="359">
        <f>ROUND(IF(X356=0, 0, X256/X356),5)</f>
        <v>0</v>
      </c>
      <c r="Z256" s="358">
        <v>0</v>
      </c>
      <c r="AA256" s="358">
        <v>0</v>
      </c>
      <c r="AB256" s="358">
        <v>0</v>
      </c>
      <c r="AC256" s="377">
        <v>0</v>
      </c>
      <c r="AD256" s="377">
        <v>0</v>
      </c>
      <c r="AE256" s="378">
        <f>ROUND(IF(AD356=0, 0, AD256/AD356),5)</f>
        <v>0</v>
      </c>
      <c r="AF256" s="377">
        <v>0</v>
      </c>
      <c r="AG256" s="377">
        <v>0</v>
      </c>
      <c r="AH256" s="377">
        <v>0</v>
      </c>
      <c r="AI256" s="396">
        <v>0</v>
      </c>
      <c r="AJ256" s="396">
        <v>0</v>
      </c>
      <c r="AK256" s="397">
        <f>ROUND(IF(AJ356=0, 0, AJ256/AJ356),5)</f>
        <v>0</v>
      </c>
      <c r="AL256" s="396">
        <v>0</v>
      </c>
      <c r="AM256" s="396">
        <v>0</v>
      </c>
      <c r="AN256" s="396">
        <v>0</v>
      </c>
      <c r="AO256" s="415">
        <v>0</v>
      </c>
      <c r="AP256" s="416">
        <v>0</v>
      </c>
      <c r="AQ256" s="417">
        <f>ROUND(IF(AP356=0, 0, AP256/AP356),5)</f>
        <v>0</v>
      </c>
      <c r="AR256" s="416">
        <v>0</v>
      </c>
      <c r="AS256" s="416">
        <v>0</v>
      </c>
      <c r="AT256" s="416">
        <v>0</v>
      </c>
      <c r="AU256" s="437">
        <v>0</v>
      </c>
      <c r="AV256" s="437">
        <v>0</v>
      </c>
      <c r="AW256" s="438">
        <f>ROUND(IF(AV356=0, 0, AV256/AV356),5)</f>
        <v>0</v>
      </c>
      <c r="AX256" s="437">
        <v>0</v>
      </c>
      <c r="AY256" s="437">
        <v>0</v>
      </c>
      <c r="AZ256" s="437">
        <v>0</v>
      </c>
      <c r="BA256" s="456">
        <v>8</v>
      </c>
      <c r="BB256" s="457">
        <v>3602.75</v>
      </c>
      <c r="BC256" s="458">
        <f>ROUND(IF(BB356=0, 0, BB256/BB356),5)</f>
        <v>2.5999999999999998E-4</v>
      </c>
      <c r="BD256" s="457">
        <v>450.34</v>
      </c>
      <c r="BE256" s="457">
        <v>2013.55</v>
      </c>
      <c r="BF256" s="457">
        <v>1589.2</v>
      </c>
      <c r="BG256" s="478">
        <v>0</v>
      </c>
      <c r="BH256" s="478">
        <v>0</v>
      </c>
      <c r="BI256" s="479">
        <f>ROUND(IF(BH356=0, 0, BH256/BH356),5)</f>
        <v>0</v>
      </c>
      <c r="BJ256" s="478">
        <v>0</v>
      </c>
      <c r="BK256" s="478">
        <v>0</v>
      </c>
      <c r="BL256" s="478">
        <v>0</v>
      </c>
      <c r="BM256" s="6">
        <f t="shared" si="9"/>
        <v>8</v>
      </c>
      <c r="BN256" s="6">
        <f t="shared" si="9"/>
        <v>3602.75</v>
      </c>
      <c r="BO256" s="8">
        <f>ROUND(IF(BN356=0, 0, BN256/BN356),5)</f>
        <v>2.0000000000000002E-5</v>
      </c>
      <c r="BP256" s="6">
        <v>450.34</v>
      </c>
      <c r="BQ256" s="6">
        <f t="shared" si="10"/>
        <v>2013.55</v>
      </c>
      <c r="BR256" s="6">
        <v>1589.2</v>
      </c>
    </row>
    <row r="257" spans="1:70" x14ac:dyDescent="0.25">
      <c r="A257" s="2"/>
      <c r="B257" s="2"/>
      <c r="C257" s="2"/>
      <c r="D257" s="2" t="s">
        <v>217</v>
      </c>
      <c r="E257" s="300">
        <v>7</v>
      </c>
      <c r="F257" s="298">
        <v>868.23</v>
      </c>
      <c r="G257" s="299">
        <f>ROUND(IF(F356=0, 0, F257/F356),5)</f>
        <v>5.0000000000000002E-5</v>
      </c>
      <c r="H257" s="298">
        <v>124.03</v>
      </c>
      <c r="I257" s="298">
        <v>350</v>
      </c>
      <c r="J257" s="298">
        <v>518.23</v>
      </c>
      <c r="K257" s="317">
        <v>0</v>
      </c>
      <c r="L257" s="317">
        <v>0</v>
      </c>
      <c r="M257" s="318">
        <f>ROUND(IF(L356=0, 0, L257/L356),5)</f>
        <v>0</v>
      </c>
      <c r="N257" s="317">
        <v>0</v>
      </c>
      <c r="O257" s="317">
        <v>0</v>
      </c>
      <c r="P257" s="317">
        <v>0</v>
      </c>
      <c r="Q257" s="336">
        <v>0</v>
      </c>
      <c r="R257" s="337">
        <v>0</v>
      </c>
      <c r="S257" s="338">
        <f>ROUND(IF(R356=0, 0, R257/R356),5)</f>
        <v>0</v>
      </c>
      <c r="T257" s="337">
        <v>0</v>
      </c>
      <c r="U257" s="337">
        <v>70</v>
      </c>
      <c r="V257" s="337">
        <v>-70</v>
      </c>
      <c r="W257" s="358">
        <v>0</v>
      </c>
      <c r="X257" s="358">
        <v>0</v>
      </c>
      <c r="Y257" s="359">
        <f>ROUND(IF(X356=0, 0, X257/X356),5)</f>
        <v>0</v>
      </c>
      <c r="Z257" s="358">
        <v>0</v>
      </c>
      <c r="AA257" s="358">
        <v>0</v>
      </c>
      <c r="AB257" s="358">
        <v>0</v>
      </c>
      <c r="AC257" s="379">
        <v>4</v>
      </c>
      <c r="AD257" s="377">
        <v>501.13</v>
      </c>
      <c r="AE257" s="378">
        <f>ROUND(IF(AD356=0, 0, AD257/AD356),5)</f>
        <v>3.0000000000000001E-5</v>
      </c>
      <c r="AF257" s="377">
        <v>125.28</v>
      </c>
      <c r="AG257" s="377">
        <v>240</v>
      </c>
      <c r="AH257" s="377">
        <v>261.13</v>
      </c>
      <c r="AI257" s="398">
        <v>11</v>
      </c>
      <c r="AJ257" s="396">
        <v>1377.16</v>
      </c>
      <c r="AK257" s="397">
        <f>ROUND(IF(AJ356=0, 0, AJ257/AJ356),5)</f>
        <v>6.9999999999999994E-5</v>
      </c>
      <c r="AL257" s="396">
        <v>125.2</v>
      </c>
      <c r="AM257" s="396">
        <v>660</v>
      </c>
      <c r="AN257" s="396">
        <v>717.16</v>
      </c>
      <c r="AO257" s="415">
        <v>0</v>
      </c>
      <c r="AP257" s="416">
        <v>0</v>
      </c>
      <c r="AQ257" s="417">
        <f>ROUND(IF(AP356=0, 0, AP257/AP356),5)</f>
        <v>0</v>
      </c>
      <c r="AR257" s="416">
        <v>0</v>
      </c>
      <c r="AS257" s="416">
        <v>0</v>
      </c>
      <c r="AT257" s="416">
        <v>0</v>
      </c>
      <c r="AU257" s="437">
        <v>0</v>
      </c>
      <c r="AV257" s="437">
        <v>0</v>
      </c>
      <c r="AW257" s="438">
        <f>ROUND(IF(AV356=0, 0, AV257/AV356),5)</f>
        <v>0</v>
      </c>
      <c r="AX257" s="437">
        <v>0</v>
      </c>
      <c r="AY257" s="437">
        <v>0</v>
      </c>
      <c r="AZ257" s="437">
        <v>0</v>
      </c>
      <c r="BA257" s="456">
        <v>0</v>
      </c>
      <c r="BB257" s="457">
        <v>0</v>
      </c>
      <c r="BC257" s="458">
        <f>ROUND(IF(BB356=0, 0, BB257/BB356),5)</f>
        <v>0</v>
      </c>
      <c r="BD257" s="457">
        <v>0</v>
      </c>
      <c r="BE257" s="457">
        <v>0</v>
      </c>
      <c r="BF257" s="457">
        <v>0</v>
      </c>
      <c r="BG257" s="478">
        <v>0</v>
      </c>
      <c r="BH257" s="478">
        <v>0</v>
      </c>
      <c r="BI257" s="479">
        <f>ROUND(IF(BH356=0, 0, BH257/BH356),5)</f>
        <v>0</v>
      </c>
      <c r="BJ257" s="478">
        <v>0</v>
      </c>
      <c r="BK257" s="478">
        <v>0</v>
      </c>
      <c r="BL257" s="478">
        <v>0</v>
      </c>
      <c r="BM257" s="6">
        <f t="shared" si="9"/>
        <v>22</v>
      </c>
      <c r="BN257" s="6">
        <f t="shared" si="9"/>
        <v>2746.52</v>
      </c>
      <c r="BO257" s="8">
        <f>ROUND(IF(BN356=0, 0, BN257/BN356),5)</f>
        <v>2.0000000000000002E-5</v>
      </c>
      <c r="BP257" s="6">
        <v>124.84</v>
      </c>
      <c r="BQ257" s="6">
        <f t="shared" si="10"/>
        <v>1320</v>
      </c>
      <c r="BR257" s="6">
        <v>1426.52</v>
      </c>
    </row>
    <row r="258" spans="1:70" x14ac:dyDescent="0.25">
      <c r="A258" s="2"/>
      <c r="B258" s="2"/>
      <c r="C258" s="2"/>
      <c r="D258" s="2" t="s">
        <v>218</v>
      </c>
      <c r="E258" s="300">
        <v>33</v>
      </c>
      <c r="F258" s="298">
        <v>4096.25</v>
      </c>
      <c r="G258" s="299">
        <f>ROUND(IF(F356=0, 0, F258/F356),5)</f>
        <v>2.4000000000000001E-4</v>
      </c>
      <c r="H258" s="298">
        <v>124.13</v>
      </c>
      <c r="I258" s="298">
        <v>0</v>
      </c>
      <c r="J258" s="298">
        <v>4096.25</v>
      </c>
      <c r="K258" s="319">
        <v>32</v>
      </c>
      <c r="L258" s="317">
        <v>3976.64</v>
      </c>
      <c r="M258" s="318">
        <f>ROUND(IF(L356=0, 0, L258/L356),5)</f>
        <v>3.8000000000000002E-4</v>
      </c>
      <c r="N258" s="317">
        <v>124.27</v>
      </c>
      <c r="O258" s="317">
        <v>3057.15</v>
      </c>
      <c r="P258" s="317">
        <v>919.49</v>
      </c>
      <c r="Q258" s="336">
        <v>82</v>
      </c>
      <c r="R258" s="337">
        <v>10293.629999999999</v>
      </c>
      <c r="S258" s="338">
        <f>ROUND(IF(R356=0, 0, R258/R356),5)</f>
        <v>5.0000000000000001E-4</v>
      </c>
      <c r="T258" s="337">
        <v>125.53</v>
      </c>
      <c r="U258" s="337">
        <v>5930</v>
      </c>
      <c r="V258" s="337">
        <v>4363.63</v>
      </c>
      <c r="W258" s="360">
        <v>17</v>
      </c>
      <c r="X258" s="358">
        <v>2129.79</v>
      </c>
      <c r="Y258" s="359">
        <f>ROUND(IF(X356=0, 0, X258/X356),5)</f>
        <v>1.2E-4</v>
      </c>
      <c r="Z258" s="358">
        <v>125.28</v>
      </c>
      <c r="AA258" s="358">
        <v>1755</v>
      </c>
      <c r="AB258" s="358">
        <v>374.79</v>
      </c>
      <c r="AC258" s="379">
        <v>29</v>
      </c>
      <c r="AD258" s="377">
        <v>3638.2</v>
      </c>
      <c r="AE258" s="378">
        <f>ROUND(IF(AD356=0, 0, AD258/AD356),5)</f>
        <v>2.2000000000000001E-4</v>
      </c>
      <c r="AF258" s="377">
        <v>125.46</v>
      </c>
      <c r="AG258" s="377">
        <v>1635</v>
      </c>
      <c r="AH258" s="377">
        <v>2003.2</v>
      </c>
      <c r="AI258" s="398">
        <v>2</v>
      </c>
      <c r="AJ258" s="396">
        <v>250.39</v>
      </c>
      <c r="AK258" s="397">
        <f>ROUND(IF(AJ356=0, 0, AJ258/AJ356),5)</f>
        <v>1.0000000000000001E-5</v>
      </c>
      <c r="AL258" s="396">
        <v>125.2</v>
      </c>
      <c r="AM258" s="396">
        <v>200</v>
      </c>
      <c r="AN258" s="396">
        <v>50.39</v>
      </c>
      <c r="AO258" s="415">
        <v>741</v>
      </c>
      <c r="AP258" s="416">
        <v>93075.62</v>
      </c>
      <c r="AQ258" s="417">
        <f>ROUND(IF(AP356=0, 0, AP258/AP356),5)</f>
        <v>4.62E-3</v>
      </c>
      <c r="AR258" s="416">
        <v>125.61</v>
      </c>
      <c r="AS258" s="416">
        <v>473515.82</v>
      </c>
      <c r="AT258" s="416">
        <v>-380440.2</v>
      </c>
      <c r="AU258" s="439">
        <v>27</v>
      </c>
      <c r="AV258" s="437">
        <v>3382.27</v>
      </c>
      <c r="AW258" s="438">
        <f>ROUND(IF(AV356=0, 0, AV258/AV356),5)</f>
        <v>1.9000000000000001E-4</v>
      </c>
      <c r="AX258" s="437">
        <v>125.27</v>
      </c>
      <c r="AY258" s="437">
        <v>17600.07</v>
      </c>
      <c r="AZ258" s="437">
        <v>-14217.8</v>
      </c>
      <c r="BA258" s="456">
        <v>0</v>
      </c>
      <c r="BB258" s="457">
        <v>0</v>
      </c>
      <c r="BC258" s="458">
        <f>ROUND(IF(BB356=0, 0, BB258/BB356),5)</f>
        <v>0</v>
      </c>
      <c r="BD258" s="457">
        <v>0</v>
      </c>
      <c r="BE258" s="457">
        <v>0</v>
      </c>
      <c r="BF258" s="457">
        <v>0</v>
      </c>
      <c r="BG258" s="478">
        <v>0</v>
      </c>
      <c r="BH258" s="478">
        <v>0</v>
      </c>
      <c r="BI258" s="479">
        <f>ROUND(IF(BH356=0, 0, BH258/BH356),5)</f>
        <v>0</v>
      </c>
      <c r="BJ258" s="478">
        <v>0</v>
      </c>
      <c r="BK258" s="478">
        <v>0</v>
      </c>
      <c r="BL258" s="478">
        <v>0</v>
      </c>
      <c r="BM258" s="6">
        <f t="shared" si="9"/>
        <v>963</v>
      </c>
      <c r="BN258" s="6">
        <f t="shared" si="9"/>
        <v>120842.79</v>
      </c>
      <c r="BO258" s="8">
        <f>ROUND(IF(BN356=0, 0, BN258/BN356),5)</f>
        <v>7.5000000000000002E-4</v>
      </c>
      <c r="BP258" s="6">
        <v>125.49</v>
      </c>
      <c r="BQ258" s="6">
        <f t="shared" si="10"/>
        <v>503693.04</v>
      </c>
      <c r="BR258" s="6">
        <v>-382850.25</v>
      </c>
    </row>
    <row r="259" spans="1:70" x14ac:dyDescent="0.25">
      <c r="A259" s="2"/>
      <c r="B259" s="2"/>
      <c r="C259" s="2"/>
      <c r="D259" s="2" t="s">
        <v>219</v>
      </c>
      <c r="E259" s="298">
        <v>0</v>
      </c>
      <c r="F259" s="298">
        <v>0</v>
      </c>
      <c r="G259" s="299">
        <f>ROUND(IF(F356=0, 0, F259/F356),5)</f>
        <v>0</v>
      </c>
      <c r="H259" s="298">
        <v>0</v>
      </c>
      <c r="I259" s="298">
        <v>0</v>
      </c>
      <c r="J259" s="298">
        <v>0</v>
      </c>
      <c r="K259" s="319">
        <v>5</v>
      </c>
      <c r="L259" s="317">
        <v>1555.11</v>
      </c>
      <c r="M259" s="318">
        <f>ROUND(IF(L356=0, 0, L259/L356),5)</f>
        <v>1.4999999999999999E-4</v>
      </c>
      <c r="N259" s="317">
        <v>311.02</v>
      </c>
      <c r="O259" s="317">
        <v>360.38</v>
      </c>
      <c r="P259" s="317">
        <v>1194.73</v>
      </c>
      <c r="Q259" s="336">
        <v>0</v>
      </c>
      <c r="R259" s="337">
        <v>0</v>
      </c>
      <c r="S259" s="338">
        <f>ROUND(IF(R356=0, 0, R259/R356),5)</f>
        <v>0</v>
      </c>
      <c r="T259" s="337">
        <v>0</v>
      </c>
      <c r="U259" s="337">
        <v>0</v>
      </c>
      <c r="V259" s="337">
        <v>0</v>
      </c>
      <c r="W259" s="358">
        <v>0</v>
      </c>
      <c r="X259" s="358">
        <v>0</v>
      </c>
      <c r="Y259" s="359">
        <f>ROUND(IF(X356=0, 0, X259/X356),5)</f>
        <v>0</v>
      </c>
      <c r="Z259" s="358">
        <v>0</v>
      </c>
      <c r="AA259" s="358">
        <v>0</v>
      </c>
      <c r="AB259" s="358">
        <v>0</v>
      </c>
      <c r="AC259" s="379">
        <v>2</v>
      </c>
      <c r="AD259" s="377">
        <v>629.79999999999995</v>
      </c>
      <c r="AE259" s="378">
        <f>ROUND(IF(AD356=0, 0, AD259/AD356),5)</f>
        <v>4.0000000000000003E-5</v>
      </c>
      <c r="AF259" s="377">
        <v>314.89999999999998</v>
      </c>
      <c r="AG259" s="377">
        <v>140.85</v>
      </c>
      <c r="AH259" s="377">
        <v>488.95</v>
      </c>
      <c r="AI259" s="398">
        <v>6</v>
      </c>
      <c r="AJ259" s="396">
        <v>746.28</v>
      </c>
      <c r="AK259" s="397">
        <f>ROUND(IF(AJ356=0, 0, AJ259/AJ356),5)</f>
        <v>4.0000000000000003E-5</v>
      </c>
      <c r="AL259" s="396">
        <v>124.38</v>
      </c>
      <c r="AM259" s="396">
        <v>422.54</v>
      </c>
      <c r="AN259" s="396">
        <v>323.74</v>
      </c>
      <c r="AO259" s="415">
        <v>0</v>
      </c>
      <c r="AP259" s="416">
        <v>0</v>
      </c>
      <c r="AQ259" s="417">
        <f>ROUND(IF(AP356=0, 0, AP259/AP356),5)</f>
        <v>0</v>
      </c>
      <c r="AR259" s="416">
        <v>0</v>
      </c>
      <c r="AS259" s="416">
        <v>0</v>
      </c>
      <c r="AT259" s="416">
        <v>0</v>
      </c>
      <c r="AU259" s="437">
        <v>0</v>
      </c>
      <c r="AV259" s="437">
        <v>0</v>
      </c>
      <c r="AW259" s="438">
        <f>ROUND(IF(AV356=0, 0, AV259/AV356),5)</f>
        <v>0</v>
      </c>
      <c r="AX259" s="437">
        <v>0</v>
      </c>
      <c r="AY259" s="437">
        <v>0</v>
      </c>
      <c r="AZ259" s="437">
        <v>0</v>
      </c>
      <c r="BA259" s="456">
        <v>0</v>
      </c>
      <c r="BB259" s="457">
        <v>0</v>
      </c>
      <c r="BC259" s="458">
        <f>ROUND(IF(BB356=0, 0, BB259/BB356),5)</f>
        <v>0</v>
      </c>
      <c r="BD259" s="457">
        <v>0</v>
      </c>
      <c r="BE259" s="457">
        <v>0</v>
      </c>
      <c r="BF259" s="457">
        <v>0</v>
      </c>
      <c r="BG259" s="478">
        <v>0</v>
      </c>
      <c r="BH259" s="478">
        <v>0</v>
      </c>
      <c r="BI259" s="479">
        <f>ROUND(IF(BH356=0, 0, BH259/BH356),5)</f>
        <v>0</v>
      </c>
      <c r="BJ259" s="478">
        <v>0</v>
      </c>
      <c r="BK259" s="478">
        <v>0</v>
      </c>
      <c r="BL259" s="478">
        <v>0</v>
      </c>
      <c r="BM259" s="6">
        <f t="shared" si="9"/>
        <v>13</v>
      </c>
      <c r="BN259" s="6">
        <f t="shared" si="9"/>
        <v>2931.19</v>
      </c>
      <c r="BO259" s="8">
        <f>ROUND(IF(BN356=0, 0, BN259/BN356),5)</f>
        <v>2.0000000000000002E-5</v>
      </c>
      <c r="BP259" s="6">
        <v>225.48</v>
      </c>
      <c r="BQ259" s="6">
        <f t="shared" si="10"/>
        <v>923.77</v>
      </c>
      <c r="BR259" s="6">
        <v>2007.42</v>
      </c>
    </row>
    <row r="260" spans="1:70" x14ac:dyDescent="0.25">
      <c r="A260" s="2"/>
      <c r="B260" s="2"/>
      <c r="C260" s="2"/>
      <c r="D260" s="2" t="s">
        <v>220</v>
      </c>
      <c r="E260" s="298">
        <v>0</v>
      </c>
      <c r="F260" s="298">
        <v>0</v>
      </c>
      <c r="G260" s="299">
        <f>ROUND(IF(F356=0, 0, F260/F356),5)</f>
        <v>0</v>
      </c>
      <c r="H260" s="298">
        <v>0</v>
      </c>
      <c r="I260" s="298">
        <v>0</v>
      </c>
      <c r="J260" s="298">
        <v>0</v>
      </c>
      <c r="K260" s="317">
        <v>0</v>
      </c>
      <c r="L260" s="317">
        <v>0</v>
      </c>
      <c r="M260" s="318">
        <f>ROUND(IF(L356=0, 0, L260/L356),5)</f>
        <v>0</v>
      </c>
      <c r="N260" s="317">
        <v>0</v>
      </c>
      <c r="O260" s="317">
        <v>0</v>
      </c>
      <c r="P260" s="317">
        <v>0</v>
      </c>
      <c r="Q260" s="336">
        <v>0</v>
      </c>
      <c r="R260" s="337">
        <v>0</v>
      </c>
      <c r="S260" s="338">
        <f>ROUND(IF(R356=0, 0, R260/R356),5)</f>
        <v>0</v>
      </c>
      <c r="T260" s="337">
        <v>0</v>
      </c>
      <c r="U260" s="337">
        <v>0</v>
      </c>
      <c r="V260" s="337">
        <v>0</v>
      </c>
      <c r="W260" s="358">
        <v>0</v>
      </c>
      <c r="X260" s="358">
        <v>0</v>
      </c>
      <c r="Y260" s="359">
        <f>ROUND(IF(X356=0, 0, X260/X356),5)</f>
        <v>0</v>
      </c>
      <c r="Z260" s="358">
        <v>0</v>
      </c>
      <c r="AA260" s="358">
        <v>0</v>
      </c>
      <c r="AB260" s="358">
        <v>0</v>
      </c>
      <c r="AC260" s="377">
        <v>0</v>
      </c>
      <c r="AD260" s="377">
        <v>0</v>
      </c>
      <c r="AE260" s="378">
        <f>ROUND(IF(AD356=0, 0, AD260/AD356),5)</f>
        <v>0</v>
      </c>
      <c r="AF260" s="377">
        <v>0</v>
      </c>
      <c r="AG260" s="377">
        <v>0</v>
      </c>
      <c r="AH260" s="377">
        <v>0</v>
      </c>
      <c r="AI260" s="396">
        <v>0</v>
      </c>
      <c r="AJ260" s="396">
        <v>0</v>
      </c>
      <c r="AK260" s="397">
        <f>ROUND(IF(AJ356=0, 0, AJ260/AJ356),5)</f>
        <v>0</v>
      </c>
      <c r="AL260" s="396">
        <v>0</v>
      </c>
      <c r="AM260" s="396">
        <v>0</v>
      </c>
      <c r="AN260" s="396">
        <v>0</v>
      </c>
      <c r="AO260" s="415">
        <v>0</v>
      </c>
      <c r="AP260" s="416">
        <v>0</v>
      </c>
      <c r="AQ260" s="417">
        <f>ROUND(IF(AP356=0, 0, AP260/AP356),5)</f>
        <v>0</v>
      </c>
      <c r="AR260" s="416">
        <v>0</v>
      </c>
      <c r="AS260" s="416">
        <v>0</v>
      </c>
      <c r="AT260" s="416">
        <v>0</v>
      </c>
      <c r="AU260" s="437">
        <v>0</v>
      </c>
      <c r="AV260" s="437">
        <v>0</v>
      </c>
      <c r="AW260" s="438">
        <f>ROUND(IF(AV356=0, 0, AV260/AV356),5)</f>
        <v>0</v>
      </c>
      <c r="AX260" s="437">
        <v>0</v>
      </c>
      <c r="AY260" s="437">
        <v>0</v>
      </c>
      <c r="AZ260" s="437">
        <v>0</v>
      </c>
      <c r="BA260" s="456">
        <v>21</v>
      </c>
      <c r="BB260" s="457">
        <v>9251.92</v>
      </c>
      <c r="BC260" s="458">
        <f>ROUND(IF(BB356=0, 0, BB260/BB356),5)</f>
        <v>6.6E-4</v>
      </c>
      <c r="BD260" s="457">
        <v>440.57</v>
      </c>
      <c r="BE260" s="457">
        <v>2770.21</v>
      </c>
      <c r="BF260" s="457">
        <v>6481.71</v>
      </c>
      <c r="BG260" s="478">
        <v>0</v>
      </c>
      <c r="BH260" s="478">
        <v>0</v>
      </c>
      <c r="BI260" s="479">
        <f>ROUND(IF(BH356=0, 0, BH260/BH356),5)</f>
        <v>0</v>
      </c>
      <c r="BJ260" s="478">
        <v>0</v>
      </c>
      <c r="BK260" s="478">
        <v>0</v>
      </c>
      <c r="BL260" s="478">
        <v>0</v>
      </c>
      <c r="BM260" s="6">
        <f t="shared" si="9"/>
        <v>21</v>
      </c>
      <c r="BN260" s="6">
        <f t="shared" si="9"/>
        <v>9251.92</v>
      </c>
      <c r="BO260" s="8">
        <f>ROUND(IF(BN356=0, 0, BN260/BN356),5)</f>
        <v>6.0000000000000002E-5</v>
      </c>
      <c r="BP260" s="6">
        <v>440.57</v>
      </c>
      <c r="BQ260" s="6">
        <f t="shared" si="10"/>
        <v>2770.21</v>
      </c>
      <c r="BR260" s="6">
        <v>6481.71</v>
      </c>
    </row>
    <row r="261" spans="1:70" x14ac:dyDescent="0.25">
      <c r="A261" s="2"/>
      <c r="B261" s="2"/>
      <c r="C261" s="2"/>
      <c r="D261" s="2" t="s">
        <v>221</v>
      </c>
      <c r="E261" s="300">
        <v>1</v>
      </c>
      <c r="F261" s="298">
        <v>379.5</v>
      </c>
      <c r="G261" s="299">
        <f>ROUND(IF(F356=0, 0, F261/F356),5)</f>
        <v>2.0000000000000002E-5</v>
      </c>
      <c r="H261" s="298">
        <v>379.5</v>
      </c>
      <c r="I261" s="298">
        <v>79.09</v>
      </c>
      <c r="J261" s="298">
        <v>300.41000000000003</v>
      </c>
      <c r="K261" s="317">
        <v>0</v>
      </c>
      <c r="L261" s="317">
        <v>0</v>
      </c>
      <c r="M261" s="318">
        <f>ROUND(IF(L356=0, 0, L261/L356),5)</f>
        <v>0</v>
      </c>
      <c r="N261" s="317">
        <v>0</v>
      </c>
      <c r="O261" s="317">
        <v>0</v>
      </c>
      <c r="P261" s="317">
        <v>0</v>
      </c>
      <c r="Q261" s="336">
        <v>0</v>
      </c>
      <c r="R261" s="337">
        <v>0</v>
      </c>
      <c r="S261" s="338">
        <f>ROUND(IF(R356=0, 0, R261/R356),5)</f>
        <v>0</v>
      </c>
      <c r="T261" s="337">
        <v>0</v>
      </c>
      <c r="U261" s="337">
        <v>0</v>
      </c>
      <c r="V261" s="337">
        <v>0</v>
      </c>
      <c r="W261" s="358">
        <v>0</v>
      </c>
      <c r="X261" s="358">
        <v>0</v>
      </c>
      <c r="Y261" s="359">
        <f>ROUND(IF(X356=0, 0, X261/X356),5)</f>
        <v>0</v>
      </c>
      <c r="Z261" s="358">
        <v>0</v>
      </c>
      <c r="AA261" s="358">
        <v>0</v>
      </c>
      <c r="AB261" s="358">
        <v>0</v>
      </c>
      <c r="AC261" s="377">
        <v>0</v>
      </c>
      <c r="AD261" s="377">
        <v>0</v>
      </c>
      <c r="AE261" s="378">
        <f>ROUND(IF(AD356=0, 0, AD261/AD356),5)</f>
        <v>0</v>
      </c>
      <c r="AF261" s="377">
        <v>0</v>
      </c>
      <c r="AG261" s="377">
        <v>0</v>
      </c>
      <c r="AH261" s="377">
        <v>0</v>
      </c>
      <c r="AI261" s="396">
        <v>0</v>
      </c>
      <c r="AJ261" s="396">
        <v>0</v>
      </c>
      <c r="AK261" s="397">
        <f>ROUND(IF(AJ356=0, 0, AJ261/AJ356),5)</f>
        <v>0</v>
      </c>
      <c r="AL261" s="396">
        <v>0</v>
      </c>
      <c r="AM261" s="396">
        <v>0</v>
      </c>
      <c r="AN261" s="396">
        <v>0</v>
      </c>
      <c r="AO261" s="415">
        <v>0</v>
      </c>
      <c r="AP261" s="416">
        <v>0</v>
      </c>
      <c r="AQ261" s="417">
        <f>ROUND(IF(AP356=0, 0, AP261/AP356),5)</f>
        <v>0</v>
      </c>
      <c r="AR261" s="416">
        <v>0</v>
      </c>
      <c r="AS261" s="416">
        <v>0</v>
      </c>
      <c r="AT261" s="416">
        <v>0</v>
      </c>
      <c r="AU261" s="437">
        <v>0</v>
      </c>
      <c r="AV261" s="437">
        <v>0</v>
      </c>
      <c r="AW261" s="438">
        <f>ROUND(IF(AV356=0, 0, AV261/AV356),5)</f>
        <v>0</v>
      </c>
      <c r="AX261" s="437">
        <v>0</v>
      </c>
      <c r="AY261" s="437">
        <v>0</v>
      </c>
      <c r="AZ261" s="437">
        <v>0</v>
      </c>
      <c r="BA261" s="456">
        <v>0</v>
      </c>
      <c r="BB261" s="457">
        <v>0</v>
      </c>
      <c r="BC261" s="458">
        <f>ROUND(IF(BB356=0, 0, BB261/BB356),5)</f>
        <v>0</v>
      </c>
      <c r="BD261" s="457">
        <v>0</v>
      </c>
      <c r="BE261" s="457">
        <v>0</v>
      </c>
      <c r="BF261" s="457">
        <v>0</v>
      </c>
      <c r="BG261" s="478">
        <v>0</v>
      </c>
      <c r="BH261" s="478">
        <v>0</v>
      </c>
      <c r="BI261" s="479">
        <f>ROUND(IF(BH356=0, 0, BH261/BH356),5)</f>
        <v>0</v>
      </c>
      <c r="BJ261" s="478">
        <v>0</v>
      </c>
      <c r="BK261" s="478">
        <v>0</v>
      </c>
      <c r="BL261" s="478">
        <v>0</v>
      </c>
      <c r="BM261" s="6">
        <f t="shared" si="9"/>
        <v>1</v>
      </c>
      <c r="BN261" s="6">
        <f t="shared" si="9"/>
        <v>379.5</v>
      </c>
      <c r="BO261" s="8">
        <f>ROUND(IF(BN356=0, 0, BN261/BN356),5)</f>
        <v>0</v>
      </c>
      <c r="BP261" s="6">
        <v>379.5</v>
      </c>
      <c r="BQ261" s="6">
        <f t="shared" si="10"/>
        <v>79.09</v>
      </c>
      <c r="BR261" s="6">
        <v>300.41000000000003</v>
      </c>
    </row>
    <row r="262" spans="1:70" x14ac:dyDescent="0.25">
      <c r="A262" s="2"/>
      <c r="B262" s="2"/>
      <c r="C262" s="2"/>
      <c r="D262" s="2" t="s">
        <v>222</v>
      </c>
      <c r="E262" s="300">
        <v>4</v>
      </c>
      <c r="F262" s="298">
        <v>992.53</v>
      </c>
      <c r="G262" s="299">
        <f>ROUND(IF(F356=0, 0, F262/F356),5)</f>
        <v>6.0000000000000002E-5</v>
      </c>
      <c r="H262" s="298">
        <v>248.13</v>
      </c>
      <c r="I262" s="298">
        <v>0</v>
      </c>
      <c r="J262" s="298">
        <v>992.53</v>
      </c>
      <c r="K262" s="317">
        <v>0</v>
      </c>
      <c r="L262" s="317">
        <v>0</v>
      </c>
      <c r="M262" s="318">
        <f>ROUND(IF(L356=0, 0, L262/L356),5)</f>
        <v>0</v>
      </c>
      <c r="N262" s="317">
        <v>0</v>
      </c>
      <c r="O262" s="317">
        <v>0</v>
      </c>
      <c r="P262" s="317">
        <v>0</v>
      </c>
      <c r="Q262" s="336">
        <v>0</v>
      </c>
      <c r="R262" s="337">
        <v>0</v>
      </c>
      <c r="S262" s="338">
        <f>ROUND(IF(R356=0, 0, R262/R356),5)</f>
        <v>0</v>
      </c>
      <c r="T262" s="337">
        <v>0</v>
      </c>
      <c r="U262" s="337">
        <v>0</v>
      </c>
      <c r="V262" s="337">
        <v>0</v>
      </c>
      <c r="W262" s="358">
        <v>0</v>
      </c>
      <c r="X262" s="358">
        <v>0</v>
      </c>
      <c r="Y262" s="359">
        <f>ROUND(IF(X356=0, 0, X262/X356),5)</f>
        <v>0</v>
      </c>
      <c r="Z262" s="358">
        <v>0</v>
      </c>
      <c r="AA262" s="358">
        <v>0</v>
      </c>
      <c r="AB262" s="358">
        <v>0</v>
      </c>
      <c r="AC262" s="377">
        <v>0</v>
      </c>
      <c r="AD262" s="377">
        <v>0</v>
      </c>
      <c r="AE262" s="378">
        <f>ROUND(IF(AD356=0, 0, AD262/AD356),5)</f>
        <v>0</v>
      </c>
      <c r="AF262" s="377">
        <v>0</v>
      </c>
      <c r="AG262" s="377">
        <v>0</v>
      </c>
      <c r="AH262" s="377">
        <v>0</v>
      </c>
      <c r="AI262" s="396">
        <v>0</v>
      </c>
      <c r="AJ262" s="396">
        <v>0</v>
      </c>
      <c r="AK262" s="397">
        <f>ROUND(IF(AJ356=0, 0, AJ262/AJ356),5)</f>
        <v>0</v>
      </c>
      <c r="AL262" s="396">
        <v>0</v>
      </c>
      <c r="AM262" s="396">
        <v>0</v>
      </c>
      <c r="AN262" s="396">
        <v>0</v>
      </c>
      <c r="AO262" s="415">
        <v>0</v>
      </c>
      <c r="AP262" s="416">
        <v>0</v>
      </c>
      <c r="AQ262" s="417">
        <f>ROUND(IF(AP356=0, 0, AP262/AP356),5)</f>
        <v>0</v>
      </c>
      <c r="AR262" s="416">
        <v>0</v>
      </c>
      <c r="AS262" s="416">
        <v>0</v>
      </c>
      <c r="AT262" s="416">
        <v>0</v>
      </c>
      <c r="AU262" s="437">
        <v>0</v>
      </c>
      <c r="AV262" s="437">
        <v>0</v>
      </c>
      <c r="AW262" s="438">
        <f>ROUND(IF(AV356=0, 0, AV262/AV356),5)</f>
        <v>0</v>
      </c>
      <c r="AX262" s="437">
        <v>0</v>
      </c>
      <c r="AY262" s="437">
        <v>0</v>
      </c>
      <c r="AZ262" s="437">
        <v>0</v>
      </c>
      <c r="BA262" s="456">
        <v>0</v>
      </c>
      <c r="BB262" s="457">
        <v>0</v>
      </c>
      <c r="BC262" s="458">
        <f>ROUND(IF(BB356=0, 0, BB262/BB356),5)</f>
        <v>0</v>
      </c>
      <c r="BD262" s="457">
        <v>0</v>
      </c>
      <c r="BE262" s="457">
        <v>0</v>
      </c>
      <c r="BF262" s="457">
        <v>0</v>
      </c>
      <c r="BG262" s="478">
        <v>0</v>
      </c>
      <c r="BH262" s="478">
        <v>0</v>
      </c>
      <c r="BI262" s="479">
        <f>ROUND(IF(BH356=0, 0, BH262/BH356),5)</f>
        <v>0</v>
      </c>
      <c r="BJ262" s="478">
        <v>0</v>
      </c>
      <c r="BK262" s="478">
        <v>0</v>
      </c>
      <c r="BL262" s="478">
        <v>0</v>
      </c>
      <c r="BM262" s="6">
        <f t="shared" si="9"/>
        <v>4</v>
      </c>
      <c r="BN262" s="6">
        <f t="shared" si="9"/>
        <v>992.53</v>
      </c>
      <c r="BO262" s="8">
        <f>ROUND(IF(BN356=0, 0, BN262/BN356),5)</f>
        <v>1.0000000000000001E-5</v>
      </c>
      <c r="BP262" s="6">
        <v>248.13</v>
      </c>
      <c r="BQ262" s="6">
        <f t="shared" si="10"/>
        <v>0</v>
      </c>
      <c r="BR262" s="6">
        <v>992.53</v>
      </c>
    </row>
    <row r="263" spans="1:70" x14ac:dyDescent="0.25">
      <c r="A263" s="2"/>
      <c r="B263" s="2"/>
      <c r="C263" s="2"/>
      <c r="D263" s="2" t="s">
        <v>223</v>
      </c>
      <c r="E263" s="298">
        <v>0</v>
      </c>
      <c r="F263" s="298">
        <v>0</v>
      </c>
      <c r="G263" s="299">
        <f>ROUND(IF(F356=0, 0, F263/F356),5)</f>
        <v>0</v>
      </c>
      <c r="H263" s="298">
        <v>0</v>
      </c>
      <c r="I263" s="298">
        <v>0</v>
      </c>
      <c r="J263" s="298">
        <v>0</v>
      </c>
      <c r="K263" s="317">
        <v>0</v>
      </c>
      <c r="L263" s="317">
        <v>0</v>
      </c>
      <c r="M263" s="318">
        <f>ROUND(IF(L356=0, 0, L263/L356),5)</f>
        <v>0</v>
      </c>
      <c r="N263" s="317">
        <v>0</v>
      </c>
      <c r="O263" s="317">
        <v>0</v>
      </c>
      <c r="P263" s="317">
        <v>0</v>
      </c>
      <c r="Q263" s="336">
        <v>0</v>
      </c>
      <c r="R263" s="337">
        <v>0</v>
      </c>
      <c r="S263" s="338">
        <f>ROUND(IF(R356=0, 0, R263/R356),5)</f>
        <v>0</v>
      </c>
      <c r="T263" s="337">
        <v>0</v>
      </c>
      <c r="U263" s="337">
        <v>0</v>
      </c>
      <c r="V263" s="337">
        <v>0</v>
      </c>
      <c r="W263" s="360">
        <v>4</v>
      </c>
      <c r="X263" s="358">
        <v>2759.14</v>
      </c>
      <c r="Y263" s="359">
        <f>ROUND(IF(X356=0, 0, X263/X356),5)</f>
        <v>1.6000000000000001E-4</v>
      </c>
      <c r="Z263" s="358">
        <v>689.79</v>
      </c>
      <c r="AA263" s="358">
        <v>1400</v>
      </c>
      <c r="AB263" s="358">
        <v>1359.14</v>
      </c>
      <c r="AC263" s="379">
        <v>6</v>
      </c>
      <c r="AD263" s="377">
        <v>4151.3500000000004</v>
      </c>
      <c r="AE263" s="378">
        <f>ROUND(IF(AD356=0, 0, AD263/AD356),5)</f>
        <v>2.5999999999999998E-4</v>
      </c>
      <c r="AF263" s="377">
        <v>691.89</v>
      </c>
      <c r="AG263" s="377">
        <v>2338.6999999999998</v>
      </c>
      <c r="AH263" s="377">
        <v>1812.65</v>
      </c>
      <c r="AI263" s="396">
        <v>0</v>
      </c>
      <c r="AJ263" s="396">
        <v>0</v>
      </c>
      <c r="AK263" s="397">
        <f>ROUND(IF(AJ356=0, 0, AJ263/AJ356),5)</f>
        <v>0</v>
      </c>
      <c r="AL263" s="396">
        <v>0</v>
      </c>
      <c r="AM263" s="396">
        <v>112.87</v>
      </c>
      <c r="AN263" s="396">
        <v>-112.87</v>
      </c>
      <c r="AO263" s="415">
        <v>17</v>
      </c>
      <c r="AP263" s="416">
        <v>11834.85</v>
      </c>
      <c r="AQ263" s="417">
        <f>ROUND(IF(AP356=0, 0, AP263/AP356),5)</f>
        <v>5.9000000000000003E-4</v>
      </c>
      <c r="AR263" s="416">
        <v>696.17</v>
      </c>
      <c r="AS263" s="416">
        <v>11485.67</v>
      </c>
      <c r="AT263" s="416">
        <v>349.18</v>
      </c>
      <c r="AU263" s="439">
        <v>15</v>
      </c>
      <c r="AV263" s="437">
        <v>10343.27</v>
      </c>
      <c r="AW263" s="438">
        <f>ROUND(IF(AV356=0, 0, AV263/AV356),5)</f>
        <v>5.6999999999999998E-4</v>
      </c>
      <c r="AX263" s="437">
        <v>689.55</v>
      </c>
      <c r="AY263" s="437">
        <v>9873.09</v>
      </c>
      <c r="AZ263" s="437">
        <v>470.18</v>
      </c>
      <c r="BA263" s="456">
        <v>16</v>
      </c>
      <c r="BB263" s="457">
        <v>11017.1</v>
      </c>
      <c r="BC263" s="458">
        <f>ROUND(IF(BB356=0, 0, BB263/BB356),5)</f>
        <v>7.7999999999999999E-4</v>
      </c>
      <c r="BD263" s="457">
        <v>688.57</v>
      </c>
      <c r="BE263" s="457">
        <v>10531.29</v>
      </c>
      <c r="BF263" s="457">
        <v>485.81</v>
      </c>
      <c r="BG263" s="480">
        <v>6</v>
      </c>
      <c r="BH263" s="478">
        <v>4178.58</v>
      </c>
      <c r="BI263" s="479">
        <f>ROUND(IF(BH356=0, 0, BH263/BH356),5)</f>
        <v>4.4999999999999999E-4</v>
      </c>
      <c r="BJ263" s="478">
        <v>696.43</v>
      </c>
      <c r="BK263" s="478">
        <v>3949.24</v>
      </c>
      <c r="BL263" s="478">
        <v>229.34</v>
      </c>
      <c r="BM263" s="6">
        <f t="shared" si="9"/>
        <v>64</v>
      </c>
      <c r="BN263" s="6">
        <f t="shared" si="9"/>
        <v>44284.29</v>
      </c>
      <c r="BO263" s="8">
        <f>ROUND(IF(BN356=0, 0, BN263/BN356),5)</f>
        <v>2.7E-4</v>
      </c>
      <c r="BP263" s="6">
        <v>691.94</v>
      </c>
      <c r="BQ263" s="6">
        <f t="shared" si="10"/>
        <v>39690.86</v>
      </c>
      <c r="BR263" s="6">
        <v>4593.43</v>
      </c>
    </row>
    <row r="264" spans="1:70" x14ac:dyDescent="0.25">
      <c r="A264" s="2"/>
      <c r="B264" s="2"/>
      <c r="C264" s="2"/>
      <c r="D264" s="2" t="s">
        <v>224</v>
      </c>
      <c r="E264" s="300">
        <v>9</v>
      </c>
      <c r="F264" s="298">
        <v>3399</v>
      </c>
      <c r="G264" s="299">
        <f>ROUND(IF(F356=0, 0, F264/F356),5)</f>
        <v>2.0000000000000001E-4</v>
      </c>
      <c r="H264" s="298">
        <v>377.67</v>
      </c>
      <c r="I264" s="298">
        <v>2245.0300000000002</v>
      </c>
      <c r="J264" s="298">
        <v>1153.97</v>
      </c>
      <c r="K264" s="317">
        <v>0</v>
      </c>
      <c r="L264" s="317">
        <v>0</v>
      </c>
      <c r="M264" s="318">
        <f>ROUND(IF(L356=0, 0, L264/L356),5)</f>
        <v>0</v>
      </c>
      <c r="N264" s="317">
        <v>0</v>
      </c>
      <c r="O264" s="317">
        <v>3802.62</v>
      </c>
      <c r="P264" s="317">
        <v>-3802.62</v>
      </c>
      <c r="Q264" s="336">
        <v>8</v>
      </c>
      <c r="R264" s="337">
        <v>5501.06</v>
      </c>
      <c r="S264" s="338">
        <f>ROUND(IF(R356=0, 0, R264/R356),5)</f>
        <v>2.7E-4</v>
      </c>
      <c r="T264" s="337">
        <v>687.63</v>
      </c>
      <c r="U264" s="337">
        <v>6256.7</v>
      </c>
      <c r="V264" s="337">
        <v>-755.64</v>
      </c>
      <c r="W264" s="358">
        <v>0</v>
      </c>
      <c r="X264" s="358">
        <v>0</v>
      </c>
      <c r="Y264" s="359">
        <f>ROUND(IF(X356=0, 0, X264/X356),5)</f>
        <v>0</v>
      </c>
      <c r="Z264" s="358">
        <v>0</v>
      </c>
      <c r="AA264" s="358">
        <v>0</v>
      </c>
      <c r="AB264" s="358">
        <v>0</v>
      </c>
      <c r="AC264" s="377">
        <v>0</v>
      </c>
      <c r="AD264" s="377">
        <v>0</v>
      </c>
      <c r="AE264" s="378">
        <f>ROUND(IF(AD356=0, 0, AD264/AD356),5)</f>
        <v>0</v>
      </c>
      <c r="AF264" s="377">
        <v>0</v>
      </c>
      <c r="AG264" s="377">
        <v>0</v>
      </c>
      <c r="AH264" s="377">
        <v>0</v>
      </c>
      <c r="AI264" s="396">
        <v>0</v>
      </c>
      <c r="AJ264" s="396">
        <v>0</v>
      </c>
      <c r="AK264" s="397">
        <f>ROUND(IF(AJ356=0, 0, AJ264/AJ356),5)</f>
        <v>0</v>
      </c>
      <c r="AL264" s="396">
        <v>0</v>
      </c>
      <c r="AM264" s="396">
        <v>0</v>
      </c>
      <c r="AN264" s="396">
        <v>0</v>
      </c>
      <c r="AO264" s="415">
        <v>1</v>
      </c>
      <c r="AP264" s="416">
        <v>691.33</v>
      </c>
      <c r="AQ264" s="417">
        <f>ROUND(IF(AP356=0, 0, AP264/AP356),5)</f>
        <v>3.0000000000000001E-5</v>
      </c>
      <c r="AR264" s="416">
        <v>691.33</v>
      </c>
      <c r="AS264" s="416">
        <v>684.12</v>
      </c>
      <c r="AT264" s="416">
        <v>7.21</v>
      </c>
      <c r="AU264" s="439">
        <v>54</v>
      </c>
      <c r="AV264" s="437">
        <v>31567.75</v>
      </c>
      <c r="AW264" s="438">
        <f>ROUND(IF(AV356=0, 0, AV264/AV356),5)</f>
        <v>1.75E-3</v>
      </c>
      <c r="AX264" s="437">
        <v>584.59</v>
      </c>
      <c r="AY264" s="437">
        <v>36942.36</v>
      </c>
      <c r="AZ264" s="437">
        <v>-5374.61</v>
      </c>
      <c r="BA264" s="456">
        <v>20</v>
      </c>
      <c r="BB264" s="457">
        <v>13845.87</v>
      </c>
      <c r="BC264" s="458">
        <f>ROUND(IF(BB356=0, 0, BB264/BB356),5)</f>
        <v>9.7999999999999997E-4</v>
      </c>
      <c r="BD264" s="457">
        <v>692.29</v>
      </c>
      <c r="BE264" s="457">
        <v>13682.36</v>
      </c>
      <c r="BF264" s="457">
        <v>163.51</v>
      </c>
      <c r="BG264" s="480">
        <v>0</v>
      </c>
      <c r="BH264" s="478">
        <v>0</v>
      </c>
      <c r="BI264" s="479">
        <f>ROUND(IF(BH356=0, 0, BH264/BH356),5)</f>
        <v>0</v>
      </c>
      <c r="BJ264" s="478">
        <v>0</v>
      </c>
      <c r="BK264" s="478">
        <v>0</v>
      </c>
      <c r="BL264" s="478">
        <v>0</v>
      </c>
      <c r="BM264" s="6">
        <f t="shared" si="9"/>
        <v>92</v>
      </c>
      <c r="BN264" s="6">
        <f t="shared" si="9"/>
        <v>55005.01</v>
      </c>
      <c r="BO264" s="8">
        <f>ROUND(IF(BN356=0, 0, BN264/BN356),5)</f>
        <v>3.4000000000000002E-4</v>
      </c>
      <c r="BP264" s="6">
        <v>597.88</v>
      </c>
      <c r="BQ264" s="6">
        <f t="shared" si="10"/>
        <v>63613.19</v>
      </c>
      <c r="BR264" s="6">
        <v>-8608.18</v>
      </c>
    </row>
    <row r="265" spans="1:70" x14ac:dyDescent="0.25">
      <c r="A265" s="2"/>
      <c r="B265" s="2"/>
      <c r="C265" s="2"/>
      <c r="D265" s="2" t="s">
        <v>225</v>
      </c>
      <c r="E265" s="300">
        <v>10</v>
      </c>
      <c r="F265" s="298">
        <v>3500</v>
      </c>
      <c r="G265" s="299">
        <f>ROUND(IF(F356=0, 0, F265/F356),5)</f>
        <v>2.0000000000000001E-4</v>
      </c>
      <c r="H265" s="298">
        <v>350</v>
      </c>
      <c r="I265" s="298">
        <v>1825</v>
      </c>
      <c r="J265" s="298">
        <v>1675</v>
      </c>
      <c r="K265" s="317">
        <v>0</v>
      </c>
      <c r="L265" s="317">
        <v>0</v>
      </c>
      <c r="M265" s="318">
        <f>ROUND(IF(L356=0, 0, L265/L356),5)</f>
        <v>0</v>
      </c>
      <c r="N265" s="317">
        <v>0</v>
      </c>
      <c r="O265" s="317">
        <v>361.46</v>
      </c>
      <c r="P265" s="317">
        <v>-361.46</v>
      </c>
      <c r="Q265" s="336">
        <v>3</v>
      </c>
      <c r="R265" s="337">
        <v>1686.92</v>
      </c>
      <c r="S265" s="338">
        <f>ROUND(IF(R356=0, 0, R265/R356),5)</f>
        <v>8.0000000000000007E-5</v>
      </c>
      <c r="T265" s="337">
        <v>562.30999999999995</v>
      </c>
      <c r="U265" s="337">
        <v>900</v>
      </c>
      <c r="V265" s="337">
        <v>786.92</v>
      </c>
      <c r="W265" s="360">
        <v>6</v>
      </c>
      <c r="X265" s="358">
        <v>3387.02</v>
      </c>
      <c r="Y265" s="359">
        <f>ROUND(IF(X356=0, 0, X265/X356),5)</f>
        <v>1.9000000000000001E-4</v>
      </c>
      <c r="Z265" s="358">
        <v>564.5</v>
      </c>
      <c r="AA265" s="358">
        <v>1800</v>
      </c>
      <c r="AB265" s="358">
        <v>1587.02</v>
      </c>
      <c r="AC265" s="379">
        <v>3</v>
      </c>
      <c r="AD265" s="377">
        <v>1695.54</v>
      </c>
      <c r="AE265" s="378">
        <f>ROUND(IF(AD356=0, 0, AD265/AD356),5)</f>
        <v>1E-4</v>
      </c>
      <c r="AF265" s="377">
        <v>565.17999999999995</v>
      </c>
      <c r="AG265" s="377">
        <v>900</v>
      </c>
      <c r="AH265" s="377">
        <v>795.54</v>
      </c>
      <c r="AI265" s="396">
        <v>0</v>
      </c>
      <c r="AJ265" s="396">
        <v>0</v>
      </c>
      <c r="AK265" s="397">
        <f>ROUND(IF(AJ356=0, 0, AJ265/AJ356),5)</f>
        <v>0</v>
      </c>
      <c r="AL265" s="396">
        <v>0</v>
      </c>
      <c r="AM265" s="396">
        <v>0</v>
      </c>
      <c r="AN265" s="396">
        <v>0</v>
      </c>
      <c r="AO265" s="415">
        <v>3</v>
      </c>
      <c r="AP265" s="416">
        <v>1699.26</v>
      </c>
      <c r="AQ265" s="417">
        <f>ROUND(IF(AP356=0, 0, AP265/AP356),5)</f>
        <v>8.0000000000000007E-5</v>
      </c>
      <c r="AR265" s="416">
        <v>566.41999999999996</v>
      </c>
      <c r="AS265" s="416">
        <v>900</v>
      </c>
      <c r="AT265" s="416">
        <v>799.26</v>
      </c>
      <c r="AU265" s="439">
        <v>11</v>
      </c>
      <c r="AV265" s="437">
        <v>6207.89</v>
      </c>
      <c r="AW265" s="438">
        <f>ROUND(IF(AV356=0, 0, AV265/AV356),5)</f>
        <v>3.4000000000000002E-4</v>
      </c>
      <c r="AX265" s="437">
        <v>564.35</v>
      </c>
      <c r="AY265" s="437">
        <v>3300</v>
      </c>
      <c r="AZ265" s="437">
        <v>2907.89</v>
      </c>
      <c r="BA265" s="456">
        <v>6</v>
      </c>
      <c r="BB265" s="457">
        <v>3386.11</v>
      </c>
      <c r="BC265" s="458">
        <f>ROUND(IF(BB356=0, 0, BB265/BB356),5)</f>
        <v>2.4000000000000001E-4</v>
      </c>
      <c r="BD265" s="457">
        <v>564.35</v>
      </c>
      <c r="BE265" s="457">
        <v>1800</v>
      </c>
      <c r="BF265" s="457">
        <v>1586.11</v>
      </c>
      <c r="BG265" s="480">
        <v>11</v>
      </c>
      <c r="BH265" s="478">
        <v>6269.37</v>
      </c>
      <c r="BI265" s="479">
        <f>ROUND(IF(BH356=0, 0, BH265/BH356),5)</f>
        <v>6.7000000000000002E-4</v>
      </c>
      <c r="BJ265" s="478">
        <v>569.94000000000005</v>
      </c>
      <c r="BK265" s="478">
        <v>3300</v>
      </c>
      <c r="BL265" s="478">
        <v>2969.37</v>
      </c>
      <c r="BM265" s="6">
        <f t="shared" si="9"/>
        <v>53</v>
      </c>
      <c r="BN265" s="6">
        <f t="shared" si="9"/>
        <v>27832.11</v>
      </c>
      <c r="BO265" s="8">
        <f>ROUND(IF(BN356=0, 0, BN265/BN356),5)</f>
        <v>1.7000000000000001E-4</v>
      </c>
      <c r="BP265" s="6">
        <v>525.13</v>
      </c>
      <c r="BQ265" s="6">
        <f t="shared" si="10"/>
        <v>15086.46</v>
      </c>
      <c r="BR265" s="6">
        <v>12745.65</v>
      </c>
    </row>
    <row r="266" spans="1:70" x14ac:dyDescent="0.25">
      <c r="A266" s="2"/>
      <c r="B266" s="2"/>
      <c r="C266" s="2"/>
      <c r="D266" s="2" t="s">
        <v>554</v>
      </c>
      <c r="E266" s="298">
        <v>0</v>
      </c>
      <c r="F266" s="298">
        <v>0</v>
      </c>
      <c r="G266" s="299">
        <f>ROUND(IF(F356=0, 0, F266/F356),5)</f>
        <v>0</v>
      </c>
      <c r="H266" s="298">
        <v>0</v>
      </c>
      <c r="I266" s="298">
        <v>0</v>
      </c>
      <c r="J266" s="298">
        <v>0</v>
      </c>
      <c r="K266" s="317">
        <v>0</v>
      </c>
      <c r="L266" s="317">
        <v>0</v>
      </c>
      <c r="M266" s="318">
        <f>ROUND(IF(L356=0, 0, L266/L356),5)</f>
        <v>0</v>
      </c>
      <c r="N266" s="317">
        <v>0</v>
      </c>
      <c r="O266" s="317">
        <v>0</v>
      </c>
      <c r="P266" s="317">
        <v>0</v>
      </c>
      <c r="Q266" s="336">
        <v>0</v>
      </c>
      <c r="R266" s="337">
        <v>0</v>
      </c>
      <c r="S266" s="338">
        <f>ROUND(IF(R356=0, 0, R266/R356),5)</f>
        <v>0</v>
      </c>
      <c r="T266" s="337">
        <v>0</v>
      </c>
      <c r="U266" s="337">
        <v>0</v>
      </c>
      <c r="V266" s="337">
        <v>0</v>
      </c>
      <c r="W266" s="358">
        <v>0</v>
      </c>
      <c r="X266" s="358">
        <v>0</v>
      </c>
      <c r="Y266" s="359">
        <f>ROUND(IF(X356=0, 0, X266/X356),5)</f>
        <v>0</v>
      </c>
      <c r="Z266" s="358">
        <v>0</v>
      </c>
      <c r="AA266" s="358">
        <v>0</v>
      </c>
      <c r="AB266" s="358">
        <v>0</v>
      </c>
      <c r="AC266" s="377">
        <v>0</v>
      </c>
      <c r="AD266" s="377">
        <v>0</v>
      </c>
      <c r="AE266" s="378">
        <f>ROUND(IF(AD356=0, 0, AD266/AD356),5)</f>
        <v>0</v>
      </c>
      <c r="AF266" s="377">
        <v>0</v>
      </c>
      <c r="AG266" s="377">
        <v>0</v>
      </c>
      <c r="AH266" s="377">
        <v>0</v>
      </c>
      <c r="AI266" s="396">
        <v>0</v>
      </c>
      <c r="AJ266" s="396">
        <v>0</v>
      </c>
      <c r="AK266" s="397">
        <f>ROUND(IF(AJ356=0, 0, AJ266/AJ356),5)</f>
        <v>0</v>
      </c>
      <c r="AL266" s="396">
        <v>0</v>
      </c>
      <c r="AM266" s="396">
        <v>0</v>
      </c>
      <c r="AN266" s="396">
        <v>0</v>
      </c>
      <c r="AO266" s="415">
        <v>0</v>
      </c>
      <c r="AP266" s="416">
        <v>0</v>
      </c>
      <c r="AQ266" s="417">
        <f>ROUND(IF(AP356=0, 0, AP266/AP356),5)</f>
        <v>0</v>
      </c>
      <c r="AR266" s="416">
        <v>0</v>
      </c>
      <c r="AS266" s="416">
        <v>0</v>
      </c>
      <c r="AT266" s="416">
        <v>0</v>
      </c>
      <c r="AU266" s="437">
        <v>0</v>
      </c>
      <c r="AV266" s="437">
        <v>0</v>
      </c>
      <c r="AW266" s="438">
        <f>ROUND(IF(AV356=0, 0, AV266/AV356),5)</f>
        <v>0</v>
      </c>
      <c r="AX266" s="437">
        <v>0</v>
      </c>
      <c r="AY266" s="437">
        <v>0</v>
      </c>
      <c r="AZ266" s="437">
        <v>0</v>
      </c>
      <c r="BA266" s="456">
        <v>17</v>
      </c>
      <c r="BB266" s="457">
        <v>4163.2299999999996</v>
      </c>
      <c r="BC266" s="458">
        <f>ROUND(IF(BB356=0, 0, BB266/BB356),5)</f>
        <v>2.9999999999999997E-4</v>
      </c>
      <c r="BD266" s="457">
        <v>244.9</v>
      </c>
      <c r="BE266" s="457">
        <v>0</v>
      </c>
      <c r="BF266" s="457">
        <v>4163.2299999999996</v>
      </c>
      <c r="BG266" s="480">
        <v>49</v>
      </c>
      <c r="BH266" s="478">
        <v>7194.52</v>
      </c>
      <c r="BI266" s="479">
        <f>ROUND(IF(BH356=0, 0, BH266/BH356),5)</f>
        <v>7.6999999999999996E-4</v>
      </c>
      <c r="BJ266" s="478">
        <v>146.83000000000001</v>
      </c>
      <c r="BK266" s="478">
        <v>0</v>
      </c>
      <c r="BL266" s="478">
        <v>7194.52</v>
      </c>
      <c r="BM266" s="6">
        <f t="shared" si="9"/>
        <v>66</v>
      </c>
      <c r="BN266" s="6">
        <f t="shared" si="9"/>
        <v>11357.75</v>
      </c>
      <c r="BO266" s="8">
        <f>ROUND(IF(BN356=0, 0, BN266/BN356),5)</f>
        <v>6.9999999999999994E-5</v>
      </c>
      <c r="BP266" s="6">
        <v>172.09</v>
      </c>
      <c r="BQ266" s="6">
        <f t="shared" si="10"/>
        <v>0</v>
      </c>
      <c r="BR266" s="6">
        <v>11357.75</v>
      </c>
    </row>
    <row r="267" spans="1:70" x14ac:dyDescent="0.25">
      <c r="A267" s="2"/>
      <c r="B267" s="2"/>
      <c r="C267" s="2"/>
      <c r="D267" s="2" t="s">
        <v>226</v>
      </c>
      <c r="E267" s="298">
        <v>0</v>
      </c>
      <c r="F267" s="298">
        <v>0</v>
      </c>
      <c r="G267" s="299">
        <f>ROUND(IF(F356=0, 0, F267/F356),5)</f>
        <v>0</v>
      </c>
      <c r="H267" s="298">
        <v>0</v>
      </c>
      <c r="I267" s="298">
        <v>0</v>
      </c>
      <c r="J267" s="298">
        <v>0</v>
      </c>
      <c r="K267" s="319">
        <v>21</v>
      </c>
      <c r="L267" s="317">
        <v>14350.85</v>
      </c>
      <c r="M267" s="318">
        <f>ROUND(IF(L356=0, 0, L267/L356),5)</f>
        <v>1.3699999999999999E-3</v>
      </c>
      <c r="N267" s="317">
        <v>683.37</v>
      </c>
      <c r="O267" s="317">
        <v>16050.05</v>
      </c>
      <c r="P267" s="317">
        <v>-1699.2</v>
      </c>
      <c r="Q267" s="336">
        <v>0</v>
      </c>
      <c r="R267" s="337">
        <v>0</v>
      </c>
      <c r="S267" s="338">
        <f>ROUND(IF(R356=0, 0, R267/R356),5)</f>
        <v>0</v>
      </c>
      <c r="T267" s="337">
        <v>0</v>
      </c>
      <c r="U267" s="337">
        <v>0</v>
      </c>
      <c r="V267" s="337">
        <v>0</v>
      </c>
      <c r="W267" s="360">
        <v>31</v>
      </c>
      <c r="X267" s="358">
        <v>21383.34</v>
      </c>
      <c r="Y267" s="359">
        <f>ROUND(IF(X356=0, 0, X267/X356),5)</f>
        <v>1.2199999999999999E-3</v>
      </c>
      <c r="Z267" s="358">
        <v>689.79</v>
      </c>
      <c r="AA267" s="358">
        <v>19135.38</v>
      </c>
      <c r="AB267" s="358">
        <v>2247.96</v>
      </c>
      <c r="AC267" s="379">
        <v>98</v>
      </c>
      <c r="AD267" s="377">
        <v>67704.25</v>
      </c>
      <c r="AE267" s="378">
        <f>ROUND(IF(AD356=0, 0, AD267/AD356),5)</f>
        <v>4.1799999999999997E-3</v>
      </c>
      <c r="AF267" s="377">
        <v>690.86</v>
      </c>
      <c r="AG267" s="377">
        <v>80251.94</v>
      </c>
      <c r="AH267" s="377">
        <v>-12547.69</v>
      </c>
      <c r="AI267" s="398">
        <v>20</v>
      </c>
      <c r="AJ267" s="396">
        <v>13968.86</v>
      </c>
      <c r="AK267" s="397">
        <f>ROUND(IF(AJ356=0, 0, AJ267/AJ356),5)</f>
        <v>7.5000000000000002E-4</v>
      </c>
      <c r="AL267" s="396">
        <v>698.44</v>
      </c>
      <c r="AM267" s="396">
        <v>13268.76</v>
      </c>
      <c r="AN267" s="396">
        <v>700.1</v>
      </c>
      <c r="AO267" s="415">
        <v>0</v>
      </c>
      <c r="AP267" s="416">
        <v>0</v>
      </c>
      <c r="AQ267" s="417">
        <f>ROUND(IF(AP356=0, 0, AP267/AP356),5)</f>
        <v>0</v>
      </c>
      <c r="AR267" s="416">
        <v>0</v>
      </c>
      <c r="AS267" s="416">
        <v>0</v>
      </c>
      <c r="AT267" s="416">
        <v>0</v>
      </c>
      <c r="AU267" s="439">
        <v>38</v>
      </c>
      <c r="AV267" s="437">
        <v>26216.05</v>
      </c>
      <c r="AW267" s="438">
        <f>ROUND(IF(AV356=0, 0, AV267/AV356),5)</f>
        <v>1.4499999999999999E-3</v>
      </c>
      <c r="AX267" s="437">
        <v>689.9</v>
      </c>
      <c r="AY267" s="437">
        <v>25210.63</v>
      </c>
      <c r="AZ267" s="437">
        <v>1005.42</v>
      </c>
      <c r="BA267" s="456">
        <v>0</v>
      </c>
      <c r="BB267" s="457">
        <v>0</v>
      </c>
      <c r="BC267" s="458">
        <f>ROUND(IF(BB356=0, 0, BB267/BB356),5)</f>
        <v>0</v>
      </c>
      <c r="BD267" s="457">
        <v>0</v>
      </c>
      <c r="BE267" s="457">
        <v>0</v>
      </c>
      <c r="BF267" s="457">
        <v>0</v>
      </c>
      <c r="BG267" s="478">
        <v>0</v>
      </c>
      <c r="BH267" s="478">
        <v>0</v>
      </c>
      <c r="BI267" s="479">
        <f>ROUND(IF(BH356=0, 0, BH267/BH356),5)</f>
        <v>0</v>
      </c>
      <c r="BJ267" s="478">
        <v>0</v>
      </c>
      <c r="BK267" s="478">
        <v>0</v>
      </c>
      <c r="BL267" s="478">
        <v>0</v>
      </c>
      <c r="BM267" s="6">
        <f t="shared" ref="BM267:BN330" si="11">ROUND(E267+K267+Q267+W267+AC267+AI267+AO267+AU267+BA267+BG267,5)</f>
        <v>208</v>
      </c>
      <c r="BN267" s="6">
        <f t="shared" si="11"/>
        <v>143623.35</v>
      </c>
      <c r="BO267" s="8">
        <f>ROUND(IF(BN356=0, 0, BN267/BN356),5)</f>
        <v>8.8999999999999995E-4</v>
      </c>
      <c r="BP267" s="6">
        <v>690.5</v>
      </c>
      <c r="BQ267" s="6">
        <f t="shared" ref="BQ267:BQ330" si="12">ROUND(I267+O267+U267+AA267+AG267+AM267+AS267+AY267+BE267+BK267,5)</f>
        <v>153916.76</v>
      </c>
      <c r="BR267" s="6">
        <v>-10293.41</v>
      </c>
    </row>
    <row r="268" spans="1:70" x14ac:dyDescent="0.25">
      <c r="A268" s="2"/>
      <c r="B268" s="2"/>
      <c r="C268" s="2"/>
      <c r="D268" s="2" t="s">
        <v>227</v>
      </c>
      <c r="E268" s="300">
        <v>6</v>
      </c>
      <c r="F268" s="298">
        <v>1865.37</v>
      </c>
      <c r="G268" s="299">
        <f>ROUND(IF(F356=0, 0, F268/F356),5)</f>
        <v>1.1E-4</v>
      </c>
      <c r="H268" s="298">
        <v>310.89999999999998</v>
      </c>
      <c r="I268" s="298">
        <v>900</v>
      </c>
      <c r="J268" s="298">
        <v>965.37</v>
      </c>
      <c r="K268" s="317">
        <v>0</v>
      </c>
      <c r="L268" s="317">
        <v>0</v>
      </c>
      <c r="M268" s="318">
        <f>ROUND(IF(L356=0, 0, L268/L356),5)</f>
        <v>0</v>
      </c>
      <c r="N268" s="317">
        <v>0</v>
      </c>
      <c r="O268" s="317">
        <v>0</v>
      </c>
      <c r="P268" s="317">
        <v>0</v>
      </c>
      <c r="Q268" s="336">
        <v>0</v>
      </c>
      <c r="R268" s="337">
        <v>0</v>
      </c>
      <c r="S268" s="338">
        <f>ROUND(IF(R356=0, 0, R268/R356),5)</f>
        <v>0</v>
      </c>
      <c r="T268" s="337">
        <v>0</v>
      </c>
      <c r="U268" s="337">
        <v>0</v>
      </c>
      <c r="V268" s="337">
        <v>0</v>
      </c>
      <c r="W268" s="358">
        <v>0</v>
      </c>
      <c r="X268" s="358">
        <v>0</v>
      </c>
      <c r="Y268" s="359">
        <f>ROUND(IF(X356=0, 0, X268/X356),5)</f>
        <v>0</v>
      </c>
      <c r="Z268" s="358">
        <v>0</v>
      </c>
      <c r="AA268" s="358">
        <v>0</v>
      </c>
      <c r="AB268" s="358">
        <v>0</v>
      </c>
      <c r="AC268" s="377">
        <v>0</v>
      </c>
      <c r="AD268" s="377">
        <v>0</v>
      </c>
      <c r="AE268" s="378">
        <f>ROUND(IF(AD356=0, 0, AD268/AD356),5)</f>
        <v>0</v>
      </c>
      <c r="AF268" s="377">
        <v>0</v>
      </c>
      <c r="AG268" s="377">
        <v>0</v>
      </c>
      <c r="AH268" s="377">
        <v>0</v>
      </c>
      <c r="AI268" s="396">
        <v>0</v>
      </c>
      <c r="AJ268" s="396">
        <v>0</v>
      </c>
      <c r="AK268" s="397">
        <f>ROUND(IF(AJ356=0, 0, AJ268/AJ356),5)</f>
        <v>0</v>
      </c>
      <c r="AL268" s="396">
        <v>0</v>
      </c>
      <c r="AM268" s="396">
        <v>0</v>
      </c>
      <c r="AN268" s="396">
        <v>0</v>
      </c>
      <c r="AO268" s="415">
        <v>0</v>
      </c>
      <c r="AP268" s="416">
        <v>0</v>
      </c>
      <c r="AQ268" s="417">
        <f>ROUND(IF(AP356=0, 0, AP268/AP356),5)</f>
        <v>0</v>
      </c>
      <c r="AR268" s="416">
        <v>0</v>
      </c>
      <c r="AS268" s="416">
        <v>0</v>
      </c>
      <c r="AT268" s="416">
        <v>0</v>
      </c>
      <c r="AU268" s="437">
        <v>0</v>
      </c>
      <c r="AV268" s="437">
        <v>0</v>
      </c>
      <c r="AW268" s="438">
        <f>ROUND(IF(AV356=0, 0, AV268/AV356),5)</f>
        <v>0</v>
      </c>
      <c r="AX268" s="437">
        <v>0</v>
      </c>
      <c r="AY268" s="437">
        <v>0</v>
      </c>
      <c r="AZ268" s="437">
        <v>0</v>
      </c>
      <c r="BA268" s="456">
        <v>0</v>
      </c>
      <c r="BB268" s="457">
        <v>0</v>
      </c>
      <c r="BC268" s="458">
        <f>ROUND(IF(BB356=0, 0, BB268/BB356),5)</f>
        <v>0</v>
      </c>
      <c r="BD268" s="457">
        <v>0</v>
      </c>
      <c r="BE268" s="457">
        <v>0</v>
      </c>
      <c r="BF268" s="457">
        <v>0</v>
      </c>
      <c r="BG268" s="478">
        <v>0</v>
      </c>
      <c r="BH268" s="478">
        <v>0</v>
      </c>
      <c r="BI268" s="479">
        <f>ROUND(IF(BH356=0, 0, BH268/BH356),5)</f>
        <v>0</v>
      </c>
      <c r="BJ268" s="478">
        <v>0</v>
      </c>
      <c r="BK268" s="478">
        <v>0</v>
      </c>
      <c r="BL268" s="478">
        <v>0</v>
      </c>
      <c r="BM268" s="6">
        <f t="shared" si="11"/>
        <v>6</v>
      </c>
      <c r="BN268" s="6">
        <f t="shared" si="11"/>
        <v>1865.37</v>
      </c>
      <c r="BO268" s="8">
        <f>ROUND(IF(BN356=0, 0, BN268/BN356),5)</f>
        <v>1.0000000000000001E-5</v>
      </c>
      <c r="BP268" s="6">
        <v>310.89999999999998</v>
      </c>
      <c r="BQ268" s="6">
        <f t="shared" si="12"/>
        <v>900</v>
      </c>
      <c r="BR268" s="6">
        <v>965.37</v>
      </c>
    </row>
    <row r="269" spans="1:70" x14ac:dyDescent="0.25">
      <c r="A269" s="2"/>
      <c r="B269" s="2"/>
      <c r="C269" s="2"/>
      <c r="D269" s="2" t="s">
        <v>228</v>
      </c>
      <c r="E269" s="298">
        <v>0</v>
      </c>
      <c r="F269" s="298">
        <v>0</v>
      </c>
      <c r="G269" s="299">
        <f>ROUND(IF(F356=0, 0, F269/F356),5)</f>
        <v>0</v>
      </c>
      <c r="H269" s="298">
        <v>0</v>
      </c>
      <c r="I269" s="298">
        <v>0</v>
      </c>
      <c r="J269" s="298">
        <v>0</v>
      </c>
      <c r="K269" s="317">
        <v>0</v>
      </c>
      <c r="L269" s="317">
        <v>0</v>
      </c>
      <c r="M269" s="318">
        <f>ROUND(IF(L356=0, 0, L269/L356),5)</f>
        <v>0</v>
      </c>
      <c r="N269" s="317">
        <v>0</v>
      </c>
      <c r="O269" s="317">
        <v>0</v>
      </c>
      <c r="P269" s="317">
        <v>0</v>
      </c>
      <c r="Q269" s="336">
        <v>1</v>
      </c>
      <c r="R269" s="337">
        <v>320.64999999999998</v>
      </c>
      <c r="S269" s="338">
        <f>ROUND(IF(R356=0, 0, R269/R356),5)</f>
        <v>2.0000000000000002E-5</v>
      </c>
      <c r="T269" s="337">
        <v>320.64999999999998</v>
      </c>
      <c r="U269" s="337">
        <v>210</v>
      </c>
      <c r="V269" s="337">
        <v>110.65</v>
      </c>
      <c r="W269" s="358">
        <v>0</v>
      </c>
      <c r="X269" s="358">
        <v>0</v>
      </c>
      <c r="Y269" s="359">
        <f>ROUND(IF(X356=0, 0, X269/X356),5)</f>
        <v>0</v>
      </c>
      <c r="Z269" s="358">
        <v>0</v>
      </c>
      <c r="AA269" s="358">
        <v>0</v>
      </c>
      <c r="AB269" s="358">
        <v>0</v>
      </c>
      <c r="AC269" s="377">
        <v>0</v>
      </c>
      <c r="AD269" s="377">
        <v>0</v>
      </c>
      <c r="AE269" s="378">
        <f>ROUND(IF(AD356=0, 0, AD269/AD356),5)</f>
        <v>0</v>
      </c>
      <c r="AF269" s="377">
        <v>0</v>
      </c>
      <c r="AG269" s="377">
        <v>0</v>
      </c>
      <c r="AH269" s="377">
        <v>0</v>
      </c>
      <c r="AI269" s="396">
        <v>0</v>
      </c>
      <c r="AJ269" s="396">
        <v>0</v>
      </c>
      <c r="AK269" s="397">
        <f>ROUND(IF(AJ356=0, 0, AJ269/AJ356),5)</f>
        <v>0</v>
      </c>
      <c r="AL269" s="396">
        <v>0</v>
      </c>
      <c r="AM269" s="396">
        <v>0</v>
      </c>
      <c r="AN269" s="396">
        <v>0</v>
      </c>
      <c r="AO269" s="415">
        <v>0</v>
      </c>
      <c r="AP269" s="416">
        <v>0</v>
      </c>
      <c r="AQ269" s="417">
        <f>ROUND(IF(AP356=0, 0, AP269/AP356),5)</f>
        <v>0</v>
      </c>
      <c r="AR269" s="416">
        <v>0</v>
      </c>
      <c r="AS269" s="416">
        <v>0</v>
      </c>
      <c r="AT269" s="416">
        <v>0</v>
      </c>
      <c r="AU269" s="437">
        <v>0</v>
      </c>
      <c r="AV269" s="437">
        <v>0</v>
      </c>
      <c r="AW269" s="438">
        <f>ROUND(IF(AV356=0, 0, AV269/AV356),5)</f>
        <v>0</v>
      </c>
      <c r="AX269" s="437">
        <v>0</v>
      </c>
      <c r="AY269" s="437">
        <v>0</v>
      </c>
      <c r="AZ269" s="437">
        <v>0</v>
      </c>
      <c r="BA269" s="456">
        <v>0</v>
      </c>
      <c r="BB269" s="457">
        <v>0</v>
      </c>
      <c r="BC269" s="458">
        <f>ROUND(IF(BB356=0, 0, BB269/BB356),5)</f>
        <v>0</v>
      </c>
      <c r="BD269" s="457">
        <v>0</v>
      </c>
      <c r="BE269" s="457">
        <v>0</v>
      </c>
      <c r="BF269" s="457">
        <v>0</v>
      </c>
      <c r="BG269" s="478">
        <v>0</v>
      </c>
      <c r="BH269" s="478">
        <v>0</v>
      </c>
      <c r="BI269" s="479">
        <f>ROUND(IF(BH356=0, 0, BH269/BH356),5)</f>
        <v>0</v>
      </c>
      <c r="BJ269" s="478">
        <v>0</v>
      </c>
      <c r="BK269" s="478">
        <v>0</v>
      </c>
      <c r="BL269" s="478">
        <v>0</v>
      </c>
      <c r="BM269" s="6">
        <f t="shared" si="11"/>
        <v>1</v>
      </c>
      <c r="BN269" s="6">
        <f t="shared" si="11"/>
        <v>320.64999999999998</v>
      </c>
      <c r="BO269" s="8">
        <f>ROUND(IF(BN356=0, 0, BN269/BN356),5)</f>
        <v>0</v>
      </c>
      <c r="BP269" s="6">
        <v>320.64999999999998</v>
      </c>
      <c r="BQ269" s="6">
        <f t="shared" si="12"/>
        <v>210</v>
      </c>
      <c r="BR269" s="6">
        <v>110.65</v>
      </c>
    </row>
    <row r="270" spans="1:70" x14ac:dyDescent="0.25">
      <c r="A270" s="2"/>
      <c r="B270" s="2"/>
      <c r="C270" s="2"/>
      <c r="D270" s="2" t="s">
        <v>229</v>
      </c>
      <c r="E270" s="300">
        <v>1</v>
      </c>
      <c r="F270" s="298">
        <v>394.63</v>
      </c>
      <c r="G270" s="299">
        <f>ROUND(IF(F356=0, 0, F270/F356),5)</f>
        <v>2.0000000000000002E-5</v>
      </c>
      <c r="H270" s="298">
        <v>394.63</v>
      </c>
      <c r="I270" s="298">
        <v>200</v>
      </c>
      <c r="J270" s="298">
        <v>194.63</v>
      </c>
      <c r="K270" s="317">
        <v>0</v>
      </c>
      <c r="L270" s="317">
        <v>0</v>
      </c>
      <c r="M270" s="318">
        <f>ROUND(IF(L356=0, 0, L270/L356),5)</f>
        <v>0</v>
      </c>
      <c r="N270" s="317">
        <v>0</v>
      </c>
      <c r="O270" s="317">
        <v>0</v>
      </c>
      <c r="P270" s="317">
        <v>0</v>
      </c>
      <c r="Q270" s="336">
        <v>0</v>
      </c>
      <c r="R270" s="337">
        <v>0</v>
      </c>
      <c r="S270" s="338">
        <f>ROUND(IF(R356=0, 0, R270/R356),5)</f>
        <v>0</v>
      </c>
      <c r="T270" s="337">
        <v>0</v>
      </c>
      <c r="U270" s="337">
        <v>0</v>
      </c>
      <c r="V270" s="337">
        <v>0</v>
      </c>
      <c r="W270" s="358">
        <v>0</v>
      </c>
      <c r="X270" s="358">
        <v>0</v>
      </c>
      <c r="Y270" s="359">
        <f>ROUND(IF(X356=0, 0, X270/X356),5)</f>
        <v>0</v>
      </c>
      <c r="Z270" s="358">
        <v>0</v>
      </c>
      <c r="AA270" s="358">
        <v>0</v>
      </c>
      <c r="AB270" s="358">
        <v>0</v>
      </c>
      <c r="AC270" s="379">
        <v>1</v>
      </c>
      <c r="AD270" s="377">
        <v>737.15</v>
      </c>
      <c r="AE270" s="378">
        <f>ROUND(IF(AD356=0, 0, AD270/AD356),5)</f>
        <v>5.0000000000000002E-5</v>
      </c>
      <c r="AF270" s="377">
        <v>737.15</v>
      </c>
      <c r="AG270" s="377">
        <v>200</v>
      </c>
      <c r="AH270" s="377">
        <v>537.15</v>
      </c>
      <c r="AI270" s="396">
        <v>0</v>
      </c>
      <c r="AJ270" s="396">
        <v>0</v>
      </c>
      <c r="AK270" s="397">
        <f>ROUND(IF(AJ356=0, 0, AJ270/AJ356),5)</f>
        <v>0</v>
      </c>
      <c r="AL270" s="396">
        <v>0</v>
      </c>
      <c r="AM270" s="396">
        <v>0</v>
      </c>
      <c r="AN270" s="396">
        <v>0</v>
      </c>
      <c r="AO270" s="415">
        <v>0</v>
      </c>
      <c r="AP270" s="416">
        <v>0</v>
      </c>
      <c r="AQ270" s="417">
        <f>ROUND(IF(AP356=0, 0, AP270/AP356),5)</f>
        <v>0</v>
      </c>
      <c r="AR270" s="416">
        <v>0</v>
      </c>
      <c r="AS270" s="416">
        <v>0</v>
      </c>
      <c r="AT270" s="416">
        <v>0</v>
      </c>
      <c r="AU270" s="437">
        <v>0</v>
      </c>
      <c r="AV270" s="437">
        <v>0</v>
      </c>
      <c r="AW270" s="438">
        <f>ROUND(IF(AV356=0, 0, AV270/AV356),5)</f>
        <v>0</v>
      </c>
      <c r="AX270" s="437">
        <v>0</v>
      </c>
      <c r="AY270" s="437">
        <v>0</v>
      </c>
      <c r="AZ270" s="437">
        <v>0</v>
      </c>
      <c r="BA270" s="456">
        <v>0</v>
      </c>
      <c r="BB270" s="457">
        <v>0</v>
      </c>
      <c r="BC270" s="458">
        <f>ROUND(IF(BB356=0, 0, BB270/BB356),5)</f>
        <v>0</v>
      </c>
      <c r="BD270" s="457">
        <v>0</v>
      </c>
      <c r="BE270" s="457">
        <v>0</v>
      </c>
      <c r="BF270" s="457">
        <v>0</v>
      </c>
      <c r="BG270" s="478">
        <v>0</v>
      </c>
      <c r="BH270" s="478">
        <v>0</v>
      </c>
      <c r="BI270" s="479">
        <f>ROUND(IF(BH356=0, 0, BH270/BH356),5)</f>
        <v>0</v>
      </c>
      <c r="BJ270" s="478">
        <v>0</v>
      </c>
      <c r="BK270" s="478">
        <v>0</v>
      </c>
      <c r="BL270" s="478">
        <v>0</v>
      </c>
      <c r="BM270" s="6">
        <f t="shared" si="11"/>
        <v>2</v>
      </c>
      <c r="BN270" s="6">
        <f t="shared" si="11"/>
        <v>1131.78</v>
      </c>
      <c r="BO270" s="8">
        <f>ROUND(IF(BN356=0, 0, BN270/BN356),5)</f>
        <v>1.0000000000000001E-5</v>
      </c>
      <c r="BP270" s="6">
        <v>565.89</v>
      </c>
      <c r="BQ270" s="6">
        <f t="shared" si="12"/>
        <v>400</v>
      </c>
      <c r="BR270" s="6">
        <v>731.78</v>
      </c>
    </row>
    <row r="271" spans="1:70" x14ac:dyDescent="0.25">
      <c r="A271" s="2"/>
      <c r="B271" s="2"/>
      <c r="C271" s="2"/>
      <c r="D271" s="2" t="s">
        <v>555</v>
      </c>
      <c r="E271" s="300">
        <v>10</v>
      </c>
      <c r="F271" s="298">
        <v>4345.43</v>
      </c>
      <c r="G271" s="299">
        <f>ROUND(IF(F356=0, 0, F271/F356),5)</f>
        <v>2.5000000000000001E-4</v>
      </c>
      <c r="H271" s="298">
        <v>434.54</v>
      </c>
      <c r="I271" s="298">
        <v>1483.31</v>
      </c>
      <c r="J271" s="298">
        <v>2862.12</v>
      </c>
      <c r="K271" s="319">
        <v>5</v>
      </c>
      <c r="L271" s="317">
        <v>2177.9299999999998</v>
      </c>
      <c r="M271" s="318">
        <f>ROUND(IF(L356=0, 0, L271/L356),5)</f>
        <v>2.1000000000000001E-4</v>
      </c>
      <c r="N271" s="317">
        <v>435.59</v>
      </c>
      <c r="O271" s="317">
        <v>1035.02</v>
      </c>
      <c r="P271" s="317">
        <v>1142.9100000000001</v>
      </c>
      <c r="Q271" s="336">
        <v>19</v>
      </c>
      <c r="R271" s="337">
        <v>8402.32</v>
      </c>
      <c r="S271" s="338">
        <f>ROUND(IF(R356=0, 0, R271/R356),5)</f>
        <v>4.0999999999999999E-4</v>
      </c>
      <c r="T271" s="337">
        <v>442.23</v>
      </c>
      <c r="U271" s="337">
        <v>3325</v>
      </c>
      <c r="V271" s="337">
        <v>5077.32</v>
      </c>
      <c r="W271" s="360">
        <v>6</v>
      </c>
      <c r="X271" s="358">
        <v>2617.7399999999998</v>
      </c>
      <c r="Y271" s="359">
        <f>ROUND(IF(X356=0, 0, X271/X356),5)</f>
        <v>1.4999999999999999E-4</v>
      </c>
      <c r="Z271" s="358">
        <v>436.29</v>
      </c>
      <c r="AA271" s="358">
        <v>600</v>
      </c>
      <c r="AB271" s="358">
        <v>2017.74</v>
      </c>
      <c r="AC271" s="377">
        <v>0</v>
      </c>
      <c r="AD271" s="377">
        <v>0</v>
      </c>
      <c r="AE271" s="378">
        <f>ROUND(IF(AD356=0, 0, AD271/AD356),5)</f>
        <v>0</v>
      </c>
      <c r="AF271" s="377">
        <v>0</v>
      </c>
      <c r="AG271" s="377">
        <v>0</v>
      </c>
      <c r="AH271" s="377">
        <v>0</v>
      </c>
      <c r="AI271" s="396">
        <v>0</v>
      </c>
      <c r="AJ271" s="396">
        <v>0</v>
      </c>
      <c r="AK271" s="397">
        <f>ROUND(IF(AJ356=0, 0, AJ271/AJ356),5)</f>
        <v>0</v>
      </c>
      <c r="AL271" s="396">
        <v>0</v>
      </c>
      <c r="AM271" s="396">
        <v>0</v>
      </c>
      <c r="AN271" s="396">
        <v>0</v>
      </c>
      <c r="AO271" s="415">
        <v>222</v>
      </c>
      <c r="AP271" s="416">
        <v>98913.2</v>
      </c>
      <c r="AQ271" s="417">
        <f>ROUND(IF(AP356=0, 0, AP271/AP356),5)</f>
        <v>4.9100000000000003E-3</v>
      </c>
      <c r="AR271" s="416">
        <v>445.55</v>
      </c>
      <c r="AS271" s="416">
        <v>29291.67</v>
      </c>
      <c r="AT271" s="416">
        <v>69621.53</v>
      </c>
      <c r="AU271" s="439">
        <v>30</v>
      </c>
      <c r="AV271" s="437">
        <v>13148.31</v>
      </c>
      <c r="AW271" s="438">
        <f>ROUND(IF(AV356=0, 0, AV271/AV356),5)</f>
        <v>7.2999999999999996E-4</v>
      </c>
      <c r="AX271" s="437">
        <v>438.28</v>
      </c>
      <c r="AY271" s="437">
        <v>3958.33</v>
      </c>
      <c r="AZ271" s="437">
        <v>9189.98</v>
      </c>
      <c r="BA271" s="456">
        <v>44</v>
      </c>
      <c r="BB271" s="457">
        <v>17636.93</v>
      </c>
      <c r="BC271" s="458">
        <f>ROUND(IF(BB356=0, 0, BB271/BB356),5)</f>
        <v>1.25E-3</v>
      </c>
      <c r="BD271" s="457">
        <v>400.84</v>
      </c>
      <c r="BE271" s="457">
        <v>5805.55</v>
      </c>
      <c r="BF271" s="457">
        <v>11831.38</v>
      </c>
      <c r="BG271" s="480">
        <v>56</v>
      </c>
      <c r="BH271" s="478">
        <v>19388.46</v>
      </c>
      <c r="BI271" s="479">
        <f>ROUND(IF(BH356=0, 0, BH271/BH356),5)</f>
        <v>2.0799999999999998E-3</v>
      </c>
      <c r="BJ271" s="478">
        <v>346.22</v>
      </c>
      <c r="BK271" s="478">
        <v>7388.89</v>
      </c>
      <c r="BL271" s="478">
        <v>11999.57</v>
      </c>
      <c r="BM271" s="6">
        <f t="shared" si="11"/>
        <v>392</v>
      </c>
      <c r="BN271" s="6">
        <f t="shared" si="11"/>
        <v>166630.32</v>
      </c>
      <c r="BO271" s="8">
        <f>ROUND(IF(BN356=0, 0, BN271/BN356),5)</f>
        <v>1.0300000000000001E-3</v>
      </c>
      <c r="BP271" s="6">
        <v>425.08</v>
      </c>
      <c r="BQ271" s="6">
        <f t="shared" si="12"/>
        <v>52887.77</v>
      </c>
      <c r="BR271" s="6">
        <v>113742.55</v>
      </c>
    </row>
    <row r="272" spans="1:70" x14ac:dyDescent="0.25">
      <c r="A272" s="2"/>
      <c r="B272" s="2"/>
      <c r="C272" s="2"/>
      <c r="D272" s="2" t="s">
        <v>556</v>
      </c>
      <c r="E272" s="298">
        <v>0</v>
      </c>
      <c r="F272" s="298">
        <v>0</v>
      </c>
      <c r="G272" s="299">
        <f>ROUND(IF(F356=0, 0, F272/F356),5)</f>
        <v>0</v>
      </c>
      <c r="H272" s="298">
        <v>0</v>
      </c>
      <c r="I272" s="298">
        <v>0</v>
      </c>
      <c r="J272" s="298">
        <v>0</v>
      </c>
      <c r="K272" s="317">
        <v>0</v>
      </c>
      <c r="L272" s="317">
        <v>0</v>
      </c>
      <c r="M272" s="318">
        <f>ROUND(IF(L356=0, 0, L272/L356),5)</f>
        <v>0</v>
      </c>
      <c r="N272" s="317">
        <v>0</v>
      </c>
      <c r="O272" s="317">
        <v>0</v>
      </c>
      <c r="P272" s="317">
        <v>0</v>
      </c>
      <c r="Q272" s="336">
        <v>3</v>
      </c>
      <c r="R272" s="337">
        <v>2808.96</v>
      </c>
      <c r="S272" s="338">
        <f>ROUND(IF(R356=0, 0, R272/R356),5)</f>
        <v>1.3999999999999999E-4</v>
      </c>
      <c r="T272" s="337">
        <v>936.32</v>
      </c>
      <c r="U272" s="337">
        <v>1556</v>
      </c>
      <c r="V272" s="337">
        <v>1252.96</v>
      </c>
      <c r="W272" s="358">
        <v>0</v>
      </c>
      <c r="X272" s="358">
        <v>0</v>
      </c>
      <c r="Y272" s="359">
        <f>ROUND(IF(X356=0, 0, X272/X356),5)</f>
        <v>0</v>
      </c>
      <c r="Z272" s="358">
        <v>0</v>
      </c>
      <c r="AA272" s="358">
        <v>0</v>
      </c>
      <c r="AB272" s="358">
        <v>0</v>
      </c>
      <c r="AC272" s="379">
        <v>4</v>
      </c>
      <c r="AD272" s="377">
        <v>3769.92</v>
      </c>
      <c r="AE272" s="378">
        <f>ROUND(IF(AD356=0, 0, AD272/AD356),5)</f>
        <v>2.3000000000000001E-4</v>
      </c>
      <c r="AF272" s="377">
        <v>942.48</v>
      </c>
      <c r="AG272" s="377">
        <v>2247.59</v>
      </c>
      <c r="AH272" s="377">
        <v>1522.33</v>
      </c>
      <c r="AI272" s="396">
        <v>0</v>
      </c>
      <c r="AJ272" s="396">
        <v>0</v>
      </c>
      <c r="AK272" s="397">
        <f>ROUND(IF(AJ356=0, 0, AJ272/AJ356),5)</f>
        <v>0</v>
      </c>
      <c r="AL272" s="396">
        <v>0</v>
      </c>
      <c r="AM272" s="396">
        <v>0</v>
      </c>
      <c r="AN272" s="396">
        <v>0</v>
      </c>
      <c r="AO272" s="415">
        <v>9</v>
      </c>
      <c r="AP272" s="416">
        <v>8497.19</v>
      </c>
      <c r="AQ272" s="417">
        <f>ROUND(IF(AP356=0, 0, AP272/AP356),5)</f>
        <v>4.2000000000000002E-4</v>
      </c>
      <c r="AR272" s="416">
        <v>944.13</v>
      </c>
      <c r="AS272" s="416">
        <v>5057.07</v>
      </c>
      <c r="AT272" s="416">
        <v>3440.12</v>
      </c>
      <c r="AU272" s="439">
        <v>6</v>
      </c>
      <c r="AV272" s="437">
        <v>5639.83</v>
      </c>
      <c r="AW272" s="438">
        <f>ROUND(IF(AV356=0, 0, AV272/AV356),5)</f>
        <v>3.1E-4</v>
      </c>
      <c r="AX272" s="437">
        <v>939.97</v>
      </c>
      <c r="AY272" s="437">
        <v>3371.38</v>
      </c>
      <c r="AZ272" s="437">
        <v>2268.4499999999998</v>
      </c>
      <c r="BA272" s="456">
        <v>6</v>
      </c>
      <c r="BB272" s="457">
        <v>5639.2</v>
      </c>
      <c r="BC272" s="458">
        <f>ROUND(IF(BB356=0, 0, BB272/BB356),5)</f>
        <v>4.0000000000000002E-4</v>
      </c>
      <c r="BD272" s="457">
        <v>939.87</v>
      </c>
      <c r="BE272" s="457">
        <v>3371.38</v>
      </c>
      <c r="BF272" s="457">
        <v>2267.8200000000002</v>
      </c>
      <c r="BG272" s="478">
        <v>0</v>
      </c>
      <c r="BH272" s="478">
        <v>0</v>
      </c>
      <c r="BI272" s="479">
        <f>ROUND(IF(BH356=0, 0, BH272/BH356),5)</f>
        <v>0</v>
      </c>
      <c r="BJ272" s="478">
        <v>0</v>
      </c>
      <c r="BK272" s="478">
        <v>0</v>
      </c>
      <c r="BL272" s="478">
        <v>0</v>
      </c>
      <c r="BM272" s="6">
        <f t="shared" si="11"/>
        <v>28</v>
      </c>
      <c r="BN272" s="6">
        <f t="shared" si="11"/>
        <v>26355.1</v>
      </c>
      <c r="BO272" s="8">
        <f>ROUND(IF(BN356=0, 0, BN272/BN356),5)</f>
        <v>1.6000000000000001E-4</v>
      </c>
      <c r="BP272" s="6">
        <v>941.25</v>
      </c>
      <c r="BQ272" s="6">
        <f t="shared" si="12"/>
        <v>15603.42</v>
      </c>
      <c r="BR272" s="6">
        <v>10751.68</v>
      </c>
    </row>
    <row r="273" spans="1:70" x14ac:dyDescent="0.25">
      <c r="A273" s="2"/>
      <c r="B273" s="2"/>
      <c r="C273" s="2"/>
      <c r="D273" s="2" t="s">
        <v>557</v>
      </c>
      <c r="E273" s="298">
        <v>0</v>
      </c>
      <c r="F273" s="298">
        <v>0</v>
      </c>
      <c r="G273" s="299">
        <f>ROUND(IF(F356=0, 0, F273/F356),5)</f>
        <v>0</v>
      </c>
      <c r="H273" s="298">
        <v>0</v>
      </c>
      <c r="I273" s="298">
        <v>0</v>
      </c>
      <c r="J273" s="298">
        <v>0</v>
      </c>
      <c r="K273" s="317">
        <v>0</v>
      </c>
      <c r="L273" s="317">
        <v>0</v>
      </c>
      <c r="M273" s="318">
        <f>ROUND(IF(L356=0, 0, L273/L356),5)</f>
        <v>0</v>
      </c>
      <c r="N273" s="317">
        <v>0</v>
      </c>
      <c r="O273" s="317">
        <v>0</v>
      </c>
      <c r="P273" s="317">
        <v>0</v>
      </c>
      <c r="Q273" s="336">
        <v>3</v>
      </c>
      <c r="R273" s="337">
        <v>1497.53</v>
      </c>
      <c r="S273" s="338">
        <f>ROUND(IF(R356=0, 0, R273/R356),5)</f>
        <v>6.9999999999999994E-5</v>
      </c>
      <c r="T273" s="337">
        <v>499.18</v>
      </c>
      <c r="U273" s="337">
        <v>150</v>
      </c>
      <c r="V273" s="337">
        <v>1347.53</v>
      </c>
      <c r="W273" s="360">
        <v>1</v>
      </c>
      <c r="X273" s="358">
        <v>497.62</v>
      </c>
      <c r="Y273" s="359">
        <f>ROUND(IF(X356=0, 0, X273/X356),5)</f>
        <v>3.0000000000000001E-5</v>
      </c>
      <c r="Z273" s="358">
        <v>497.62</v>
      </c>
      <c r="AA273" s="358">
        <v>425</v>
      </c>
      <c r="AB273" s="358">
        <v>72.62</v>
      </c>
      <c r="AC273" s="377">
        <v>0</v>
      </c>
      <c r="AD273" s="377">
        <v>0</v>
      </c>
      <c r="AE273" s="378">
        <f>ROUND(IF(AD356=0, 0, AD273/AD356),5)</f>
        <v>0</v>
      </c>
      <c r="AF273" s="377">
        <v>0</v>
      </c>
      <c r="AG273" s="377">
        <v>200</v>
      </c>
      <c r="AH273" s="377">
        <v>-200</v>
      </c>
      <c r="AI273" s="396">
        <v>0</v>
      </c>
      <c r="AJ273" s="396">
        <v>0</v>
      </c>
      <c r="AK273" s="397">
        <f>ROUND(IF(AJ356=0, 0, AJ273/AJ356),5)</f>
        <v>0</v>
      </c>
      <c r="AL273" s="396">
        <v>0</v>
      </c>
      <c r="AM273" s="396">
        <v>0</v>
      </c>
      <c r="AN273" s="396">
        <v>0</v>
      </c>
      <c r="AO273" s="415">
        <v>0</v>
      </c>
      <c r="AP273" s="416">
        <v>0</v>
      </c>
      <c r="AQ273" s="417">
        <f>ROUND(IF(AP356=0, 0, AP273/AP356),5)</f>
        <v>0</v>
      </c>
      <c r="AR273" s="416">
        <v>0</v>
      </c>
      <c r="AS273" s="416">
        <v>0</v>
      </c>
      <c r="AT273" s="416">
        <v>0</v>
      </c>
      <c r="AU273" s="437">
        <v>0</v>
      </c>
      <c r="AV273" s="437">
        <v>0</v>
      </c>
      <c r="AW273" s="438">
        <f>ROUND(IF(AV356=0, 0, AV273/AV356),5)</f>
        <v>0</v>
      </c>
      <c r="AX273" s="437">
        <v>0</v>
      </c>
      <c r="AY273" s="437">
        <v>0</v>
      </c>
      <c r="AZ273" s="437">
        <v>0</v>
      </c>
      <c r="BA273" s="456">
        <v>0</v>
      </c>
      <c r="BB273" s="457">
        <v>0</v>
      </c>
      <c r="BC273" s="458">
        <f>ROUND(IF(BB356=0, 0, BB273/BB356),5)</f>
        <v>0</v>
      </c>
      <c r="BD273" s="457">
        <v>0</v>
      </c>
      <c r="BE273" s="457">
        <v>0</v>
      </c>
      <c r="BF273" s="457">
        <v>0</v>
      </c>
      <c r="BG273" s="478">
        <v>0</v>
      </c>
      <c r="BH273" s="478">
        <v>0</v>
      </c>
      <c r="BI273" s="479">
        <f>ROUND(IF(BH356=0, 0, BH273/BH356),5)</f>
        <v>0</v>
      </c>
      <c r="BJ273" s="478">
        <v>0</v>
      </c>
      <c r="BK273" s="478">
        <v>0</v>
      </c>
      <c r="BL273" s="478">
        <v>0</v>
      </c>
      <c r="BM273" s="6">
        <f t="shared" si="11"/>
        <v>4</v>
      </c>
      <c r="BN273" s="6">
        <f t="shared" si="11"/>
        <v>1995.15</v>
      </c>
      <c r="BO273" s="8">
        <f>ROUND(IF(BN356=0, 0, BN273/BN356),5)</f>
        <v>1.0000000000000001E-5</v>
      </c>
      <c r="BP273" s="6">
        <v>498.79</v>
      </c>
      <c r="BQ273" s="6">
        <f t="shared" si="12"/>
        <v>775</v>
      </c>
      <c r="BR273" s="6">
        <v>1220.1500000000001</v>
      </c>
    </row>
    <row r="274" spans="1:70" x14ac:dyDescent="0.25">
      <c r="A274" s="2"/>
      <c r="B274" s="2"/>
      <c r="C274" s="2"/>
      <c r="D274" s="2" t="s">
        <v>231</v>
      </c>
      <c r="E274" s="298">
        <v>0</v>
      </c>
      <c r="F274" s="298">
        <v>0</v>
      </c>
      <c r="G274" s="299">
        <f>ROUND(IF(F356=0, 0, F274/F356),5)</f>
        <v>0</v>
      </c>
      <c r="H274" s="298">
        <v>0</v>
      </c>
      <c r="I274" s="298">
        <v>0</v>
      </c>
      <c r="J274" s="298">
        <v>0</v>
      </c>
      <c r="K274" s="317">
        <v>0</v>
      </c>
      <c r="L274" s="317">
        <v>0</v>
      </c>
      <c r="M274" s="318">
        <f>ROUND(IF(L356=0, 0, L274/L356),5)</f>
        <v>0</v>
      </c>
      <c r="N274" s="317">
        <v>0</v>
      </c>
      <c r="O274" s="317">
        <v>0</v>
      </c>
      <c r="P274" s="317">
        <v>0</v>
      </c>
      <c r="Q274" s="336">
        <v>12</v>
      </c>
      <c r="R274" s="337">
        <v>1872.1</v>
      </c>
      <c r="S274" s="338">
        <f>ROUND(IF(R356=0, 0, R274/R356),5)</f>
        <v>9.0000000000000006E-5</v>
      </c>
      <c r="T274" s="337">
        <v>156.01</v>
      </c>
      <c r="U274" s="337">
        <v>3641.51</v>
      </c>
      <c r="V274" s="337">
        <v>-1769.41</v>
      </c>
      <c r="W274" s="358">
        <v>0</v>
      </c>
      <c r="X274" s="358">
        <v>0</v>
      </c>
      <c r="Y274" s="359">
        <f>ROUND(IF(X356=0, 0, X274/X356),5)</f>
        <v>0</v>
      </c>
      <c r="Z274" s="358">
        <v>0</v>
      </c>
      <c r="AA274" s="358">
        <v>0</v>
      </c>
      <c r="AB274" s="358">
        <v>0</v>
      </c>
      <c r="AC274" s="377">
        <v>0</v>
      </c>
      <c r="AD274" s="377">
        <v>0</v>
      </c>
      <c r="AE274" s="378">
        <f>ROUND(IF(AD356=0, 0, AD274/AD356),5)</f>
        <v>0</v>
      </c>
      <c r="AF274" s="377">
        <v>0</v>
      </c>
      <c r="AG274" s="377">
        <v>0</v>
      </c>
      <c r="AH274" s="377">
        <v>0</v>
      </c>
      <c r="AI274" s="396">
        <v>0</v>
      </c>
      <c r="AJ274" s="396">
        <v>0</v>
      </c>
      <c r="AK274" s="397">
        <f>ROUND(IF(AJ356=0, 0, AJ274/AJ356),5)</f>
        <v>0</v>
      </c>
      <c r="AL274" s="396">
        <v>0</v>
      </c>
      <c r="AM274" s="396">
        <v>0</v>
      </c>
      <c r="AN274" s="396">
        <v>0</v>
      </c>
      <c r="AO274" s="415">
        <v>0</v>
      </c>
      <c r="AP274" s="416">
        <v>0</v>
      </c>
      <c r="AQ274" s="417">
        <f>ROUND(IF(AP356=0, 0, AP274/AP356),5)</f>
        <v>0</v>
      </c>
      <c r="AR274" s="416">
        <v>0</v>
      </c>
      <c r="AS274" s="416">
        <v>0</v>
      </c>
      <c r="AT274" s="416">
        <v>0</v>
      </c>
      <c r="AU274" s="439">
        <v>6</v>
      </c>
      <c r="AV274" s="437">
        <v>939.4</v>
      </c>
      <c r="AW274" s="438">
        <f>ROUND(IF(AV356=0, 0, AV274/AV356),5)</f>
        <v>5.0000000000000002E-5</v>
      </c>
      <c r="AX274" s="437">
        <v>156.57</v>
      </c>
      <c r="AY274" s="437">
        <v>1820.76</v>
      </c>
      <c r="AZ274" s="437">
        <v>-881.36</v>
      </c>
      <c r="BA274" s="456">
        <v>0</v>
      </c>
      <c r="BB274" s="457">
        <v>0</v>
      </c>
      <c r="BC274" s="458">
        <f>ROUND(IF(BB356=0, 0, BB274/BB356),5)</f>
        <v>0</v>
      </c>
      <c r="BD274" s="457">
        <v>0</v>
      </c>
      <c r="BE274" s="457">
        <v>-228.46</v>
      </c>
      <c r="BF274" s="457">
        <v>228.46</v>
      </c>
      <c r="BG274" s="480">
        <v>5</v>
      </c>
      <c r="BH274" s="478">
        <v>787.9</v>
      </c>
      <c r="BI274" s="479">
        <f>ROUND(IF(BH356=0, 0, BH274/BH356),5)</f>
        <v>8.0000000000000007E-5</v>
      </c>
      <c r="BJ274" s="478">
        <v>157.58000000000001</v>
      </c>
      <c r="BK274" s="478">
        <v>375</v>
      </c>
      <c r="BL274" s="478">
        <v>412.9</v>
      </c>
      <c r="BM274" s="6">
        <f t="shared" si="11"/>
        <v>23</v>
      </c>
      <c r="BN274" s="6">
        <f t="shared" si="11"/>
        <v>3599.4</v>
      </c>
      <c r="BO274" s="8">
        <f>ROUND(IF(BN356=0, 0, BN274/BN356),5)</f>
        <v>2.0000000000000002E-5</v>
      </c>
      <c r="BP274" s="6">
        <v>156.5</v>
      </c>
      <c r="BQ274" s="6">
        <f t="shared" si="12"/>
        <v>5608.81</v>
      </c>
      <c r="BR274" s="6">
        <v>-2009.41</v>
      </c>
    </row>
    <row r="275" spans="1:70" x14ac:dyDescent="0.25">
      <c r="A275" s="2"/>
      <c r="B275" s="2"/>
      <c r="C275" s="2"/>
      <c r="D275" s="2" t="s">
        <v>232</v>
      </c>
      <c r="E275" s="300">
        <v>2</v>
      </c>
      <c r="F275" s="298">
        <v>496.26</v>
      </c>
      <c r="G275" s="299">
        <f>ROUND(IF(F356=0, 0, F275/F356),5)</f>
        <v>3.0000000000000001E-5</v>
      </c>
      <c r="H275" s="298">
        <v>248.13</v>
      </c>
      <c r="I275" s="298">
        <v>166.67</v>
      </c>
      <c r="J275" s="298">
        <v>329.59</v>
      </c>
      <c r="K275" s="317">
        <v>0</v>
      </c>
      <c r="L275" s="317">
        <v>0</v>
      </c>
      <c r="M275" s="318">
        <f>ROUND(IF(L356=0, 0, L275/L356),5)</f>
        <v>0</v>
      </c>
      <c r="N275" s="317">
        <v>0</v>
      </c>
      <c r="O275" s="317">
        <v>0</v>
      </c>
      <c r="P275" s="317">
        <v>0</v>
      </c>
      <c r="Q275" s="336">
        <v>0</v>
      </c>
      <c r="R275" s="337">
        <v>0</v>
      </c>
      <c r="S275" s="338">
        <f>ROUND(IF(R356=0, 0, R275/R356),5)</f>
        <v>0</v>
      </c>
      <c r="T275" s="337">
        <v>0</v>
      </c>
      <c r="U275" s="337">
        <v>0</v>
      </c>
      <c r="V275" s="337">
        <v>0</v>
      </c>
      <c r="W275" s="358">
        <v>0</v>
      </c>
      <c r="X275" s="358">
        <v>0</v>
      </c>
      <c r="Y275" s="359">
        <f>ROUND(IF(X356=0, 0, X275/X356),5)</f>
        <v>0</v>
      </c>
      <c r="Z275" s="358">
        <v>0</v>
      </c>
      <c r="AA275" s="358">
        <v>0</v>
      </c>
      <c r="AB275" s="358">
        <v>0</v>
      </c>
      <c r="AC275" s="377">
        <v>0</v>
      </c>
      <c r="AD275" s="377">
        <v>0</v>
      </c>
      <c r="AE275" s="378">
        <f>ROUND(IF(AD356=0, 0, AD275/AD356),5)</f>
        <v>0</v>
      </c>
      <c r="AF275" s="377">
        <v>0</v>
      </c>
      <c r="AG275" s="377">
        <v>0</v>
      </c>
      <c r="AH275" s="377">
        <v>0</v>
      </c>
      <c r="AI275" s="396">
        <v>0</v>
      </c>
      <c r="AJ275" s="396">
        <v>0</v>
      </c>
      <c r="AK275" s="397">
        <f>ROUND(IF(AJ356=0, 0, AJ275/AJ356),5)</f>
        <v>0</v>
      </c>
      <c r="AL275" s="396">
        <v>0</v>
      </c>
      <c r="AM275" s="396">
        <v>0</v>
      </c>
      <c r="AN275" s="396">
        <v>0</v>
      </c>
      <c r="AO275" s="415">
        <v>0</v>
      </c>
      <c r="AP275" s="416">
        <v>0</v>
      </c>
      <c r="AQ275" s="417">
        <f>ROUND(IF(AP356=0, 0, AP275/AP356),5)</f>
        <v>0</v>
      </c>
      <c r="AR275" s="416">
        <v>0</v>
      </c>
      <c r="AS275" s="416">
        <v>0</v>
      </c>
      <c r="AT275" s="416">
        <v>0</v>
      </c>
      <c r="AU275" s="437">
        <v>0</v>
      </c>
      <c r="AV275" s="437">
        <v>0</v>
      </c>
      <c r="AW275" s="438">
        <f>ROUND(IF(AV356=0, 0, AV275/AV356),5)</f>
        <v>0</v>
      </c>
      <c r="AX275" s="437">
        <v>0</v>
      </c>
      <c r="AY275" s="437">
        <v>0</v>
      </c>
      <c r="AZ275" s="437">
        <v>0</v>
      </c>
      <c r="BA275" s="456">
        <v>0</v>
      </c>
      <c r="BB275" s="457">
        <v>0</v>
      </c>
      <c r="BC275" s="458">
        <f>ROUND(IF(BB356=0, 0, BB275/BB356),5)</f>
        <v>0</v>
      </c>
      <c r="BD275" s="457">
        <v>0</v>
      </c>
      <c r="BE275" s="457">
        <v>0</v>
      </c>
      <c r="BF275" s="457">
        <v>0</v>
      </c>
      <c r="BG275" s="478">
        <v>0</v>
      </c>
      <c r="BH275" s="478">
        <v>0</v>
      </c>
      <c r="BI275" s="479">
        <f>ROUND(IF(BH356=0, 0, BH275/BH356),5)</f>
        <v>0</v>
      </c>
      <c r="BJ275" s="478">
        <v>0</v>
      </c>
      <c r="BK275" s="478">
        <v>0</v>
      </c>
      <c r="BL275" s="478">
        <v>0</v>
      </c>
      <c r="BM275" s="6">
        <f t="shared" si="11"/>
        <v>2</v>
      </c>
      <c r="BN275" s="6">
        <f t="shared" si="11"/>
        <v>496.26</v>
      </c>
      <c r="BO275" s="8">
        <f>ROUND(IF(BN356=0, 0, BN275/BN356),5)</f>
        <v>0</v>
      </c>
      <c r="BP275" s="6">
        <v>248.13</v>
      </c>
      <c r="BQ275" s="6">
        <f t="shared" si="12"/>
        <v>166.67</v>
      </c>
      <c r="BR275" s="6">
        <v>329.59</v>
      </c>
    </row>
    <row r="276" spans="1:70" x14ac:dyDescent="0.25">
      <c r="A276" s="2"/>
      <c r="B276" s="2"/>
      <c r="C276" s="2"/>
      <c r="D276" s="2" t="s">
        <v>558</v>
      </c>
      <c r="E276" s="298">
        <v>0</v>
      </c>
      <c r="F276" s="298">
        <v>0</v>
      </c>
      <c r="G276" s="299">
        <f>ROUND(IF(F356=0, 0, F276/F356),5)</f>
        <v>0</v>
      </c>
      <c r="H276" s="298">
        <v>0</v>
      </c>
      <c r="I276" s="298">
        <v>0</v>
      </c>
      <c r="J276" s="298">
        <v>0</v>
      </c>
      <c r="K276" s="317">
        <v>0</v>
      </c>
      <c r="L276" s="317">
        <v>0</v>
      </c>
      <c r="M276" s="318">
        <f>ROUND(IF(L356=0, 0, L276/L356),5)</f>
        <v>0</v>
      </c>
      <c r="N276" s="317">
        <v>0</v>
      </c>
      <c r="O276" s="317">
        <v>0</v>
      </c>
      <c r="P276" s="317">
        <v>0</v>
      </c>
      <c r="Q276" s="336">
        <v>0</v>
      </c>
      <c r="R276" s="337">
        <v>0</v>
      </c>
      <c r="S276" s="338">
        <f>ROUND(IF(R356=0, 0, R276/R356),5)</f>
        <v>0</v>
      </c>
      <c r="T276" s="337">
        <v>0</v>
      </c>
      <c r="U276" s="337">
        <v>0</v>
      </c>
      <c r="V276" s="337">
        <v>0</v>
      </c>
      <c r="W276" s="358">
        <v>0</v>
      </c>
      <c r="X276" s="358">
        <v>0</v>
      </c>
      <c r="Y276" s="359">
        <f>ROUND(IF(X356=0, 0, X276/X356),5)</f>
        <v>0</v>
      </c>
      <c r="Z276" s="358">
        <v>0</v>
      </c>
      <c r="AA276" s="358">
        <v>0</v>
      </c>
      <c r="AB276" s="358">
        <v>0</v>
      </c>
      <c r="AC276" s="377">
        <v>0</v>
      </c>
      <c r="AD276" s="377">
        <v>0</v>
      </c>
      <c r="AE276" s="378">
        <f>ROUND(IF(AD356=0, 0, AD276/AD356),5)</f>
        <v>0</v>
      </c>
      <c r="AF276" s="377">
        <v>0</v>
      </c>
      <c r="AG276" s="377">
        <v>0</v>
      </c>
      <c r="AH276" s="377">
        <v>0</v>
      </c>
      <c r="AI276" s="396">
        <v>0</v>
      </c>
      <c r="AJ276" s="396">
        <v>0</v>
      </c>
      <c r="AK276" s="397">
        <f>ROUND(IF(AJ356=0, 0, AJ276/AJ356),5)</f>
        <v>0</v>
      </c>
      <c r="AL276" s="396">
        <v>0</v>
      </c>
      <c r="AM276" s="396">
        <v>0</v>
      </c>
      <c r="AN276" s="396">
        <v>0</v>
      </c>
      <c r="AO276" s="415">
        <v>0</v>
      </c>
      <c r="AP276" s="416">
        <v>0</v>
      </c>
      <c r="AQ276" s="417">
        <f>ROUND(IF(AP356=0, 0, AP276/AP356),5)</f>
        <v>0</v>
      </c>
      <c r="AR276" s="416">
        <v>0</v>
      </c>
      <c r="AS276" s="416">
        <v>0</v>
      </c>
      <c r="AT276" s="416">
        <v>0</v>
      </c>
      <c r="AU276" s="439">
        <v>4</v>
      </c>
      <c r="AV276" s="437">
        <v>1002.32</v>
      </c>
      <c r="AW276" s="438">
        <f>ROUND(IF(AV356=0, 0, AV276/AV356),5)</f>
        <v>6.0000000000000002E-5</v>
      </c>
      <c r="AX276" s="437">
        <v>250.58</v>
      </c>
      <c r="AY276" s="437">
        <v>1553.68</v>
      </c>
      <c r="AZ276" s="437">
        <v>-551.36</v>
      </c>
      <c r="BA276" s="456">
        <v>14</v>
      </c>
      <c r="BB276" s="457">
        <v>3511.82</v>
      </c>
      <c r="BC276" s="458">
        <f>ROUND(IF(BB356=0, 0, BB276/BB356),5)</f>
        <v>2.5000000000000001E-4</v>
      </c>
      <c r="BD276" s="457">
        <v>250.84</v>
      </c>
      <c r="BE276" s="457">
        <v>5437.88</v>
      </c>
      <c r="BF276" s="457">
        <v>-1926.06</v>
      </c>
      <c r="BG276" s="480">
        <v>7</v>
      </c>
      <c r="BH276" s="478">
        <v>1769.99</v>
      </c>
      <c r="BI276" s="479">
        <f>ROUND(IF(BH356=0, 0, BH276/BH356),5)</f>
        <v>1.9000000000000001E-4</v>
      </c>
      <c r="BJ276" s="478">
        <v>252.86</v>
      </c>
      <c r="BK276" s="478">
        <v>2718.94</v>
      </c>
      <c r="BL276" s="478">
        <v>-948.95</v>
      </c>
      <c r="BM276" s="6">
        <f t="shared" si="11"/>
        <v>25</v>
      </c>
      <c r="BN276" s="6">
        <f t="shared" si="11"/>
        <v>6284.13</v>
      </c>
      <c r="BO276" s="8">
        <f>ROUND(IF(BN356=0, 0, BN276/BN356),5)</f>
        <v>4.0000000000000003E-5</v>
      </c>
      <c r="BP276" s="6">
        <v>251.37</v>
      </c>
      <c r="BQ276" s="6">
        <f t="shared" si="12"/>
        <v>9710.5</v>
      </c>
      <c r="BR276" s="6">
        <v>-3426.37</v>
      </c>
    </row>
    <row r="277" spans="1:70" x14ac:dyDescent="0.25">
      <c r="A277" s="2"/>
      <c r="B277" s="2"/>
      <c r="C277" s="2"/>
      <c r="D277" s="2" t="s">
        <v>233</v>
      </c>
      <c r="E277" s="300">
        <v>5</v>
      </c>
      <c r="F277" s="298">
        <v>2172.0500000000002</v>
      </c>
      <c r="G277" s="299">
        <f>ROUND(IF(F356=0, 0, F277/F356),5)</f>
        <v>1.2999999999999999E-4</v>
      </c>
      <c r="H277" s="298">
        <v>434.41</v>
      </c>
      <c r="I277" s="298">
        <v>559.09</v>
      </c>
      <c r="J277" s="298">
        <v>1612.96</v>
      </c>
      <c r="K277" s="319">
        <v>5</v>
      </c>
      <c r="L277" s="317">
        <v>2174.21</v>
      </c>
      <c r="M277" s="318">
        <f>ROUND(IF(L356=0, 0, L277/L356),5)</f>
        <v>2.1000000000000001E-4</v>
      </c>
      <c r="N277" s="317">
        <v>434.84</v>
      </c>
      <c r="O277" s="317">
        <v>564.19000000000005</v>
      </c>
      <c r="P277" s="317">
        <v>1610.02</v>
      </c>
      <c r="Q277" s="336">
        <v>7</v>
      </c>
      <c r="R277" s="337">
        <v>3081.74</v>
      </c>
      <c r="S277" s="338">
        <f>ROUND(IF(R356=0, 0, R277/R356),5)</f>
        <v>1.4999999999999999E-4</v>
      </c>
      <c r="T277" s="337">
        <v>440.25</v>
      </c>
      <c r="U277" s="337">
        <v>789.85</v>
      </c>
      <c r="V277" s="337">
        <v>2291.89</v>
      </c>
      <c r="W277" s="360">
        <v>2</v>
      </c>
      <c r="X277" s="358">
        <v>876.97</v>
      </c>
      <c r="Y277" s="359">
        <f>ROUND(IF(X356=0, 0, X277/X356),5)</f>
        <v>5.0000000000000002E-5</v>
      </c>
      <c r="Z277" s="358">
        <v>438.49</v>
      </c>
      <c r="AA277" s="358">
        <v>225.67</v>
      </c>
      <c r="AB277" s="358">
        <v>651.29999999999995</v>
      </c>
      <c r="AC277" s="379">
        <v>2</v>
      </c>
      <c r="AD277" s="377">
        <v>876.97</v>
      </c>
      <c r="AE277" s="378">
        <f>ROUND(IF(AD356=0, 0, AD277/AD356),5)</f>
        <v>5.0000000000000002E-5</v>
      </c>
      <c r="AF277" s="377">
        <v>438.49</v>
      </c>
      <c r="AG277" s="377">
        <v>225.67</v>
      </c>
      <c r="AH277" s="377">
        <v>651.29999999999995</v>
      </c>
      <c r="AI277" s="398">
        <v>7</v>
      </c>
      <c r="AJ277" s="396">
        <v>3050.18</v>
      </c>
      <c r="AK277" s="397">
        <f>ROUND(IF(AJ356=0, 0, AJ277/AJ356),5)</f>
        <v>1.6000000000000001E-4</v>
      </c>
      <c r="AL277" s="396">
        <v>435.74</v>
      </c>
      <c r="AM277" s="396">
        <v>789.86</v>
      </c>
      <c r="AN277" s="396">
        <v>2260.3200000000002</v>
      </c>
      <c r="AO277" s="415">
        <v>0</v>
      </c>
      <c r="AP277" s="416">
        <v>0</v>
      </c>
      <c r="AQ277" s="417">
        <f>ROUND(IF(AP356=0, 0, AP277/AP356),5)</f>
        <v>0</v>
      </c>
      <c r="AR277" s="416">
        <v>0</v>
      </c>
      <c r="AS277" s="416">
        <v>0</v>
      </c>
      <c r="AT277" s="416">
        <v>0</v>
      </c>
      <c r="AU277" s="437">
        <v>0</v>
      </c>
      <c r="AV277" s="437">
        <v>0</v>
      </c>
      <c r="AW277" s="438">
        <f>ROUND(IF(AV356=0, 0, AV277/AV356),5)</f>
        <v>0</v>
      </c>
      <c r="AX277" s="437">
        <v>0</v>
      </c>
      <c r="AY277" s="437">
        <v>0</v>
      </c>
      <c r="AZ277" s="437">
        <v>0</v>
      </c>
      <c r="BA277" s="456">
        <v>2</v>
      </c>
      <c r="BB277" s="457">
        <v>875.3</v>
      </c>
      <c r="BC277" s="458">
        <f>ROUND(IF(BB356=0, 0, BB277/BB356),5)</f>
        <v>6.0000000000000002E-5</v>
      </c>
      <c r="BD277" s="457">
        <v>437.65</v>
      </c>
      <c r="BE277" s="457">
        <v>851.28</v>
      </c>
      <c r="BF277" s="457">
        <v>24.02</v>
      </c>
      <c r="BG277" s="478">
        <v>0</v>
      </c>
      <c r="BH277" s="478">
        <v>0</v>
      </c>
      <c r="BI277" s="479">
        <f>ROUND(IF(BH356=0, 0, BH277/BH356),5)</f>
        <v>0</v>
      </c>
      <c r="BJ277" s="478">
        <v>0</v>
      </c>
      <c r="BK277" s="478">
        <v>0</v>
      </c>
      <c r="BL277" s="478">
        <v>0</v>
      </c>
      <c r="BM277" s="6">
        <f t="shared" si="11"/>
        <v>30</v>
      </c>
      <c r="BN277" s="6">
        <f t="shared" si="11"/>
        <v>13107.42</v>
      </c>
      <c r="BO277" s="8">
        <f>ROUND(IF(BN356=0, 0, BN277/BN356),5)</f>
        <v>8.0000000000000007E-5</v>
      </c>
      <c r="BP277" s="6">
        <v>436.91</v>
      </c>
      <c r="BQ277" s="6">
        <f t="shared" si="12"/>
        <v>4005.61</v>
      </c>
      <c r="BR277" s="6">
        <v>9101.81</v>
      </c>
    </row>
    <row r="278" spans="1:70" x14ac:dyDescent="0.25">
      <c r="A278" s="2"/>
      <c r="B278" s="2"/>
      <c r="C278" s="2"/>
      <c r="D278" s="2" t="s">
        <v>234</v>
      </c>
      <c r="E278" s="298">
        <v>0</v>
      </c>
      <c r="F278" s="298">
        <v>0</v>
      </c>
      <c r="G278" s="299">
        <f>ROUND(IF(F356=0, 0, F278/F356),5)</f>
        <v>0</v>
      </c>
      <c r="H278" s="298">
        <v>0</v>
      </c>
      <c r="I278" s="298">
        <v>0</v>
      </c>
      <c r="J278" s="298">
        <v>0</v>
      </c>
      <c r="K278" s="317">
        <v>0</v>
      </c>
      <c r="L278" s="317">
        <v>0</v>
      </c>
      <c r="M278" s="318">
        <f>ROUND(IF(L356=0, 0, L278/L356),5)</f>
        <v>0</v>
      </c>
      <c r="N278" s="317">
        <v>0</v>
      </c>
      <c r="O278" s="317">
        <v>0</v>
      </c>
      <c r="P278" s="317">
        <v>0</v>
      </c>
      <c r="Q278" s="336">
        <v>0</v>
      </c>
      <c r="R278" s="337">
        <v>0</v>
      </c>
      <c r="S278" s="338">
        <f>ROUND(IF(R356=0, 0, R278/R356),5)</f>
        <v>0</v>
      </c>
      <c r="T278" s="337">
        <v>0</v>
      </c>
      <c r="U278" s="337">
        <v>0</v>
      </c>
      <c r="V278" s="337">
        <v>0</v>
      </c>
      <c r="W278" s="360">
        <v>2</v>
      </c>
      <c r="X278" s="358">
        <v>1127.53</v>
      </c>
      <c r="Y278" s="359">
        <f>ROUND(IF(X356=0, 0, X278/X356),5)</f>
        <v>6.0000000000000002E-5</v>
      </c>
      <c r="Z278" s="358">
        <v>563.77</v>
      </c>
      <c r="AA278" s="358">
        <v>471.92</v>
      </c>
      <c r="AB278" s="358">
        <v>655.61</v>
      </c>
      <c r="AC278" s="377">
        <v>0</v>
      </c>
      <c r="AD278" s="377">
        <v>0</v>
      </c>
      <c r="AE278" s="378">
        <f>ROUND(IF(AD356=0, 0, AD278/AD356),5)</f>
        <v>0</v>
      </c>
      <c r="AF278" s="377">
        <v>0</v>
      </c>
      <c r="AG278" s="377">
        <v>0</v>
      </c>
      <c r="AH278" s="377">
        <v>0</v>
      </c>
      <c r="AI278" s="396">
        <v>0</v>
      </c>
      <c r="AJ278" s="396">
        <v>0</v>
      </c>
      <c r="AK278" s="397">
        <f>ROUND(IF(AJ356=0, 0, AJ278/AJ356),5)</f>
        <v>0</v>
      </c>
      <c r="AL278" s="396">
        <v>0</v>
      </c>
      <c r="AM278" s="396">
        <v>0</v>
      </c>
      <c r="AN278" s="396">
        <v>0</v>
      </c>
      <c r="AO278" s="415">
        <v>0</v>
      </c>
      <c r="AP278" s="416">
        <v>0</v>
      </c>
      <c r="AQ278" s="417">
        <f>ROUND(IF(AP356=0, 0, AP278/AP356),5)</f>
        <v>0</v>
      </c>
      <c r="AR278" s="416">
        <v>0</v>
      </c>
      <c r="AS278" s="416">
        <v>0</v>
      </c>
      <c r="AT278" s="416">
        <v>0</v>
      </c>
      <c r="AU278" s="437">
        <v>0</v>
      </c>
      <c r="AV278" s="437">
        <v>0</v>
      </c>
      <c r="AW278" s="438">
        <f>ROUND(IF(AV356=0, 0, AV278/AV356),5)</f>
        <v>0</v>
      </c>
      <c r="AX278" s="437">
        <v>0</v>
      </c>
      <c r="AY278" s="437">
        <v>0</v>
      </c>
      <c r="AZ278" s="437">
        <v>0</v>
      </c>
      <c r="BA278" s="456">
        <v>0</v>
      </c>
      <c r="BB278" s="457">
        <v>0</v>
      </c>
      <c r="BC278" s="458">
        <f>ROUND(IF(BB356=0, 0, BB278/BB356),5)</f>
        <v>0</v>
      </c>
      <c r="BD278" s="457">
        <v>0</v>
      </c>
      <c r="BE278" s="457">
        <v>0</v>
      </c>
      <c r="BF278" s="457">
        <v>0</v>
      </c>
      <c r="BG278" s="478">
        <v>0</v>
      </c>
      <c r="BH278" s="478">
        <v>0</v>
      </c>
      <c r="BI278" s="479">
        <f>ROUND(IF(BH356=0, 0, BH278/BH356),5)</f>
        <v>0</v>
      </c>
      <c r="BJ278" s="478">
        <v>0</v>
      </c>
      <c r="BK278" s="478">
        <v>0</v>
      </c>
      <c r="BL278" s="478">
        <v>0</v>
      </c>
      <c r="BM278" s="6">
        <f t="shared" si="11"/>
        <v>2</v>
      </c>
      <c r="BN278" s="6">
        <f t="shared" si="11"/>
        <v>1127.53</v>
      </c>
      <c r="BO278" s="8">
        <f>ROUND(IF(BN356=0, 0, BN278/BN356),5)</f>
        <v>1.0000000000000001E-5</v>
      </c>
      <c r="BP278" s="6">
        <v>563.77</v>
      </c>
      <c r="BQ278" s="6">
        <f t="shared" si="12"/>
        <v>471.92</v>
      </c>
      <c r="BR278" s="6">
        <v>655.61</v>
      </c>
    </row>
    <row r="279" spans="1:70" x14ac:dyDescent="0.25">
      <c r="A279" s="2"/>
      <c r="B279" s="2"/>
      <c r="C279" s="2"/>
      <c r="D279" s="2" t="s">
        <v>559</v>
      </c>
      <c r="E279" s="298">
        <v>0</v>
      </c>
      <c r="F279" s="298">
        <v>0</v>
      </c>
      <c r="G279" s="299">
        <f>ROUND(IF(F356=0, 0, F279/F356),5)</f>
        <v>0</v>
      </c>
      <c r="H279" s="298">
        <v>0</v>
      </c>
      <c r="I279" s="298">
        <v>0</v>
      </c>
      <c r="J279" s="298">
        <v>0</v>
      </c>
      <c r="K279" s="317">
        <v>0</v>
      </c>
      <c r="L279" s="317">
        <v>0</v>
      </c>
      <c r="M279" s="318">
        <f>ROUND(IF(L356=0, 0, L279/L356),5)</f>
        <v>0</v>
      </c>
      <c r="N279" s="317">
        <v>0</v>
      </c>
      <c r="O279" s="317">
        <v>0</v>
      </c>
      <c r="P279" s="317">
        <v>0</v>
      </c>
      <c r="Q279" s="336">
        <v>0</v>
      </c>
      <c r="R279" s="337">
        <v>0</v>
      </c>
      <c r="S279" s="338">
        <f>ROUND(IF(R356=0, 0, R279/R356),5)</f>
        <v>0</v>
      </c>
      <c r="T279" s="337">
        <v>0</v>
      </c>
      <c r="U279" s="337">
        <v>0</v>
      </c>
      <c r="V279" s="337">
        <v>0</v>
      </c>
      <c r="W279" s="358">
        <v>0</v>
      </c>
      <c r="X279" s="358">
        <v>0</v>
      </c>
      <c r="Y279" s="359">
        <f>ROUND(IF(X356=0, 0, X279/X356),5)</f>
        <v>0</v>
      </c>
      <c r="Z279" s="358">
        <v>0</v>
      </c>
      <c r="AA279" s="358">
        <v>0</v>
      </c>
      <c r="AB279" s="358">
        <v>0</v>
      </c>
      <c r="AC279" s="377">
        <v>0</v>
      </c>
      <c r="AD279" s="377">
        <v>0</v>
      </c>
      <c r="AE279" s="378">
        <f>ROUND(IF(AD356=0, 0, AD279/AD356),5)</f>
        <v>0</v>
      </c>
      <c r="AF279" s="377">
        <v>0</v>
      </c>
      <c r="AG279" s="377">
        <v>0</v>
      </c>
      <c r="AH279" s="377">
        <v>0</v>
      </c>
      <c r="AI279" s="396">
        <v>0</v>
      </c>
      <c r="AJ279" s="396">
        <v>0</v>
      </c>
      <c r="AK279" s="397">
        <f>ROUND(IF(AJ356=0, 0, AJ279/AJ356),5)</f>
        <v>0</v>
      </c>
      <c r="AL279" s="396">
        <v>0</v>
      </c>
      <c r="AM279" s="396">
        <v>0</v>
      </c>
      <c r="AN279" s="396">
        <v>0</v>
      </c>
      <c r="AO279" s="415">
        <v>0</v>
      </c>
      <c r="AP279" s="416">
        <v>0</v>
      </c>
      <c r="AQ279" s="417">
        <f>ROUND(IF(AP356=0, 0, AP279/AP356),5)</f>
        <v>0</v>
      </c>
      <c r="AR279" s="416">
        <v>0</v>
      </c>
      <c r="AS279" s="416">
        <v>0</v>
      </c>
      <c r="AT279" s="416">
        <v>0</v>
      </c>
      <c r="AU279" s="439">
        <v>20</v>
      </c>
      <c r="AV279" s="437">
        <v>4886.18</v>
      </c>
      <c r="AW279" s="438">
        <f>ROUND(IF(AV356=0, 0, AV279/AV356),5)</f>
        <v>2.7E-4</v>
      </c>
      <c r="AX279" s="437">
        <v>244.31</v>
      </c>
      <c r="AY279" s="437">
        <v>1000</v>
      </c>
      <c r="AZ279" s="437">
        <v>3886.18</v>
      </c>
      <c r="BA279" s="456">
        <v>12</v>
      </c>
      <c r="BB279" s="457">
        <v>2938.75</v>
      </c>
      <c r="BC279" s="458">
        <f>ROUND(IF(BB356=0, 0, BB279/BB356),5)</f>
        <v>2.1000000000000001E-4</v>
      </c>
      <c r="BD279" s="457">
        <v>244.9</v>
      </c>
      <c r="BE279" s="457">
        <v>520</v>
      </c>
      <c r="BF279" s="457">
        <v>2418.75</v>
      </c>
      <c r="BG279" s="478">
        <v>0</v>
      </c>
      <c r="BH279" s="478">
        <v>0</v>
      </c>
      <c r="BI279" s="479">
        <f>ROUND(IF(BH356=0, 0, BH279/BH356),5)</f>
        <v>0</v>
      </c>
      <c r="BJ279" s="478">
        <v>0</v>
      </c>
      <c r="BK279" s="478">
        <v>0</v>
      </c>
      <c r="BL279" s="478">
        <v>0</v>
      </c>
      <c r="BM279" s="6">
        <f t="shared" si="11"/>
        <v>32</v>
      </c>
      <c r="BN279" s="6">
        <f t="shared" si="11"/>
        <v>7824.93</v>
      </c>
      <c r="BO279" s="8">
        <f>ROUND(IF(BN356=0, 0, BN279/BN356),5)</f>
        <v>5.0000000000000002E-5</v>
      </c>
      <c r="BP279" s="6">
        <v>244.53</v>
      </c>
      <c r="BQ279" s="6">
        <f t="shared" si="12"/>
        <v>1520</v>
      </c>
      <c r="BR279" s="6">
        <v>6304.93</v>
      </c>
    </row>
    <row r="280" spans="1:70" x14ac:dyDescent="0.25">
      <c r="A280" s="2"/>
      <c r="B280" s="2"/>
      <c r="C280" s="2"/>
      <c r="D280" s="2" t="s">
        <v>560</v>
      </c>
      <c r="E280" s="298">
        <v>0</v>
      </c>
      <c r="F280" s="298">
        <v>0</v>
      </c>
      <c r="G280" s="299">
        <f>ROUND(IF(F356=0, 0, F280/F356),5)</f>
        <v>0</v>
      </c>
      <c r="H280" s="298">
        <v>0</v>
      </c>
      <c r="I280" s="298">
        <v>0</v>
      </c>
      <c r="J280" s="298">
        <v>0</v>
      </c>
      <c r="K280" s="317">
        <v>0</v>
      </c>
      <c r="L280" s="317">
        <v>0</v>
      </c>
      <c r="M280" s="318">
        <f>ROUND(IF(L356=0, 0, L280/L356),5)</f>
        <v>0</v>
      </c>
      <c r="N280" s="317">
        <v>0</v>
      </c>
      <c r="O280" s="317">
        <v>0</v>
      </c>
      <c r="P280" s="317">
        <v>0</v>
      </c>
      <c r="Q280" s="336">
        <v>0</v>
      </c>
      <c r="R280" s="337">
        <v>0</v>
      </c>
      <c r="S280" s="338">
        <f>ROUND(IF(R356=0, 0, R280/R356),5)</f>
        <v>0</v>
      </c>
      <c r="T280" s="337">
        <v>0</v>
      </c>
      <c r="U280" s="337">
        <v>0</v>
      </c>
      <c r="V280" s="337">
        <v>0</v>
      </c>
      <c r="W280" s="358">
        <v>0</v>
      </c>
      <c r="X280" s="358">
        <v>0</v>
      </c>
      <c r="Y280" s="359">
        <f>ROUND(IF(X356=0, 0, X280/X356),5)</f>
        <v>0</v>
      </c>
      <c r="Z280" s="358">
        <v>0</v>
      </c>
      <c r="AA280" s="358">
        <v>0</v>
      </c>
      <c r="AB280" s="358">
        <v>0</v>
      </c>
      <c r="AC280" s="377">
        <v>0</v>
      </c>
      <c r="AD280" s="377">
        <v>0</v>
      </c>
      <c r="AE280" s="378">
        <f>ROUND(IF(AD356=0, 0, AD280/AD356),5)</f>
        <v>0</v>
      </c>
      <c r="AF280" s="377">
        <v>0</v>
      </c>
      <c r="AG280" s="377">
        <v>-769.12</v>
      </c>
      <c r="AH280" s="377">
        <v>769.12</v>
      </c>
      <c r="AI280" s="396">
        <v>0</v>
      </c>
      <c r="AJ280" s="396">
        <v>0</v>
      </c>
      <c r="AK280" s="397">
        <f>ROUND(IF(AJ356=0, 0, AJ280/AJ356),5)</f>
        <v>0</v>
      </c>
      <c r="AL280" s="396">
        <v>0</v>
      </c>
      <c r="AM280" s="396">
        <v>0</v>
      </c>
      <c r="AN280" s="396">
        <v>0</v>
      </c>
      <c r="AO280" s="415">
        <v>0</v>
      </c>
      <c r="AP280" s="416">
        <v>0</v>
      </c>
      <c r="AQ280" s="417">
        <f>ROUND(IF(AP356=0, 0, AP280/AP356),5)</f>
        <v>0</v>
      </c>
      <c r="AR280" s="416">
        <v>0</v>
      </c>
      <c r="AS280" s="416">
        <v>0</v>
      </c>
      <c r="AT280" s="416">
        <v>0</v>
      </c>
      <c r="AU280" s="437">
        <v>0</v>
      </c>
      <c r="AV280" s="437">
        <v>0</v>
      </c>
      <c r="AW280" s="438">
        <f>ROUND(IF(AV356=0, 0, AV280/AV356),5)</f>
        <v>0</v>
      </c>
      <c r="AX280" s="437">
        <v>0</v>
      </c>
      <c r="AY280" s="437">
        <v>0</v>
      </c>
      <c r="AZ280" s="437">
        <v>0</v>
      </c>
      <c r="BA280" s="456">
        <v>0</v>
      </c>
      <c r="BB280" s="457">
        <v>0</v>
      </c>
      <c r="BC280" s="458">
        <f>ROUND(IF(BB356=0, 0, BB280/BB356),5)</f>
        <v>0</v>
      </c>
      <c r="BD280" s="457">
        <v>0</v>
      </c>
      <c r="BE280" s="457">
        <v>0</v>
      </c>
      <c r="BF280" s="457">
        <v>0</v>
      </c>
      <c r="BG280" s="478">
        <v>0</v>
      </c>
      <c r="BH280" s="478">
        <v>0</v>
      </c>
      <c r="BI280" s="479">
        <f>ROUND(IF(BH356=0, 0, BH280/BH356),5)</f>
        <v>0</v>
      </c>
      <c r="BJ280" s="478">
        <v>0</v>
      </c>
      <c r="BK280" s="478">
        <v>0</v>
      </c>
      <c r="BL280" s="478">
        <v>0</v>
      </c>
      <c r="BM280" s="6">
        <f t="shared" si="11"/>
        <v>0</v>
      </c>
      <c r="BN280" s="6">
        <f t="shared" si="11"/>
        <v>0</v>
      </c>
      <c r="BO280" s="8">
        <f>ROUND(IF(BN356=0, 0, BN280/BN356),5)</f>
        <v>0</v>
      </c>
      <c r="BP280" s="6">
        <v>0</v>
      </c>
      <c r="BQ280" s="6">
        <f t="shared" si="12"/>
        <v>-769.12</v>
      </c>
      <c r="BR280" s="6">
        <v>769.12</v>
      </c>
    </row>
    <row r="281" spans="1:70" x14ac:dyDescent="0.25">
      <c r="A281" s="2"/>
      <c r="B281" s="2"/>
      <c r="C281" s="2"/>
      <c r="D281" s="2" t="s">
        <v>561</v>
      </c>
      <c r="E281" s="298">
        <v>0</v>
      </c>
      <c r="F281" s="298">
        <v>0</v>
      </c>
      <c r="G281" s="299">
        <f>ROUND(IF(F356=0, 0, F281/F356),5)</f>
        <v>0</v>
      </c>
      <c r="H281" s="298">
        <v>0</v>
      </c>
      <c r="I281" s="298">
        <v>0</v>
      </c>
      <c r="J281" s="298">
        <v>0</v>
      </c>
      <c r="K281" s="317">
        <v>0</v>
      </c>
      <c r="L281" s="317">
        <v>0</v>
      </c>
      <c r="M281" s="318">
        <f>ROUND(IF(L356=0, 0, L281/L356),5)</f>
        <v>0</v>
      </c>
      <c r="N281" s="317">
        <v>0</v>
      </c>
      <c r="O281" s="317">
        <v>0</v>
      </c>
      <c r="P281" s="317">
        <v>0</v>
      </c>
      <c r="Q281" s="336">
        <v>0</v>
      </c>
      <c r="R281" s="337">
        <v>0</v>
      </c>
      <c r="S281" s="338">
        <f>ROUND(IF(R356=0, 0, R281/R356),5)</f>
        <v>0</v>
      </c>
      <c r="T281" s="337">
        <v>0</v>
      </c>
      <c r="U281" s="337">
        <v>0</v>
      </c>
      <c r="V281" s="337">
        <v>0</v>
      </c>
      <c r="W281" s="358">
        <v>0</v>
      </c>
      <c r="X281" s="358">
        <v>0</v>
      </c>
      <c r="Y281" s="359">
        <f>ROUND(IF(X356=0, 0, X281/X356),5)</f>
        <v>0</v>
      </c>
      <c r="Z281" s="358">
        <v>0</v>
      </c>
      <c r="AA281" s="358">
        <v>0</v>
      </c>
      <c r="AB281" s="358">
        <v>0</v>
      </c>
      <c r="AC281" s="377">
        <v>0</v>
      </c>
      <c r="AD281" s="377">
        <v>0</v>
      </c>
      <c r="AE281" s="378">
        <f>ROUND(IF(AD356=0, 0, AD281/AD356),5)</f>
        <v>0</v>
      </c>
      <c r="AF281" s="377">
        <v>0</v>
      </c>
      <c r="AG281" s="377">
        <v>0</v>
      </c>
      <c r="AH281" s="377">
        <v>0</v>
      </c>
      <c r="AI281" s="396">
        <v>0</v>
      </c>
      <c r="AJ281" s="396">
        <v>0</v>
      </c>
      <c r="AK281" s="397">
        <f>ROUND(IF(AJ356=0, 0, AJ281/AJ356),5)</f>
        <v>0</v>
      </c>
      <c r="AL281" s="396">
        <v>0</v>
      </c>
      <c r="AM281" s="396">
        <v>0</v>
      </c>
      <c r="AN281" s="396">
        <v>0</v>
      </c>
      <c r="AO281" s="415">
        <v>0</v>
      </c>
      <c r="AP281" s="416">
        <v>0</v>
      </c>
      <c r="AQ281" s="417">
        <f>ROUND(IF(AP356=0, 0, AP281/AP356),5)</f>
        <v>0</v>
      </c>
      <c r="AR281" s="416">
        <v>0</v>
      </c>
      <c r="AS281" s="416">
        <v>0</v>
      </c>
      <c r="AT281" s="416">
        <v>0</v>
      </c>
      <c r="AU281" s="439">
        <v>35</v>
      </c>
      <c r="AV281" s="437">
        <v>3865.43</v>
      </c>
      <c r="AW281" s="438">
        <f>ROUND(IF(AV356=0, 0, AV281/AV356),5)</f>
        <v>2.1000000000000001E-4</v>
      </c>
      <c r="AX281" s="437">
        <v>110.44</v>
      </c>
      <c r="AY281" s="437">
        <v>648.47</v>
      </c>
      <c r="AZ281" s="437">
        <v>3216.96</v>
      </c>
      <c r="BA281" s="456">
        <v>25</v>
      </c>
      <c r="BB281" s="457">
        <v>2772.96</v>
      </c>
      <c r="BC281" s="458">
        <f>ROUND(IF(BB356=0, 0, BB281/BB356),5)</f>
        <v>2.0000000000000001E-4</v>
      </c>
      <c r="BD281" s="457">
        <v>110.92</v>
      </c>
      <c r="BE281" s="457">
        <v>463.19</v>
      </c>
      <c r="BF281" s="457">
        <v>2309.77</v>
      </c>
      <c r="BG281" s="478">
        <v>0</v>
      </c>
      <c r="BH281" s="478">
        <v>0</v>
      </c>
      <c r="BI281" s="479">
        <f>ROUND(IF(BH356=0, 0, BH281/BH356),5)</f>
        <v>0</v>
      </c>
      <c r="BJ281" s="478">
        <v>0</v>
      </c>
      <c r="BK281" s="478">
        <v>0</v>
      </c>
      <c r="BL281" s="478">
        <v>0</v>
      </c>
      <c r="BM281" s="6">
        <f t="shared" si="11"/>
        <v>60</v>
      </c>
      <c r="BN281" s="6">
        <f t="shared" si="11"/>
        <v>6638.39</v>
      </c>
      <c r="BO281" s="8">
        <f>ROUND(IF(BN356=0, 0, BN281/BN356),5)</f>
        <v>4.0000000000000003E-5</v>
      </c>
      <c r="BP281" s="6">
        <v>110.64</v>
      </c>
      <c r="BQ281" s="6">
        <f t="shared" si="12"/>
        <v>1111.6600000000001</v>
      </c>
      <c r="BR281" s="6">
        <v>5526.73</v>
      </c>
    </row>
    <row r="282" spans="1:70" x14ac:dyDescent="0.25">
      <c r="A282" s="2"/>
      <c r="B282" s="2"/>
      <c r="C282" s="2"/>
      <c r="D282" s="2" t="s">
        <v>562</v>
      </c>
      <c r="E282" s="298">
        <v>0</v>
      </c>
      <c r="F282" s="298">
        <v>0</v>
      </c>
      <c r="G282" s="299">
        <f>ROUND(IF(F356=0, 0, F282/F356),5)</f>
        <v>0</v>
      </c>
      <c r="H282" s="298">
        <v>0</v>
      </c>
      <c r="I282" s="298">
        <v>0</v>
      </c>
      <c r="J282" s="298">
        <v>0</v>
      </c>
      <c r="K282" s="317">
        <v>0</v>
      </c>
      <c r="L282" s="317">
        <v>0</v>
      </c>
      <c r="M282" s="318">
        <f>ROUND(IF(L356=0, 0, L282/L356),5)</f>
        <v>0</v>
      </c>
      <c r="N282" s="317">
        <v>0</v>
      </c>
      <c r="O282" s="317">
        <v>0</v>
      </c>
      <c r="P282" s="317">
        <v>0</v>
      </c>
      <c r="Q282" s="336">
        <v>0</v>
      </c>
      <c r="R282" s="337">
        <v>0</v>
      </c>
      <c r="S282" s="338">
        <f>ROUND(IF(R356=0, 0, R282/R356),5)</f>
        <v>0</v>
      </c>
      <c r="T282" s="337">
        <v>0</v>
      </c>
      <c r="U282" s="337">
        <v>0</v>
      </c>
      <c r="V282" s="337">
        <v>0</v>
      </c>
      <c r="W282" s="358">
        <v>0</v>
      </c>
      <c r="X282" s="358">
        <v>0</v>
      </c>
      <c r="Y282" s="359">
        <f>ROUND(IF(X356=0, 0, X282/X356),5)</f>
        <v>0</v>
      </c>
      <c r="Z282" s="358">
        <v>0</v>
      </c>
      <c r="AA282" s="358">
        <v>0</v>
      </c>
      <c r="AB282" s="358">
        <v>0</v>
      </c>
      <c r="AC282" s="377">
        <v>0</v>
      </c>
      <c r="AD282" s="377">
        <v>0</v>
      </c>
      <c r="AE282" s="378">
        <f>ROUND(IF(AD356=0, 0, AD282/AD356),5)</f>
        <v>0</v>
      </c>
      <c r="AF282" s="377">
        <v>0</v>
      </c>
      <c r="AG282" s="377">
        <v>0</v>
      </c>
      <c r="AH282" s="377">
        <v>0</v>
      </c>
      <c r="AI282" s="396">
        <v>0</v>
      </c>
      <c r="AJ282" s="396">
        <v>0</v>
      </c>
      <c r="AK282" s="397">
        <f>ROUND(IF(AJ356=0, 0, AJ282/AJ356),5)</f>
        <v>0</v>
      </c>
      <c r="AL282" s="396">
        <v>0</v>
      </c>
      <c r="AM282" s="396">
        <v>0</v>
      </c>
      <c r="AN282" s="396">
        <v>0</v>
      </c>
      <c r="AO282" s="415">
        <v>0</v>
      </c>
      <c r="AP282" s="416">
        <v>0</v>
      </c>
      <c r="AQ282" s="417">
        <f>ROUND(IF(AP356=0, 0, AP282/AP356),5)</f>
        <v>0</v>
      </c>
      <c r="AR282" s="416">
        <v>0</v>
      </c>
      <c r="AS282" s="416">
        <v>0</v>
      </c>
      <c r="AT282" s="416">
        <v>0</v>
      </c>
      <c r="AU282" s="439">
        <v>1</v>
      </c>
      <c r="AV282" s="437">
        <v>73.59</v>
      </c>
      <c r="AW282" s="438">
        <f>ROUND(IF(AV356=0, 0, AV282/AV356),5)</f>
        <v>0</v>
      </c>
      <c r="AX282" s="437">
        <v>73.59</v>
      </c>
      <c r="AY282" s="437">
        <v>0</v>
      </c>
      <c r="AZ282" s="437">
        <v>73.59</v>
      </c>
      <c r="BA282" s="456">
        <v>0</v>
      </c>
      <c r="BB282" s="457">
        <v>0</v>
      </c>
      <c r="BC282" s="458">
        <f>ROUND(IF(BB356=0, 0, BB282/BB356),5)</f>
        <v>0</v>
      </c>
      <c r="BD282" s="457">
        <v>0</v>
      </c>
      <c r="BE282" s="457">
        <v>0</v>
      </c>
      <c r="BF282" s="457">
        <v>0</v>
      </c>
      <c r="BG282" s="478">
        <v>0</v>
      </c>
      <c r="BH282" s="478">
        <v>0</v>
      </c>
      <c r="BI282" s="479">
        <f>ROUND(IF(BH356=0, 0, BH282/BH356),5)</f>
        <v>0</v>
      </c>
      <c r="BJ282" s="478">
        <v>0</v>
      </c>
      <c r="BK282" s="478">
        <v>0</v>
      </c>
      <c r="BL282" s="478">
        <v>0</v>
      </c>
      <c r="BM282" s="6">
        <f t="shared" si="11"/>
        <v>1</v>
      </c>
      <c r="BN282" s="6">
        <f t="shared" si="11"/>
        <v>73.59</v>
      </c>
      <c r="BO282" s="8">
        <f>ROUND(IF(BN356=0, 0, BN282/BN356),5)</f>
        <v>0</v>
      </c>
      <c r="BP282" s="6">
        <v>73.59</v>
      </c>
      <c r="BQ282" s="6">
        <f t="shared" si="12"/>
        <v>0</v>
      </c>
      <c r="BR282" s="6">
        <v>73.59</v>
      </c>
    </row>
    <row r="283" spans="1:70" x14ac:dyDescent="0.25">
      <c r="A283" s="2"/>
      <c r="B283" s="2"/>
      <c r="C283" s="2"/>
      <c r="D283" s="2" t="s">
        <v>563</v>
      </c>
      <c r="E283" s="298">
        <v>0</v>
      </c>
      <c r="F283" s="298">
        <v>0</v>
      </c>
      <c r="G283" s="299">
        <f>ROUND(IF(F356=0, 0, F283/F356),5)</f>
        <v>0</v>
      </c>
      <c r="H283" s="298">
        <v>0</v>
      </c>
      <c r="I283" s="298">
        <v>0</v>
      </c>
      <c r="J283" s="298">
        <v>0</v>
      </c>
      <c r="K283" s="317">
        <v>0</v>
      </c>
      <c r="L283" s="317">
        <v>0</v>
      </c>
      <c r="M283" s="318">
        <f>ROUND(IF(L356=0, 0, L283/L356),5)</f>
        <v>0</v>
      </c>
      <c r="N283" s="317">
        <v>0</v>
      </c>
      <c r="O283" s="317">
        <v>0</v>
      </c>
      <c r="P283" s="317">
        <v>0</v>
      </c>
      <c r="Q283" s="336">
        <v>0</v>
      </c>
      <c r="R283" s="337">
        <v>0</v>
      </c>
      <c r="S283" s="338">
        <f>ROUND(IF(R356=0, 0, R283/R356),5)</f>
        <v>0</v>
      </c>
      <c r="T283" s="337">
        <v>0</v>
      </c>
      <c r="U283" s="337">
        <v>0</v>
      </c>
      <c r="V283" s="337">
        <v>0</v>
      </c>
      <c r="W283" s="358">
        <v>0</v>
      </c>
      <c r="X283" s="358">
        <v>0</v>
      </c>
      <c r="Y283" s="359">
        <f>ROUND(IF(X356=0, 0, X283/X356),5)</f>
        <v>0</v>
      </c>
      <c r="Z283" s="358">
        <v>0</v>
      </c>
      <c r="AA283" s="358">
        <v>0</v>
      </c>
      <c r="AB283" s="358">
        <v>0</v>
      </c>
      <c r="AC283" s="377">
        <v>0</v>
      </c>
      <c r="AD283" s="377">
        <v>0</v>
      </c>
      <c r="AE283" s="378">
        <f>ROUND(IF(AD356=0, 0, AD283/AD356),5)</f>
        <v>0</v>
      </c>
      <c r="AF283" s="377">
        <v>0</v>
      </c>
      <c r="AG283" s="377">
        <v>0</v>
      </c>
      <c r="AH283" s="377">
        <v>0</v>
      </c>
      <c r="AI283" s="396">
        <v>0</v>
      </c>
      <c r="AJ283" s="396">
        <v>0</v>
      </c>
      <c r="AK283" s="397">
        <f>ROUND(IF(AJ356=0, 0, AJ283/AJ356),5)</f>
        <v>0</v>
      </c>
      <c r="AL283" s="396">
        <v>0</v>
      </c>
      <c r="AM283" s="396">
        <v>0</v>
      </c>
      <c r="AN283" s="396">
        <v>0</v>
      </c>
      <c r="AO283" s="415">
        <v>0</v>
      </c>
      <c r="AP283" s="416">
        <v>0</v>
      </c>
      <c r="AQ283" s="417">
        <f>ROUND(IF(AP356=0, 0, AP283/AP356),5)</f>
        <v>0</v>
      </c>
      <c r="AR283" s="416">
        <v>0</v>
      </c>
      <c r="AS283" s="416">
        <v>0</v>
      </c>
      <c r="AT283" s="416">
        <v>0</v>
      </c>
      <c r="AU283" s="437">
        <v>0</v>
      </c>
      <c r="AV283" s="437">
        <v>0</v>
      </c>
      <c r="AW283" s="438">
        <f>ROUND(IF(AV356=0, 0, AV283/AV356),5)</f>
        <v>0</v>
      </c>
      <c r="AX283" s="437">
        <v>0</v>
      </c>
      <c r="AY283" s="437">
        <v>0</v>
      </c>
      <c r="AZ283" s="437">
        <v>0</v>
      </c>
      <c r="BA283" s="456">
        <v>0</v>
      </c>
      <c r="BB283" s="457">
        <v>0</v>
      </c>
      <c r="BC283" s="458">
        <f>ROUND(IF(BB356=0, 0, BB283/BB356),5)</f>
        <v>0</v>
      </c>
      <c r="BD283" s="457">
        <v>0</v>
      </c>
      <c r="BE283" s="457">
        <v>0</v>
      </c>
      <c r="BF283" s="457">
        <v>0</v>
      </c>
      <c r="BG283" s="480">
        <v>102</v>
      </c>
      <c r="BH283" s="478">
        <v>9681.68</v>
      </c>
      <c r="BI283" s="479">
        <f>ROUND(IF(BH356=0, 0, BH283/BH356),5)</f>
        <v>1.0399999999999999E-3</v>
      </c>
      <c r="BJ283" s="478">
        <v>94.92</v>
      </c>
      <c r="BK283" s="478">
        <v>0</v>
      </c>
      <c r="BL283" s="478">
        <v>9681.68</v>
      </c>
      <c r="BM283" s="6">
        <f t="shared" si="11"/>
        <v>102</v>
      </c>
      <c r="BN283" s="6">
        <f t="shared" si="11"/>
        <v>9681.68</v>
      </c>
      <c r="BO283" s="8">
        <f>ROUND(IF(BN356=0, 0, BN283/BN356),5)</f>
        <v>6.0000000000000002E-5</v>
      </c>
      <c r="BP283" s="6">
        <v>94.92</v>
      </c>
      <c r="BQ283" s="6">
        <f t="shared" si="12"/>
        <v>0</v>
      </c>
      <c r="BR283" s="6">
        <v>9681.68</v>
      </c>
    </row>
    <row r="284" spans="1:70" x14ac:dyDescent="0.25">
      <c r="A284" s="2"/>
      <c r="B284" s="2"/>
      <c r="C284" s="2"/>
      <c r="D284" s="2" t="s">
        <v>235</v>
      </c>
      <c r="E284" s="300">
        <v>1</v>
      </c>
      <c r="F284" s="298">
        <v>372.2</v>
      </c>
      <c r="G284" s="299">
        <f>ROUND(IF(F356=0, 0, F284/F356),5)</f>
        <v>2.0000000000000002E-5</v>
      </c>
      <c r="H284" s="298">
        <v>372.2</v>
      </c>
      <c r="I284" s="298">
        <v>100</v>
      </c>
      <c r="J284" s="298">
        <v>272.2</v>
      </c>
      <c r="K284" s="317">
        <v>0</v>
      </c>
      <c r="L284" s="317">
        <v>0</v>
      </c>
      <c r="M284" s="318">
        <f>ROUND(IF(L356=0, 0, L284/L356),5)</f>
        <v>0</v>
      </c>
      <c r="N284" s="317">
        <v>0</v>
      </c>
      <c r="O284" s="317">
        <v>0</v>
      </c>
      <c r="P284" s="317">
        <v>0</v>
      </c>
      <c r="Q284" s="336">
        <v>0</v>
      </c>
      <c r="R284" s="337">
        <v>0</v>
      </c>
      <c r="S284" s="338">
        <f>ROUND(IF(R356=0, 0, R284/R356),5)</f>
        <v>0</v>
      </c>
      <c r="T284" s="337">
        <v>0</v>
      </c>
      <c r="U284" s="337">
        <v>0</v>
      </c>
      <c r="V284" s="337">
        <v>0</v>
      </c>
      <c r="W284" s="358">
        <v>0</v>
      </c>
      <c r="X284" s="358">
        <v>0</v>
      </c>
      <c r="Y284" s="359">
        <f>ROUND(IF(X356=0, 0, X284/X356),5)</f>
        <v>0</v>
      </c>
      <c r="Z284" s="358">
        <v>0</v>
      </c>
      <c r="AA284" s="358">
        <v>0</v>
      </c>
      <c r="AB284" s="358">
        <v>0</v>
      </c>
      <c r="AC284" s="377">
        <v>0</v>
      </c>
      <c r="AD284" s="377">
        <v>0</v>
      </c>
      <c r="AE284" s="378">
        <f>ROUND(IF(AD356=0, 0, AD284/AD356),5)</f>
        <v>0</v>
      </c>
      <c r="AF284" s="377">
        <v>0</v>
      </c>
      <c r="AG284" s="377">
        <v>0</v>
      </c>
      <c r="AH284" s="377">
        <v>0</v>
      </c>
      <c r="AI284" s="396">
        <v>0</v>
      </c>
      <c r="AJ284" s="396">
        <v>0</v>
      </c>
      <c r="AK284" s="397">
        <f>ROUND(IF(AJ356=0, 0, AJ284/AJ356),5)</f>
        <v>0</v>
      </c>
      <c r="AL284" s="396">
        <v>0</v>
      </c>
      <c r="AM284" s="396">
        <v>0</v>
      </c>
      <c r="AN284" s="396">
        <v>0</v>
      </c>
      <c r="AO284" s="415">
        <v>0</v>
      </c>
      <c r="AP284" s="416">
        <v>0</v>
      </c>
      <c r="AQ284" s="417">
        <f>ROUND(IF(AP356=0, 0, AP284/AP356),5)</f>
        <v>0</v>
      </c>
      <c r="AR284" s="416">
        <v>0</v>
      </c>
      <c r="AS284" s="416">
        <v>0</v>
      </c>
      <c r="AT284" s="416">
        <v>0</v>
      </c>
      <c r="AU284" s="437">
        <v>0</v>
      </c>
      <c r="AV284" s="437">
        <v>0</v>
      </c>
      <c r="AW284" s="438">
        <f>ROUND(IF(AV356=0, 0, AV284/AV356),5)</f>
        <v>0</v>
      </c>
      <c r="AX284" s="437">
        <v>0</v>
      </c>
      <c r="AY284" s="437">
        <v>0</v>
      </c>
      <c r="AZ284" s="437">
        <v>0</v>
      </c>
      <c r="BA284" s="456">
        <v>6</v>
      </c>
      <c r="BB284" s="457">
        <v>2630.33</v>
      </c>
      <c r="BC284" s="458">
        <f>ROUND(IF(BB356=0, 0, BB284/BB356),5)</f>
        <v>1.9000000000000001E-4</v>
      </c>
      <c r="BD284" s="457">
        <v>438.39</v>
      </c>
      <c r="BE284" s="457">
        <v>450</v>
      </c>
      <c r="BF284" s="457">
        <v>2180.33</v>
      </c>
      <c r="BG284" s="478">
        <v>0</v>
      </c>
      <c r="BH284" s="478">
        <v>0</v>
      </c>
      <c r="BI284" s="479">
        <f>ROUND(IF(BH356=0, 0, BH284/BH356),5)</f>
        <v>0</v>
      </c>
      <c r="BJ284" s="478">
        <v>0</v>
      </c>
      <c r="BK284" s="478">
        <v>0</v>
      </c>
      <c r="BL284" s="478">
        <v>0</v>
      </c>
      <c r="BM284" s="6">
        <f t="shared" si="11"/>
        <v>7</v>
      </c>
      <c r="BN284" s="6">
        <f t="shared" si="11"/>
        <v>3002.53</v>
      </c>
      <c r="BO284" s="8">
        <f>ROUND(IF(BN356=0, 0, BN284/BN356),5)</f>
        <v>2.0000000000000002E-5</v>
      </c>
      <c r="BP284" s="6">
        <v>428.93</v>
      </c>
      <c r="BQ284" s="6">
        <f t="shared" si="12"/>
        <v>550</v>
      </c>
      <c r="BR284" s="6">
        <v>2452.5300000000002</v>
      </c>
    </row>
    <row r="285" spans="1:70" x14ac:dyDescent="0.25">
      <c r="A285" s="2"/>
      <c r="B285" s="2"/>
      <c r="C285" s="2"/>
      <c r="D285" s="2" t="s">
        <v>236</v>
      </c>
      <c r="E285" s="300">
        <v>2</v>
      </c>
      <c r="F285" s="298">
        <v>1490.83</v>
      </c>
      <c r="G285" s="299">
        <f>ROUND(IF(F356=0, 0, F285/F356),5)</f>
        <v>9.0000000000000006E-5</v>
      </c>
      <c r="H285" s="298">
        <v>745.42</v>
      </c>
      <c r="I285" s="298">
        <v>350</v>
      </c>
      <c r="J285" s="298">
        <v>1140.83</v>
      </c>
      <c r="K285" s="317">
        <v>0</v>
      </c>
      <c r="L285" s="317">
        <v>0</v>
      </c>
      <c r="M285" s="318">
        <f>ROUND(IF(L356=0, 0, L285/L356),5)</f>
        <v>0</v>
      </c>
      <c r="N285" s="317">
        <v>0</v>
      </c>
      <c r="O285" s="317">
        <v>-75</v>
      </c>
      <c r="P285" s="317">
        <v>75</v>
      </c>
      <c r="Q285" s="336">
        <v>7</v>
      </c>
      <c r="R285" s="337">
        <v>5006.43</v>
      </c>
      <c r="S285" s="338">
        <f>ROUND(IF(R356=0, 0, R285/R356),5)</f>
        <v>2.4000000000000001E-4</v>
      </c>
      <c r="T285" s="337">
        <v>715.2</v>
      </c>
      <c r="U285" s="337">
        <v>1750</v>
      </c>
      <c r="V285" s="337">
        <v>3256.43</v>
      </c>
      <c r="W285" s="360">
        <v>3</v>
      </c>
      <c r="X285" s="358">
        <v>2248.9499999999998</v>
      </c>
      <c r="Y285" s="359">
        <f>ROUND(IF(X356=0, 0, X285/X356),5)</f>
        <v>1.2999999999999999E-4</v>
      </c>
      <c r="Z285" s="358">
        <v>749.65</v>
      </c>
      <c r="AA285" s="358">
        <v>750</v>
      </c>
      <c r="AB285" s="358">
        <v>1498.95</v>
      </c>
      <c r="AC285" s="377">
        <v>0</v>
      </c>
      <c r="AD285" s="377">
        <v>0</v>
      </c>
      <c r="AE285" s="378">
        <f>ROUND(IF(AD356=0, 0, AD285/AD356),5)</f>
        <v>0</v>
      </c>
      <c r="AF285" s="377">
        <v>0</v>
      </c>
      <c r="AG285" s="377">
        <v>0</v>
      </c>
      <c r="AH285" s="377">
        <v>0</v>
      </c>
      <c r="AI285" s="398">
        <v>3</v>
      </c>
      <c r="AJ285" s="396">
        <v>2250.5300000000002</v>
      </c>
      <c r="AK285" s="397">
        <f>ROUND(IF(AJ356=0, 0, AJ285/AJ356),5)</f>
        <v>1.2E-4</v>
      </c>
      <c r="AL285" s="396">
        <v>750.18</v>
      </c>
      <c r="AM285" s="396">
        <v>800</v>
      </c>
      <c r="AN285" s="396">
        <v>1450.53</v>
      </c>
      <c r="AO285" s="415">
        <v>0</v>
      </c>
      <c r="AP285" s="416">
        <v>0</v>
      </c>
      <c r="AQ285" s="417">
        <f>ROUND(IF(AP356=0, 0, AP285/AP356),5)</f>
        <v>0</v>
      </c>
      <c r="AR285" s="416">
        <v>0</v>
      </c>
      <c r="AS285" s="416">
        <v>0</v>
      </c>
      <c r="AT285" s="416">
        <v>0</v>
      </c>
      <c r="AU285" s="437">
        <v>0</v>
      </c>
      <c r="AV285" s="437">
        <v>0</v>
      </c>
      <c r="AW285" s="438">
        <f>ROUND(IF(AV356=0, 0, AV285/AV356),5)</f>
        <v>0</v>
      </c>
      <c r="AX285" s="437">
        <v>0</v>
      </c>
      <c r="AY285" s="437">
        <v>0</v>
      </c>
      <c r="AZ285" s="437">
        <v>0</v>
      </c>
      <c r="BA285" s="456">
        <v>0</v>
      </c>
      <c r="BB285" s="457">
        <v>0</v>
      </c>
      <c r="BC285" s="458">
        <f>ROUND(IF(BB356=0, 0, BB285/BB356),5)</f>
        <v>0</v>
      </c>
      <c r="BD285" s="457">
        <v>0</v>
      </c>
      <c r="BE285" s="457">
        <v>0</v>
      </c>
      <c r="BF285" s="457">
        <v>0</v>
      </c>
      <c r="BG285" s="478">
        <v>0</v>
      </c>
      <c r="BH285" s="478">
        <v>0</v>
      </c>
      <c r="BI285" s="479">
        <f>ROUND(IF(BH356=0, 0, BH285/BH356),5)</f>
        <v>0</v>
      </c>
      <c r="BJ285" s="478">
        <v>0</v>
      </c>
      <c r="BK285" s="478">
        <v>0</v>
      </c>
      <c r="BL285" s="478">
        <v>0</v>
      </c>
      <c r="BM285" s="6">
        <f t="shared" si="11"/>
        <v>15</v>
      </c>
      <c r="BN285" s="6">
        <f t="shared" si="11"/>
        <v>10996.74</v>
      </c>
      <c r="BO285" s="8">
        <f>ROUND(IF(BN356=0, 0, BN285/BN356),5)</f>
        <v>6.9999999999999994E-5</v>
      </c>
      <c r="BP285" s="6">
        <v>733.12</v>
      </c>
      <c r="BQ285" s="6">
        <f t="shared" si="12"/>
        <v>3575</v>
      </c>
      <c r="BR285" s="6">
        <v>7421.74</v>
      </c>
    </row>
    <row r="286" spans="1:70" x14ac:dyDescent="0.25">
      <c r="A286" s="2"/>
      <c r="B286" s="2"/>
      <c r="C286" s="2"/>
      <c r="D286" s="2" t="s">
        <v>237</v>
      </c>
      <c r="E286" s="300">
        <v>20</v>
      </c>
      <c r="F286" s="298">
        <v>13662.23</v>
      </c>
      <c r="G286" s="299">
        <f>ROUND(IF(F356=0, 0, F286/F356),5)</f>
        <v>7.9000000000000001E-4</v>
      </c>
      <c r="H286" s="298">
        <v>683.11</v>
      </c>
      <c r="I286" s="298">
        <v>4107.1899999999996</v>
      </c>
      <c r="J286" s="298">
        <v>9555.0400000000009</v>
      </c>
      <c r="K286" s="317">
        <v>0</v>
      </c>
      <c r="L286" s="317">
        <v>0</v>
      </c>
      <c r="M286" s="318">
        <f>ROUND(IF(L356=0, 0, L286/L356),5)</f>
        <v>0</v>
      </c>
      <c r="N286" s="317">
        <v>0</v>
      </c>
      <c r="O286" s="317">
        <v>0</v>
      </c>
      <c r="P286" s="317">
        <v>0</v>
      </c>
      <c r="Q286" s="336">
        <v>10</v>
      </c>
      <c r="R286" s="337">
        <v>6974.51</v>
      </c>
      <c r="S286" s="338">
        <f>ROUND(IF(R356=0, 0, R286/R356),5)</f>
        <v>3.4000000000000002E-4</v>
      </c>
      <c r="T286" s="337">
        <v>697.45</v>
      </c>
      <c r="U286" s="337">
        <v>2007.44</v>
      </c>
      <c r="V286" s="337">
        <v>4967.07</v>
      </c>
      <c r="W286" s="358">
        <v>0</v>
      </c>
      <c r="X286" s="358">
        <v>0</v>
      </c>
      <c r="Y286" s="359">
        <f>ROUND(IF(X356=0, 0, X286/X356),5)</f>
        <v>0</v>
      </c>
      <c r="Z286" s="358">
        <v>0</v>
      </c>
      <c r="AA286" s="358">
        <v>0</v>
      </c>
      <c r="AB286" s="358">
        <v>0</v>
      </c>
      <c r="AC286" s="379">
        <v>1</v>
      </c>
      <c r="AD286" s="377">
        <v>689.97</v>
      </c>
      <c r="AE286" s="378">
        <f>ROUND(IF(AD356=0, 0, AD286/AD356),5)</f>
        <v>4.0000000000000003E-5</v>
      </c>
      <c r="AF286" s="377">
        <v>689.97</v>
      </c>
      <c r="AG286" s="377">
        <v>197.07</v>
      </c>
      <c r="AH286" s="377">
        <v>492.9</v>
      </c>
      <c r="AI286" s="396">
        <v>0</v>
      </c>
      <c r="AJ286" s="396">
        <v>0</v>
      </c>
      <c r="AK286" s="397">
        <f>ROUND(IF(AJ356=0, 0, AJ286/AJ356),5)</f>
        <v>0</v>
      </c>
      <c r="AL286" s="396">
        <v>0</v>
      </c>
      <c r="AM286" s="396">
        <v>0</v>
      </c>
      <c r="AN286" s="396">
        <v>0</v>
      </c>
      <c r="AO286" s="415">
        <v>4</v>
      </c>
      <c r="AP286" s="416">
        <v>2766.12</v>
      </c>
      <c r="AQ286" s="417">
        <f>ROUND(IF(AP356=0, 0, AP286/AP356),5)</f>
        <v>1.3999999999999999E-4</v>
      </c>
      <c r="AR286" s="416">
        <v>691.53</v>
      </c>
      <c r="AS286" s="416">
        <v>1352.91</v>
      </c>
      <c r="AT286" s="416">
        <v>1413.21</v>
      </c>
      <c r="AU286" s="439">
        <v>8</v>
      </c>
      <c r="AV286" s="437">
        <v>5511.91</v>
      </c>
      <c r="AW286" s="438">
        <f>ROUND(IF(AV356=0, 0, AV286/AV356),5)</f>
        <v>3.1E-4</v>
      </c>
      <c r="AX286" s="437">
        <v>688.99</v>
      </c>
      <c r="AY286" s="437">
        <v>1418.72</v>
      </c>
      <c r="AZ286" s="437">
        <v>4093.19</v>
      </c>
      <c r="BA286" s="456">
        <v>6</v>
      </c>
      <c r="BB286" s="457">
        <v>5895.31</v>
      </c>
      <c r="BC286" s="458">
        <f>ROUND(IF(BB356=0, 0, BB286/BB356),5)</f>
        <v>4.2000000000000002E-4</v>
      </c>
      <c r="BD286" s="457">
        <v>982.55</v>
      </c>
      <c r="BE286" s="457">
        <v>1064.04</v>
      </c>
      <c r="BF286" s="457">
        <v>4831.2700000000004</v>
      </c>
      <c r="BG286" s="480">
        <v>3</v>
      </c>
      <c r="BH286" s="478">
        <v>2084.61</v>
      </c>
      <c r="BI286" s="479">
        <f>ROUND(IF(BH356=0, 0, BH286/BH356),5)</f>
        <v>2.2000000000000001E-4</v>
      </c>
      <c r="BJ286" s="478">
        <v>694.87</v>
      </c>
      <c r="BK286" s="478">
        <v>532.02</v>
      </c>
      <c r="BL286" s="478">
        <v>1552.59</v>
      </c>
      <c r="BM286" s="6">
        <f t="shared" si="11"/>
        <v>52</v>
      </c>
      <c r="BN286" s="6">
        <f t="shared" si="11"/>
        <v>37584.660000000003</v>
      </c>
      <c r="BO286" s="8">
        <f>ROUND(IF(BN356=0, 0, BN286/BN356),5)</f>
        <v>2.3000000000000001E-4</v>
      </c>
      <c r="BP286" s="6">
        <v>722.78</v>
      </c>
      <c r="BQ286" s="6">
        <f t="shared" si="12"/>
        <v>10679.39</v>
      </c>
      <c r="BR286" s="6">
        <v>26905.27</v>
      </c>
    </row>
    <row r="287" spans="1:70" x14ac:dyDescent="0.25">
      <c r="A287" s="2"/>
      <c r="B287" s="2"/>
      <c r="C287" s="2"/>
      <c r="D287" s="2" t="s">
        <v>238</v>
      </c>
      <c r="E287" s="300">
        <v>2</v>
      </c>
      <c r="F287" s="298">
        <v>3104.39</v>
      </c>
      <c r="G287" s="299">
        <f>ROUND(IF(F356=0, 0, F287/F356),5)</f>
        <v>1.8000000000000001E-4</v>
      </c>
      <c r="H287" s="298">
        <v>1552.2</v>
      </c>
      <c r="I287" s="298">
        <v>436.67</v>
      </c>
      <c r="J287" s="298">
        <v>2667.72</v>
      </c>
      <c r="K287" s="317">
        <v>0</v>
      </c>
      <c r="L287" s="317">
        <v>0</v>
      </c>
      <c r="M287" s="318">
        <f>ROUND(IF(L356=0, 0, L287/L356),5)</f>
        <v>0</v>
      </c>
      <c r="N287" s="317">
        <v>0</v>
      </c>
      <c r="O287" s="317">
        <v>0</v>
      </c>
      <c r="P287" s="317">
        <v>0</v>
      </c>
      <c r="Q287" s="336">
        <v>4</v>
      </c>
      <c r="R287" s="337">
        <v>6296.36</v>
      </c>
      <c r="S287" s="338">
        <f>ROUND(IF(R356=0, 0, R287/R356),5)</f>
        <v>3.1E-4</v>
      </c>
      <c r="T287" s="337">
        <v>1574.09</v>
      </c>
      <c r="U287" s="337">
        <v>1007.19</v>
      </c>
      <c r="V287" s="337">
        <v>5289.17</v>
      </c>
      <c r="W287" s="360">
        <v>10</v>
      </c>
      <c r="X287" s="358">
        <v>16749.04</v>
      </c>
      <c r="Y287" s="359">
        <f>ROUND(IF(X356=0, 0, X287/X356),5)</f>
        <v>9.6000000000000002E-4</v>
      </c>
      <c r="Z287" s="358">
        <v>1674.9</v>
      </c>
      <c r="AA287" s="358">
        <v>2517.96</v>
      </c>
      <c r="AB287" s="358">
        <v>14231.08</v>
      </c>
      <c r="AC287" s="377">
        <v>0</v>
      </c>
      <c r="AD287" s="377">
        <v>0</v>
      </c>
      <c r="AE287" s="378">
        <f>ROUND(IF(AD356=0, 0, AD287/AD356),5)</f>
        <v>0</v>
      </c>
      <c r="AF287" s="377">
        <v>0</v>
      </c>
      <c r="AG287" s="377">
        <v>748.2</v>
      </c>
      <c r="AH287" s="377">
        <v>-748.2</v>
      </c>
      <c r="AI287" s="398">
        <v>4</v>
      </c>
      <c r="AJ287" s="396">
        <v>6270.64</v>
      </c>
      <c r="AK287" s="397">
        <f>ROUND(IF(AJ356=0, 0, AJ287/AJ356),5)</f>
        <v>3.4000000000000002E-4</v>
      </c>
      <c r="AL287" s="396">
        <v>1567.66</v>
      </c>
      <c r="AM287" s="396">
        <v>800</v>
      </c>
      <c r="AN287" s="396">
        <v>5470.64</v>
      </c>
      <c r="AO287" s="415">
        <v>1</v>
      </c>
      <c r="AP287" s="416">
        <v>1582.21</v>
      </c>
      <c r="AQ287" s="417">
        <f>ROUND(IF(AP356=0, 0, AP287/AP356),5)</f>
        <v>8.0000000000000007E-5</v>
      </c>
      <c r="AR287" s="416">
        <v>1582.21</v>
      </c>
      <c r="AS287" s="416">
        <v>251.8</v>
      </c>
      <c r="AT287" s="416">
        <v>1330.41</v>
      </c>
      <c r="AU287" s="437">
        <v>0</v>
      </c>
      <c r="AV287" s="437">
        <v>0</v>
      </c>
      <c r="AW287" s="438">
        <f>ROUND(IF(AV356=0, 0, AV287/AV356),5)</f>
        <v>0</v>
      </c>
      <c r="AX287" s="437">
        <v>0</v>
      </c>
      <c r="AY287" s="437">
        <v>0</v>
      </c>
      <c r="AZ287" s="437">
        <v>0</v>
      </c>
      <c r="BA287" s="456">
        <v>3</v>
      </c>
      <c r="BB287" s="457">
        <v>4721.95</v>
      </c>
      <c r="BC287" s="458">
        <f>ROUND(IF(BB356=0, 0, BB287/BB356),5)</f>
        <v>3.3E-4</v>
      </c>
      <c r="BD287" s="457">
        <v>1573.98</v>
      </c>
      <c r="BE287" s="457">
        <v>755.39</v>
      </c>
      <c r="BF287" s="457">
        <v>3966.56</v>
      </c>
      <c r="BG287" s="478">
        <v>0</v>
      </c>
      <c r="BH287" s="478">
        <v>0</v>
      </c>
      <c r="BI287" s="479">
        <f>ROUND(IF(BH356=0, 0, BH287/BH356),5)</f>
        <v>0</v>
      </c>
      <c r="BJ287" s="478">
        <v>0</v>
      </c>
      <c r="BK287" s="478">
        <v>0</v>
      </c>
      <c r="BL287" s="478">
        <v>0</v>
      </c>
      <c r="BM287" s="6">
        <f t="shared" si="11"/>
        <v>24</v>
      </c>
      <c r="BN287" s="6">
        <f t="shared" si="11"/>
        <v>38724.589999999997</v>
      </c>
      <c r="BO287" s="8">
        <f>ROUND(IF(BN356=0, 0, BN287/BN356),5)</f>
        <v>2.4000000000000001E-4</v>
      </c>
      <c r="BP287" s="6">
        <v>1613.52</v>
      </c>
      <c r="BQ287" s="6">
        <f t="shared" si="12"/>
        <v>6517.21</v>
      </c>
      <c r="BR287" s="6">
        <v>32207.38</v>
      </c>
    </row>
    <row r="288" spans="1:70" x14ac:dyDescent="0.25">
      <c r="A288" s="2"/>
      <c r="B288" s="2"/>
      <c r="C288" s="2"/>
      <c r="D288" s="2" t="s">
        <v>239</v>
      </c>
      <c r="E288" s="300">
        <v>4</v>
      </c>
      <c r="F288" s="298">
        <v>1200</v>
      </c>
      <c r="G288" s="299">
        <f>ROUND(IF(F356=0, 0, F288/F356),5)</f>
        <v>6.9999999999999994E-5</v>
      </c>
      <c r="H288" s="298">
        <v>300</v>
      </c>
      <c r="I288" s="298">
        <v>1500</v>
      </c>
      <c r="J288" s="298">
        <v>-300</v>
      </c>
      <c r="K288" s="319">
        <v>38</v>
      </c>
      <c r="L288" s="317">
        <v>29138.87</v>
      </c>
      <c r="M288" s="318">
        <f>ROUND(IF(L356=0, 0, L288/L356),5)</f>
        <v>2.7899999999999999E-3</v>
      </c>
      <c r="N288" s="317">
        <v>766.81</v>
      </c>
      <c r="O288" s="317">
        <v>33091.08</v>
      </c>
      <c r="P288" s="317">
        <v>-3952.21</v>
      </c>
      <c r="Q288" s="336">
        <v>54</v>
      </c>
      <c r="R288" s="337">
        <v>41703.06</v>
      </c>
      <c r="S288" s="338">
        <f>ROUND(IF(R356=0, 0, R288/R356),5)</f>
        <v>2.0400000000000001E-3</v>
      </c>
      <c r="T288" s="337">
        <v>772.28</v>
      </c>
      <c r="U288" s="337">
        <v>39170.910000000003</v>
      </c>
      <c r="V288" s="337">
        <v>2532.15</v>
      </c>
      <c r="W288" s="360">
        <v>9</v>
      </c>
      <c r="X288" s="358">
        <v>7959.06</v>
      </c>
      <c r="Y288" s="359">
        <f>ROUND(IF(X356=0, 0, X288/X356),5)</f>
        <v>4.6000000000000001E-4</v>
      </c>
      <c r="Z288" s="358">
        <v>884.34</v>
      </c>
      <c r="AA288" s="358">
        <v>6385.47</v>
      </c>
      <c r="AB288" s="358">
        <v>1573.59</v>
      </c>
      <c r="AC288" s="379">
        <v>61</v>
      </c>
      <c r="AD288" s="377">
        <v>38442.6</v>
      </c>
      <c r="AE288" s="378">
        <f>ROUND(IF(AD356=0, 0, AD288/AD356),5)</f>
        <v>2.3700000000000001E-3</v>
      </c>
      <c r="AF288" s="377">
        <v>630.21</v>
      </c>
      <c r="AG288" s="377">
        <v>43674.62</v>
      </c>
      <c r="AH288" s="377">
        <v>-5232.0200000000004</v>
      </c>
      <c r="AI288" s="398">
        <v>75</v>
      </c>
      <c r="AJ288" s="396">
        <v>57976.85</v>
      </c>
      <c r="AK288" s="397">
        <f>ROUND(IF(AJ356=0, 0, AJ288/AJ356),5)</f>
        <v>3.0999999999999999E-3</v>
      </c>
      <c r="AL288" s="396">
        <v>773.02</v>
      </c>
      <c r="AM288" s="396">
        <v>53554.27</v>
      </c>
      <c r="AN288" s="396">
        <v>4422.58</v>
      </c>
      <c r="AO288" s="415">
        <v>4</v>
      </c>
      <c r="AP288" s="416">
        <v>3566.16</v>
      </c>
      <c r="AQ288" s="417">
        <f>ROUND(IF(AP356=0, 0, AP288/AP356),5)</f>
        <v>1.8000000000000001E-4</v>
      </c>
      <c r="AR288" s="416">
        <v>891.54</v>
      </c>
      <c r="AS288" s="416">
        <v>3223.2</v>
      </c>
      <c r="AT288" s="416">
        <v>342.96</v>
      </c>
      <c r="AU288" s="437">
        <v>0</v>
      </c>
      <c r="AV288" s="437">
        <v>0</v>
      </c>
      <c r="AW288" s="438">
        <f>ROUND(IF(AV356=0, 0, AV288/AV356),5)</f>
        <v>0</v>
      </c>
      <c r="AX288" s="437">
        <v>0</v>
      </c>
      <c r="AY288" s="437">
        <v>0</v>
      </c>
      <c r="AZ288" s="437">
        <v>0</v>
      </c>
      <c r="BA288" s="456">
        <v>0</v>
      </c>
      <c r="BB288" s="457">
        <v>0</v>
      </c>
      <c r="BC288" s="458">
        <f>ROUND(IF(BB356=0, 0, BB288/BB356),5)</f>
        <v>0</v>
      </c>
      <c r="BD288" s="457">
        <v>0</v>
      </c>
      <c r="BE288" s="457">
        <v>0</v>
      </c>
      <c r="BF288" s="457">
        <v>0</v>
      </c>
      <c r="BG288" s="478">
        <v>0</v>
      </c>
      <c r="BH288" s="478">
        <v>0</v>
      </c>
      <c r="BI288" s="479">
        <f>ROUND(IF(BH356=0, 0, BH288/BH356),5)</f>
        <v>0</v>
      </c>
      <c r="BJ288" s="478">
        <v>0</v>
      </c>
      <c r="BK288" s="478">
        <v>0</v>
      </c>
      <c r="BL288" s="478">
        <v>0</v>
      </c>
      <c r="BM288" s="6">
        <f t="shared" si="11"/>
        <v>245</v>
      </c>
      <c r="BN288" s="6">
        <f t="shared" si="11"/>
        <v>179986.6</v>
      </c>
      <c r="BO288" s="8">
        <f>ROUND(IF(BN356=0, 0, BN288/BN356),5)</f>
        <v>1.1100000000000001E-3</v>
      </c>
      <c r="BP288" s="6">
        <v>734.64</v>
      </c>
      <c r="BQ288" s="6">
        <f t="shared" si="12"/>
        <v>180599.55</v>
      </c>
      <c r="BR288" s="6">
        <v>-612.95000000000005</v>
      </c>
    </row>
    <row r="289" spans="1:70" x14ac:dyDescent="0.25">
      <c r="A289" s="2"/>
      <c r="B289" s="2"/>
      <c r="C289" s="2"/>
      <c r="D289" s="2" t="s">
        <v>240</v>
      </c>
      <c r="E289" s="300">
        <v>10</v>
      </c>
      <c r="F289" s="298">
        <v>3425</v>
      </c>
      <c r="G289" s="299">
        <f>ROUND(IF(F356=0, 0, F289/F356),5)</f>
        <v>2.0000000000000001E-4</v>
      </c>
      <c r="H289" s="298">
        <v>342.5</v>
      </c>
      <c r="I289" s="298">
        <v>0</v>
      </c>
      <c r="J289" s="298">
        <v>3425</v>
      </c>
      <c r="K289" s="319">
        <v>19</v>
      </c>
      <c r="L289" s="317">
        <v>12732.47</v>
      </c>
      <c r="M289" s="318">
        <f>ROUND(IF(L356=0, 0, L289/L356),5)</f>
        <v>1.2199999999999999E-3</v>
      </c>
      <c r="N289" s="317">
        <v>670.13</v>
      </c>
      <c r="O289" s="317">
        <v>5449.17</v>
      </c>
      <c r="P289" s="317">
        <v>7283.3</v>
      </c>
      <c r="Q289" s="336">
        <v>0</v>
      </c>
      <c r="R289" s="337">
        <v>0</v>
      </c>
      <c r="S289" s="338">
        <f>ROUND(IF(R356=0, 0, R289/R356),5)</f>
        <v>0</v>
      </c>
      <c r="T289" s="337">
        <v>0</v>
      </c>
      <c r="U289" s="337">
        <v>3450</v>
      </c>
      <c r="V289" s="337">
        <v>-3450</v>
      </c>
      <c r="W289" s="358">
        <v>0</v>
      </c>
      <c r="X289" s="358">
        <v>0</v>
      </c>
      <c r="Y289" s="359">
        <f>ROUND(IF(X356=0, 0, X289/X356),5)</f>
        <v>0</v>
      </c>
      <c r="Z289" s="358">
        <v>0</v>
      </c>
      <c r="AA289" s="358">
        <v>9497.34</v>
      </c>
      <c r="AB289" s="358">
        <v>-9497.34</v>
      </c>
      <c r="AC289" s="379">
        <v>10</v>
      </c>
      <c r="AD289" s="377">
        <v>4373.8</v>
      </c>
      <c r="AE289" s="378">
        <f>ROUND(IF(AD356=0, 0, AD289/AD356),5)</f>
        <v>2.7E-4</v>
      </c>
      <c r="AF289" s="377">
        <v>437.38</v>
      </c>
      <c r="AG289" s="377">
        <v>6092.09</v>
      </c>
      <c r="AH289" s="377">
        <v>-1718.29</v>
      </c>
      <c r="AI289" s="398">
        <v>9</v>
      </c>
      <c r="AJ289" s="396">
        <v>6966.44</v>
      </c>
      <c r="AK289" s="397">
        <f>ROUND(IF(AJ356=0, 0, AJ289/AJ356),5)</f>
        <v>3.6999999999999999E-4</v>
      </c>
      <c r="AL289" s="396">
        <v>774.05</v>
      </c>
      <c r="AM289" s="396">
        <v>5388.45</v>
      </c>
      <c r="AN289" s="396">
        <v>1577.99</v>
      </c>
      <c r="AO289" s="415">
        <v>0</v>
      </c>
      <c r="AP289" s="416">
        <v>0</v>
      </c>
      <c r="AQ289" s="417">
        <f>ROUND(IF(AP356=0, 0, AP289/AP356),5)</f>
        <v>0</v>
      </c>
      <c r="AR289" s="416">
        <v>0</v>
      </c>
      <c r="AS289" s="416">
        <v>0</v>
      </c>
      <c r="AT289" s="416">
        <v>0</v>
      </c>
      <c r="AU289" s="439">
        <v>26</v>
      </c>
      <c r="AV289" s="437">
        <v>20111.91</v>
      </c>
      <c r="AW289" s="438">
        <f>ROUND(IF(AV356=0, 0, AV289/AV356),5)</f>
        <v>1.1100000000000001E-3</v>
      </c>
      <c r="AX289" s="437">
        <v>773.54</v>
      </c>
      <c r="AY289" s="437">
        <v>8512.09</v>
      </c>
      <c r="AZ289" s="437">
        <v>11599.82</v>
      </c>
      <c r="BA289" s="456">
        <v>50</v>
      </c>
      <c r="BB289" s="457">
        <v>34791.519999999997</v>
      </c>
      <c r="BC289" s="458">
        <f>ROUND(IF(BB356=0, 0, BB289/BB356),5)</f>
        <v>2.47E-3</v>
      </c>
      <c r="BD289" s="457">
        <v>695.83</v>
      </c>
      <c r="BE289" s="457">
        <v>17108.52</v>
      </c>
      <c r="BF289" s="457">
        <v>17683</v>
      </c>
      <c r="BG289" s="478">
        <v>0</v>
      </c>
      <c r="BH289" s="478">
        <v>0</v>
      </c>
      <c r="BI289" s="479">
        <f>ROUND(IF(BH356=0, 0, BH289/BH356),5)</f>
        <v>0</v>
      </c>
      <c r="BJ289" s="478">
        <v>0</v>
      </c>
      <c r="BK289" s="478">
        <v>0</v>
      </c>
      <c r="BL289" s="478">
        <v>0</v>
      </c>
      <c r="BM289" s="6">
        <f t="shared" si="11"/>
        <v>124</v>
      </c>
      <c r="BN289" s="6">
        <f t="shared" si="11"/>
        <v>82401.14</v>
      </c>
      <c r="BO289" s="8">
        <f>ROUND(IF(BN356=0, 0, BN289/BN356),5)</f>
        <v>5.1000000000000004E-4</v>
      </c>
      <c r="BP289" s="6">
        <v>664.53</v>
      </c>
      <c r="BQ289" s="6">
        <f t="shared" si="12"/>
        <v>55497.66</v>
      </c>
      <c r="BR289" s="6">
        <v>26903.48</v>
      </c>
    </row>
    <row r="290" spans="1:70" x14ac:dyDescent="0.25">
      <c r="A290" s="2"/>
      <c r="B290" s="2"/>
      <c r="C290" s="2"/>
      <c r="D290" s="2" t="s">
        <v>242</v>
      </c>
      <c r="E290" s="298">
        <v>0</v>
      </c>
      <c r="F290" s="298">
        <v>0</v>
      </c>
      <c r="G290" s="299">
        <f>ROUND(IF(F356=0, 0, F290/F356),5)</f>
        <v>0</v>
      </c>
      <c r="H290" s="298">
        <v>0</v>
      </c>
      <c r="I290" s="298">
        <v>0</v>
      </c>
      <c r="J290" s="298">
        <v>0</v>
      </c>
      <c r="K290" s="317">
        <v>0</v>
      </c>
      <c r="L290" s="317">
        <v>0</v>
      </c>
      <c r="M290" s="318">
        <f>ROUND(IF(L356=0, 0, L290/L356),5)</f>
        <v>0</v>
      </c>
      <c r="N290" s="317">
        <v>0</v>
      </c>
      <c r="O290" s="317">
        <v>0</v>
      </c>
      <c r="P290" s="317">
        <v>0</v>
      </c>
      <c r="Q290" s="336">
        <v>0</v>
      </c>
      <c r="R290" s="337">
        <v>0</v>
      </c>
      <c r="S290" s="338">
        <f>ROUND(IF(R356=0, 0, R290/R356),5)</f>
        <v>0</v>
      </c>
      <c r="T290" s="337">
        <v>0</v>
      </c>
      <c r="U290" s="337">
        <v>0</v>
      </c>
      <c r="V290" s="337">
        <v>0</v>
      </c>
      <c r="W290" s="358">
        <v>0</v>
      </c>
      <c r="X290" s="358">
        <v>0</v>
      </c>
      <c r="Y290" s="359">
        <f>ROUND(IF(X356=0, 0, X290/X356),5)</f>
        <v>0</v>
      </c>
      <c r="Z290" s="358">
        <v>0</v>
      </c>
      <c r="AA290" s="358">
        <v>0</v>
      </c>
      <c r="AB290" s="358">
        <v>0</v>
      </c>
      <c r="AC290" s="379">
        <v>1</v>
      </c>
      <c r="AD290" s="377">
        <v>884.58</v>
      </c>
      <c r="AE290" s="378">
        <f>ROUND(IF(AD356=0, 0, AD290/AD356),5)</f>
        <v>5.0000000000000002E-5</v>
      </c>
      <c r="AF290" s="377">
        <v>884.58</v>
      </c>
      <c r="AG290" s="377">
        <v>1052.0999999999999</v>
      </c>
      <c r="AH290" s="377">
        <v>-167.52</v>
      </c>
      <c r="AI290" s="396">
        <v>0</v>
      </c>
      <c r="AJ290" s="396">
        <v>0</v>
      </c>
      <c r="AK290" s="397">
        <f>ROUND(IF(AJ356=0, 0, AJ290/AJ356),5)</f>
        <v>0</v>
      </c>
      <c r="AL290" s="396">
        <v>0</v>
      </c>
      <c r="AM290" s="396">
        <v>0</v>
      </c>
      <c r="AN290" s="396">
        <v>0</v>
      </c>
      <c r="AO290" s="415">
        <v>0</v>
      </c>
      <c r="AP290" s="416">
        <v>0</v>
      </c>
      <c r="AQ290" s="417">
        <f>ROUND(IF(AP356=0, 0, AP290/AP356),5)</f>
        <v>0</v>
      </c>
      <c r="AR290" s="416">
        <v>0</v>
      </c>
      <c r="AS290" s="416">
        <v>0</v>
      </c>
      <c r="AT290" s="416">
        <v>0</v>
      </c>
      <c r="AU290" s="437">
        <v>0</v>
      </c>
      <c r="AV290" s="437">
        <v>0</v>
      </c>
      <c r="AW290" s="438">
        <f>ROUND(IF(AV356=0, 0, AV290/AV356),5)</f>
        <v>0</v>
      </c>
      <c r="AX290" s="437">
        <v>0</v>
      </c>
      <c r="AY290" s="437">
        <v>0</v>
      </c>
      <c r="AZ290" s="437">
        <v>0</v>
      </c>
      <c r="BA290" s="456">
        <v>0</v>
      </c>
      <c r="BB290" s="457">
        <v>0</v>
      </c>
      <c r="BC290" s="458">
        <f>ROUND(IF(BB356=0, 0, BB290/BB356),5)</f>
        <v>0</v>
      </c>
      <c r="BD290" s="457">
        <v>0</v>
      </c>
      <c r="BE290" s="457">
        <v>0</v>
      </c>
      <c r="BF290" s="457">
        <v>0</v>
      </c>
      <c r="BG290" s="478">
        <v>0</v>
      </c>
      <c r="BH290" s="478">
        <v>0</v>
      </c>
      <c r="BI290" s="479">
        <f>ROUND(IF(BH356=0, 0, BH290/BH356),5)</f>
        <v>0</v>
      </c>
      <c r="BJ290" s="478">
        <v>0</v>
      </c>
      <c r="BK290" s="478">
        <v>0</v>
      </c>
      <c r="BL290" s="478">
        <v>0</v>
      </c>
      <c r="BM290" s="6">
        <f t="shared" si="11"/>
        <v>1</v>
      </c>
      <c r="BN290" s="6">
        <f t="shared" si="11"/>
        <v>884.58</v>
      </c>
      <c r="BO290" s="8">
        <f>ROUND(IF(BN356=0, 0, BN290/BN356),5)</f>
        <v>1.0000000000000001E-5</v>
      </c>
      <c r="BP290" s="6">
        <v>884.58</v>
      </c>
      <c r="BQ290" s="6">
        <f t="shared" si="12"/>
        <v>1052.0999999999999</v>
      </c>
      <c r="BR290" s="6">
        <v>-167.52</v>
      </c>
    </row>
    <row r="291" spans="1:70" x14ac:dyDescent="0.25">
      <c r="A291" s="2"/>
      <c r="B291" s="2"/>
      <c r="C291" s="2"/>
      <c r="D291" s="2" t="s">
        <v>243</v>
      </c>
      <c r="E291" s="298">
        <v>0</v>
      </c>
      <c r="F291" s="298">
        <v>0</v>
      </c>
      <c r="G291" s="299">
        <f>ROUND(IF(F356=0, 0, F291/F356),5)</f>
        <v>0</v>
      </c>
      <c r="H291" s="298">
        <v>0</v>
      </c>
      <c r="I291" s="298">
        <v>0</v>
      </c>
      <c r="J291" s="298">
        <v>0</v>
      </c>
      <c r="K291" s="317">
        <v>0</v>
      </c>
      <c r="L291" s="317">
        <v>0</v>
      </c>
      <c r="M291" s="318">
        <f>ROUND(IF(L356=0, 0, L291/L356),5)</f>
        <v>0</v>
      </c>
      <c r="N291" s="317">
        <v>0</v>
      </c>
      <c r="O291" s="317">
        <v>0</v>
      </c>
      <c r="P291" s="317">
        <v>0</v>
      </c>
      <c r="Q291" s="336">
        <v>0</v>
      </c>
      <c r="R291" s="337">
        <v>0</v>
      </c>
      <c r="S291" s="338">
        <f>ROUND(IF(R356=0, 0, R291/R356),5)</f>
        <v>0</v>
      </c>
      <c r="T291" s="337">
        <v>0</v>
      </c>
      <c r="U291" s="337">
        <v>0</v>
      </c>
      <c r="V291" s="337">
        <v>0</v>
      </c>
      <c r="W291" s="358">
        <v>0</v>
      </c>
      <c r="X291" s="358">
        <v>0</v>
      </c>
      <c r="Y291" s="359">
        <f>ROUND(IF(X356=0, 0, X291/X356),5)</f>
        <v>0</v>
      </c>
      <c r="Z291" s="358">
        <v>0</v>
      </c>
      <c r="AA291" s="358">
        <v>0</v>
      </c>
      <c r="AB291" s="358">
        <v>0</v>
      </c>
      <c r="AC291" s="377">
        <v>0</v>
      </c>
      <c r="AD291" s="377">
        <v>0</v>
      </c>
      <c r="AE291" s="378">
        <f>ROUND(IF(AD356=0, 0, AD291/AD356),5)</f>
        <v>0</v>
      </c>
      <c r="AF291" s="377">
        <v>0</v>
      </c>
      <c r="AG291" s="377">
        <v>0</v>
      </c>
      <c r="AH291" s="377">
        <v>0</v>
      </c>
      <c r="AI291" s="398">
        <v>1</v>
      </c>
      <c r="AJ291" s="396">
        <v>913.2</v>
      </c>
      <c r="AK291" s="397">
        <f>ROUND(IF(AJ356=0, 0, AJ291/AJ356),5)</f>
        <v>5.0000000000000002E-5</v>
      </c>
      <c r="AL291" s="396">
        <v>913.2</v>
      </c>
      <c r="AM291" s="396">
        <v>719</v>
      </c>
      <c r="AN291" s="396">
        <v>194.2</v>
      </c>
      <c r="AO291" s="415">
        <v>0</v>
      </c>
      <c r="AP291" s="416">
        <v>0</v>
      </c>
      <c r="AQ291" s="417">
        <f>ROUND(IF(AP356=0, 0, AP291/AP356),5)</f>
        <v>0</v>
      </c>
      <c r="AR291" s="416">
        <v>0</v>
      </c>
      <c r="AS291" s="416">
        <v>0</v>
      </c>
      <c r="AT291" s="416">
        <v>0</v>
      </c>
      <c r="AU291" s="437">
        <v>0</v>
      </c>
      <c r="AV291" s="437">
        <v>0</v>
      </c>
      <c r="AW291" s="438">
        <f>ROUND(IF(AV356=0, 0, AV291/AV356),5)</f>
        <v>0</v>
      </c>
      <c r="AX291" s="437">
        <v>0</v>
      </c>
      <c r="AY291" s="437">
        <v>0</v>
      </c>
      <c r="AZ291" s="437">
        <v>0</v>
      </c>
      <c r="BA291" s="456">
        <v>0</v>
      </c>
      <c r="BB291" s="457">
        <v>0</v>
      </c>
      <c r="BC291" s="458">
        <f>ROUND(IF(BB356=0, 0, BB291/BB356),5)</f>
        <v>0</v>
      </c>
      <c r="BD291" s="457">
        <v>0</v>
      </c>
      <c r="BE291" s="457">
        <v>0</v>
      </c>
      <c r="BF291" s="457">
        <v>0</v>
      </c>
      <c r="BG291" s="478">
        <v>0</v>
      </c>
      <c r="BH291" s="478">
        <v>0</v>
      </c>
      <c r="BI291" s="479">
        <f>ROUND(IF(BH356=0, 0, BH291/BH356),5)</f>
        <v>0</v>
      </c>
      <c r="BJ291" s="478">
        <v>0</v>
      </c>
      <c r="BK291" s="478">
        <v>0</v>
      </c>
      <c r="BL291" s="478">
        <v>0</v>
      </c>
      <c r="BM291" s="6">
        <f t="shared" si="11"/>
        <v>1</v>
      </c>
      <c r="BN291" s="6">
        <f t="shared" si="11"/>
        <v>913.2</v>
      </c>
      <c r="BO291" s="8">
        <f>ROUND(IF(BN356=0, 0, BN291/BN356),5)</f>
        <v>1.0000000000000001E-5</v>
      </c>
      <c r="BP291" s="6">
        <v>913.2</v>
      </c>
      <c r="BQ291" s="6">
        <f t="shared" si="12"/>
        <v>719</v>
      </c>
      <c r="BR291" s="6">
        <v>194.2</v>
      </c>
    </row>
    <row r="292" spans="1:70" x14ac:dyDescent="0.25">
      <c r="A292" s="2"/>
      <c r="B292" s="2"/>
      <c r="C292" s="2"/>
      <c r="D292" s="2" t="s">
        <v>244</v>
      </c>
      <c r="E292" s="298">
        <v>0</v>
      </c>
      <c r="F292" s="298">
        <v>0</v>
      </c>
      <c r="G292" s="299">
        <f>ROUND(IF(F356=0, 0, F292/F356),5)</f>
        <v>0</v>
      </c>
      <c r="H292" s="298">
        <v>0</v>
      </c>
      <c r="I292" s="298">
        <v>0</v>
      </c>
      <c r="J292" s="298">
        <v>0</v>
      </c>
      <c r="K292" s="317">
        <v>0</v>
      </c>
      <c r="L292" s="317">
        <v>0</v>
      </c>
      <c r="M292" s="318">
        <f>ROUND(IF(L356=0, 0, L292/L356),5)</f>
        <v>0</v>
      </c>
      <c r="N292" s="317">
        <v>0</v>
      </c>
      <c r="O292" s="317">
        <v>0</v>
      </c>
      <c r="P292" s="317">
        <v>0</v>
      </c>
      <c r="Q292" s="336">
        <v>0</v>
      </c>
      <c r="R292" s="337">
        <v>0</v>
      </c>
      <c r="S292" s="338">
        <f>ROUND(IF(R356=0, 0, R292/R356),5)</f>
        <v>0</v>
      </c>
      <c r="T292" s="337">
        <v>0</v>
      </c>
      <c r="U292" s="337">
        <v>0</v>
      </c>
      <c r="V292" s="337">
        <v>0</v>
      </c>
      <c r="W292" s="358">
        <v>0</v>
      </c>
      <c r="X292" s="358">
        <v>0</v>
      </c>
      <c r="Y292" s="359">
        <f>ROUND(IF(X356=0, 0, X292/X356),5)</f>
        <v>0</v>
      </c>
      <c r="Z292" s="358">
        <v>0</v>
      </c>
      <c r="AA292" s="358">
        <v>0</v>
      </c>
      <c r="AB292" s="358">
        <v>0</v>
      </c>
      <c r="AC292" s="379">
        <v>1</v>
      </c>
      <c r="AD292" s="377">
        <v>314.02999999999997</v>
      </c>
      <c r="AE292" s="378">
        <f>ROUND(IF(AD356=0, 0, AD292/AD356),5)</f>
        <v>2.0000000000000002E-5</v>
      </c>
      <c r="AF292" s="377">
        <v>314.02999999999997</v>
      </c>
      <c r="AG292" s="377">
        <v>692.33</v>
      </c>
      <c r="AH292" s="377">
        <v>-378.3</v>
      </c>
      <c r="AI292" s="396">
        <v>0</v>
      </c>
      <c r="AJ292" s="396">
        <v>0</v>
      </c>
      <c r="AK292" s="397">
        <f>ROUND(IF(AJ356=0, 0, AJ292/AJ356),5)</f>
        <v>0</v>
      </c>
      <c r="AL292" s="396">
        <v>0</v>
      </c>
      <c r="AM292" s="396">
        <v>0</v>
      </c>
      <c r="AN292" s="396">
        <v>0</v>
      </c>
      <c r="AO292" s="415">
        <v>20</v>
      </c>
      <c r="AP292" s="416">
        <v>7578.09</v>
      </c>
      <c r="AQ292" s="417">
        <f>ROUND(IF(AP356=0, 0, AP292/AP356),5)</f>
        <v>3.8000000000000002E-4</v>
      </c>
      <c r="AR292" s="416">
        <v>378.9</v>
      </c>
      <c r="AS292" s="416">
        <v>11819.23</v>
      </c>
      <c r="AT292" s="416">
        <v>-4241.1400000000003</v>
      </c>
      <c r="AU292" s="437">
        <v>0</v>
      </c>
      <c r="AV292" s="437">
        <v>0</v>
      </c>
      <c r="AW292" s="438">
        <f>ROUND(IF(AV356=0, 0, AV292/AV356),5)</f>
        <v>0</v>
      </c>
      <c r="AX292" s="437">
        <v>0</v>
      </c>
      <c r="AY292" s="437">
        <v>0</v>
      </c>
      <c r="AZ292" s="437">
        <v>0</v>
      </c>
      <c r="BA292" s="456">
        <v>0</v>
      </c>
      <c r="BB292" s="457">
        <v>0</v>
      </c>
      <c r="BC292" s="458">
        <f>ROUND(IF(BB356=0, 0, BB292/BB356),5)</f>
        <v>0</v>
      </c>
      <c r="BD292" s="457">
        <v>0</v>
      </c>
      <c r="BE292" s="457">
        <v>0</v>
      </c>
      <c r="BF292" s="457">
        <v>0</v>
      </c>
      <c r="BG292" s="478">
        <v>0</v>
      </c>
      <c r="BH292" s="478">
        <v>0</v>
      </c>
      <c r="BI292" s="479">
        <f>ROUND(IF(BH356=0, 0, BH292/BH356),5)</f>
        <v>0</v>
      </c>
      <c r="BJ292" s="478">
        <v>0</v>
      </c>
      <c r="BK292" s="478">
        <v>0</v>
      </c>
      <c r="BL292" s="478">
        <v>0</v>
      </c>
      <c r="BM292" s="6">
        <f t="shared" si="11"/>
        <v>21</v>
      </c>
      <c r="BN292" s="6">
        <f t="shared" si="11"/>
        <v>7892.12</v>
      </c>
      <c r="BO292" s="8">
        <f>ROUND(IF(BN356=0, 0, BN292/BN356),5)</f>
        <v>5.0000000000000002E-5</v>
      </c>
      <c r="BP292" s="6">
        <v>375.82</v>
      </c>
      <c r="BQ292" s="6">
        <f t="shared" si="12"/>
        <v>12511.56</v>
      </c>
      <c r="BR292" s="6">
        <v>-4619.4399999999996</v>
      </c>
    </row>
    <row r="293" spans="1:70" x14ac:dyDescent="0.25">
      <c r="A293" s="2"/>
      <c r="B293" s="2"/>
      <c r="C293" s="2"/>
      <c r="D293" s="2" t="s">
        <v>245</v>
      </c>
      <c r="E293" s="298">
        <v>0</v>
      </c>
      <c r="F293" s="298">
        <v>0</v>
      </c>
      <c r="G293" s="299">
        <f>ROUND(IF(F356=0, 0, F293/F356),5)</f>
        <v>0</v>
      </c>
      <c r="H293" s="298">
        <v>0</v>
      </c>
      <c r="I293" s="298">
        <v>0</v>
      </c>
      <c r="J293" s="298">
        <v>0</v>
      </c>
      <c r="K293" s="319">
        <v>46</v>
      </c>
      <c r="L293" s="317">
        <v>17130.82</v>
      </c>
      <c r="M293" s="318">
        <f>ROUND(IF(L356=0, 0, L293/L356),5)</f>
        <v>1.64E-3</v>
      </c>
      <c r="N293" s="317">
        <v>372.41</v>
      </c>
      <c r="O293" s="317">
        <v>35157.26</v>
      </c>
      <c r="P293" s="317">
        <v>-18026.439999999999</v>
      </c>
      <c r="Q293" s="336">
        <v>1</v>
      </c>
      <c r="R293" s="337">
        <v>375.51</v>
      </c>
      <c r="S293" s="338">
        <f>ROUND(IF(R356=0, 0, R293/R356),5)</f>
        <v>2.0000000000000002E-5</v>
      </c>
      <c r="T293" s="337">
        <v>375.51</v>
      </c>
      <c r="U293" s="337">
        <v>-2371.44</v>
      </c>
      <c r="V293" s="337">
        <v>2746.95</v>
      </c>
      <c r="W293" s="360">
        <v>11</v>
      </c>
      <c r="X293" s="358">
        <v>4134.29</v>
      </c>
      <c r="Y293" s="359">
        <f>ROUND(IF(X356=0, 0, X293/X356),5)</f>
        <v>2.4000000000000001E-4</v>
      </c>
      <c r="Z293" s="358">
        <v>375.84</v>
      </c>
      <c r="AA293" s="358">
        <v>4458.38</v>
      </c>
      <c r="AB293" s="358">
        <v>-324.08999999999997</v>
      </c>
      <c r="AC293" s="379">
        <v>51</v>
      </c>
      <c r="AD293" s="377">
        <v>19210.52</v>
      </c>
      <c r="AE293" s="378">
        <f>ROUND(IF(AD356=0, 0, AD293/AD356),5)</f>
        <v>1.1800000000000001E-3</v>
      </c>
      <c r="AF293" s="377">
        <v>376.68</v>
      </c>
      <c r="AG293" s="377">
        <v>27559.73</v>
      </c>
      <c r="AH293" s="377">
        <v>-8349.2099999999991</v>
      </c>
      <c r="AI293" s="398">
        <v>48</v>
      </c>
      <c r="AJ293" s="396">
        <v>17984.060000000001</v>
      </c>
      <c r="AK293" s="397">
        <f>ROUND(IF(AJ356=0, 0, AJ293/AJ356),5)</f>
        <v>9.6000000000000002E-4</v>
      </c>
      <c r="AL293" s="396">
        <v>374.67</v>
      </c>
      <c r="AM293" s="396">
        <v>31396.03</v>
      </c>
      <c r="AN293" s="396">
        <v>-13411.97</v>
      </c>
      <c r="AO293" s="415">
        <v>17</v>
      </c>
      <c r="AP293" s="416">
        <v>6414.75</v>
      </c>
      <c r="AQ293" s="417">
        <f>ROUND(IF(AP356=0, 0, AP293/AP356),5)</f>
        <v>3.2000000000000003E-4</v>
      </c>
      <c r="AR293" s="416">
        <v>377.34</v>
      </c>
      <c r="AS293" s="416">
        <v>10962.41</v>
      </c>
      <c r="AT293" s="416">
        <v>-4547.66</v>
      </c>
      <c r="AU293" s="439">
        <v>49</v>
      </c>
      <c r="AV293" s="437">
        <v>18416.46</v>
      </c>
      <c r="AW293" s="438">
        <f>ROUND(IF(AV356=0, 0, AV293/AV356),5)</f>
        <v>1.0200000000000001E-3</v>
      </c>
      <c r="AX293" s="437">
        <v>375.85</v>
      </c>
      <c r="AY293" s="437">
        <v>30951.1</v>
      </c>
      <c r="AZ293" s="437">
        <v>-12534.64</v>
      </c>
      <c r="BA293" s="456">
        <v>0</v>
      </c>
      <c r="BB293" s="457">
        <v>0</v>
      </c>
      <c r="BC293" s="458">
        <f>ROUND(IF(BB356=0, 0, BB293/BB356),5)</f>
        <v>0</v>
      </c>
      <c r="BD293" s="457">
        <v>0</v>
      </c>
      <c r="BE293" s="457">
        <v>0</v>
      </c>
      <c r="BF293" s="457">
        <v>0</v>
      </c>
      <c r="BG293" s="478">
        <v>0</v>
      </c>
      <c r="BH293" s="478">
        <v>0</v>
      </c>
      <c r="BI293" s="479">
        <f>ROUND(IF(BH356=0, 0, BH293/BH356),5)</f>
        <v>0</v>
      </c>
      <c r="BJ293" s="478">
        <v>0</v>
      </c>
      <c r="BK293" s="478">
        <v>0</v>
      </c>
      <c r="BL293" s="478">
        <v>0</v>
      </c>
      <c r="BM293" s="6">
        <f t="shared" si="11"/>
        <v>223</v>
      </c>
      <c r="BN293" s="6">
        <f t="shared" si="11"/>
        <v>83666.41</v>
      </c>
      <c r="BO293" s="8">
        <f>ROUND(IF(BN356=0, 0, BN293/BN356),5)</f>
        <v>5.1999999999999995E-4</v>
      </c>
      <c r="BP293" s="6">
        <v>375.19</v>
      </c>
      <c r="BQ293" s="6">
        <f t="shared" si="12"/>
        <v>138113.47</v>
      </c>
      <c r="BR293" s="6">
        <v>-54447.06</v>
      </c>
    </row>
    <row r="294" spans="1:70" x14ac:dyDescent="0.25">
      <c r="A294" s="2"/>
      <c r="B294" s="2"/>
      <c r="C294" s="2"/>
      <c r="D294" s="2" t="s">
        <v>246</v>
      </c>
      <c r="E294" s="298">
        <v>0</v>
      </c>
      <c r="F294" s="298">
        <v>0</v>
      </c>
      <c r="G294" s="299">
        <f>ROUND(IF(F356=0, 0, F294/F356),5)</f>
        <v>0</v>
      </c>
      <c r="H294" s="298">
        <v>0</v>
      </c>
      <c r="I294" s="298">
        <v>0</v>
      </c>
      <c r="J294" s="298">
        <v>0</v>
      </c>
      <c r="K294" s="319">
        <v>13</v>
      </c>
      <c r="L294" s="317">
        <v>7270.33</v>
      </c>
      <c r="M294" s="318">
        <f>ROUND(IF(L356=0, 0, L294/L356),5)</f>
        <v>6.8999999999999997E-4</v>
      </c>
      <c r="N294" s="317">
        <v>559.26</v>
      </c>
      <c r="O294" s="317">
        <v>6460.62</v>
      </c>
      <c r="P294" s="317">
        <v>809.71</v>
      </c>
      <c r="Q294" s="336">
        <v>1</v>
      </c>
      <c r="R294" s="337">
        <v>564.01</v>
      </c>
      <c r="S294" s="338">
        <f>ROUND(IF(R356=0, 0, R294/R356),5)</f>
        <v>3.0000000000000001E-5</v>
      </c>
      <c r="T294" s="337">
        <v>564.01</v>
      </c>
      <c r="U294" s="337">
        <v>496.97</v>
      </c>
      <c r="V294" s="337">
        <v>67.040000000000006</v>
      </c>
      <c r="W294" s="358">
        <v>0</v>
      </c>
      <c r="X294" s="358">
        <v>0</v>
      </c>
      <c r="Y294" s="359">
        <f>ROUND(IF(X356=0, 0, X294/X356),5)</f>
        <v>0</v>
      </c>
      <c r="Z294" s="358">
        <v>0</v>
      </c>
      <c r="AA294" s="358">
        <v>376.62</v>
      </c>
      <c r="AB294" s="358">
        <v>-376.62</v>
      </c>
      <c r="AC294" s="379">
        <v>5</v>
      </c>
      <c r="AD294" s="377">
        <v>2823.28</v>
      </c>
      <c r="AE294" s="378">
        <f>ROUND(IF(AD356=0, 0, AD294/AD356),5)</f>
        <v>1.7000000000000001E-4</v>
      </c>
      <c r="AF294" s="377">
        <v>564.66</v>
      </c>
      <c r="AG294" s="377">
        <v>2798.71</v>
      </c>
      <c r="AH294" s="377">
        <v>24.57</v>
      </c>
      <c r="AI294" s="398">
        <v>6</v>
      </c>
      <c r="AJ294" s="396">
        <v>3384.72</v>
      </c>
      <c r="AK294" s="397">
        <f>ROUND(IF(AJ356=0, 0, AJ294/AJ356),5)</f>
        <v>1.8000000000000001E-4</v>
      </c>
      <c r="AL294" s="396">
        <v>564.12</v>
      </c>
      <c r="AM294" s="396">
        <v>3894.96</v>
      </c>
      <c r="AN294" s="396">
        <v>-510.24</v>
      </c>
      <c r="AO294" s="415">
        <v>12</v>
      </c>
      <c r="AP294" s="416">
        <v>4921.8900000000003</v>
      </c>
      <c r="AQ294" s="417">
        <f>ROUND(IF(AP356=0, 0, AP294/AP356),5)</f>
        <v>2.4000000000000001E-4</v>
      </c>
      <c r="AR294" s="416">
        <v>410.16</v>
      </c>
      <c r="AS294" s="416">
        <v>8802.11</v>
      </c>
      <c r="AT294" s="416">
        <v>-3880.22</v>
      </c>
      <c r="AU294" s="437">
        <v>0</v>
      </c>
      <c r="AV294" s="437">
        <v>0</v>
      </c>
      <c r="AW294" s="438">
        <f>ROUND(IF(AV356=0, 0, AV294/AV356),5)</f>
        <v>0</v>
      </c>
      <c r="AX294" s="437">
        <v>0</v>
      </c>
      <c r="AY294" s="437">
        <v>0</v>
      </c>
      <c r="AZ294" s="437">
        <v>0</v>
      </c>
      <c r="BA294" s="456">
        <v>0</v>
      </c>
      <c r="BB294" s="457">
        <v>0</v>
      </c>
      <c r="BC294" s="458">
        <f>ROUND(IF(BB356=0, 0, BB294/BB356),5)</f>
        <v>0</v>
      </c>
      <c r="BD294" s="457">
        <v>0</v>
      </c>
      <c r="BE294" s="457">
        <v>0</v>
      </c>
      <c r="BF294" s="457">
        <v>0</v>
      </c>
      <c r="BG294" s="478">
        <v>0</v>
      </c>
      <c r="BH294" s="478">
        <v>0</v>
      </c>
      <c r="BI294" s="479">
        <f>ROUND(IF(BH356=0, 0, BH294/BH356),5)</f>
        <v>0</v>
      </c>
      <c r="BJ294" s="478">
        <v>0</v>
      </c>
      <c r="BK294" s="478">
        <v>0</v>
      </c>
      <c r="BL294" s="478">
        <v>0</v>
      </c>
      <c r="BM294" s="6">
        <f t="shared" si="11"/>
        <v>37</v>
      </c>
      <c r="BN294" s="6">
        <f t="shared" si="11"/>
        <v>18964.23</v>
      </c>
      <c r="BO294" s="8">
        <f>ROUND(IF(BN356=0, 0, BN294/BN356),5)</f>
        <v>1.2E-4</v>
      </c>
      <c r="BP294" s="6">
        <v>512.54999999999995</v>
      </c>
      <c r="BQ294" s="6">
        <f t="shared" si="12"/>
        <v>22829.99</v>
      </c>
      <c r="BR294" s="6">
        <v>-3865.76</v>
      </c>
    </row>
    <row r="295" spans="1:70" x14ac:dyDescent="0.25">
      <c r="A295" s="2"/>
      <c r="B295" s="2"/>
      <c r="C295" s="2"/>
      <c r="D295" s="2" t="s">
        <v>247</v>
      </c>
      <c r="E295" s="298">
        <v>0</v>
      </c>
      <c r="F295" s="298">
        <v>0</v>
      </c>
      <c r="G295" s="299">
        <f>ROUND(IF(F356=0, 0, F295/F356),5)</f>
        <v>0</v>
      </c>
      <c r="H295" s="298">
        <v>0</v>
      </c>
      <c r="I295" s="298">
        <v>0</v>
      </c>
      <c r="J295" s="298">
        <v>0</v>
      </c>
      <c r="K295" s="317">
        <v>0</v>
      </c>
      <c r="L295" s="317">
        <v>0</v>
      </c>
      <c r="M295" s="318">
        <f>ROUND(IF(L356=0, 0, L295/L356),5)</f>
        <v>0</v>
      </c>
      <c r="N295" s="317">
        <v>0</v>
      </c>
      <c r="O295" s="317">
        <v>0</v>
      </c>
      <c r="P295" s="317">
        <v>0</v>
      </c>
      <c r="Q295" s="336">
        <v>0</v>
      </c>
      <c r="R295" s="337">
        <v>0</v>
      </c>
      <c r="S295" s="338">
        <f>ROUND(IF(R356=0, 0, R295/R356),5)</f>
        <v>0</v>
      </c>
      <c r="T295" s="337">
        <v>0</v>
      </c>
      <c r="U295" s="337">
        <v>0</v>
      </c>
      <c r="V295" s="337">
        <v>0</v>
      </c>
      <c r="W295" s="360">
        <v>598</v>
      </c>
      <c r="X295" s="358">
        <v>3967072.2</v>
      </c>
      <c r="Y295" s="359">
        <f>ROUND(IF(X356=0, 0, X295/X356),5)</f>
        <v>0.22711000000000001</v>
      </c>
      <c r="Z295" s="358">
        <v>6633.9</v>
      </c>
      <c r="AA295" s="358">
        <v>3211858</v>
      </c>
      <c r="AB295" s="358">
        <v>755214.2</v>
      </c>
      <c r="AC295" s="377">
        <v>0</v>
      </c>
      <c r="AD295" s="377">
        <v>0</v>
      </c>
      <c r="AE295" s="378">
        <f>ROUND(IF(AD356=0, 0, AD295/AD356),5)</f>
        <v>0</v>
      </c>
      <c r="AF295" s="377">
        <v>0</v>
      </c>
      <c r="AG295" s="377">
        <v>0</v>
      </c>
      <c r="AH295" s="377">
        <v>0</v>
      </c>
      <c r="AI295" s="398">
        <v>700</v>
      </c>
      <c r="AJ295" s="396">
        <v>4615065</v>
      </c>
      <c r="AK295" s="397">
        <f>ROUND(IF(AJ356=0, 0, AJ295/AJ356),5)</f>
        <v>0.24662000000000001</v>
      </c>
      <c r="AL295" s="396">
        <v>6592.95</v>
      </c>
      <c r="AM295" s="396">
        <v>3066000</v>
      </c>
      <c r="AN295" s="396">
        <v>1549065</v>
      </c>
      <c r="AO295" s="415">
        <v>50</v>
      </c>
      <c r="AP295" s="416">
        <v>334327.5</v>
      </c>
      <c r="AQ295" s="417">
        <f>ROUND(IF(AP356=0, 0, AP295/AP356),5)</f>
        <v>1.6580000000000001E-2</v>
      </c>
      <c r="AR295" s="416">
        <v>6686.55</v>
      </c>
      <c r="AS295" s="416">
        <v>219000</v>
      </c>
      <c r="AT295" s="416">
        <v>115327.5</v>
      </c>
      <c r="AU295" s="439">
        <v>117</v>
      </c>
      <c r="AV295" s="437">
        <v>776692.8</v>
      </c>
      <c r="AW295" s="438">
        <f>ROUND(IF(AV356=0, 0, AV295/AV356),5)</f>
        <v>4.3049999999999998E-2</v>
      </c>
      <c r="AX295" s="437">
        <v>6638.4</v>
      </c>
      <c r="AY295" s="437">
        <v>512460</v>
      </c>
      <c r="AZ295" s="437">
        <v>264232.8</v>
      </c>
      <c r="BA295" s="456">
        <v>200</v>
      </c>
      <c r="BB295" s="457">
        <v>1325160</v>
      </c>
      <c r="BC295" s="458">
        <f>ROUND(IF(BB356=0, 0, BB295/BB356),5)</f>
        <v>9.3939999999999996E-2</v>
      </c>
      <c r="BD295" s="457">
        <v>6625.8</v>
      </c>
      <c r="BE295" s="457">
        <v>876000</v>
      </c>
      <c r="BF295" s="457">
        <v>449160</v>
      </c>
      <c r="BG295" s="480">
        <v>310</v>
      </c>
      <c r="BH295" s="478">
        <v>1970665.68</v>
      </c>
      <c r="BI295" s="479">
        <f>ROUND(IF(BH356=0, 0, BH295/BH356),5)</f>
        <v>0.21154999999999999</v>
      </c>
      <c r="BJ295" s="478">
        <v>6356.99</v>
      </c>
      <c r="BK295" s="478">
        <v>1357800</v>
      </c>
      <c r="BL295" s="478">
        <v>612865.68000000005</v>
      </c>
      <c r="BM295" s="6">
        <f t="shared" si="11"/>
        <v>1975</v>
      </c>
      <c r="BN295" s="6">
        <f t="shared" si="11"/>
        <v>12988983.18</v>
      </c>
      <c r="BO295" s="8">
        <f>ROUND(IF(BN356=0, 0, BN295/BN356),5)</f>
        <v>8.0089999999999995E-2</v>
      </c>
      <c r="BP295" s="6">
        <v>6576.7</v>
      </c>
      <c r="BQ295" s="6">
        <f t="shared" si="12"/>
        <v>9243118</v>
      </c>
      <c r="BR295" s="6">
        <v>3745865.18</v>
      </c>
    </row>
    <row r="296" spans="1:70" x14ac:dyDescent="0.25">
      <c r="A296" s="2"/>
      <c r="B296" s="2"/>
      <c r="C296" s="2"/>
      <c r="D296" s="2" t="s">
        <v>248</v>
      </c>
      <c r="E296" s="300">
        <v>25</v>
      </c>
      <c r="F296" s="298">
        <v>20701.439999999999</v>
      </c>
      <c r="G296" s="299">
        <f>ROUND(IF(F356=0, 0, F296/F356),5)</f>
        <v>1.1999999999999999E-3</v>
      </c>
      <c r="H296" s="298">
        <v>828.06</v>
      </c>
      <c r="I296" s="298">
        <v>2072.04</v>
      </c>
      <c r="J296" s="298">
        <v>18629.400000000001</v>
      </c>
      <c r="K296" s="317">
        <v>0</v>
      </c>
      <c r="L296" s="317">
        <v>0</v>
      </c>
      <c r="M296" s="318">
        <f>ROUND(IF(L356=0, 0, L296/L356),5)</f>
        <v>0</v>
      </c>
      <c r="N296" s="317">
        <v>0</v>
      </c>
      <c r="O296" s="317">
        <v>0</v>
      </c>
      <c r="P296" s="317">
        <v>0</v>
      </c>
      <c r="Q296" s="336">
        <v>23</v>
      </c>
      <c r="R296" s="337">
        <v>21535.56</v>
      </c>
      <c r="S296" s="338">
        <f>ROUND(IF(R356=0, 0, R296/R356),5)</f>
        <v>1.0499999999999999E-3</v>
      </c>
      <c r="T296" s="337">
        <v>936.33</v>
      </c>
      <c r="U296" s="337">
        <v>1394.31</v>
      </c>
      <c r="V296" s="337">
        <v>20141.25</v>
      </c>
      <c r="W296" s="360">
        <v>8</v>
      </c>
      <c r="X296" s="358">
        <v>7503.07</v>
      </c>
      <c r="Y296" s="359">
        <f>ROUND(IF(X356=0, 0, X296/X356),5)</f>
        <v>4.2999999999999999E-4</v>
      </c>
      <c r="Z296" s="358">
        <v>937.88</v>
      </c>
      <c r="AA296" s="358">
        <v>490.66</v>
      </c>
      <c r="AB296" s="358">
        <v>7012.41</v>
      </c>
      <c r="AC296" s="379">
        <v>496</v>
      </c>
      <c r="AD296" s="377">
        <v>466446.84</v>
      </c>
      <c r="AE296" s="378">
        <f>ROUND(IF(AD356=0, 0, AD296/AD356),5)</f>
        <v>2.877E-2</v>
      </c>
      <c r="AF296" s="377">
        <v>940.42</v>
      </c>
      <c r="AG296" s="377">
        <v>341434.48</v>
      </c>
      <c r="AH296" s="377">
        <v>125012.36</v>
      </c>
      <c r="AI296" s="398">
        <v>2</v>
      </c>
      <c r="AJ296" s="396">
        <v>1900.35</v>
      </c>
      <c r="AK296" s="397">
        <f>ROUND(IF(AJ356=0, 0, AJ296/AJ356),5)</f>
        <v>1E-4</v>
      </c>
      <c r="AL296" s="396">
        <v>950.18</v>
      </c>
      <c r="AM296" s="396">
        <v>1611.44</v>
      </c>
      <c r="AN296" s="396">
        <v>288.91000000000003</v>
      </c>
      <c r="AO296" s="415">
        <v>32</v>
      </c>
      <c r="AP296" s="416">
        <v>30468.16</v>
      </c>
      <c r="AQ296" s="417">
        <f>ROUND(IF(AP356=0, 0, AP296/AP356),5)</f>
        <v>1.5100000000000001E-3</v>
      </c>
      <c r="AR296" s="416">
        <v>952.13</v>
      </c>
      <c r="AS296" s="416">
        <v>18517.560000000001</v>
      </c>
      <c r="AT296" s="416">
        <v>11950.6</v>
      </c>
      <c r="AU296" s="439">
        <v>17</v>
      </c>
      <c r="AV296" s="437">
        <v>22554.02</v>
      </c>
      <c r="AW296" s="438">
        <f>ROUND(IF(AV356=0, 0, AV296/AV356),5)</f>
        <v>1.25E-3</v>
      </c>
      <c r="AX296" s="437">
        <v>1326.71</v>
      </c>
      <c r="AY296" s="437">
        <v>9053.07</v>
      </c>
      <c r="AZ296" s="437">
        <v>13500.95</v>
      </c>
      <c r="BA296" s="456">
        <v>10</v>
      </c>
      <c r="BB296" s="457">
        <v>9405.01</v>
      </c>
      <c r="BC296" s="458">
        <f>ROUND(IF(BB356=0, 0, BB296/BB356),5)</f>
        <v>6.7000000000000002E-4</v>
      </c>
      <c r="BD296" s="457">
        <v>940.5</v>
      </c>
      <c r="BE296" s="457">
        <v>5256.92</v>
      </c>
      <c r="BF296" s="457">
        <v>4148.09</v>
      </c>
      <c r="BG296" s="480">
        <v>6</v>
      </c>
      <c r="BH296" s="478">
        <v>5696.45</v>
      </c>
      <c r="BI296" s="479">
        <f>ROUND(IF(BH356=0, 0, BH296/BH356),5)</f>
        <v>6.0999999999999997E-4</v>
      </c>
      <c r="BJ296" s="478">
        <v>949.41</v>
      </c>
      <c r="BK296" s="478">
        <v>3154.15</v>
      </c>
      <c r="BL296" s="478">
        <v>2542.3000000000002</v>
      </c>
      <c r="BM296" s="6">
        <f t="shared" si="11"/>
        <v>619</v>
      </c>
      <c r="BN296" s="6">
        <f t="shared" si="11"/>
        <v>586210.9</v>
      </c>
      <c r="BO296" s="8">
        <f>ROUND(IF(BN356=0, 0, BN296/BN356),5)</f>
        <v>3.6099999999999999E-3</v>
      </c>
      <c r="BP296" s="6">
        <v>947.03</v>
      </c>
      <c r="BQ296" s="6">
        <f t="shared" si="12"/>
        <v>382984.63</v>
      </c>
      <c r="BR296" s="6">
        <v>203226.27</v>
      </c>
    </row>
    <row r="297" spans="1:70" x14ac:dyDescent="0.25">
      <c r="A297" s="2"/>
      <c r="B297" s="2"/>
      <c r="C297" s="2"/>
      <c r="D297" s="2" t="s">
        <v>249</v>
      </c>
      <c r="E297" s="300">
        <v>227</v>
      </c>
      <c r="F297" s="298">
        <v>221477.99</v>
      </c>
      <c r="G297" s="299">
        <f>ROUND(IF(F356=0, 0, F297/F356),5)</f>
        <v>1.2829999999999999E-2</v>
      </c>
      <c r="H297" s="298">
        <v>975.67</v>
      </c>
      <c r="I297" s="298">
        <v>65400.43</v>
      </c>
      <c r="J297" s="298">
        <v>156077.56</v>
      </c>
      <c r="K297" s="319">
        <v>7</v>
      </c>
      <c r="L297" s="317">
        <v>6951.58</v>
      </c>
      <c r="M297" s="318">
        <f>ROUND(IF(L356=0, 0, L297/L356),5)</f>
        <v>6.6E-4</v>
      </c>
      <c r="N297" s="317">
        <v>993.08</v>
      </c>
      <c r="O297" s="317">
        <v>478.98</v>
      </c>
      <c r="P297" s="317">
        <v>6472.6</v>
      </c>
      <c r="Q297" s="336">
        <v>34</v>
      </c>
      <c r="R297" s="337">
        <v>34113.43</v>
      </c>
      <c r="S297" s="338">
        <f>ROUND(IF(R356=0, 0, R297/R356),5)</f>
        <v>1.67E-3</v>
      </c>
      <c r="T297" s="337">
        <v>1003.34</v>
      </c>
      <c r="U297" s="337">
        <v>592.62</v>
      </c>
      <c r="V297" s="337">
        <v>33520.81</v>
      </c>
      <c r="W297" s="360">
        <v>12</v>
      </c>
      <c r="X297" s="358">
        <v>13734.32</v>
      </c>
      <c r="Y297" s="359">
        <f>ROUND(IF(X356=0, 0, X297/X356),5)</f>
        <v>7.9000000000000001E-4</v>
      </c>
      <c r="Z297" s="358">
        <v>1144.53</v>
      </c>
      <c r="AA297" s="358">
        <v>-836.36</v>
      </c>
      <c r="AB297" s="358">
        <v>14570.68</v>
      </c>
      <c r="AC297" s="379">
        <v>95</v>
      </c>
      <c r="AD297" s="377">
        <v>89201.97</v>
      </c>
      <c r="AE297" s="378">
        <f>ROUND(IF(AD356=0, 0, AD297/AD356),5)</f>
        <v>5.4999999999999997E-3</v>
      </c>
      <c r="AF297" s="377">
        <v>938.97</v>
      </c>
      <c r="AG297" s="377">
        <v>56736.81</v>
      </c>
      <c r="AH297" s="377">
        <v>32465.16</v>
      </c>
      <c r="AI297" s="398">
        <v>8</v>
      </c>
      <c r="AJ297" s="396">
        <v>8084.93</v>
      </c>
      <c r="AK297" s="397">
        <f>ROUND(IF(AJ356=0, 0, AJ297/AJ356),5)</f>
        <v>4.2999999999999999E-4</v>
      </c>
      <c r="AL297" s="396">
        <v>1010.62</v>
      </c>
      <c r="AM297" s="396">
        <v>1553.97</v>
      </c>
      <c r="AN297" s="396">
        <v>6530.96</v>
      </c>
      <c r="AO297" s="415">
        <v>13</v>
      </c>
      <c r="AP297" s="416">
        <v>13066.61</v>
      </c>
      <c r="AQ297" s="417">
        <f>ROUND(IF(AP356=0, 0, AP297/AP356),5)</f>
        <v>6.4999999999999997E-4</v>
      </c>
      <c r="AR297" s="416">
        <v>1005.12</v>
      </c>
      <c r="AS297" s="416">
        <v>3436.09</v>
      </c>
      <c r="AT297" s="416">
        <v>9630.52</v>
      </c>
      <c r="AU297" s="439">
        <v>34</v>
      </c>
      <c r="AV297" s="437">
        <v>32420.09</v>
      </c>
      <c r="AW297" s="438">
        <f>ROUND(IF(AV356=0, 0, AV297/AV356),5)</f>
        <v>1.8E-3</v>
      </c>
      <c r="AX297" s="437">
        <v>953.53</v>
      </c>
      <c r="AY297" s="437">
        <v>6939.44</v>
      </c>
      <c r="AZ297" s="437">
        <v>25480.65</v>
      </c>
      <c r="BA297" s="456">
        <v>47</v>
      </c>
      <c r="BB297" s="457">
        <v>47153.99</v>
      </c>
      <c r="BC297" s="458">
        <f>ROUND(IF(BB356=0, 0, BB297/BB356),5)</f>
        <v>3.3400000000000001E-3</v>
      </c>
      <c r="BD297" s="457">
        <v>1003.28</v>
      </c>
      <c r="BE297" s="457">
        <v>10250.49</v>
      </c>
      <c r="BF297" s="457">
        <v>36903.5</v>
      </c>
      <c r="BG297" s="480">
        <v>12</v>
      </c>
      <c r="BH297" s="478">
        <v>12115.69</v>
      </c>
      <c r="BI297" s="479">
        <f>ROUND(IF(BH356=0, 0, BH297/BH356),5)</f>
        <v>1.2999999999999999E-3</v>
      </c>
      <c r="BJ297" s="478">
        <v>1009.64</v>
      </c>
      <c r="BK297" s="478">
        <v>2617.14</v>
      </c>
      <c r="BL297" s="478">
        <v>9498.5499999999993</v>
      </c>
      <c r="BM297" s="291">
        <f t="shared" si="11"/>
        <v>489</v>
      </c>
      <c r="BN297" s="6">
        <f t="shared" si="11"/>
        <v>478320.6</v>
      </c>
      <c r="BO297" s="8">
        <f>ROUND(IF(BN356=0, 0, BN297/BN356),5)</f>
        <v>2.9499999999999999E-3</v>
      </c>
      <c r="BP297" s="6">
        <v>978.16</v>
      </c>
      <c r="BQ297" s="6">
        <f t="shared" si="12"/>
        <v>147169.60999999999</v>
      </c>
      <c r="BR297" s="6">
        <v>331150.99</v>
      </c>
    </row>
    <row r="298" spans="1:70" x14ac:dyDescent="0.25">
      <c r="A298" s="2"/>
      <c r="B298" s="2"/>
      <c r="C298" s="2"/>
      <c r="D298" s="2" t="s">
        <v>250</v>
      </c>
      <c r="E298" s="300">
        <v>29</v>
      </c>
      <c r="F298" s="298">
        <v>55784.44</v>
      </c>
      <c r="G298" s="299">
        <f>ROUND(IF(F356=0, 0, F298/F356),5)</f>
        <v>3.2299999999999998E-3</v>
      </c>
      <c r="H298" s="298">
        <v>1923.6</v>
      </c>
      <c r="I298" s="298">
        <v>5529.4</v>
      </c>
      <c r="J298" s="298">
        <v>50255.040000000001</v>
      </c>
      <c r="K298" s="319">
        <v>3</v>
      </c>
      <c r="L298" s="317">
        <v>6702.32</v>
      </c>
      <c r="M298" s="318">
        <f>ROUND(IF(L356=0, 0, L298/L356),5)</f>
        <v>6.4000000000000005E-4</v>
      </c>
      <c r="N298" s="317">
        <v>2234.11</v>
      </c>
      <c r="O298" s="317">
        <v>537.47</v>
      </c>
      <c r="P298" s="317">
        <v>6164.85</v>
      </c>
      <c r="Q298" s="336">
        <v>7</v>
      </c>
      <c r="R298" s="337">
        <v>15821.73</v>
      </c>
      <c r="S298" s="338">
        <f>ROUND(IF(R356=0, 0, R298/R356),5)</f>
        <v>7.6999999999999996E-4</v>
      </c>
      <c r="T298" s="337">
        <v>2260.25</v>
      </c>
      <c r="U298" s="337">
        <v>2343.87</v>
      </c>
      <c r="V298" s="337">
        <v>13477.86</v>
      </c>
      <c r="W298" s="360">
        <v>6</v>
      </c>
      <c r="X298" s="358">
        <v>13518.16</v>
      </c>
      <c r="Y298" s="359">
        <f>ROUND(IF(X356=0, 0, X298/X356),5)</f>
        <v>7.6999999999999996E-4</v>
      </c>
      <c r="Z298" s="358">
        <v>2253.0300000000002</v>
      </c>
      <c r="AA298" s="358">
        <v>1892</v>
      </c>
      <c r="AB298" s="358">
        <v>11626.16</v>
      </c>
      <c r="AC298" s="379">
        <v>27</v>
      </c>
      <c r="AD298" s="377">
        <v>54373.89</v>
      </c>
      <c r="AE298" s="378">
        <f>ROUND(IF(AD356=0, 0, AD298/AD356),5)</f>
        <v>3.3500000000000001E-3</v>
      </c>
      <c r="AF298" s="377">
        <v>2013.85</v>
      </c>
      <c r="AG298" s="377">
        <v>16959.490000000002</v>
      </c>
      <c r="AH298" s="377">
        <v>37414.400000000001</v>
      </c>
      <c r="AI298" s="398">
        <v>1</v>
      </c>
      <c r="AJ298" s="396">
        <v>2283.37</v>
      </c>
      <c r="AK298" s="397">
        <f>ROUND(IF(AJ356=0, 0, AJ298/AJ356),5)</f>
        <v>1.2E-4</v>
      </c>
      <c r="AL298" s="396">
        <v>2283.37</v>
      </c>
      <c r="AM298" s="396">
        <v>605.38</v>
      </c>
      <c r="AN298" s="396">
        <v>1677.99</v>
      </c>
      <c r="AO298" s="415">
        <v>8</v>
      </c>
      <c r="AP298" s="416">
        <v>18104.18</v>
      </c>
      <c r="AQ298" s="417">
        <f>ROUND(IF(AP356=0, 0, AP298/AP356),5)</f>
        <v>8.9999999999999998E-4</v>
      </c>
      <c r="AR298" s="416">
        <v>2263.02</v>
      </c>
      <c r="AS298" s="416">
        <v>3515.46</v>
      </c>
      <c r="AT298" s="416">
        <v>14588.72</v>
      </c>
      <c r="AU298" s="439">
        <v>7</v>
      </c>
      <c r="AV298" s="437">
        <v>15787.46</v>
      </c>
      <c r="AW298" s="438">
        <f>ROUND(IF(AV356=0, 0, AV298/AV356),5)</f>
        <v>8.8000000000000003E-4</v>
      </c>
      <c r="AX298" s="437">
        <v>2255.35</v>
      </c>
      <c r="AY298" s="437">
        <v>2812.63</v>
      </c>
      <c r="AZ298" s="437">
        <v>12974.83</v>
      </c>
      <c r="BA298" s="456">
        <v>32</v>
      </c>
      <c r="BB298" s="457">
        <v>72301.679999999993</v>
      </c>
      <c r="BC298" s="458">
        <f>ROUND(IF(BB356=0, 0, BB298/BB356),5)</f>
        <v>5.13E-3</v>
      </c>
      <c r="BD298" s="457">
        <v>2259.4299999999998</v>
      </c>
      <c r="BE298" s="457">
        <v>12332.89</v>
      </c>
      <c r="BF298" s="457">
        <v>59968.79</v>
      </c>
      <c r="BG298" s="480">
        <v>64</v>
      </c>
      <c r="BH298" s="478">
        <v>118000.38</v>
      </c>
      <c r="BI298" s="479">
        <f>ROUND(IF(BH356=0, 0, BH298/BH356),5)</f>
        <v>1.2670000000000001E-2</v>
      </c>
      <c r="BJ298" s="478">
        <v>1843.76</v>
      </c>
      <c r="BK298" s="478">
        <v>24662.240000000002</v>
      </c>
      <c r="BL298" s="478">
        <v>93338.14</v>
      </c>
      <c r="BM298" s="291">
        <f t="shared" si="11"/>
        <v>184</v>
      </c>
      <c r="BN298" s="6">
        <f t="shared" si="11"/>
        <v>372677.61</v>
      </c>
      <c r="BO298" s="8">
        <f>ROUND(IF(BN356=0, 0, BN298/BN356),5)</f>
        <v>2.3E-3</v>
      </c>
      <c r="BP298" s="6">
        <v>2025.42</v>
      </c>
      <c r="BQ298" s="6">
        <f t="shared" si="12"/>
        <v>71190.83</v>
      </c>
      <c r="BR298" s="6">
        <v>301486.78000000003</v>
      </c>
    </row>
    <row r="299" spans="1:70" x14ac:dyDescent="0.25">
      <c r="A299" s="2"/>
      <c r="B299" s="2"/>
      <c r="C299" s="2"/>
      <c r="D299" s="2" t="s">
        <v>251</v>
      </c>
      <c r="E299" s="300">
        <v>23</v>
      </c>
      <c r="F299" s="298">
        <v>36717.550000000003</v>
      </c>
      <c r="G299" s="299">
        <f>ROUND(IF(F356=0, 0, F299/F356),5)</f>
        <v>2.1299999999999999E-3</v>
      </c>
      <c r="H299" s="298">
        <v>1596.42</v>
      </c>
      <c r="I299" s="298">
        <v>6900</v>
      </c>
      <c r="J299" s="298">
        <v>29817.55</v>
      </c>
      <c r="K299" s="319">
        <v>-1</v>
      </c>
      <c r="L299" s="317">
        <v>-1100</v>
      </c>
      <c r="M299" s="318">
        <f>ROUND(IF(L356=0, 0, L299/L356),5)</f>
        <v>-1.1E-4</v>
      </c>
      <c r="N299" s="317">
        <v>1100</v>
      </c>
      <c r="O299" s="317">
        <v>-300</v>
      </c>
      <c r="P299" s="317">
        <v>-800</v>
      </c>
      <c r="Q299" s="336">
        <v>1</v>
      </c>
      <c r="R299" s="337">
        <v>3129.28</v>
      </c>
      <c r="S299" s="338">
        <f>ROUND(IF(R356=0, 0, R299/R356),5)</f>
        <v>1.4999999999999999E-4</v>
      </c>
      <c r="T299" s="337">
        <v>3129.28</v>
      </c>
      <c r="U299" s="337">
        <v>300</v>
      </c>
      <c r="V299" s="337">
        <v>2829.28</v>
      </c>
      <c r="W299" s="358">
        <v>0</v>
      </c>
      <c r="X299" s="358">
        <v>0</v>
      </c>
      <c r="Y299" s="359">
        <f>ROUND(IF(X356=0, 0, X299/X356),5)</f>
        <v>0</v>
      </c>
      <c r="Z299" s="358">
        <v>0</v>
      </c>
      <c r="AA299" s="358">
        <v>0</v>
      </c>
      <c r="AB299" s="358">
        <v>0</v>
      </c>
      <c r="AC299" s="379">
        <v>10</v>
      </c>
      <c r="AD299" s="377">
        <v>31325.48</v>
      </c>
      <c r="AE299" s="378">
        <f>ROUND(IF(AD356=0, 0, AD299/AD356),5)</f>
        <v>1.9300000000000001E-3</v>
      </c>
      <c r="AF299" s="377">
        <v>3132.55</v>
      </c>
      <c r="AG299" s="377">
        <v>13623.57</v>
      </c>
      <c r="AH299" s="377">
        <v>17701.91</v>
      </c>
      <c r="AI299" s="398">
        <v>6</v>
      </c>
      <c r="AJ299" s="396">
        <v>18975.400000000001</v>
      </c>
      <c r="AK299" s="397">
        <f>ROUND(IF(AJ356=0, 0, AJ299/AJ356),5)</f>
        <v>1.01E-3</v>
      </c>
      <c r="AL299" s="396">
        <v>3162.57</v>
      </c>
      <c r="AM299" s="396">
        <v>1800</v>
      </c>
      <c r="AN299" s="396">
        <v>17175.400000000001</v>
      </c>
      <c r="AO299" s="415">
        <v>0</v>
      </c>
      <c r="AP299" s="416">
        <v>0</v>
      </c>
      <c r="AQ299" s="417">
        <f>ROUND(IF(AP356=0, 0, AP299/AP356),5)</f>
        <v>0</v>
      </c>
      <c r="AR299" s="416">
        <v>0</v>
      </c>
      <c r="AS299" s="416">
        <v>0</v>
      </c>
      <c r="AT299" s="416">
        <v>0</v>
      </c>
      <c r="AU299" s="437">
        <v>0</v>
      </c>
      <c r="AV299" s="437">
        <v>0</v>
      </c>
      <c r="AW299" s="438">
        <f>ROUND(IF(AV356=0, 0, AV299/AV356),5)</f>
        <v>0</v>
      </c>
      <c r="AX299" s="437">
        <v>0</v>
      </c>
      <c r="AY299" s="437">
        <v>0</v>
      </c>
      <c r="AZ299" s="437">
        <v>0</v>
      </c>
      <c r="BA299" s="456">
        <v>0</v>
      </c>
      <c r="BB299" s="457">
        <v>0</v>
      </c>
      <c r="BC299" s="458">
        <f>ROUND(IF(BB356=0, 0, BB299/BB356),5)</f>
        <v>0</v>
      </c>
      <c r="BD299" s="457">
        <v>0</v>
      </c>
      <c r="BE299" s="457">
        <v>0</v>
      </c>
      <c r="BF299" s="457">
        <v>0</v>
      </c>
      <c r="BG299" s="478">
        <v>0</v>
      </c>
      <c r="BH299" s="478">
        <v>0</v>
      </c>
      <c r="BI299" s="479">
        <f>ROUND(IF(BH356=0, 0, BH299/BH356),5)</f>
        <v>0</v>
      </c>
      <c r="BJ299" s="478">
        <v>0</v>
      </c>
      <c r="BK299" s="478">
        <v>0</v>
      </c>
      <c r="BL299" s="478">
        <v>0</v>
      </c>
      <c r="BM299" s="6">
        <f t="shared" si="11"/>
        <v>39</v>
      </c>
      <c r="BN299" s="6">
        <f t="shared" si="11"/>
        <v>89047.71</v>
      </c>
      <c r="BO299" s="8">
        <f>ROUND(IF(BN356=0, 0, BN299/BN356),5)</f>
        <v>5.5000000000000003E-4</v>
      </c>
      <c r="BP299" s="6">
        <v>2283.27</v>
      </c>
      <c r="BQ299" s="6">
        <f t="shared" si="12"/>
        <v>22323.57</v>
      </c>
      <c r="BR299" s="6">
        <v>66724.14</v>
      </c>
    </row>
    <row r="300" spans="1:70" x14ac:dyDescent="0.25">
      <c r="A300" s="2"/>
      <c r="B300" s="2"/>
      <c r="C300" s="2"/>
      <c r="D300" s="2" t="s">
        <v>564</v>
      </c>
      <c r="E300" s="298">
        <v>0</v>
      </c>
      <c r="F300" s="298">
        <v>0</v>
      </c>
      <c r="G300" s="299">
        <f>ROUND(IF(F356=0, 0, F300/F356),5)</f>
        <v>0</v>
      </c>
      <c r="H300" s="298">
        <v>0</v>
      </c>
      <c r="I300" s="298">
        <v>0</v>
      </c>
      <c r="J300" s="298">
        <v>0</v>
      </c>
      <c r="K300" s="317">
        <v>0</v>
      </c>
      <c r="L300" s="317">
        <v>0</v>
      </c>
      <c r="M300" s="318">
        <f>ROUND(IF(L356=0, 0, L300/L356),5)</f>
        <v>0</v>
      </c>
      <c r="N300" s="317">
        <v>0</v>
      </c>
      <c r="O300" s="317">
        <v>0</v>
      </c>
      <c r="P300" s="317">
        <v>0</v>
      </c>
      <c r="Q300" s="336">
        <v>0</v>
      </c>
      <c r="R300" s="337">
        <v>0</v>
      </c>
      <c r="S300" s="338">
        <f>ROUND(IF(R356=0, 0, R300/R356),5)</f>
        <v>0</v>
      </c>
      <c r="T300" s="337">
        <v>0</v>
      </c>
      <c r="U300" s="337">
        <v>0</v>
      </c>
      <c r="V300" s="337">
        <v>0</v>
      </c>
      <c r="W300" s="358">
        <v>0</v>
      </c>
      <c r="X300" s="358">
        <v>0</v>
      </c>
      <c r="Y300" s="359">
        <f>ROUND(IF(X356=0, 0, X300/X356),5)</f>
        <v>0</v>
      </c>
      <c r="Z300" s="358">
        <v>0</v>
      </c>
      <c r="AA300" s="358">
        <v>0</v>
      </c>
      <c r="AB300" s="358">
        <v>0</v>
      </c>
      <c r="AC300" s="377">
        <v>0</v>
      </c>
      <c r="AD300" s="377">
        <v>0</v>
      </c>
      <c r="AE300" s="378">
        <f>ROUND(IF(AD356=0, 0, AD300/AD356),5)</f>
        <v>0</v>
      </c>
      <c r="AF300" s="377">
        <v>0</v>
      </c>
      <c r="AG300" s="377">
        <v>0</v>
      </c>
      <c r="AH300" s="377">
        <v>0</v>
      </c>
      <c r="AI300" s="396">
        <v>0</v>
      </c>
      <c r="AJ300" s="396">
        <v>0</v>
      </c>
      <c r="AK300" s="397">
        <f>ROUND(IF(AJ356=0, 0, AJ300/AJ356),5)</f>
        <v>0</v>
      </c>
      <c r="AL300" s="396">
        <v>0</v>
      </c>
      <c r="AM300" s="396">
        <v>0</v>
      </c>
      <c r="AN300" s="396">
        <v>0</v>
      </c>
      <c r="AO300" s="415">
        <v>4</v>
      </c>
      <c r="AP300" s="416">
        <v>12568.95</v>
      </c>
      <c r="AQ300" s="417">
        <f>ROUND(IF(AP356=0, 0, AP300/AP356),5)</f>
        <v>6.2E-4</v>
      </c>
      <c r="AR300" s="416">
        <v>3142.24</v>
      </c>
      <c r="AS300" s="416">
        <v>5028.99</v>
      </c>
      <c r="AT300" s="416">
        <v>7539.96</v>
      </c>
      <c r="AU300" s="437">
        <v>0</v>
      </c>
      <c r="AV300" s="437">
        <v>0</v>
      </c>
      <c r="AW300" s="438">
        <f>ROUND(IF(AV356=0, 0, AV300/AV356),5)</f>
        <v>0</v>
      </c>
      <c r="AX300" s="437">
        <v>0</v>
      </c>
      <c r="AY300" s="437">
        <v>0</v>
      </c>
      <c r="AZ300" s="437">
        <v>0</v>
      </c>
      <c r="BA300" s="456">
        <v>0</v>
      </c>
      <c r="BB300" s="457">
        <v>0</v>
      </c>
      <c r="BC300" s="458">
        <f>ROUND(IF(BB356=0, 0, BB300/BB356),5)</f>
        <v>0</v>
      </c>
      <c r="BD300" s="457">
        <v>0</v>
      </c>
      <c r="BE300" s="457">
        <v>0</v>
      </c>
      <c r="BF300" s="457">
        <v>0</v>
      </c>
      <c r="BG300" s="478">
        <v>0</v>
      </c>
      <c r="BH300" s="478">
        <v>0</v>
      </c>
      <c r="BI300" s="479">
        <f>ROUND(IF(BH356=0, 0, BH300/BH356),5)</f>
        <v>0</v>
      </c>
      <c r="BJ300" s="478">
        <v>0</v>
      </c>
      <c r="BK300" s="478">
        <v>0</v>
      </c>
      <c r="BL300" s="478">
        <v>0</v>
      </c>
      <c r="BM300" s="6">
        <f t="shared" si="11"/>
        <v>4</v>
      </c>
      <c r="BN300" s="6">
        <f t="shared" si="11"/>
        <v>12568.95</v>
      </c>
      <c r="BO300" s="8">
        <f>ROUND(IF(BN356=0, 0, BN300/BN356),5)</f>
        <v>8.0000000000000007E-5</v>
      </c>
      <c r="BP300" s="6">
        <v>3142.24</v>
      </c>
      <c r="BQ300" s="6">
        <f t="shared" si="12"/>
        <v>5028.99</v>
      </c>
      <c r="BR300" s="6">
        <v>7539.96</v>
      </c>
    </row>
    <row r="301" spans="1:70" x14ac:dyDescent="0.25">
      <c r="A301" s="2"/>
      <c r="B301" s="2"/>
      <c r="C301" s="2"/>
      <c r="D301" s="2" t="s">
        <v>565</v>
      </c>
      <c r="E301" s="298">
        <v>0</v>
      </c>
      <c r="F301" s="298">
        <v>0</v>
      </c>
      <c r="G301" s="299">
        <f>ROUND(IF(F356=0, 0, F301/F356),5)</f>
        <v>0</v>
      </c>
      <c r="H301" s="298">
        <v>0</v>
      </c>
      <c r="I301" s="298">
        <v>0</v>
      </c>
      <c r="J301" s="298">
        <v>0</v>
      </c>
      <c r="K301" s="317">
        <v>0</v>
      </c>
      <c r="L301" s="317">
        <v>0</v>
      </c>
      <c r="M301" s="318">
        <f>ROUND(IF(L356=0, 0, L301/L356),5)</f>
        <v>0</v>
      </c>
      <c r="N301" s="317">
        <v>0</v>
      </c>
      <c r="O301" s="317">
        <v>0</v>
      </c>
      <c r="P301" s="317">
        <v>0</v>
      </c>
      <c r="Q301" s="336">
        <v>0</v>
      </c>
      <c r="R301" s="337">
        <v>0</v>
      </c>
      <c r="S301" s="338">
        <f>ROUND(IF(R356=0, 0, R301/R356),5)</f>
        <v>0</v>
      </c>
      <c r="T301" s="337">
        <v>0</v>
      </c>
      <c r="U301" s="337">
        <v>0</v>
      </c>
      <c r="V301" s="337">
        <v>0</v>
      </c>
      <c r="W301" s="358">
        <v>0</v>
      </c>
      <c r="X301" s="358">
        <v>0</v>
      </c>
      <c r="Y301" s="359">
        <f>ROUND(IF(X356=0, 0, X301/X356),5)</f>
        <v>0</v>
      </c>
      <c r="Z301" s="358">
        <v>0</v>
      </c>
      <c r="AA301" s="358">
        <v>0</v>
      </c>
      <c r="AB301" s="358">
        <v>0</v>
      </c>
      <c r="AC301" s="377">
        <v>0</v>
      </c>
      <c r="AD301" s="377">
        <v>0</v>
      </c>
      <c r="AE301" s="378">
        <f>ROUND(IF(AD356=0, 0, AD301/AD356),5)</f>
        <v>0</v>
      </c>
      <c r="AF301" s="377">
        <v>0</v>
      </c>
      <c r="AG301" s="377">
        <v>0</v>
      </c>
      <c r="AH301" s="377">
        <v>0</v>
      </c>
      <c r="AI301" s="396">
        <v>0</v>
      </c>
      <c r="AJ301" s="396">
        <v>0</v>
      </c>
      <c r="AK301" s="397">
        <f>ROUND(IF(AJ356=0, 0, AJ301/AJ356),5)</f>
        <v>0</v>
      </c>
      <c r="AL301" s="396">
        <v>0</v>
      </c>
      <c r="AM301" s="396">
        <v>0</v>
      </c>
      <c r="AN301" s="396">
        <v>0</v>
      </c>
      <c r="AO301" s="415">
        <v>0</v>
      </c>
      <c r="AP301" s="416">
        <v>0</v>
      </c>
      <c r="AQ301" s="417">
        <f>ROUND(IF(AP356=0, 0, AP301/AP356),5)</f>
        <v>0</v>
      </c>
      <c r="AR301" s="416">
        <v>0</v>
      </c>
      <c r="AS301" s="416">
        <v>0</v>
      </c>
      <c r="AT301" s="416">
        <v>0</v>
      </c>
      <c r="AU301" s="437">
        <v>0</v>
      </c>
      <c r="AV301" s="437">
        <v>0</v>
      </c>
      <c r="AW301" s="438">
        <f>ROUND(IF(AV356=0, 0, AV301/AV356),5)</f>
        <v>0</v>
      </c>
      <c r="AX301" s="437">
        <v>0</v>
      </c>
      <c r="AY301" s="437">
        <v>0</v>
      </c>
      <c r="AZ301" s="437">
        <v>0</v>
      </c>
      <c r="BA301" s="456">
        <v>50</v>
      </c>
      <c r="BB301" s="457">
        <v>10047</v>
      </c>
      <c r="BC301" s="458">
        <f>ROUND(IF(BB356=0, 0, BB301/BB356),5)</f>
        <v>7.1000000000000002E-4</v>
      </c>
      <c r="BD301" s="457">
        <v>200.94</v>
      </c>
      <c r="BE301" s="457">
        <v>2500</v>
      </c>
      <c r="BF301" s="457">
        <v>7547</v>
      </c>
      <c r="BG301" s="478">
        <v>0</v>
      </c>
      <c r="BH301" s="478">
        <v>0</v>
      </c>
      <c r="BI301" s="479">
        <f>ROUND(IF(BH356=0, 0, BH301/BH356),5)</f>
        <v>0</v>
      </c>
      <c r="BJ301" s="478">
        <v>0</v>
      </c>
      <c r="BK301" s="478">
        <v>0</v>
      </c>
      <c r="BL301" s="478">
        <v>0</v>
      </c>
      <c r="BM301" s="6">
        <f t="shared" si="11"/>
        <v>50</v>
      </c>
      <c r="BN301" s="6">
        <f t="shared" si="11"/>
        <v>10047</v>
      </c>
      <c r="BO301" s="8">
        <f>ROUND(IF(BN356=0, 0, BN301/BN356),5)</f>
        <v>6.0000000000000002E-5</v>
      </c>
      <c r="BP301" s="6">
        <v>200.94</v>
      </c>
      <c r="BQ301" s="6">
        <f t="shared" si="12"/>
        <v>2500</v>
      </c>
      <c r="BR301" s="6">
        <v>7547</v>
      </c>
    </row>
    <row r="302" spans="1:70" x14ac:dyDescent="0.25">
      <c r="A302" s="2"/>
      <c r="B302" s="2"/>
      <c r="C302" s="2"/>
      <c r="D302" s="2" t="s">
        <v>566</v>
      </c>
      <c r="E302" s="298">
        <v>0</v>
      </c>
      <c r="F302" s="298">
        <v>0</v>
      </c>
      <c r="G302" s="299">
        <f>ROUND(IF(F356=0, 0, F302/F356),5)</f>
        <v>0</v>
      </c>
      <c r="H302" s="298">
        <v>0</v>
      </c>
      <c r="I302" s="298">
        <v>0</v>
      </c>
      <c r="J302" s="298">
        <v>0</v>
      </c>
      <c r="K302" s="317">
        <v>0</v>
      </c>
      <c r="L302" s="317">
        <v>0</v>
      </c>
      <c r="M302" s="318">
        <f>ROUND(IF(L356=0, 0, L302/L356),5)</f>
        <v>0</v>
      </c>
      <c r="N302" s="317">
        <v>0</v>
      </c>
      <c r="O302" s="317">
        <v>0</v>
      </c>
      <c r="P302" s="317">
        <v>0</v>
      </c>
      <c r="Q302" s="336">
        <v>0</v>
      </c>
      <c r="R302" s="337">
        <v>0</v>
      </c>
      <c r="S302" s="338">
        <f>ROUND(IF(R356=0, 0, R302/R356),5)</f>
        <v>0</v>
      </c>
      <c r="T302" s="337">
        <v>0</v>
      </c>
      <c r="U302" s="337">
        <v>0</v>
      </c>
      <c r="V302" s="337">
        <v>0</v>
      </c>
      <c r="W302" s="358">
        <v>0</v>
      </c>
      <c r="X302" s="358">
        <v>0</v>
      </c>
      <c r="Y302" s="359">
        <f>ROUND(IF(X356=0, 0, X302/X356),5)</f>
        <v>0</v>
      </c>
      <c r="Z302" s="358">
        <v>0</v>
      </c>
      <c r="AA302" s="358">
        <v>0</v>
      </c>
      <c r="AB302" s="358">
        <v>0</v>
      </c>
      <c r="AC302" s="377">
        <v>0</v>
      </c>
      <c r="AD302" s="377">
        <v>0</v>
      </c>
      <c r="AE302" s="378">
        <f>ROUND(IF(AD356=0, 0, AD302/AD356),5)</f>
        <v>0</v>
      </c>
      <c r="AF302" s="377">
        <v>0</v>
      </c>
      <c r="AG302" s="377">
        <v>0</v>
      </c>
      <c r="AH302" s="377">
        <v>0</v>
      </c>
      <c r="AI302" s="396">
        <v>0</v>
      </c>
      <c r="AJ302" s="396">
        <v>0</v>
      </c>
      <c r="AK302" s="397">
        <f>ROUND(IF(AJ356=0, 0, AJ302/AJ356),5)</f>
        <v>0</v>
      </c>
      <c r="AL302" s="396">
        <v>0</v>
      </c>
      <c r="AM302" s="396">
        <v>0</v>
      </c>
      <c r="AN302" s="396">
        <v>0</v>
      </c>
      <c r="AO302" s="415">
        <v>100</v>
      </c>
      <c r="AP302" s="416">
        <v>32620.5</v>
      </c>
      <c r="AQ302" s="417">
        <f>ROUND(IF(AP356=0, 0, AP302/AP356),5)</f>
        <v>1.6199999999999999E-3</v>
      </c>
      <c r="AR302" s="416">
        <v>326.20999999999998</v>
      </c>
      <c r="AS302" s="416">
        <v>4333.34</v>
      </c>
      <c r="AT302" s="416">
        <v>28287.16</v>
      </c>
      <c r="AU302" s="437">
        <v>0</v>
      </c>
      <c r="AV302" s="437">
        <v>0</v>
      </c>
      <c r="AW302" s="438">
        <f>ROUND(IF(AV356=0, 0, AV302/AV356),5)</f>
        <v>0</v>
      </c>
      <c r="AX302" s="437">
        <v>0</v>
      </c>
      <c r="AY302" s="437">
        <v>0</v>
      </c>
      <c r="AZ302" s="437">
        <v>0</v>
      </c>
      <c r="BA302" s="456">
        <v>0</v>
      </c>
      <c r="BB302" s="457">
        <v>0</v>
      </c>
      <c r="BC302" s="458">
        <f>ROUND(IF(BB356=0, 0, BB302/BB356),5)</f>
        <v>0</v>
      </c>
      <c r="BD302" s="457">
        <v>0</v>
      </c>
      <c r="BE302" s="457">
        <v>0</v>
      </c>
      <c r="BF302" s="457">
        <v>0</v>
      </c>
      <c r="BG302" s="478">
        <v>0</v>
      </c>
      <c r="BH302" s="478">
        <v>0</v>
      </c>
      <c r="BI302" s="479">
        <f>ROUND(IF(BH356=0, 0, BH302/BH356),5)</f>
        <v>0</v>
      </c>
      <c r="BJ302" s="478">
        <v>0</v>
      </c>
      <c r="BK302" s="478">
        <v>0</v>
      </c>
      <c r="BL302" s="478">
        <v>0</v>
      </c>
      <c r="BM302" s="6">
        <f t="shared" si="11"/>
        <v>100</v>
      </c>
      <c r="BN302" s="6">
        <f t="shared" si="11"/>
        <v>32620.5</v>
      </c>
      <c r="BO302" s="8">
        <f>ROUND(IF(BN356=0, 0, BN302/BN356),5)</f>
        <v>2.0000000000000001E-4</v>
      </c>
      <c r="BP302" s="6">
        <v>326.20999999999998</v>
      </c>
      <c r="BQ302" s="6">
        <f t="shared" si="12"/>
        <v>4333.34</v>
      </c>
      <c r="BR302" s="6">
        <v>28287.16</v>
      </c>
    </row>
    <row r="303" spans="1:70" x14ac:dyDescent="0.25">
      <c r="A303" s="2"/>
      <c r="B303" s="2"/>
      <c r="C303" s="2"/>
      <c r="D303" s="2" t="s">
        <v>567</v>
      </c>
      <c r="E303" s="298">
        <v>0</v>
      </c>
      <c r="F303" s="298">
        <v>0</v>
      </c>
      <c r="G303" s="299">
        <f>ROUND(IF(F356=0, 0, F303/F356),5)</f>
        <v>0</v>
      </c>
      <c r="H303" s="298">
        <v>0</v>
      </c>
      <c r="I303" s="298">
        <v>0</v>
      </c>
      <c r="J303" s="298">
        <v>0</v>
      </c>
      <c r="K303" s="317">
        <v>0</v>
      </c>
      <c r="L303" s="317">
        <v>0</v>
      </c>
      <c r="M303" s="318">
        <f>ROUND(IF(L356=0, 0, L303/L356),5)</f>
        <v>0</v>
      </c>
      <c r="N303" s="317">
        <v>0</v>
      </c>
      <c r="O303" s="317">
        <v>0</v>
      </c>
      <c r="P303" s="317">
        <v>0</v>
      </c>
      <c r="Q303" s="336">
        <v>0</v>
      </c>
      <c r="R303" s="337">
        <v>0</v>
      </c>
      <c r="S303" s="338">
        <f>ROUND(IF(R356=0, 0, R303/R356),5)</f>
        <v>0</v>
      </c>
      <c r="T303" s="337">
        <v>0</v>
      </c>
      <c r="U303" s="337">
        <v>0</v>
      </c>
      <c r="V303" s="337">
        <v>0</v>
      </c>
      <c r="W303" s="358">
        <v>0</v>
      </c>
      <c r="X303" s="358">
        <v>0</v>
      </c>
      <c r="Y303" s="359">
        <f>ROUND(IF(X356=0, 0, X303/X356),5)</f>
        <v>0</v>
      </c>
      <c r="Z303" s="358">
        <v>0</v>
      </c>
      <c r="AA303" s="358">
        <v>0</v>
      </c>
      <c r="AB303" s="358">
        <v>0</v>
      </c>
      <c r="AC303" s="377">
        <v>0</v>
      </c>
      <c r="AD303" s="377">
        <v>0</v>
      </c>
      <c r="AE303" s="378">
        <f>ROUND(IF(AD356=0, 0, AD303/AD356),5)</f>
        <v>0</v>
      </c>
      <c r="AF303" s="377">
        <v>0</v>
      </c>
      <c r="AG303" s="377">
        <v>0</v>
      </c>
      <c r="AH303" s="377">
        <v>0</v>
      </c>
      <c r="AI303" s="396">
        <v>0</v>
      </c>
      <c r="AJ303" s="396">
        <v>0</v>
      </c>
      <c r="AK303" s="397">
        <f>ROUND(IF(AJ356=0, 0, AJ303/AJ356),5)</f>
        <v>0</v>
      </c>
      <c r="AL303" s="396">
        <v>0</v>
      </c>
      <c r="AM303" s="396">
        <v>0</v>
      </c>
      <c r="AN303" s="396">
        <v>0</v>
      </c>
      <c r="AO303" s="415">
        <v>0</v>
      </c>
      <c r="AP303" s="416">
        <v>0</v>
      </c>
      <c r="AQ303" s="417">
        <f>ROUND(IF(AP356=0, 0, AP303/AP356),5)</f>
        <v>0</v>
      </c>
      <c r="AR303" s="416">
        <v>0</v>
      </c>
      <c r="AS303" s="416">
        <v>0</v>
      </c>
      <c r="AT303" s="416">
        <v>0</v>
      </c>
      <c r="AU303" s="437">
        <v>0</v>
      </c>
      <c r="AV303" s="437">
        <v>0</v>
      </c>
      <c r="AW303" s="438">
        <f>ROUND(IF(AV356=0, 0, AV303/AV356),5)</f>
        <v>0</v>
      </c>
      <c r="AX303" s="437">
        <v>0</v>
      </c>
      <c r="AY303" s="437">
        <v>0</v>
      </c>
      <c r="AZ303" s="437">
        <v>0</v>
      </c>
      <c r="BA303" s="456">
        <v>0</v>
      </c>
      <c r="BB303" s="457">
        <v>0</v>
      </c>
      <c r="BC303" s="458">
        <f>ROUND(IF(BB356=0, 0, BB303/BB356),5)</f>
        <v>0</v>
      </c>
      <c r="BD303" s="457">
        <v>0</v>
      </c>
      <c r="BE303" s="457">
        <v>0</v>
      </c>
      <c r="BF303" s="457">
        <v>0</v>
      </c>
      <c r="BG303" s="480">
        <v>2</v>
      </c>
      <c r="BH303" s="478">
        <v>756.38</v>
      </c>
      <c r="BI303" s="479">
        <f>ROUND(IF(BH356=0, 0, BH303/BH356),5)</f>
        <v>8.0000000000000007E-5</v>
      </c>
      <c r="BJ303" s="478">
        <v>378.19</v>
      </c>
      <c r="BK303" s="478">
        <v>1288.75</v>
      </c>
      <c r="BL303" s="478">
        <v>-532.37</v>
      </c>
      <c r="BM303" s="6">
        <f t="shared" si="11"/>
        <v>2</v>
      </c>
      <c r="BN303" s="6">
        <f t="shared" si="11"/>
        <v>756.38</v>
      </c>
      <c r="BO303" s="8">
        <f>ROUND(IF(BN356=0, 0, BN303/BN356),5)</f>
        <v>0</v>
      </c>
      <c r="BP303" s="6">
        <v>378.19</v>
      </c>
      <c r="BQ303" s="6">
        <f t="shared" si="12"/>
        <v>1288.75</v>
      </c>
      <c r="BR303" s="6">
        <v>-532.37</v>
      </c>
    </row>
    <row r="304" spans="1:70" x14ac:dyDescent="0.25">
      <c r="A304" s="2"/>
      <c r="B304" s="2"/>
      <c r="C304" s="2"/>
      <c r="D304" s="2" t="s">
        <v>252</v>
      </c>
      <c r="E304" s="300">
        <v>11</v>
      </c>
      <c r="F304" s="298">
        <v>3419.84</v>
      </c>
      <c r="G304" s="299">
        <f>ROUND(IF(F356=0, 0, F304/F356),5)</f>
        <v>2.0000000000000001E-4</v>
      </c>
      <c r="H304" s="298">
        <v>310.89</v>
      </c>
      <c r="I304" s="298">
        <v>0</v>
      </c>
      <c r="J304" s="298">
        <v>3419.84</v>
      </c>
      <c r="K304" s="317">
        <v>0</v>
      </c>
      <c r="L304" s="317">
        <v>0</v>
      </c>
      <c r="M304" s="318">
        <f>ROUND(IF(L356=0, 0, L304/L356),5)</f>
        <v>0</v>
      </c>
      <c r="N304" s="317">
        <v>0</v>
      </c>
      <c r="O304" s="317">
        <v>0</v>
      </c>
      <c r="P304" s="317">
        <v>0</v>
      </c>
      <c r="Q304" s="336">
        <v>13</v>
      </c>
      <c r="R304" s="337">
        <v>4099.54</v>
      </c>
      <c r="S304" s="338">
        <f>ROUND(IF(R356=0, 0, R304/R356),5)</f>
        <v>2.0000000000000001E-4</v>
      </c>
      <c r="T304" s="337">
        <v>315.35000000000002</v>
      </c>
      <c r="U304" s="337">
        <v>0</v>
      </c>
      <c r="V304" s="337">
        <v>4099.54</v>
      </c>
      <c r="W304" s="360">
        <v>2</v>
      </c>
      <c r="X304" s="358">
        <v>1208.93</v>
      </c>
      <c r="Y304" s="359">
        <f>ROUND(IF(X356=0, 0, X304/X356),5)</f>
        <v>6.9999999999999994E-5</v>
      </c>
      <c r="Z304" s="358">
        <v>604.47</v>
      </c>
      <c r="AA304" s="358">
        <v>0</v>
      </c>
      <c r="AB304" s="358">
        <v>1208.93</v>
      </c>
      <c r="AC304" s="379">
        <v>6</v>
      </c>
      <c r="AD304" s="377">
        <v>1887.03</v>
      </c>
      <c r="AE304" s="378">
        <f>ROUND(IF(AD356=0, 0, AD304/AD356),5)</f>
        <v>1.2E-4</v>
      </c>
      <c r="AF304" s="377">
        <v>314.51</v>
      </c>
      <c r="AG304" s="377">
        <v>0</v>
      </c>
      <c r="AH304" s="377">
        <v>1887.03</v>
      </c>
      <c r="AI304" s="396">
        <v>0</v>
      </c>
      <c r="AJ304" s="396">
        <v>0</v>
      </c>
      <c r="AK304" s="397">
        <f>ROUND(IF(AJ356=0, 0, AJ304/AJ356),5)</f>
        <v>0</v>
      </c>
      <c r="AL304" s="396">
        <v>0</v>
      </c>
      <c r="AM304" s="396">
        <v>0</v>
      </c>
      <c r="AN304" s="396">
        <v>0</v>
      </c>
      <c r="AO304" s="415">
        <v>32</v>
      </c>
      <c r="AP304" s="416">
        <v>13670.28</v>
      </c>
      <c r="AQ304" s="417">
        <f>ROUND(IF(AP356=0, 0, AP304/AP356),5)</f>
        <v>6.8000000000000005E-4</v>
      </c>
      <c r="AR304" s="416">
        <v>427.2</v>
      </c>
      <c r="AS304" s="416">
        <v>0</v>
      </c>
      <c r="AT304" s="416">
        <v>13670.28</v>
      </c>
      <c r="AU304" s="437">
        <v>0</v>
      </c>
      <c r="AV304" s="437">
        <v>0</v>
      </c>
      <c r="AW304" s="438">
        <f>ROUND(IF(AV356=0, 0, AV304/AV356),5)</f>
        <v>0</v>
      </c>
      <c r="AX304" s="437">
        <v>0</v>
      </c>
      <c r="AY304" s="437">
        <v>0</v>
      </c>
      <c r="AZ304" s="437">
        <v>0</v>
      </c>
      <c r="BA304" s="456">
        <v>5</v>
      </c>
      <c r="BB304" s="457">
        <v>1573.54</v>
      </c>
      <c r="BC304" s="458">
        <f>ROUND(IF(BB356=0, 0, BB304/BB356),5)</f>
        <v>1.1E-4</v>
      </c>
      <c r="BD304" s="457">
        <v>314.70999999999998</v>
      </c>
      <c r="BE304" s="457">
        <v>0</v>
      </c>
      <c r="BF304" s="457">
        <v>1573.54</v>
      </c>
      <c r="BG304" s="478">
        <v>0</v>
      </c>
      <c r="BH304" s="478">
        <v>0</v>
      </c>
      <c r="BI304" s="479">
        <f>ROUND(IF(BH356=0, 0, BH304/BH356),5)</f>
        <v>0</v>
      </c>
      <c r="BJ304" s="478">
        <v>0</v>
      </c>
      <c r="BK304" s="478">
        <v>0</v>
      </c>
      <c r="BL304" s="478">
        <v>0</v>
      </c>
      <c r="BM304" s="6">
        <f t="shared" si="11"/>
        <v>69</v>
      </c>
      <c r="BN304" s="6">
        <f t="shared" si="11"/>
        <v>25859.16</v>
      </c>
      <c r="BO304" s="8">
        <f>ROUND(IF(BN356=0, 0, BN304/BN356),5)</f>
        <v>1.6000000000000001E-4</v>
      </c>
      <c r="BP304" s="6">
        <v>374.77</v>
      </c>
      <c r="BQ304" s="6">
        <f t="shared" si="12"/>
        <v>0</v>
      </c>
      <c r="BR304" s="6">
        <v>25859.16</v>
      </c>
    </row>
    <row r="305" spans="1:70" x14ac:dyDescent="0.25">
      <c r="A305" s="2"/>
      <c r="B305" s="2"/>
      <c r="C305" s="2"/>
      <c r="D305" s="2" t="s">
        <v>253</v>
      </c>
      <c r="E305" s="300">
        <v>126</v>
      </c>
      <c r="F305" s="298">
        <v>56317.59</v>
      </c>
      <c r="G305" s="299">
        <f>ROUND(IF(F356=0, 0, F305/F356),5)</f>
        <v>3.2599999999999999E-3</v>
      </c>
      <c r="H305" s="298">
        <v>446.97</v>
      </c>
      <c r="I305" s="298">
        <v>0</v>
      </c>
      <c r="J305" s="298">
        <v>56317.59</v>
      </c>
      <c r="K305" s="317">
        <v>0</v>
      </c>
      <c r="L305" s="317">
        <v>0</v>
      </c>
      <c r="M305" s="318">
        <f>ROUND(IF(L356=0, 0, L305/L356),5)</f>
        <v>0</v>
      </c>
      <c r="N305" s="317">
        <v>0</v>
      </c>
      <c r="O305" s="317">
        <v>0</v>
      </c>
      <c r="P305" s="317">
        <v>0</v>
      </c>
      <c r="Q305" s="336">
        <v>26</v>
      </c>
      <c r="R305" s="337">
        <v>11524.37</v>
      </c>
      <c r="S305" s="338">
        <f>ROUND(IF(R356=0, 0, R305/R356),5)</f>
        <v>5.5999999999999995E-4</v>
      </c>
      <c r="T305" s="337">
        <v>443.25</v>
      </c>
      <c r="U305" s="337">
        <v>0</v>
      </c>
      <c r="V305" s="337">
        <v>11524.37</v>
      </c>
      <c r="W305" s="360">
        <v>10</v>
      </c>
      <c r="X305" s="358">
        <v>11679.53</v>
      </c>
      <c r="Y305" s="359">
        <f>ROUND(IF(X356=0, 0, X305/X356),5)</f>
        <v>6.7000000000000002E-4</v>
      </c>
      <c r="Z305" s="358">
        <v>1167.95</v>
      </c>
      <c r="AA305" s="358">
        <v>0</v>
      </c>
      <c r="AB305" s="358">
        <v>11679.53</v>
      </c>
      <c r="AC305" s="379">
        <v>9</v>
      </c>
      <c r="AD305" s="377">
        <v>3965.07</v>
      </c>
      <c r="AE305" s="378">
        <f>ROUND(IF(AD356=0, 0, AD305/AD356),5)</f>
        <v>2.4000000000000001E-4</v>
      </c>
      <c r="AF305" s="377">
        <v>440.56</v>
      </c>
      <c r="AG305" s="377">
        <v>0</v>
      </c>
      <c r="AH305" s="377">
        <v>3965.07</v>
      </c>
      <c r="AI305" s="398">
        <v>454</v>
      </c>
      <c r="AJ305" s="396">
        <v>198360.63</v>
      </c>
      <c r="AK305" s="397">
        <f>ROUND(IF(AJ356=0, 0, AJ305/AJ356),5)</f>
        <v>1.06E-2</v>
      </c>
      <c r="AL305" s="396">
        <v>436.92</v>
      </c>
      <c r="AM305" s="396">
        <v>0</v>
      </c>
      <c r="AN305" s="396">
        <v>198360.63</v>
      </c>
      <c r="AO305" s="415">
        <v>349</v>
      </c>
      <c r="AP305" s="416">
        <v>154157.96</v>
      </c>
      <c r="AQ305" s="417">
        <f>ROUND(IF(AP356=0, 0, AP305/AP356),5)</f>
        <v>7.6499999999999997E-3</v>
      </c>
      <c r="AR305" s="416">
        <v>441.71</v>
      </c>
      <c r="AS305" s="416">
        <v>0</v>
      </c>
      <c r="AT305" s="416">
        <v>154157.96</v>
      </c>
      <c r="AU305" s="437">
        <v>0</v>
      </c>
      <c r="AV305" s="437">
        <v>0</v>
      </c>
      <c r="AW305" s="438">
        <f>ROUND(IF(AV356=0, 0, AV305/AV356),5)</f>
        <v>0</v>
      </c>
      <c r="AX305" s="437">
        <v>0</v>
      </c>
      <c r="AY305" s="437">
        <v>0</v>
      </c>
      <c r="AZ305" s="437">
        <v>0</v>
      </c>
      <c r="BA305" s="456">
        <v>32</v>
      </c>
      <c r="BB305" s="457">
        <v>14102.79</v>
      </c>
      <c r="BC305" s="458">
        <f>ROUND(IF(BB356=0, 0, BB305/BB356),5)</f>
        <v>1E-3</v>
      </c>
      <c r="BD305" s="457">
        <v>440.71</v>
      </c>
      <c r="BE305" s="457">
        <v>0</v>
      </c>
      <c r="BF305" s="457">
        <v>14102.79</v>
      </c>
      <c r="BG305" s="478">
        <v>0</v>
      </c>
      <c r="BH305" s="478">
        <v>0</v>
      </c>
      <c r="BI305" s="479">
        <f>ROUND(IF(BH356=0, 0, BH305/BH356),5)</f>
        <v>0</v>
      </c>
      <c r="BJ305" s="478">
        <v>0</v>
      </c>
      <c r="BK305" s="478">
        <v>0</v>
      </c>
      <c r="BL305" s="478">
        <v>0</v>
      </c>
      <c r="BM305" s="6">
        <f t="shared" si="11"/>
        <v>1006</v>
      </c>
      <c r="BN305" s="6">
        <f t="shared" si="11"/>
        <v>450107.94</v>
      </c>
      <c r="BO305" s="8">
        <f>ROUND(IF(BN356=0, 0, BN305/BN356),5)</f>
        <v>2.7799999999999999E-3</v>
      </c>
      <c r="BP305" s="6">
        <v>447.42</v>
      </c>
      <c r="BQ305" s="6">
        <f t="shared" si="12"/>
        <v>0</v>
      </c>
      <c r="BR305" s="6">
        <v>450107.94</v>
      </c>
    </row>
    <row r="306" spans="1:70" x14ac:dyDescent="0.25">
      <c r="A306" s="2"/>
      <c r="B306" s="2"/>
      <c r="C306" s="2"/>
      <c r="D306" s="2" t="s">
        <v>254</v>
      </c>
      <c r="E306" s="300">
        <v>13</v>
      </c>
      <c r="F306" s="298">
        <v>12105.92</v>
      </c>
      <c r="G306" s="299">
        <f>ROUND(IF(F356=0, 0, F306/F356),5)</f>
        <v>6.9999999999999999E-4</v>
      </c>
      <c r="H306" s="298">
        <v>931.22</v>
      </c>
      <c r="I306" s="298">
        <v>0</v>
      </c>
      <c r="J306" s="298">
        <v>12105.92</v>
      </c>
      <c r="K306" s="319">
        <v>6</v>
      </c>
      <c r="L306" s="317">
        <v>5591.75</v>
      </c>
      <c r="M306" s="318">
        <f>ROUND(IF(L356=0, 0, L306/L356),5)</f>
        <v>5.2999999999999998E-4</v>
      </c>
      <c r="N306" s="317">
        <v>931.96</v>
      </c>
      <c r="O306" s="317">
        <v>0</v>
      </c>
      <c r="P306" s="317">
        <v>5591.75</v>
      </c>
      <c r="Q306" s="336">
        <v>8</v>
      </c>
      <c r="R306" s="337">
        <v>7524.39</v>
      </c>
      <c r="S306" s="338">
        <f>ROUND(IF(R356=0, 0, R306/R356),5)</f>
        <v>3.6999999999999999E-4</v>
      </c>
      <c r="T306" s="337">
        <v>940.55</v>
      </c>
      <c r="U306" s="337">
        <v>0</v>
      </c>
      <c r="V306" s="337">
        <v>7524.39</v>
      </c>
      <c r="W306" s="360">
        <v>1</v>
      </c>
      <c r="X306" s="358">
        <v>933.78</v>
      </c>
      <c r="Y306" s="359">
        <f>ROUND(IF(X356=0, 0, X306/X356),5)</f>
        <v>5.0000000000000002E-5</v>
      </c>
      <c r="Z306" s="358">
        <v>933.78</v>
      </c>
      <c r="AA306" s="358">
        <v>0</v>
      </c>
      <c r="AB306" s="358">
        <v>933.78</v>
      </c>
      <c r="AC306" s="379">
        <v>1</v>
      </c>
      <c r="AD306" s="377">
        <v>940.6</v>
      </c>
      <c r="AE306" s="378">
        <f>ROUND(IF(AD356=0, 0, AD306/AD356),5)</f>
        <v>6.0000000000000002E-5</v>
      </c>
      <c r="AF306" s="377">
        <v>940.6</v>
      </c>
      <c r="AG306" s="377">
        <v>0</v>
      </c>
      <c r="AH306" s="377">
        <v>940.6</v>
      </c>
      <c r="AI306" s="398">
        <v>1</v>
      </c>
      <c r="AJ306" s="396">
        <v>952.15</v>
      </c>
      <c r="AK306" s="397">
        <f>ROUND(IF(AJ356=0, 0, AJ306/AJ356),5)</f>
        <v>5.0000000000000002E-5</v>
      </c>
      <c r="AL306" s="396">
        <v>952.15</v>
      </c>
      <c r="AM306" s="396">
        <v>0</v>
      </c>
      <c r="AN306" s="396">
        <v>952.15</v>
      </c>
      <c r="AO306" s="415">
        <v>0</v>
      </c>
      <c r="AP306" s="416">
        <v>0</v>
      </c>
      <c r="AQ306" s="417">
        <f>ROUND(IF(AP356=0, 0, AP306/AP356),5)</f>
        <v>0</v>
      </c>
      <c r="AR306" s="416">
        <v>0</v>
      </c>
      <c r="AS306" s="416">
        <v>0</v>
      </c>
      <c r="AT306" s="416">
        <v>0</v>
      </c>
      <c r="AU306" s="437">
        <v>0</v>
      </c>
      <c r="AV306" s="437">
        <v>0</v>
      </c>
      <c r="AW306" s="438">
        <f>ROUND(IF(AV356=0, 0, AV306/AV356),5)</f>
        <v>0</v>
      </c>
      <c r="AX306" s="437">
        <v>0</v>
      </c>
      <c r="AY306" s="437">
        <v>0</v>
      </c>
      <c r="AZ306" s="437">
        <v>0</v>
      </c>
      <c r="BA306" s="456">
        <v>7</v>
      </c>
      <c r="BB306" s="457">
        <v>6598.52</v>
      </c>
      <c r="BC306" s="458">
        <f>ROUND(IF(BB356=0, 0, BB306/BB356),5)</f>
        <v>4.6999999999999999E-4</v>
      </c>
      <c r="BD306" s="457">
        <v>942.65</v>
      </c>
      <c r="BE306" s="457">
        <v>0</v>
      </c>
      <c r="BF306" s="457">
        <v>6598.52</v>
      </c>
      <c r="BG306" s="480">
        <v>11</v>
      </c>
      <c r="BH306" s="478">
        <v>10427.540000000001</v>
      </c>
      <c r="BI306" s="479">
        <f>ROUND(IF(BH356=0, 0, BH306/BH356),5)</f>
        <v>1.1199999999999999E-3</v>
      </c>
      <c r="BJ306" s="478">
        <v>947.96</v>
      </c>
      <c r="BK306" s="478">
        <v>0</v>
      </c>
      <c r="BL306" s="478">
        <v>10427.540000000001</v>
      </c>
      <c r="BM306" s="6">
        <f t="shared" si="11"/>
        <v>48</v>
      </c>
      <c r="BN306" s="6">
        <f t="shared" si="11"/>
        <v>45074.65</v>
      </c>
      <c r="BO306" s="8">
        <f>ROUND(IF(BN356=0, 0, BN306/BN356),5)</f>
        <v>2.7999999999999998E-4</v>
      </c>
      <c r="BP306" s="6">
        <v>939.06</v>
      </c>
      <c r="BQ306" s="6">
        <f t="shared" si="12"/>
        <v>0</v>
      </c>
      <c r="BR306" s="6">
        <v>45074.65</v>
      </c>
    </row>
    <row r="307" spans="1:70" x14ac:dyDescent="0.25">
      <c r="A307" s="2"/>
      <c r="B307" s="2"/>
      <c r="C307" s="2"/>
      <c r="D307" s="2" t="s">
        <v>255</v>
      </c>
      <c r="E307" s="298">
        <v>0</v>
      </c>
      <c r="F307" s="298">
        <v>0</v>
      </c>
      <c r="G307" s="299">
        <f>ROUND(IF(F356=0, 0, F307/F356),5)</f>
        <v>0</v>
      </c>
      <c r="H307" s="298">
        <v>0</v>
      </c>
      <c r="I307" s="298">
        <v>0</v>
      </c>
      <c r="J307" s="298">
        <v>0</v>
      </c>
      <c r="K307" s="317">
        <v>0</v>
      </c>
      <c r="L307" s="317">
        <v>0</v>
      </c>
      <c r="M307" s="318">
        <f>ROUND(IF(L356=0, 0, L307/L356),5)</f>
        <v>0</v>
      </c>
      <c r="N307" s="317">
        <v>0</v>
      </c>
      <c r="O307" s="317">
        <v>0</v>
      </c>
      <c r="P307" s="317">
        <v>0</v>
      </c>
      <c r="Q307" s="336">
        <v>3</v>
      </c>
      <c r="R307" s="337">
        <v>5429.14</v>
      </c>
      <c r="S307" s="338">
        <f>ROUND(IF(R356=0, 0, R307/R356),5)</f>
        <v>2.7E-4</v>
      </c>
      <c r="T307" s="337">
        <v>1809.71</v>
      </c>
      <c r="U307" s="337">
        <v>0</v>
      </c>
      <c r="V307" s="337">
        <v>5429.14</v>
      </c>
      <c r="W307" s="358">
        <v>0</v>
      </c>
      <c r="X307" s="358">
        <v>0</v>
      </c>
      <c r="Y307" s="359">
        <f>ROUND(IF(X356=0, 0, X307/X356),5)</f>
        <v>0</v>
      </c>
      <c r="Z307" s="358">
        <v>0</v>
      </c>
      <c r="AA307" s="358">
        <v>0</v>
      </c>
      <c r="AB307" s="358">
        <v>0</v>
      </c>
      <c r="AC307" s="377">
        <v>0</v>
      </c>
      <c r="AD307" s="377">
        <v>0</v>
      </c>
      <c r="AE307" s="378">
        <f>ROUND(IF(AD356=0, 0, AD307/AD356),5)</f>
        <v>0</v>
      </c>
      <c r="AF307" s="377">
        <v>0</v>
      </c>
      <c r="AG307" s="377">
        <v>0</v>
      </c>
      <c r="AH307" s="377">
        <v>0</v>
      </c>
      <c r="AI307" s="396">
        <v>0</v>
      </c>
      <c r="AJ307" s="396">
        <v>0</v>
      </c>
      <c r="AK307" s="397">
        <f>ROUND(IF(AJ356=0, 0, AJ307/AJ356),5)</f>
        <v>0</v>
      </c>
      <c r="AL307" s="396">
        <v>0</v>
      </c>
      <c r="AM307" s="396">
        <v>0</v>
      </c>
      <c r="AN307" s="396">
        <v>0</v>
      </c>
      <c r="AO307" s="415">
        <v>0</v>
      </c>
      <c r="AP307" s="416">
        <v>0</v>
      </c>
      <c r="AQ307" s="417">
        <f>ROUND(IF(AP356=0, 0, AP307/AP356),5)</f>
        <v>0</v>
      </c>
      <c r="AR307" s="416">
        <v>0</v>
      </c>
      <c r="AS307" s="416">
        <v>0</v>
      </c>
      <c r="AT307" s="416">
        <v>0</v>
      </c>
      <c r="AU307" s="437">
        <v>0</v>
      </c>
      <c r="AV307" s="437">
        <v>0</v>
      </c>
      <c r="AW307" s="438">
        <f>ROUND(IF(AV356=0, 0, AV307/AV356),5)</f>
        <v>0</v>
      </c>
      <c r="AX307" s="437">
        <v>0</v>
      </c>
      <c r="AY307" s="437">
        <v>0</v>
      </c>
      <c r="AZ307" s="437">
        <v>0</v>
      </c>
      <c r="BA307" s="456">
        <v>0</v>
      </c>
      <c r="BB307" s="457">
        <v>0</v>
      </c>
      <c r="BC307" s="458">
        <f>ROUND(IF(BB356=0, 0, BB307/BB356),5)</f>
        <v>0</v>
      </c>
      <c r="BD307" s="457">
        <v>0</v>
      </c>
      <c r="BE307" s="457">
        <v>0</v>
      </c>
      <c r="BF307" s="457">
        <v>0</v>
      </c>
      <c r="BG307" s="478">
        <v>0</v>
      </c>
      <c r="BH307" s="478">
        <v>0</v>
      </c>
      <c r="BI307" s="479">
        <f>ROUND(IF(BH356=0, 0, BH307/BH356),5)</f>
        <v>0</v>
      </c>
      <c r="BJ307" s="478">
        <v>0</v>
      </c>
      <c r="BK307" s="478">
        <v>0</v>
      </c>
      <c r="BL307" s="478">
        <v>0</v>
      </c>
      <c r="BM307" s="6">
        <f t="shared" si="11"/>
        <v>3</v>
      </c>
      <c r="BN307" s="6">
        <f t="shared" si="11"/>
        <v>5429.14</v>
      </c>
      <c r="BO307" s="8">
        <f>ROUND(IF(BN356=0, 0, BN307/BN356),5)</f>
        <v>3.0000000000000001E-5</v>
      </c>
      <c r="BP307" s="6">
        <v>1809.71</v>
      </c>
      <c r="BQ307" s="6">
        <f t="shared" si="12"/>
        <v>0</v>
      </c>
      <c r="BR307" s="6">
        <v>5429.14</v>
      </c>
    </row>
    <row r="308" spans="1:70" x14ac:dyDescent="0.25">
      <c r="A308" s="2"/>
      <c r="B308" s="2"/>
      <c r="C308" s="2"/>
      <c r="D308" s="2" t="s">
        <v>256</v>
      </c>
      <c r="E308" s="298">
        <v>0</v>
      </c>
      <c r="F308" s="298">
        <v>0</v>
      </c>
      <c r="G308" s="299">
        <f>ROUND(IF(F356=0, 0, F308/F356),5)</f>
        <v>0</v>
      </c>
      <c r="H308" s="298">
        <v>0</v>
      </c>
      <c r="I308" s="298">
        <v>0</v>
      </c>
      <c r="J308" s="298">
        <v>0</v>
      </c>
      <c r="K308" s="317">
        <v>0</v>
      </c>
      <c r="L308" s="317">
        <v>0</v>
      </c>
      <c r="M308" s="318">
        <f>ROUND(IF(L356=0, 0, L308/L356),5)</f>
        <v>0</v>
      </c>
      <c r="N308" s="317">
        <v>0</v>
      </c>
      <c r="O308" s="317">
        <v>0</v>
      </c>
      <c r="P308" s="317">
        <v>0</v>
      </c>
      <c r="Q308" s="336">
        <v>4</v>
      </c>
      <c r="R308" s="337">
        <v>3250.09</v>
      </c>
      <c r="S308" s="338">
        <f>ROUND(IF(R356=0, 0, R308/R356),5)</f>
        <v>1.6000000000000001E-4</v>
      </c>
      <c r="T308" s="337">
        <v>812.52</v>
      </c>
      <c r="U308" s="337">
        <v>0</v>
      </c>
      <c r="V308" s="337">
        <v>3250.09</v>
      </c>
      <c r="W308" s="360">
        <v>13</v>
      </c>
      <c r="X308" s="358">
        <v>10549.36</v>
      </c>
      <c r="Y308" s="359">
        <f>ROUND(IF(X356=0, 0, X308/X356),5)</f>
        <v>5.9999999999999995E-4</v>
      </c>
      <c r="Z308" s="358">
        <v>811.49</v>
      </c>
      <c r="AA308" s="358">
        <v>9399.4599999999991</v>
      </c>
      <c r="AB308" s="358">
        <v>1149.9000000000001</v>
      </c>
      <c r="AC308" s="379">
        <v>5</v>
      </c>
      <c r="AD308" s="377">
        <v>4080.98</v>
      </c>
      <c r="AE308" s="378">
        <f>ROUND(IF(AD356=0, 0, AD308/AD356),5)</f>
        <v>2.5000000000000001E-4</v>
      </c>
      <c r="AF308" s="377">
        <v>816.2</v>
      </c>
      <c r="AG308" s="377">
        <v>3556.4</v>
      </c>
      <c r="AH308" s="377">
        <v>524.58000000000004</v>
      </c>
      <c r="AI308" s="396">
        <v>0</v>
      </c>
      <c r="AJ308" s="396">
        <v>0</v>
      </c>
      <c r="AK308" s="397">
        <f>ROUND(IF(AJ356=0, 0, AJ308/AJ356),5)</f>
        <v>0</v>
      </c>
      <c r="AL308" s="396">
        <v>0</v>
      </c>
      <c r="AM308" s="396">
        <v>0</v>
      </c>
      <c r="AN308" s="396">
        <v>0</v>
      </c>
      <c r="AO308" s="415">
        <v>0</v>
      </c>
      <c r="AP308" s="416">
        <v>0</v>
      </c>
      <c r="AQ308" s="417">
        <f>ROUND(IF(AP356=0, 0, AP308/AP356),5)</f>
        <v>0</v>
      </c>
      <c r="AR308" s="416">
        <v>0</v>
      </c>
      <c r="AS308" s="416">
        <v>0</v>
      </c>
      <c r="AT308" s="416">
        <v>0</v>
      </c>
      <c r="AU308" s="439">
        <v>3</v>
      </c>
      <c r="AV308" s="437">
        <v>2445.6999999999998</v>
      </c>
      <c r="AW308" s="438">
        <f>ROUND(IF(AV356=0, 0, AV308/AV356),5)</f>
        <v>1.3999999999999999E-4</v>
      </c>
      <c r="AX308" s="437">
        <v>815.23</v>
      </c>
      <c r="AY308" s="437">
        <v>2133.84</v>
      </c>
      <c r="AZ308" s="437">
        <v>311.86</v>
      </c>
      <c r="BA308" s="456">
        <v>8</v>
      </c>
      <c r="BB308" s="457">
        <v>6518.76</v>
      </c>
      <c r="BC308" s="458">
        <f>ROUND(IF(BB356=0, 0, BB308/BB356),5)</f>
        <v>4.6000000000000001E-4</v>
      </c>
      <c r="BD308" s="457">
        <v>814.85</v>
      </c>
      <c r="BE308" s="457">
        <v>5690.24</v>
      </c>
      <c r="BF308" s="457">
        <v>828.52</v>
      </c>
      <c r="BG308" s="478">
        <v>0</v>
      </c>
      <c r="BH308" s="478">
        <v>0</v>
      </c>
      <c r="BI308" s="479">
        <f>ROUND(IF(BH356=0, 0, BH308/BH356),5)</f>
        <v>0</v>
      </c>
      <c r="BJ308" s="478">
        <v>0</v>
      </c>
      <c r="BK308" s="478">
        <v>0</v>
      </c>
      <c r="BL308" s="478">
        <v>0</v>
      </c>
      <c r="BM308" s="6">
        <f t="shared" si="11"/>
        <v>33</v>
      </c>
      <c r="BN308" s="6">
        <f t="shared" si="11"/>
        <v>26844.89</v>
      </c>
      <c r="BO308" s="8">
        <f>ROUND(IF(BN356=0, 0, BN308/BN356),5)</f>
        <v>1.7000000000000001E-4</v>
      </c>
      <c r="BP308" s="6">
        <v>813.48</v>
      </c>
      <c r="BQ308" s="6">
        <f t="shared" si="12"/>
        <v>20779.939999999999</v>
      </c>
      <c r="BR308" s="6">
        <v>6064.95</v>
      </c>
    </row>
    <row r="309" spans="1:70" x14ac:dyDescent="0.25">
      <c r="A309" s="2"/>
      <c r="B309" s="2"/>
      <c r="C309" s="2"/>
      <c r="D309" s="2" t="s">
        <v>257</v>
      </c>
      <c r="E309" s="298">
        <v>0</v>
      </c>
      <c r="F309" s="298">
        <v>0</v>
      </c>
      <c r="G309" s="299">
        <f>ROUND(IF(F356=0, 0, F309/F356),5)</f>
        <v>0</v>
      </c>
      <c r="H309" s="298">
        <v>0</v>
      </c>
      <c r="I309" s="298">
        <v>0</v>
      </c>
      <c r="J309" s="298">
        <v>0</v>
      </c>
      <c r="K309" s="317">
        <v>0</v>
      </c>
      <c r="L309" s="317">
        <v>0</v>
      </c>
      <c r="M309" s="318">
        <f>ROUND(IF(L356=0, 0, L309/L356),5)</f>
        <v>0</v>
      </c>
      <c r="N309" s="317">
        <v>0</v>
      </c>
      <c r="O309" s="317">
        <v>0</v>
      </c>
      <c r="P309" s="317">
        <v>0</v>
      </c>
      <c r="Q309" s="336">
        <v>6</v>
      </c>
      <c r="R309" s="337">
        <v>6370.13</v>
      </c>
      <c r="S309" s="338">
        <f>ROUND(IF(R356=0, 0, R309/R356),5)</f>
        <v>3.1E-4</v>
      </c>
      <c r="T309" s="337">
        <v>1061.69</v>
      </c>
      <c r="U309" s="337">
        <v>0</v>
      </c>
      <c r="V309" s="337">
        <v>6370.13</v>
      </c>
      <c r="W309" s="360">
        <v>1</v>
      </c>
      <c r="X309" s="358">
        <v>1058.18</v>
      </c>
      <c r="Y309" s="359">
        <f>ROUND(IF(X356=0, 0, X309/X356),5)</f>
        <v>6.0000000000000002E-5</v>
      </c>
      <c r="Z309" s="358">
        <v>1058.18</v>
      </c>
      <c r="AA309" s="358">
        <v>0</v>
      </c>
      <c r="AB309" s="358">
        <v>1058.18</v>
      </c>
      <c r="AC309" s="377">
        <v>0</v>
      </c>
      <c r="AD309" s="377">
        <v>0</v>
      </c>
      <c r="AE309" s="378">
        <f>ROUND(IF(AD356=0, 0, AD309/AD356),5)</f>
        <v>0</v>
      </c>
      <c r="AF309" s="377">
        <v>0</v>
      </c>
      <c r="AG309" s="377">
        <v>0</v>
      </c>
      <c r="AH309" s="377">
        <v>0</v>
      </c>
      <c r="AI309" s="396">
        <v>0</v>
      </c>
      <c r="AJ309" s="396">
        <v>0</v>
      </c>
      <c r="AK309" s="397">
        <f>ROUND(IF(AJ356=0, 0, AJ309/AJ356),5)</f>
        <v>0</v>
      </c>
      <c r="AL309" s="396">
        <v>0</v>
      </c>
      <c r="AM309" s="396">
        <v>0</v>
      </c>
      <c r="AN309" s="396">
        <v>0</v>
      </c>
      <c r="AO309" s="415">
        <v>2</v>
      </c>
      <c r="AP309" s="416">
        <v>2136.0300000000002</v>
      </c>
      <c r="AQ309" s="417">
        <f>ROUND(IF(AP356=0, 0, AP309/AP356),5)</f>
        <v>1.1E-4</v>
      </c>
      <c r="AR309" s="416">
        <v>1068.02</v>
      </c>
      <c r="AS309" s="416">
        <v>0</v>
      </c>
      <c r="AT309" s="416">
        <v>2136.0300000000002</v>
      </c>
      <c r="AU309" s="439">
        <v>369</v>
      </c>
      <c r="AV309" s="437">
        <v>392663.39</v>
      </c>
      <c r="AW309" s="438">
        <f>ROUND(IF(AV356=0, 0, AV309/AV356),5)</f>
        <v>2.1770000000000001E-2</v>
      </c>
      <c r="AX309" s="437">
        <v>1064.1300000000001</v>
      </c>
      <c r="AY309" s="437">
        <v>0</v>
      </c>
      <c r="AZ309" s="437">
        <v>392663.39</v>
      </c>
      <c r="BA309" s="456">
        <v>6</v>
      </c>
      <c r="BB309" s="457">
        <v>6390.89</v>
      </c>
      <c r="BC309" s="458">
        <f>ROUND(IF(BB356=0, 0, BB309/BB356),5)</f>
        <v>4.4999999999999999E-4</v>
      </c>
      <c r="BD309" s="457">
        <v>1065.1500000000001</v>
      </c>
      <c r="BE309" s="457">
        <v>0</v>
      </c>
      <c r="BF309" s="457">
        <v>6390.89</v>
      </c>
      <c r="BG309" s="478">
        <v>0</v>
      </c>
      <c r="BH309" s="478">
        <v>0</v>
      </c>
      <c r="BI309" s="479">
        <f>ROUND(IF(BH356=0, 0, BH309/BH356),5)</f>
        <v>0</v>
      </c>
      <c r="BJ309" s="478">
        <v>0</v>
      </c>
      <c r="BK309" s="478">
        <v>0</v>
      </c>
      <c r="BL309" s="478">
        <v>0</v>
      </c>
      <c r="BM309" s="6">
        <f t="shared" si="11"/>
        <v>384</v>
      </c>
      <c r="BN309" s="6">
        <f t="shared" si="11"/>
        <v>408618.62</v>
      </c>
      <c r="BO309" s="8">
        <f>ROUND(IF(BN356=0, 0, BN309/BN356),5)</f>
        <v>2.5200000000000001E-3</v>
      </c>
      <c r="BP309" s="6">
        <v>1064.1099999999999</v>
      </c>
      <c r="BQ309" s="6">
        <f t="shared" si="12"/>
        <v>0</v>
      </c>
      <c r="BR309" s="6">
        <v>408618.62</v>
      </c>
    </row>
    <row r="310" spans="1:70" x14ac:dyDescent="0.25">
      <c r="A310" s="2"/>
      <c r="B310" s="2"/>
      <c r="C310" s="2"/>
      <c r="D310" s="2" t="s">
        <v>258</v>
      </c>
      <c r="E310" s="300">
        <v>3</v>
      </c>
      <c r="F310" s="298">
        <v>7398.83</v>
      </c>
      <c r="G310" s="299">
        <f>ROUND(IF(F356=0, 0, F310/F356),5)</f>
        <v>4.2999999999999999E-4</v>
      </c>
      <c r="H310" s="298">
        <v>2466.2800000000002</v>
      </c>
      <c r="I310" s="298">
        <v>743.48</v>
      </c>
      <c r="J310" s="298">
        <v>6655.35</v>
      </c>
      <c r="K310" s="317">
        <v>0</v>
      </c>
      <c r="L310" s="317">
        <v>0</v>
      </c>
      <c r="M310" s="318">
        <f>ROUND(IF(L356=0, 0, L310/L356),5)</f>
        <v>0</v>
      </c>
      <c r="N310" s="317">
        <v>0</v>
      </c>
      <c r="O310" s="317">
        <v>0</v>
      </c>
      <c r="P310" s="317">
        <v>0</v>
      </c>
      <c r="Q310" s="336">
        <v>4</v>
      </c>
      <c r="R310" s="337">
        <v>14001.82</v>
      </c>
      <c r="S310" s="338">
        <f>ROUND(IF(R356=0, 0, R310/R356),5)</f>
        <v>6.8000000000000005E-4</v>
      </c>
      <c r="T310" s="337">
        <v>3500.46</v>
      </c>
      <c r="U310" s="337">
        <v>991.31</v>
      </c>
      <c r="V310" s="337">
        <v>13010.51</v>
      </c>
      <c r="W310" s="358">
        <v>0</v>
      </c>
      <c r="X310" s="358">
        <v>0</v>
      </c>
      <c r="Y310" s="359">
        <f>ROUND(IF(X356=0, 0, X310/X356),5)</f>
        <v>0</v>
      </c>
      <c r="Z310" s="358">
        <v>0</v>
      </c>
      <c r="AA310" s="358">
        <v>0</v>
      </c>
      <c r="AB310" s="358">
        <v>0</v>
      </c>
      <c r="AC310" s="377">
        <v>0</v>
      </c>
      <c r="AD310" s="377">
        <v>0</v>
      </c>
      <c r="AE310" s="378">
        <f>ROUND(IF(AD356=0, 0, AD310/AD356),5)</f>
        <v>0</v>
      </c>
      <c r="AF310" s="377">
        <v>0</v>
      </c>
      <c r="AG310" s="377">
        <v>0</v>
      </c>
      <c r="AH310" s="377">
        <v>0</v>
      </c>
      <c r="AI310" s="396">
        <v>0</v>
      </c>
      <c r="AJ310" s="396">
        <v>0</v>
      </c>
      <c r="AK310" s="397">
        <f>ROUND(IF(AJ356=0, 0, AJ310/AJ356),5)</f>
        <v>0</v>
      </c>
      <c r="AL310" s="396">
        <v>0</v>
      </c>
      <c r="AM310" s="396">
        <v>0</v>
      </c>
      <c r="AN310" s="396">
        <v>0</v>
      </c>
      <c r="AO310" s="415">
        <v>2</v>
      </c>
      <c r="AP310" s="416">
        <v>6911.36</v>
      </c>
      <c r="AQ310" s="417">
        <f>ROUND(IF(AP356=0, 0, AP310/AP356),5)</f>
        <v>3.4000000000000002E-4</v>
      </c>
      <c r="AR310" s="416">
        <v>3455.68</v>
      </c>
      <c r="AS310" s="416">
        <v>1554.8</v>
      </c>
      <c r="AT310" s="416">
        <v>5356.56</v>
      </c>
      <c r="AU310" s="439">
        <v>2</v>
      </c>
      <c r="AV310" s="437">
        <v>6884.47</v>
      </c>
      <c r="AW310" s="438">
        <f>ROUND(IF(AV356=0, 0, AV310/AV356),5)</f>
        <v>3.8000000000000002E-4</v>
      </c>
      <c r="AX310" s="437">
        <v>3442.24</v>
      </c>
      <c r="AY310" s="437">
        <v>1554.8</v>
      </c>
      <c r="AZ310" s="437">
        <v>5329.67</v>
      </c>
      <c r="BA310" s="456">
        <v>1</v>
      </c>
      <c r="BB310" s="457">
        <v>3441.3</v>
      </c>
      <c r="BC310" s="458">
        <f>ROUND(IF(BB356=0, 0, BB310/BB356),5)</f>
        <v>2.4000000000000001E-4</v>
      </c>
      <c r="BD310" s="457">
        <v>3441.3</v>
      </c>
      <c r="BE310" s="457">
        <v>777.4</v>
      </c>
      <c r="BF310" s="457">
        <v>2663.9</v>
      </c>
      <c r="BG310" s="478">
        <v>0</v>
      </c>
      <c r="BH310" s="478">
        <v>0</v>
      </c>
      <c r="BI310" s="479">
        <f>ROUND(IF(BH356=0, 0, BH310/BH356),5)</f>
        <v>0</v>
      </c>
      <c r="BJ310" s="478">
        <v>0</v>
      </c>
      <c r="BK310" s="478">
        <v>0</v>
      </c>
      <c r="BL310" s="478">
        <v>0</v>
      </c>
      <c r="BM310" s="6">
        <f t="shared" si="11"/>
        <v>12</v>
      </c>
      <c r="BN310" s="6">
        <f t="shared" si="11"/>
        <v>38637.78</v>
      </c>
      <c r="BO310" s="8">
        <f>ROUND(IF(BN356=0, 0, BN310/BN356),5)</f>
        <v>2.4000000000000001E-4</v>
      </c>
      <c r="BP310" s="6">
        <v>3219.82</v>
      </c>
      <c r="BQ310" s="6">
        <f t="shared" si="12"/>
        <v>5621.79</v>
      </c>
      <c r="BR310" s="6">
        <v>33015.99</v>
      </c>
    </row>
    <row r="311" spans="1:70" x14ac:dyDescent="0.25">
      <c r="A311" s="2"/>
      <c r="B311" s="2"/>
      <c r="C311" s="2"/>
      <c r="D311" s="2" t="s">
        <v>260</v>
      </c>
      <c r="E311" s="298">
        <v>0</v>
      </c>
      <c r="F311" s="298">
        <v>0</v>
      </c>
      <c r="G311" s="299">
        <f>ROUND(IF(F356=0, 0, F311/F356),5)</f>
        <v>0</v>
      </c>
      <c r="H311" s="298">
        <v>0</v>
      </c>
      <c r="I311" s="298">
        <v>0</v>
      </c>
      <c r="J311" s="298">
        <v>0</v>
      </c>
      <c r="K311" s="317">
        <v>0</v>
      </c>
      <c r="L311" s="317">
        <v>0</v>
      </c>
      <c r="M311" s="318">
        <f>ROUND(IF(L356=0, 0, L311/L356),5)</f>
        <v>0</v>
      </c>
      <c r="N311" s="317">
        <v>0</v>
      </c>
      <c r="O311" s="317">
        <v>0</v>
      </c>
      <c r="P311" s="317">
        <v>0</v>
      </c>
      <c r="Q311" s="336">
        <v>0</v>
      </c>
      <c r="R311" s="337">
        <v>0</v>
      </c>
      <c r="S311" s="338">
        <f>ROUND(IF(R356=0, 0, R311/R356),5)</f>
        <v>0</v>
      </c>
      <c r="T311" s="337">
        <v>0</v>
      </c>
      <c r="U311" s="337">
        <v>0</v>
      </c>
      <c r="V311" s="337">
        <v>0</v>
      </c>
      <c r="W311" s="358">
        <v>0</v>
      </c>
      <c r="X311" s="358">
        <v>0</v>
      </c>
      <c r="Y311" s="359">
        <f>ROUND(IF(X356=0, 0, X311/X356),5)</f>
        <v>0</v>
      </c>
      <c r="Z311" s="358">
        <v>0</v>
      </c>
      <c r="AA311" s="358">
        <v>0</v>
      </c>
      <c r="AB311" s="358">
        <v>0</v>
      </c>
      <c r="AC311" s="377">
        <v>0</v>
      </c>
      <c r="AD311" s="377">
        <v>0</v>
      </c>
      <c r="AE311" s="378">
        <f>ROUND(IF(AD356=0, 0, AD311/AD356),5)</f>
        <v>0</v>
      </c>
      <c r="AF311" s="377">
        <v>0</v>
      </c>
      <c r="AG311" s="377">
        <v>0</v>
      </c>
      <c r="AH311" s="377">
        <v>0</v>
      </c>
      <c r="AI311" s="398">
        <v>1</v>
      </c>
      <c r="AJ311" s="396">
        <v>1074.52</v>
      </c>
      <c r="AK311" s="397">
        <f>ROUND(IF(AJ356=0, 0, AJ311/AJ356),5)</f>
        <v>6.0000000000000002E-5</v>
      </c>
      <c r="AL311" s="396">
        <v>1074.52</v>
      </c>
      <c r="AM311" s="396">
        <v>2344.59</v>
      </c>
      <c r="AN311" s="396">
        <v>-1270.07</v>
      </c>
      <c r="AO311" s="415">
        <v>0</v>
      </c>
      <c r="AP311" s="416">
        <v>0</v>
      </c>
      <c r="AQ311" s="417">
        <f>ROUND(IF(AP356=0, 0, AP311/AP356),5)</f>
        <v>0</v>
      </c>
      <c r="AR311" s="416">
        <v>0</v>
      </c>
      <c r="AS311" s="416">
        <v>0</v>
      </c>
      <c r="AT311" s="416">
        <v>0</v>
      </c>
      <c r="AU311" s="437">
        <v>0</v>
      </c>
      <c r="AV311" s="437">
        <v>0</v>
      </c>
      <c r="AW311" s="438">
        <f>ROUND(IF(AV356=0, 0, AV311/AV356),5)</f>
        <v>0</v>
      </c>
      <c r="AX311" s="437">
        <v>0</v>
      </c>
      <c r="AY311" s="437">
        <v>0</v>
      </c>
      <c r="AZ311" s="437">
        <v>0</v>
      </c>
      <c r="BA311" s="456">
        <v>1</v>
      </c>
      <c r="BB311" s="457">
        <v>818.09</v>
      </c>
      <c r="BC311" s="458">
        <f>ROUND(IF(BB356=0, 0, BB311/BB356),5)</f>
        <v>6.0000000000000002E-5</v>
      </c>
      <c r="BD311" s="457">
        <v>818.09</v>
      </c>
      <c r="BE311" s="457">
        <v>2344.59</v>
      </c>
      <c r="BF311" s="457">
        <v>-1526.5</v>
      </c>
      <c r="BG311" s="480">
        <v>0</v>
      </c>
      <c r="BH311" s="478">
        <v>0</v>
      </c>
      <c r="BI311" s="479">
        <f>ROUND(IF(BH356=0, 0, BH311/BH356),5)</f>
        <v>0</v>
      </c>
      <c r="BJ311" s="478">
        <v>0</v>
      </c>
      <c r="BK311" s="478">
        <v>1905.41</v>
      </c>
      <c r="BL311" s="478">
        <v>-1905.41</v>
      </c>
      <c r="BM311" s="6">
        <f t="shared" si="11"/>
        <v>2</v>
      </c>
      <c r="BN311" s="6">
        <f t="shared" si="11"/>
        <v>1892.61</v>
      </c>
      <c r="BO311" s="8">
        <f>ROUND(IF(BN356=0, 0, BN311/BN356),5)</f>
        <v>1.0000000000000001E-5</v>
      </c>
      <c r="BP311" s="6">
        <v>946.31</v>
      </c>
      <c r="BQ311" s="6">
        <f t="shared" si="12"/>
        <v>6594.59</v>
      </c>
      <c r="BR311" s="6">
        <v>-4701.9799999999996</v>
      </c>
    </row>
    <row r="312" spans="1:70" x14ac:dyDescent="0.25">
      <c r="A312" s="2"/>
      <c r="B312" s="2"/>
      <c r="C312" s="2"/>
      <c r="D312" s="2" t="s">
        <v>261</v>
      </c>
      <c r="E312" s="298">
        <v>0</v>
      </c>
      <c r="F312" s="298">
        <v>0</v>
      </c>
      <c r="G312" s="299">
        <f>ROUND(IF(F356=0, 0, F312/F356),5)</f>
        <v>0</v>
      </c>
      <c r="H312" s="298">
        <v>0</v>
      </c>
      <c r="I312" s="298">
        <v>0</v>
      </c>
      <c r="J312" s="298">
        <v>0</v>
      </c>
      <c r="K312" s="317">
        <v>0</v>
      </c>
      <c r="L312" s="317">
        <v>0</v>
      </c>
      <c r="M312" s="318">
        <f>ROUND(IF(L356=0, 0, L312/L356),5)</f>
        <v>0</v>
      </c>
      <c r="N312" s="317">
        <v>0</v>
      </c>
      <c r="O312" s="317">
        <v>0</v>
      </c>
      <c r="P312" s="317">
        <v>0</v>
      </c>
      <c r="Q312" s="336">
        <v>0</v>
      </c>
      <c r="R312" s="337">
        <v>0</v>
      </c>
      <c r="S312" s="338">
        <f>ROUND(IF(R356=0, 0, R312/R356),5)</f>
        <v>0</v>
      </c>
      <c r="T312" s="337">
        <v>0</v>
      </c>
      <c r="U312" s="337">
        <v>0</v>
      </c>
      <c r="V312" s="337">
        <v>0</v>
      </c>
      <c r="W312" s="360">
        <v>3</v>
      </c>
      <c r="X312" s="358">
        <v>5524.91</v>
      </c>
      <c r="Y312" s="359">
        <f>ROUND(IF(X356=0, 0, X312/X356),5)</f>
        <v>3.2000000000000003E-4</v>
      </c>
      <c r="Z312" s="358">
        <v>1841.64</v>
      </c>
      <c r="AA312" s="358">
        <v>1466.72</v>
      </c>
      <c r="AB312" s="358">
        <v>4058.19</v>
      </c>
      <c r="AC312" s="379">
        <v>5</v>
      </c>
      <c r="AD312" s="377">
        <v>8254.5499999999993</v>
      </c>
      <c r="AE312" s="378">
        <f>ROUND(IF(AD356=0, 0, AD312/AD356),5)</f>
        <v>5.1000000000000004E-4</v>
      </c>
      <c r="AF312" s="377">
        <v>1650.91</v>
      </c>
      <c r="AG312" s="377">
        <v>2444.5300000000002</v>
      </c>
      <c r="AH312" s="377">
        <v>5810.02</v>
      </c>
      <c r="AI312" s="396">
        <v>0</v>
      </c>
      <c r="AJ312" s="396">
        <v>0</v>
      </c>
      <c r="AK312" s="397">
        <f>ROUND(IF(AJ356=0, 0, AJ312/AJ356),5)</f>
        <v>0</v>
      </c>
      <c r="AL312" s="396">
        <v>0</v>
      </c>
      <c r="AM312" s="396">
        <v>0</v>
      </c>
      <c r="AN312" s="396">
        <v>0</v>
      </c>
      <c r="AO312" s="415">
        <v>2</v>
      </c>
      <c r="AP312" s="416">
        <v>2734.85</v>
      </c>
      <c r="AQ312" s="417">
        <f>ROUND(IF(AP356=0, 0, AP312/AP356),5)</f>
        <v>1.3999999999999999E-4</v>
      </c>
      <c r="AR312" s="416">
        <v>1367.43</v>
      </c>
      <c r="AS312" s="416">
        <v>977.81</v>
      </c>
      <c r="AT312" s="416">
        <v>1757.04</v>
      </c>
      <c r="AU312" s="439">
        <v>2</v>
      </c>
      <c r="AV312" s="437">
        <v>3680.65</v>
      </c>
      <c r="AW312" s="438">
        <f>ROUND(IF(AV356=0, 0, AV312/AV356),5)</f>
        <v>2.0000000000000001E-4</v>
      </c>
      <c r="AX312" s="437">
        <v>1840.33</v>
      </c>
      <c r="AY312" s="437">
        <v>977.82</v>
      </c>
      <c r="AZ312" s="437">
        <v>2702.83</v>
      </c>
      <c r="BA312" s="456">
        <v>0</v>
      </c>
      <c r="BB312" s="457">
        <v>0</v>
      </c>
      <c r="BC312" s="458">
        <f>ROUND(IF(BB356=0, 0, BB312/BB356),5)</f>
        <v>0</v>
      </c>
      <c r="BD312" s="457">
        <v>0</v>
      </c>
      <c r="BE312" s="457">
        <v>0</v>
      </c>
      <c r="BF312" s="457">
        <v>0</v>
      </c>
      <c r="BG312" s="478">
        <v>0</v>
      </c>
      <c r="BH312" s="478">
        <v>0</v>
      </c>
      <c r="BI312" s="479">
        <f>ROUND(IF(BH356=0, 0, BH312/BH356),5)</f>
        <v>0</v>
      </c>
      <c r="BJ312" s="478">
        <v>0</v>
      </c>
      <c r="BK312" s="478">
        <v>0</v>
      </c>
      <c r="BL312" s="478">
        <v>0</v>
      </c>
      <c r="BM312" s="6">
        <f t="shared" si="11"/>
        <v>12</v>
      </c>
      <c r="BN312" s="6">
        <f t="shared" si="11"/>
        <v>20194.96</v>
      </c>
      <c r="BO312" s="8">
        <f>ROUND(IF(BN356=0, 0, BN312/BN356),5)</f>
        <v>1.2E-4</v>
      </c>
      <c r="BP312" s="6">
        <v>1682.91</v>
      </c>
      <c r="BQ312" s="6">
        <f t="shared" si="12"/>
        <v>5866.88</v>
      </c>
      <c r="BR312" s="6">
        <v>14328.08</v>
      </c>
    </row>
    <row r="313" spans="1:70" x14ac:dyDescent="0.25">
      <c r="A313" s="2"/>
      <c r="B313" s="2"/>
      <c r="C313" s="2"/>
      <c r="D313" s="2" t="s">
        <v>262</v>
      </c>
      <c r="E313" s="300">
        <v>3</v>
      </c>
      <c r="F313" s="298">
        <v>932.68</v>
      </c>
      <c r="G313" s="299">
        <f>ROUND(IF(F356=0, 0, F313/F356),5)</f>
        <v>5.0000000000000002E-5</v>
      </c>
      <c r="H313" s="298">
        <v>310.89</v>
      </c>
      <c r="I313" s="298">
        <v>225</v>
      </c>
      <c r="J313" s="298">
        <v>707.68</v>
      </c>
      <c r="K313" s="317">
        <v>0</v>
      </c>
      <c r="L313" s="317">
        <v>0</v>
      </c>
      <c r="M313" s="318">
        <f>ROUND(IF(L356=0, 0, L313/L356),5)</f>
        <v>0</v>
      </c>
      <c r="N313" s="317">
        <v>0</v>
      </c>
      <c r="O313" s="317">
        <v>0</v>
      </c>
      <c r="P313" s="317">
        <v>0</v>
      </c>
      <c r="Q313" s="336">
        <v>2</v>
      </c>
      <c r="R313" s="337">
        <v>625.91999999999996</v>
      </c>
      <c r="S313" s="338">
        <f>ROUND(IF(R356=0, 0, R313/R356),5)</f>
        <v>3.0000000000000001E-5</v>
      </c>
      <c r="T313" s="337">
        <v>312.95999999999998</v>
      </c>
      <c r="U313" s="337">
        <v>150</v>
      </c>
      <c r="V313" s="337">
        <v>475.92</v>
      </c>
      <c r="W313" s="360">
        <v>3</v>
      </c>
      <c r="X313" s="358">
        <v>941.82</v>
      </c>
      <c r="Y313" s="359">
        <f>ROUND(IF(X356=0, 0, X313/X356),5)</f>
        <v>5.0000000000000002E-5</v>
      </c>
      <c r="Z313" s="358">
        <v>313.94</v>
      </c>
      <c r="AA313" s="358">
        <v>1482.28</v>
      </c>
      <c r="AB313" s="358">
        <v>-540.46</v>
      </c>
      <c r="AC313" s="379">
        <v>11</v>
      </c>
      <c r="AD313" s="377">
        <v>3456.65</v>
      </c>
      <c r="AE313" s="378">
        <f>ROUND(IF(AD356=0, 0, AD313/AD356),5)</f>
        <v>2.1000000000000001E-4</v>
      </c>
      <c r="AF313" s="377">
        <v>314.24</v>
      </c>
      <c r="AG313" s="377">
        <v>825</v>
      </c>
      <c r="AH313" s="377">
        <v>2631.65</v>
      </c>
      <c r="AI313" s="396">
        <v>0</v>
      </c>
      <c r="AJ313" s="396">
        <v>0</v>
      </c>
      <c r="AK313" s="397">
        <f>ROUND(IF(AJ356=0, 0, AJ313/AJ356),5)</f>
        <v>0</v>
      </c>
      <c r="AL313" s="396">
        <v>0</v>
      </c>
      <c r="AM313" s="396">
        <v>0</v>
      </c>
      <c r="AN313" s="396">
        <v>0</v>
      </c>
      <c r="AO313" s="415">
        <v>0</v>
      </c>
      <c r="AP313" s="416">
        <v>0</v>
      </c>
      <c r="AQ313" s="417">
        <f>ROUND(IF(AP356=0, 0, AP313/AP356),5)</f>
        <v>0</v>
      </c>
      <c r="AR313" s="416">
        <v>0</v>
      </c>
      <c r="AS313" s="416">
        <v>0</v>
      </c>
      <c r="AT313" s="416">
        <v>0</v>
      </c>
      <c r="AU313" s="437">
        <v>0</v>
      </c>
      <c r="AV313" s="437">
        <v>0</v>
      </c>
      <c r="AW313" s="438">
        <f>ROUND(IF(AV356=0, 0, AV313/AV356),5)</f>
        <v>0</v>
      </c>
      <c r="AX313" s="437">
        <v>0</v>
      </c>
      <c r="AY313" s="437">
        <v>0</v>
      </c>
      <c r="AZ313" s="437">
        <v>0</v>
      </c>
      <c r="BA313" s="456">
        <v>0</v>
      </c>
      <c r="BB313" s="457">
        <v>0</v>
      </c>
      <c r="BC313" s="458">
        <f>ROUND(IF(BB356=0, 0, BB313/BB356),5)</f>
        <v>0</v>
      </c>
      <c r="BD313" s="457">
        <v>0</v>
      </c>
      <c r="BE313" s="457">
        <v>0</v>
      </c>
      <c r="BF313" s="457">
        <v>0</v>
      </c>
      <c r="BG313" s="478">
        <v>0</v>
      </c>
      <c r="BH313" s="478">
        <v>0</v>
      </c>
      <c r="BI313" s="479">
        <f>ROUND(IF(BH356=0, 0, BH313/BH356),5)</f>
        <v>0</v>
      </c>
      <c r="BJ313" s="478">
        <v>0</v>
      </c>
      <c r="BK313" s="478">
        <v>0</v>
      </c>
      <c r="BL313" s="478">
        <v>0</v>
      </c>
      <c r="BM313" s="6">
        <f t="shared" si="11"/>
        <v>19</v>
      </c>
      <c r="BN313" s="6">
        <f t="shared" si="11"/>
        <v>5957.07</v>
      </c>
      <c r="BO313" s="8">
        <f>ROUND(IF(BN356=0, 0, BN313/BN356),5)</f>
        <v>4.0000000000000003E-5</v>
      </c>
      <c r="BP313" s="6">
        <v>313.52999999999997</v>
      </c>
      <c r="BQ313" s="6">
        <f t="shared" si="12"/>
        <v>2682.28</v>
      </c>
      <c r="BR313" s="6">
        <v>3274.79</v>
      </c>
    </row>
    <row r="314" spans="1:70" x14ac:dyDescent="0.25">
      <c r="A314" s="2"/>
      <c r="B314" s="2"/>
      <c r="C314" s="2"/>
      <c r="D314" s="2" t="s">
        <v>263</v>
      </c>
      <c r="E314" s="298">
        <v>0</v>
      </c>
      <c r="F314" s="298">
        <v>0</v>
      </c>
      <c r="G314" s="299">
        <f>ROUND(IF(F356=0, 0, F314/F356),5)</f>
        <v>0</v>
      </c>
      <c r="H314" s="298">
        <v>0</v>
      </c>
      <c r="I314" s="298">
        <v>0</v>
      </c>
      <c r="J314" s="298">
        <v>0</v>
      </c>
      <c r="K314" s="317">
        <v>0</v>
      </c>
      <c r="L314" s="317">
        <v>0</v>
      </c>
      <c r="M314" s="318">
        <f>ROUND(IF(L356=0, 0, L314/L356),5)</f>
        <v>0</v>
      </c>
      <c r="N314" s="317">
        <v>0</v>
      </c>
      <c r="O314" s="317">
        <v>0</v>
      </c>
      <c r="P314" s="317">
        <v>0</v>
      </c>
      <c r="Q314" s="336">
        <v>0</v>
      </c>
      <c r="R314" s="337">
        <v>0</v>
      </c>
      <c r="S314" s="338">
        <f>ROUND(IF(R356=0, 0, R314/R356),5)</f>
        <v>0</v>
      </c>
      <c r="T314" s="337">
        <v>0</v>
      </c>
      <c r="U314" s="337">
        <v>0</v>
      </c>
      <c r="V314" s="337">
        <v>0</v>
      </c>
      <c r="W314" s="358">
        <v>0</v>
      </c>
      <c r="X314" s="358">
        <v>0</v>
      </c>
      <c r="Y314" s="359">
        <f>ROUND(IF(X356=0, 0, X314/X356),5)</f>
        <v>0</v>
      </c>
      <c r="Z314" s="358">
        <v>0</v>
      </c>
      <c r="AA314" s="358">
        <v>0</v>
      </c>
      <c r="AB314" s="358">
        <v>0</v>
      </c>
      <c r="AC314" s="379">
        <v>6</v>
      </c>
      <c r="AD314" s="377">
        <v>4139.83</v>
      </c>
      <c r="AE314" s="378">
        <f>ROUND(IF(AD356=0, 0, AD314/AD356),5)</f>
        <v>2.5999999999999998E-4</v>
      </c>
      <c r="AF314" s="377">
        <v>689.97</v>
      </c>
      <c r="AG314" s="377">
        <v>7819.16</v>
      </c>
      <c r="AH314" s="377">
        <v>-3679.33</v>
      </c>
      <c r="AI314" s="398">
        <v>4</v>
      </c>
      <c r="AJ314" s="396">
        <v>2782.17</v>
      </c>
      <c r="AK314" s="397">
        <f>ROUND(IF(AJ356=0, 0, AJ314/AJ356),5)</f>
        <v>1.4999999999999999E-4</v>
      </c>
      <c r="AL314" s="396">
        <v>695.54</v>
      </c>
      <c r="AM314" s="396">
        <v>5212.78</v>
      </c>
      <c r="AN314" s="396">
        <v>-2430.61</v>
      </c>
      <c r="AO314" s="415">
        <v>0</v>
      </c>
      <c r="AP314" s="416">
        <v>0</v>
      </c>
      <c r="AQ314" s="417">
        <f>ROUND(IF(AP356=0, 0, AP314/AP356),5)</f>
        <v>0</v>
      </c>
      <c r="AR314" s="416">
        <v>0</v>
      </c>
      <c r="AS314" s="416">
        <v>0</v>
      </c>
      <c r="AT314" s="416">
        <v>0</v>
      </c>
      <c r="AU314" s="439">
        <v>5</v>
      </c>
      <c r="AV314" s="437">
        <v>3445.18</v>
      </c>
      <c r="AW314" s="438">
        <f>ROUND(IF(AV356=0, 0, AV314/AV356),5)</f>
        <v>1.9000000000000001E-4</v>
      </c>
      <c r="AX314" s="437">
        <v>689.04</v>
      </c>
      <c r="AY314" s="437">
        <v>6515.97</v>
      </c>
      <c r="AZ314" s="437">
        <v>-3070.79</v>
      </c>
      <c r="BA314" s="456">
        <v>0</v>
      </c>
      <c r="BB314" s="457">
        <v>0</v>
      </c>
      <c r="BC314" s="458">
        <f>ROUND(IF(BB356=0, 0, BB314/BB356),5)</f>
        <v>0</v>
      </c>
      <c r="BD314" s="457">
        <v>0</v>
      </c>
      <c r="BE314" s="457">
        <v>0</v>
      </c>
      <c r="BF314" s="457">
        <v>0</v>
      </c>
      <c r="BG314" s="478">
        <v>0</v>
      </c>
      <c r="BH314" s="478">
        <v>0</v>
      </c>
      <c r="BI314" s="479">
        <f>ROUND(IF(BH356=0, 0, BH314/BH356),5)</f>
        <v>0</v>
      </c>
      <c r="BJ314" s="478">
        <v>0</v>
      </c>
      <c r="BK314" s="478">
        <v>0</v>
      </c>
      <c r="BL314" s="478">
        <v>0</v>
      </c>
      <c r="BM314" s="6">
        <f t="shared" si="11"/>
        <v>15</v>
      </c>
      <c r="BN314" s="6">
        <f t="shared" si="11"/>
        <v>10367.18</v>
      </c>
      <c r="BO314" s="8">
        <f>ROUND(IF(BN356=0, 0, BN314/BN356),5)</f>
        <v>6.0000000000000002E-5</v>
      </c>
      <c r="BP314" s="6">
        <v>691.15</v>
      </c>
      <c r="BQ314" s="6">
        <f t="shared" si="12"/>
        <v>19547.91</v>
      </c>
      <c r="BR314" s="6">
        <v>-9180.73</v>
      </c>
    </row>
    <row r="315" spans="1:70" x14ac:dyDescent="0.25">
      <c r="A315" s="2"/>
      <c r="B315" s="2"/>
      <c r="C315" s="2"/>
      <c r="D315" s="2" t="s">
        <v>264</v>
      </c>
      <c r="E315" s="300">
        <v>1</v>
      </c>
      <c r="F315" s="298">
        <v>1241.17</v>
      </c>
      <c r="G315" s="299">
        <f>ROUND(IF(F356=0, 0, F315/F356),5)</f>
        <v>6.9999999999999994E-5</v>
      </c>
      <c r="H315" s="298">
        <v>1241.17</v>
      </c>
      <c r="I315" s="298">
        <v>75</v>
      </c>
      <c r="J315" s="298">
        <v>1166.17</v>
      </c>
      <c r="K315" s="317">
        <v>0</v>
      </c>
      <c r="L315" s="317">
        <v>0</v>
      </c>
      <c r="M315" s="318">
        <f>ROUND(IF(L356=0, 0, L315/L356),5)</f>
        <v>0</v>
      </c>
      <c r="N315" s="317">
        <v>0</v>
      </c>
      <c r="O315" s="317">
        <v>0</v>
      </c>
      <c r="P315" s="317">
        <v>0</v>
      </c>
      <c r="Q315" s="336">
        <v>0</v>
      </c>
      <c r="R315" s="337">
        <v>0</v>
      </c>
      <c r="S315" s="338">
        <f>ROUND(IF(R356=0, 0, R315/R356),5)</f>
        <v>0</v>
      </c>
      <c r="T315" s="337">
        <v>0</v>
      </c>
      <c r="U315" s="337">
        <v>0</v>
      </c>
      <c r="V315" s="337">
        <v>0</v>
      </c>
      <c r="W315" s="358">
        <v>0</v>
      </c>
      <c r="X315" s="358">
        <v>0</v>
      </c>
      <c r="Y315" s="359">
        <f>ROUND(IF(X356=0, 0, X315/X356),5)</f>
        <v>0</v>
      </c>
      <c r="Z315" s="358">
        <v>0</v>
      </c>
      <c r="AA315" s="358">
        <v>0</v>
      </c>
      <c r="AB315" s="358">
        <v>0</v>
      </c>
      <c r="AC315" s="377">
        <v>0</v>
      </c>
      <c r="AD315" s="377">
        <v>0</v>
      </c>
      <c r="AE315" s="378">
        <f>ROUND(IF(AD356=0, 0, AD315/AD356),5)</f>
        <v>0</v>
      </c>
      <c r="AF315" s="377">
        <v>0</v>
      </c>
      <c r="AG315" s="377">
        <v>1110.3</v>
      </c>
      <c r="AH315" s="377">
        <v>-1110.3</v>
      </c>
      <c r="AI315" s="396">
        <v>0</v>
      </c>
      <c r="AJ315" s="396">
        <v>0</v>
      </c>
      <c r="AK315" s="397">
        <f>ROUND(IF(AJ356=0, 0, AJ315/AJ356),5)</f>
        <v>0</v>
      </c>
      <c r="AL315" s="396">
        <v>0</v>
      </c>
      <c r="AM315" s="396">
        <v>0</v>
      </c>
      <c r="AN315" s="396">
        <v>0</v>
      </c>
      <c r="AO315" s="415">
        <v>0</v>
      </c>
      <c r="AP315" s="416">
        <v>0</v>
      </c>
      <c r="AQ315" s="417">
        <f>ROUND(IF(AP356=0, 0, AP315/AP356),5)</f>
        <v>0</v>
      </c>
      <c r="AR315" s="416">
        <v>0</v>
      </c>
      <c r="AS315" s="416">
        <v>0</v>
      </c>
      <c r="AT315" s="416">
        <v>0</v>
      </c>
      <c r="AU315" s="437">
        <v>0</v>
      </c>
      <c r="AV315" s="437">
        <v>0</v>
      </c>
      <c r="AW315" s="438">
        <f>ROUND(IF(AV356=0, 0, AV315/AV356),5)</f>
        <v>0</v>
      </c>
      <c r="AX315" s="437">
        <v>0</v>
      </c>
      <c r="AY315" s="437">
        <v>0</v>
      </c>
      <c r="AZ315" s="437">
        <v>0</v>
      </c>
      <c r="BA315" s="456">
        <v>0</v>
      </c>
      <c r="BB315" s="457">
        <v>0</v>
      </c>
      <c r="BC315" s="458">
        <f>ROUND(IF(BB356=0, 0, BB315/BB356),5)</f>
        <v>0</v>
      </c>
      <c r="BD315" s="457">
        <v>0</v>
      </c>
      <c r="BE315" s="457">
        <v>0</v>
      </c>
      <c r="BF315" s="457">
        <v>0</v>
      </c>
      <c r="BG315" s="478">
        <v>0</v>
      </c>
      <c r="BH315" s="478">
        <v>0</v>
      </c>
      <c r="BI315" s="479">
        <f>ROUND(IF(BH356=0, 0, BH315/BH356),5)</f>
        <v>0</v>
      </c>
      <c r="BJ315" s="478">
        <v>0</v>
      </c>
      <c r="BK315" s="478">
        <v>0</v>
      </c>
      <c r="BL315" s="478">
        <v>0</v>
      </c>
      <c r="BM315" s="6">
        <f t="shared" si="11"/>
        <v>1</v>
      </c>
      <c r="BN315" s="6">
        <f t="shared" si="11"/>
        <v>1241.17</v>
      </c>
      <c r="BO315" s="8">
        <f>ROUND(IF(BN356=0, 0, BN315/BN356),5)</f>
        <v>1.0000000000000001E-5</v>
      </c>
      <c r="BP315" s="6">
        <v>1241.17</v>
      </c>
      <c r="BQ315" s="6">
        <f t="shared" si="12"/>
        <v>1185.3</v>
      </c>
      <c r="BR315" s="6">
        <v>55.87</v>
      </c>
    </row>
    <row r="316" spans="1:70" x14ac:dyDescent="0.25">
      <c r="A316" s="2"/>
      <c r="B316" s="2"/>
      <c r="C316" s="2"/>
      <c r="D316" s="2" t="s">
        <v>568</v>
      </c>
      <c r="E316" s="298">
        <v>0</v>
      </c>
      <c r="F316" s="298">
        <v>0</v>
      </c>
      <c r="G316" s="299">
        <f>ROUND(IF(F356=0, 0, F316/F356),5)</f>
        <v>0</v>
      </c>
      <c r="H316" s="298">
        <v>0</v>
      </c>
      <c r="I316" s="298">
        <v>0</v>
      </c>
      <c r="J316" s="298">
        <v>0</v>
      </c>
      <c r="K316" s="317">
        <v>0</v>
      </c>
      <c r="L316" s="317">
        <v>0</v>
      </c>
      <c r="M316" s="318">
        <f>ROUND(IF(L356=0, 0, L316/L356),5)</f>
        <v>0</v>
      </c>
      <c r="N316" s="317">
        <v>0</v>
      </c>
      <c r="O316" s="317">
        <v>0</v>
      </c>
      <c r="P316" s="317">
        <v>0</v>
      </c>
      <c r="Q316" s="336">
        <v>0</v>
      </c>
      <c r="R316" s="337">
        <v>0</v>
      </c>
      <c r="S316" s="338">
        <f>ROUND(IF(R356=0, 0, R316/R356),5)</f>
        <v>0</v>
      </c>
      <c r="T316" s="337">
        <v>0</v>
      </c>
      <c r="U316" s="337">
        <v>0</v>
      </c>
      <c r="V316" s="337">
        <v>0</v>
      </c>
      <c r="W316" s="358">
        <v>0</v>
      </c>
      <c r="X316" s="358">
        <v>0</v>
      </c>
      <c r="Y316" s="359">
        <f>ROUND(IF(X356=0, 0, X316/X356),5)</f>
        <v>0</v>
      </c>
      <c r="Z316" s="358">
        <v>0</v>
      </c>
      <c r="AA316" s="358">
        <v>0</v>
      </c>
      <c r="AB316" s="358">
        <v>0</v>
      </c>
      <c r="AC316" s="377">
        <v>0</v>
      </c>
      <c r="AD316" s="377">
        <v>0</v>
      </c>
      <c r="AE316" s="378">
        <f>ROUND(IF(AD356=0, 0, AD316/AD356),5)</f>
        <v>0</v>
      </c>
      <c r="AF316" s="377">
        <v>0</v>
      </c>
      <c r="AG316" s="377">
        <v>0</v>
      </c>
      <c r="AH316" s="377">
        <v>0</v>
      </c>
      <c r="AI316" s="396">
        <v>0</v>
      </c>
      <c r="AJ316" s="396">
        <v>0</v>
      </c>
      <c r="AK316" s="397">
        <f>ROUND(IF(AJ356=0, 0, AJ316/AJ356),5)</f>
        <v>0</v>
      </c>
      <c r="AL316" s="396">
        <v>0</v>
      </c>
      <c r="AM316" s="396">
        <v>0</v>
      </c>
      <c r="AN316" s="396">
        <v>0</v>
      </c>
      <c r="AO316" s="415">
        <v>0</v>
      </c>
      <c r="AP316" s="416">
        <v>0</v>
      </c>
      <c r="AQ316" s="417">
        <f>ROUND(IF(AP356=0, 0, AP316/AP356),5)</f>
        <v>0</v>
      </c>
      <c r="AR316" s="416">
        <v>0</v>
      </c>
      <c r="AS316" s="416">
        <v>0</v>
      </c>
      <c r="AT316" s="416">
        <v>0</v>
      </c>
      <c r="AU316" s="437">
        <v>0</v>
      </c>
      <c r="AV316" s="437">
        <v>0</v>
      </c>
      <c r="AW316" s="438">
        <f>ROUND(IF(AV356=0, 0, AV316/AV356),5)</f>
        <v>0</v>
      </c>
      <c r="AX316" s="437">
        <v>0</v>
      </c>
      <c r="AY316" s="437">
        <v>0</v>
      </c>
      <c r="AZ316" s="437">
        <v>0</v>
      </c>
      <c r="BA316" s="456">
        <v>1</v>
      </c>
      <c r="BB316" s="457">
        <v>33.840000000000003</v>
      </c>
      <c r="BC316" s="458">
        <f>ROUND(IF(BB356=0, 0, BB316/BB356),5)</f>
        <v>0</v>
      </c>
      <c r="BD316" s="457">
        <v>33.840000000000003</v>
      </c>
      <c r="BE316" s="457">
        <v>0</v>
      </c>
      <c r="BF316" s="457">
        <v>33.840000000000003</v>
      </c>
      <c r="BG316" s="478">
        <v>0</v>
      </c>
      <c r="BH316" s="478">
        <v>0</v>
      </c>
      <c r="BI316" s="479">
        <f>ROUND(IF(BH356=0, 0, BH316/BH356),5)</f>
        <v>0</v>
      </c>
      <c r="BJ316" s="478">
        <v>0</v>
      </c>
      <c r="BK316" s="478">
        <v>0</v>
      </c>
      <c r="BL316" s="478">
        <v>0</v>
      </c>
      <c r="BM316" s="6">
        <f t="shared" si="11"/>
        <v>1</v>
      </c>
      <c r="BN316" s="6">
        <f t="shared" si="11"/>
        <v>33.840000000000003</v>
      </c>
      <c r="BO316" s="8">
        <f>ROUND(IF(BN356=0, 0, BN316/BN356),5)</f>
        <v>0</v>
      </c>
      <c r="BP316" s="6">
        <v>33.840000000000003</v>
      </c>
      <c r="BQ316" s="6">
        <f t="shared" si="12"/>
        <v>0</v>
      </c>
      <c r="BR316" s="6">
        <v>33.840000000000003</v>
      </c>
    </row>
    <row r="317" spans="1:70" x14ac:dyDescent="0.25">
      <c r="A317" s="2"/>
      <c r="B317" s="2"/>
      <c r="C317" s="2"/>
      <c r="D317" s="2" t="s">
        <v>265</v>
      </c>
      <c r="E317" s="298">
        <v>0</v>
      </c>
      <c r="F317" s="298">
        <v>0</v>
      </c>
      <c r="G317" s="299">
        <f>ROUND(IF(F356=0, 0, F317/F356),5)</f>
        <v>0</v>
      </c>
      <c r="H317" s="298">
        <v>0</v>
      </c>
      <c r="I317" s="298">
        <v>0</v>
      </c>
      <c r="J317" s="298">
        <v>0</v>
      </c>
      <c r="K317" s="317">
        <v>0</v>
      </c>
      <c r="L317" s="317">
        <v>0</v>
      </c>
      <c r="M317" s="318">
        <f>ROUND(IF(L356=0, 0, L317/L356),5)</f>
        <v>0</v>
      </c>
      <c r="N317" s="317">
        <v>0</v>
      </c>
      <c r="O317" s="317">
        <v>0</v>
      </c>
      <c r="P317" s="317">
        <v>0</v>
      </c>
      <c r="Q317" s="336">
        <v>0</v>
      </c>
      <c r="R317" s="337">
        <v>0</v>
      </c>
      <c r="S317" s="338">
        <f>ROUND(IF(R356=0, 0, R317/R356),5)</f>
        <v>0</v>
      </c>
      <c r="T317" s="337">
        <v>0</v>
      </c>
      <c r="U317" s="337">
        <v>0</v>
      </c>
      <c r="V317" s="337">
        <v>0</v>
      </c>
      <c r="W317" s="358">
        <v>0</v>
      </c>
      <c r="X317" s="358">
        <v>0</v>
      </c>
      <c r="Y317" s="359">
        <f>ROUND(IF(X356=0, 0, X317/X356),5)</f>
        <v>0</v>
      </c>
      <c r="Z317" s="358">
        <v>0</v>
      </c>
      <c r="AA317" s="358">
        <v>0</v>
      </c>
      <c r="AB317" s="358">
        <v>0</v>
      </c>
      <c r="AC317" s="379">
        <v>5</v>
      </c>
      <c r="AD317" s="377">
        <v>750</v>
      </c>
      <c r="AE317" s="378">
        <f>ROUND(IF(AD356=0, 0, AD317/AD356),5)</f>
        <v>5.0000000000000002E-5</v>
      </c>
      <c r="AF317" s="377">
        <v>150</v>
      </c>
      <c r="AG317" s="377">
        <v>2252.5</v>
      </c>
      <c r="AH317" s="377">
        <v>-1502.5</v>
      </c>
      <c r="AI317" s="396">
        <v>0</v>
      </c>
      <c r="AJ317" s="396">
        <v>0</v>
      </c>
      <c r="AK317" s="397">
        <f>ROUND(IF(AJ356=0, 0, AJ317/AJ356),5)</f>
        <v>0</v>
      </c>
      <c r="AL317" s="396">
        <v>0</v>
      </c>
      <c r="AM317" s="396">
        <v>0</v>
      </c>
      <c r="AN317" s="396">
        <v>0</v>
      </c>
      <c r="AO317" s="415">
        <v>0</v>
      </c>
      <c r="AP317" s="416">
        <v>0</v>
      </c>
      <c r="AQ317" s="417">
        <f>ROUND(IF(AP356=0, 0, AP317/AP356),5)</f>
        <v>0</v>
      </c>
      <c r="AR317" s="416">
        <v>0</v>
      </c>
      <c r="AS317" s="416">
        <v>0</v>
      </c>
      <c r="AT317" s="416">
        <v>0</v>
      </c>
      <c r="AU317" s="437">
        <v>0</v>
      </c>
      <c r="AV317" s="437">
        <v>0</v>
      </c>
      <c r="AW317" s="438">
        <f>ROUND(IF(AV356=0, 0, AV317/AV356),5)</f>
        <v>0</v>
      </c>
      <c r="AX317" s="437">
        <v>0</v>
      </c>
      <c r="AY317" s="437">
        <v>0</v>
      </c>
      <c r="AZ317" s="437">
        <v>0</v>
      </c>
      <c r="BA317" s="456">
        <v>0</v>
      </c>
      <c r="BB317" s="457">
        <v>0</v>
      </c>
      <c r="BC317" s="458">
        <f>ROUND(IF(BB356=0, 0, BB317/BB356),5)</f>
        <v>0</v>
      </c>
      <c r="BD317" s="457">
        <v>0</v>
      </c>
      <c r="BE317" s="457">
        <v>0</v>
      </c>
      <c r="BF317" s="457">
        <v>0</v>
      </c>
      <c r="BG317" s="478">
        <v>0</v>
      </c>
      <c r="BH317" s="478">
        <v>0</v>
      </c>
      <c r="BI317" s="479">
        <f>ROUND(IF(BH356=0, 0, BH317/BH356),5)</f>
        <v>0</v>
      </c>
      <c r="BJ317" s="478">
        <v>0</v>
      </c>
      <c r="BK317" s="478">
        <v>0</v>
      </c>
      <c r="BL317" s="478">
        <v>0</v>
      </c>
      <c r="BM317" s="6">
        <f t="shared" si="11"/>
        <v>5</v>
      </c>
      <c r="BN317" s="6">
        <f t="shared" si="11"/>
        <v>750</v>
      </c>
      <c r="BO317" s="8">
        <f>ROUND(IF(BN356=0, 0, BN317/BN356),5)</f>
        <v>0</v>
      </c>
      <c r="BP317" s="6">
        <v>150</v>
      </c>
      <c r="BQ317" s="6">
        <f t="shared" si="12"/>
        <v>2252.5</v>
      </c>
      <c r="BR317" s="6">
        <v>-1502.5</v>
      </c>
    </row>
    <row r="318" spans="1:70" x14ac:dyDescent="0.25">
      <c r="A318" s="2"/>
      <c r="B318" s="2"/>
      <c r="C318" s="2"/>
      <c r="D318" s="2" t="s">
        <v>266</v>
      </c>
      <c r="E318" s="298">
        <v>0</v>
      </c>
      <c r="F318" s="298">
        <v>0</v>
      </c>
      <c r="G318" s="299">
        <f>ROUND(IF(F356=0, 0, F318/F356),5)</f>
        <v>0</v>
      </c>
      <c r="H318" s="298">
        <v>0</v>
      </c>
      <c r="I318" s="298">
        <v>0</v>
      </c>
      <c r="J318" s="298">
        <v>0</v>
      </c>
      <c r="K318" s="317">
        <v>0</v>
      </c>
      <c r="L318" s="317">
        <v>0</v>
      </c>
      <c r="M318" s="318">
        <f>ROUND(IF(L356=0, 0, L318/L356),5)</f>
        <v>0</v>
      </c>
      <c r="N318" s="317">
        <v>0</v>
      </c>
      <c r="O318" s="317">
        <v>0</v>
      </c>
      <c r="P318" s="317">
        <v>0</v>
      </c>
      <c r="Q318" s="336">
        <v>0</v>
      </c>
      <c r="R318" s="337">
        <v>0</v>
      </c>
      <c r="S318" s="338">
        <f>ROUND(IF(R356=0, 0, R318/R356),5)</f>
        <v>0</v>
      </c>
      <c r="T318" s="337">
        <v>0</v>
      </c>
      <c r="U318" s="337">
        <v>0</v>
      </c>
      <c r="V318" s="337">
        <v>0</v>
      </c>
      <c r="W318" s="360">
        <v>3</v>
      </c>
      <c r="X318" s="358">
        <v>1693.51</v>
      </c>
      <c r="Y318" s="359">
        <f>ROUND(IF(X356=0, 0, X318/X356),5)</f>
        <v>1E-4</v>
      </c>
      <c r="Z318" s="358">
        <v>564.5</v>
      </c>
      <c r="AA318" s="358">
        <v>150</v>
      </c>
      <c r="AB318" s="358">
        <v>1543.51</v>
      </c>
      <c r="AC318" s="379">
        <v>3</v>
      </c>
      <c r="AD318" s="377">
        <v>1945.83</v>
      </c>
      <c r="AE318" s="378">
        <f>ROUND(IF(AD356=0, 0, AD318/AD356),5)</f>
        <v>1.2E-4</v>
      </c>
      <c r="AF318" s="377">
        <v>648.61</v>
      </c>
      <c r="AG318" s="377">
        <v>1907.72</v>
      </c>
      <c r="AH318" s="377">
        <v>38.11</v>
      </c>
      <c r="AI318" s="396">
        <v>0</v>
      </c>
      <c r="AJ318" s="396">
        <v>0</v>
      </c>
      <c r="AK318" s="397">
        <f>ROUND(IF(AJ356=0, 0, AJ318/AJ356),5)</f>
        <v>0</v>
      </c>
      <c r="AL318" s="396">
        <v>0</v>
      </c>
      <c r="AM318" s="396">
        <v>1414.57</v>
      </c>
      <c r="AN318" s="396">
        <v>-1414.57</v>
      </c>
      <c r="AO318" s="415">
        <v>0</v>
      </c>
      <c r="AP318" s="416">
        <v>0</v>
      </c>
      <c r="AQ318" s="417">
        <f>ROUND(IF(AP356=0, 0, AP318/AP356),5)</f>
        <v>0</v>
      </c>
      <c r="AR318" s="416">
        <v>0</v>
      </c>
      <c r="AS318" s="416">
        <v>0</v>
      </c>
      <c r="AT318" s="416">
        <v>0</v>
      </c>
      <c r="AU318" s="439">
        <v>18</v>
      </c>
      <c r="AV318" s="437">
        <v>13407.21</v>
      </c>
      <c r="AW318" s="438">
        <f>ROUND(IF(AV356=0, 0, AV318/AV356),5)</f>
        <v>7.3999999999999999E-4</v>
      </c>
      <c r="AX318" s="437">
        <v>744.85</v>
      </c>
      <c r="AY318" s="437">
        <v>13203.18</v>
      </c>
      <c r="AZ318" s="437">
        <v>204.03</v>
      </c>
      <c r="BA318" s="456">
        <v>1</v>
      </c>
      <c r="BB318" s="457">
        <v>565.88</v>
      </c>
      <c r="BC318" s="458">
        <f>ROUND(IF(BB356=0, 0, BB318/BB356),5)</f>
        <v>4.0000000000000003E-5</v>
      </c>
      <c r="BD318" s="457">
        <v>565.88</v>
      </c>
      <c r="BE318" s="457">
        <v>733.51</v>
      </c>
      <c r="BF318" s="457">
        <v>-167.63</v>
      </c>
      <c r="BG318" s="478">
        <v>0</v>
      </c>
      <c r="BH318" s="478">
        <v>0</v>
      </c>
      <c r="BI318" s="479">
        <f>ROUND(IF(BH356=0, 0, BH318/BH356),5)</f>
        <v>0</v>
      </c>
      <c r="BJ318" s="478">
        <v>0</v>
      </c>
      <c r="BK318" s="478">
        <v>0</v>
      </c>
      <c r="BL318" s="478">
        <v>0</v>
      </c>
      <c r="BM318" s="6">
        <f t="shared" si="11"/>
        <v>25</v>
      </c>
      <c r="BN318" s="6">
        <f t="shared" si="11"/>
        <v>17612.43</v>
      </c>
      <c r="BO318" s="8">
        <f>ROUND(IF(BN356=0, 0, BN318/BN356),5)</f>
        <v>1.1E-4</v>
      </c>
      <c r="BP318" s="6">
        <v>704.5</v>
      </c>
      <c r="BQ318" s="6">
        <f t="shared" si="12"/>
        <v>17408.98</v>
      </c>
      <c r="BR318" s="6">
        <v>203.45</v>
      </c>
    </row>
    <row r="319" spans="1:70" x14ac:dyDescent="0.25">
      <c r="A319" s="2"/>
      <c r="B319" s="2"/>
      <c r="C319" s="2"/>
      <c r="D319" s="2" t="s">
        <v>569</v>
      </c>
      <c r="E319" s="298">
        <v>0</v>
      </c>
      <c r="F319" s="298">
        <v>0</v>
      </c>
      <c r="G319" s="299">
        <f>ROUND(IF(F356=0, 0, F319/F356),5)</f>
        <v>0</v>
      </c>
      <c r="H319" s="298">
        <v>0</v>
      </c>
      <c r="I319" s="298">
        <v>0</v>
      </c>
      <c r="J319" s="298">
        <v>0</v>
      </c>
      <c r="K319" s="317">
        <v>0</v>
      </c>
      <c r="L319" s="317">
        <v>0</v>
      </c>
      <c r="M319" s="318">
        <f>ROUND(IF(L356=0, 0, L319/L356),5)</f>
        <v>0</v>
      </c>
      <c r="N319" s="317">
        <v>0</v>
      </c>
      <c r="O319" s="317">
        <v>0</v>
      </c>
      <c r="P319" s="317">
        <v>0</v>
      </c>
      <c r="Q319" s="336">
        <v>0</v>
      </c>
      <c r="R319" s="337">
        <v>0</v>
      </c>
      <c r="S319" s="338">
        <f>ROUND(IF(R356=0, 0, R319/R356),5)</f>
        <v>0</v>
      </c>
      <c r="T319" s="337">
        <v>0</v>
      </c>
      <c r="U319" s="337">
        <v>0</v>
      </c>
      <c r="V319" s="337">
        <v>0</v>
      </c>
      <c r="W319" s="358">
        <v>0</v>
      </c>
      <c r="X319" s="358">
        <v>0</v>
      </c>
      <c r="Y319" s="359">
        <f>ROUND(IF(X356=0, 0, X319/X356),5)</f>
        <v>0</v>
      </c>
      <c r="Z319" s="358">
        <v>0</v>
      </c>
      <c r="AA319" s="358">
        <v>0</v>
      </c>
      <c r="AB319" s="358">
        <v>0</v>
      </c>
      <c r="AC319" s="377">
        <v>0</v>
      </c>
      <c r="AD319" s="377">
        <v>0</v>
      </c>
      <c r="AE319" s="378">
        <f>ROUND(IF(AD356=0, 0, AD319/AD356),5)</f>
        <v>0</v>
      </c>
      <c r="AF319" s="377">
        <v>0</v>
      </c>
      <c r="AG319" s="377">
        <v>0</v>
      </c>
      <c r="AH319" s="377">
        <v>0</v>
      </c>
      <c r="AI319" s="396">
        <v>0</v>
      </c>
      <c r="AJ319" s="396">
        <v>0</v>
      </c>
      <c r="AK319" s="397">
        <f>ROUND(IF(AJ356=0, 0, AJ319/AJ356),5)</f>
        <v>0</v>
      </c>
      <c r="AL319" s="396">
        <v>0</v>
      </c>
      <c r="AM319" s="396">
        <v>0</v>
      </c>
      <c r="AN319" s="396">
        <v>0</v>
      </c>
      <c r="AO319" s="415">
        <v>8</v>
      </c>
      <c r="AP319" s="416">
        <v>7513.91</v>
      </c>
      <c r="AQ319" s="417">
        <f>ROUND(IF(AP356=0, 0, AP319/AP356),5)</f>
        <v>3.6999999999999999E-4</v>
      </c>
      <c r="AR319" s="416">
        <v>939.24</v>
      </c>
      <c r="AS319" s="416">
        <v>240</v>
      </c>
      <c r="AT319" s="416">
        <v>7273.91</v>
      </c>
      <c r="AU319" s="437">
        <v>0</v>
      </c>
      <c r="AV319" s="437">
        <v>0</v>
      </c>
      <c r="AW319" s="438">
        <f>ROUND(IF(AV356=0, 0, AV319/AV356),5)</f>
        <v>0</v>
      </c>
      <c r="AX319" s="437">
        <v>0</v>
      </c>
      <c r="AY319" s="437">
        <v>0</v>
      </c>
      <c r="AZ319" s="437">
        <v>0</v>
      </c>
      <c r="BA319" s="456">
        <v>0</v>
      </c>
      <c r="BB319" s="457">
        <v>0</v>
      </c>
      <c r="BC319" s="458">
        <f>ROUND(IF(BB356=0, 0, BB319/BB356),5)</f>
        <v>0</v>
      </c>
      <c r="BD319" s="457">
        <v>0</v>
      </c>
      <c r="BE319" s="457">
        <v>0</v>
      </c>
      <c r="BF319" s="457">
        <v>0</v>
      </c>
      <c r="BG319" s="478">
        <v>0</v>
      </c>
      <c r="BH319" s="478">
        <v>0</v>
      </c>
      <c r="BI319" s="479">
        <f>ROUND(IF(BH356=0, 0, BH319/BH356),5)</f>
        <v>0</v>
      </c>
      <c r="BJ319" s="478">
        <v>0</v>
      </c>
      <c r="BK319" s="478">
        <v>0</v>
      </c>
      <c r="BL319" s="478">
        <v>0</v>
      </c>
      <c r="BM319" s="6">
        <f t="shared" si="11"/>
        <v>8</v>
      </c>
      <c r="BN319" s="6">
        <f t="shared" si="11"/>
        <v>7513.91</v>
      </c>
      <c r="BO319" s="8">
        <f>ROUND(IF(BN356=0, 0, BN319/BN356),5)</f>
        <v>5.0000000000000002E-5</v>
      </c>
      <c r="BP319" s="6">
        <v>939.24</v>
      </c>
      <c r="BQ319" s="6">
        <f t="shared" si="12"/>
        <v>240</v>
      </c>
      <c r="BR319" s="6">
        <v>7273.91</v>
      </c>
    </row>
    <row r="320" spans="1:70" x14ac:dyDescent="0.25">
      <c r="A320" s="2"/>
      <c r="B320" s="2"/>
      <c r="C320" s="2"/>
      <c r="D320" s="2" t="s">
        <v>570</v>
      </c>
      <c r="E320" s="300">
        <v>1</v>
      </c>
      <c r="F320" s="298">
        <v>350</v>
      </c>
      <c r="G320" s="299">
        <f>ROUND(IF(F356=0, 0, F320/F356),5)</f>
        <v>2.0000000000000002E-5</v>
      </c>
      <c r="H320" s="298">
        <v>350</v>
      </c>
      <c r="I320" s="298">
        <v>286.67</v>
      </c>
      <c r="J320" s="298">
        <v>63.33</v>
      </c>
      <c r="K320" s="319">
        <v>1</v>
      </c>
      <c r="L320" s="317">
        <v>876.12</v>
      </c>
      <c r="M320" s="318">
        <f>ROUND(IF(L356=0, 0, L320/L356),5)</f>
        <v>8.0000000000000007E-5</v>
      </c>
      <c r="N320" s="317">
        <v>876.12</v>
      </c>
      <c r="O320" s="317">
        <v>1673.63</v>
      </c>
      <c r="P320" s="317">
        <v>-797.51</v>
      </c>
      <c r="Q320" s="336">
        <v>0</v>
      </c>
      <c r="R320" s="337">
        <v>0</v>
      </c>
      <c r="S320" s="338">
        <f>ROUND(IF(R356=0, 0, R320/R356),5)</f>
        <v>0</v>
      </c>
      <c r="T320" s="337">
        <v>0</v>
      </c>
      <c r="U320" s="337">
        <v>0</v>
      </c>
      <c r="V320" s="337">
        <v>0</v>
      </c>
      <c r="W320" s="358">
        <v>0</v>
      </c>
      <c r="X320" s="358">
        <v>0</v>
      </c>
      <c r="Y320" s="359">
        <f>ROUND(IF(X356=0, 0, X320/X356),5)</f>
        <v>0</v>
      </c>
      <c r="Z320" s="358">
        <v>0</v>
      </c>
      <c r="AA320" s="358">
        <v>0</v>
      </c>
      <c r="AB320" s="358">
        <v>0</v>
      </c>
      <c r="AC320" s="377">
        <v>0</v>
      </c>
      <c r="AD320" s="377">
        <v>0</v>
      </c>
      <c r="AE320" s="378">
        <f>ROUND(IF(AD356=0, 0, AD320/AD356),5)</f>
        <v>0</v>
      </c>
      <c r="AF320" s="377">
        <v>0</v>
      </c>
      <c r="AG320" s="377">
        <v>0</v>
      </c>
      <c r="AH320" s="377">
        <v>0</v>
      </c>
      <c r="AI320" s="398">
        <v>1</v>
      </c>
      <c r="AJ320" s="396">
        <v>883.74</v>
      </c>
      <c r="AK320" s="397">
        <f>ROUND(IF(AJ356=0, 0, AJ320/AJ356),5)</f>
        <v>5.0000000000000002E-5</v>
      </c>
      <c r="AL320" s="396">
        <v>883.74</v>
      </c>
      <c r="AM320" s="396">
        <v>951.69</v>
      </c>
      <c r="AN320" s="396">
        <v>-67.95</v>
      </c>
      <c r="AO320" s="415">
        <v>1</v>
      </c>
      <c r="AP320" s="416">
        <v>891.54</v>
      </c>
      <c r="AQ320" s="417">
        <f>ROUND(IF(AP356=0, 0, AP320/AP356),5)</f>
        <v>4.0000000000000003E-5</v>
      </c>
      <c r="AR320" s="416">
        <v>891.54</v>
      </c>
      <c r="AS320" s="416">
        <v>951.69</v>
      </c>
      <c r="AT320" s="416">
        <v>-60.15</v>
      </c>
      <c r="AU320" s="439">
        <v>25</v>
      </c>
      <c r="AV320" s="437">
        <v>19348.88</v>
      </c>
      <c r="AW320" s="438">
        <f>ROUND(IF(AV356=0, 0, AV320/AV356),5)</f>
        <v>1.07E-3</v>
      </c>
      <c r="AX320" s="437">
        <v>773.96</v>
      </c>
      <c r="AY320" s="437">
        <v>23792.14</v>
      </c>
      <c r="AZ320" s="437">
        <v>-4443.26</v>
      </c>
      <c r="BA320" s="456">
        <v>0</v>
      </c>
      <c r="BB320" s="457">
        <v>0</v>
      </c>
      <c r="BC320" s="458">
        <f>ROUND(IF(BB356=0, 0, BB320/BB356),5)</f>
        <v>0</v>
      </c>
      <c r="BD320" s="457">
        <v>0</v>
      </c>
      <c r="BE320" s="457">
        <v>0</v>
      </c>
      <c r="BF320" s="457">
        <v>0</v>
      </c>
      <c r="BG320" s="478">
        <v>0</v>
      </c>
      <c r="BH320" s="478">
        <v>0</v>
      </c>
      <c r="BI320" s="479">
        <f>ROUND(IF(BH356=0, 0, BH320/BH356),5)</f>
        <v>0</v>
      </c>
      <c r="BJ320" s="478">
        <v>0</v>
      </c>
      <c r="BK320" s="478">
        <v>0</v>
      </c>
      <c r="BL320" s="478">
        <v>0</v>
      </c>
      <c r="BM320" s="6">
        <f t="shared" si="11"/>
        <v>29</v>
      </c>
      <c r="BN320" s="6">
        <f t="shared" si="11"/>
        <v>22350.28</v>
      </c>
      <c r="BO320" s="8">
        <f>ROUND(IF(BN356=0, 0, BN320/BN356),5)</f>
        <v>1.3999999999999999E-4</v>
      </c>
      <c r="BP320" s="6">
        <v>770.7</v>
      </c>
      <c r="BQ320" s="6">
        <f t="shared" si="12"/>
        <v>27655.82</v>
      </c>
      <c r="BR320" s="6">
        <v>-5305.54</v>
      </c>
    </row>
    <row r="321" spans="1:70" x14ac:dyDescent="0.25">
      <c r="A321" s="2"/>
      <c r="B321" s="2"/>
      <c r="C321" s="2"/>
      <c r="D321" s="2" t="s">
        <v>571</v>
      </c>
      <c r="E321" s="298">
        <v>0</v>
      </c>
      <c r="F321" s="298">
        <v>0</v>
      </c>
      <c r="G321" s="299">
        <f>ROUND(IF(F356=0, 0, F321/F356),5)</f>
        <v>0</v>
      </c>
      <c r="H321" s="298">
        <v>0</v>
      </c>
      <c r="I321" s="298">
        <v>0</v>
      </c>
      <c r="J321" s="298">
        <v>0</v>
      </c>
      <c r="K321" s="317">
        <v>0</v>
      </c>
      <c r="L321" s="317">
        <v>0</v>
      </c>
      <c r="M321" s="318">
        <f>ROUND(IF(L356=0, 0, L321/L356),5)</f>
        <v>0</v>
      </c>
      <c r="N321" s="317">
        <v>0</v>
      </c>
      <c r="O321" s="317">
        <v>0</v>
      </c>
      <c r="P321" s="317">
        <v>0</v>
      </c>
      <c r="Q321" s="336">
        <v>0</v>
      </c>
      <c r="R321" s="337">
        <v>0</v>
      </c>
      <c r="S321" s="338">
        <f>ROUND(IF(R356=0, 0, R321/R356),5)</f>
        <v>0</v>
      </c>
      <c r="T321" s="337">
        <v>0</v>
      </c>
      <c r="U321" s="337">
        <v>0</v>
      </c>
      <c r="V321" s="337">
        <v>0</v>
      </c>
      <c r="W321" s="360">
        <v>2</v>
      </c>
      <c r="X321" s="358">
        <v>1617.28</v>
      </c>
      <c r="Y321" s="359">
        <f>ROUND(IF(X356=0, 0, X321/X356),5)</f>
        <v>9.0000000000000006E-5</v>
      </c>
      <c r="Z321" s="358">
        <v>808.64</v>
      </c>
      <c r="AA321" s="358">
        <v>700</v>
      </c>
      <c r="AB321" s="358">
        <v>917.28</v>
      </c>
      <c r="AC321" s="377">
        <v>0</v>
      </c>
      <c r="AD321" s="377">
        <v>0</v>
      </c>
      <c r="AE321" s="378">
        <f>ROUND(IF(AD356=0, 0, AD321/AD356),5)</f>
        <v>0</v>
      </c>
      <c r="AF321" s="377">
        <v>0</v>
      </c>
      <c r="AG321" s="377">
        <v>0</v>
      </c>
      <c r="AH321" s="377">
        <v>0</v>
      </c>
      <c r="AI321" s="398">
        <v>5</v>
      </c>
      <c r="AJ321" s="396">
        <v>4109.34</v>
      </c>
      <c r="AK321" s="397">
        <f>ROUND(IF(AJ356=0, 0, AJ321/AJ356),5)</f>
        <v>2.2000000000000001E-4</v>
      </c>
      <c r="AL321" s="396">
        <v>821.87</v>
      </c>
      <c r="AM321" s="396">
        <v>1831.54</v>
      </c>
      <c r="AN321" s="396">
        <v>2277.8000000000002</v>
      </c>
      <c r="AO321" s="415">
        <v>5</v>
      </c>
      <c r="AP321" s="416">
        <v>4094.36</v>
      </c>
      <c r="AQ321" s="417">
        <f>ROUND(IF(AP356=0, 0, AP321/AP356),5)</f>
        <v>2.0000000000000001E-4</v>
      </c>
      <c r="AR321" s="416">
        <v>818.87</v>
      </c>
      <c r="AS321" s="416">
        <v>1831.54</v>
      </c>
      <c r="AT321" s="416">
        <v>2262.8200000000002</v>
      </c>
      <c r="AU321" s="439">
        <v>6</v>
      </c>
      <c r="AV321" s="437">
        <v>4884.32</v>
      </c>
      <c r="AW321" s="438">
        <f>ROUND(IF(AV356=0, 0, AV321/AV356),5)</f>
        <v>2.7E-4</v>
      </c>
      <c r="AX321" s="437">
        <v>814.05</v>
      </c>
      <c r="AY321" s="437">
        <v>2197.85</v>
      </c>
      <c r="AZ321" s="437">
        <v>2686.47</v>
      </c>
      <c r="BA321" s="456">
        <v>1</v>
      </c>
      <c r="BB321" s="457">
        <v>813.22</v>
      </c>
      <c r="BC321" s="458">
        <f>ROUND(IF(BB356=0, 0, BB321/BB356),5)</f>
        <v>6.0000000000000002E-5</v>
      </c>
      <c r="BD321" s="457">
        <v>813.22</v>
      </c>
      <c r="BE321" s="457">
        <v>366.31</v>
      </c>
      <c r="BF321" s="457">
        <v>446.91</v>
      </c>
      <c r="BG321" s="478">
        <v>0</v>
      </c>
      <c r="BH321" s="478">
        <v>0</v>
      </c>
      <c r="BI321" s="479">
        <f>ROUND(IF(BH356=0, 0, BH321/BH356),5)</f>
        <v>0</v>
      </c>
      <c r="BJ321" s="478">
        <v>0</v>
      </c>
      <c r="BK321" s="478">
        <v>0</v>
      </c>
      <c r="BL321" s="478">
        <v>0</v>
      </c>
      <c r="BM321" s="6">
        <f t="shared" si="11"/>
        <v>19</v>
      </c>
      <c r="BN321" s="6">
        <f t="shared" si="11"/>
        <v>15518.52</v>
      </c>
      <c r="BO321" s="8">
        <f>ROUND(IF(BN356=0, 0, BN321/BN356),5)</f>
        <v>1E-4</v>
      </c>
      <c r="BP321" s="6">
        <v>816.76</v>
      </c>
      <c r="BQ321" s="6">
        <f t="shared" si="12"/>
        <v>6927.24</v>
      </c>
      <c r="BR321" s="6">
        <v>8591.2800000000007</v>
      </c>
    </row>
    <row r="322" spans="1:70" x14ac:dyDescent="0.25">
      <c r="A322" s="2"/>
      <c r="B322" s="2"/>
      <c r="C322" s="2"/>
      <c r="D322" s="2" t="s">
        <v>267</v>
      </c>
      <c r="E322" s="298">
        <v>0</v>
      </c>
      <c r="F322" s="298">
        <v>0</v>
      </c>
      <c r="G322" s="299">
        <f>ROUND(IF(F356=0, 0, F322/F356),5)</f>
        <v>0</v>
      </c>
      <c r="H322" s="298">
        <v>0</v>
      </c>
      <c r="I322" s="298">
        <v>0</v>
      </c>
      <c r="J322" s="298">
        <v>0</v>
      </c>
      <c r="K322" s="317">
        <v>0</v>
      </c>
      <c r="L322" s="317">
        <v>0</v>
      </c>
      <c r="M322" s="318">
        <f>ROUND(IF(L356=0, 0, L322/L356),5)</f>
        <v>0</v>
      </c>
      <c r="N322" s="317">
        <v>0</v>
      </c>
      <c r="O322" s="317">
        <v>0</v>
      </c>
      <c r="P322" s="317">
        <v>0</v>
      </c>
      <c r="Q322" s="336">
        <v>0</v>
      </c>
      <c r="R322" s="337">
        <v>0</v>
      </c>
      <c r="S322" s="338">
        <f>ROUND(IF(R356=0, 0, R322/R356),5)</f>
        <v>0</v>
      </c>
      <c r="T322" s="337">
        <v>0</v>
      </c>
      <c r="U322" s="337">
        <v>0</v>
      </c>
      <c r="V322" s="337">
        <v>0</v>
      </c>
      <c r="W322" s="358">
        <v>0</v>
      </c>
      <c r="X322" s="358">
        <v>0</v>
      </c>
      <c r="Y322" s="359">
        <f>ROUND(IF(X356=0, 0, X322/X356),5)</f>
        <v>0</v>
      </c>
      <c r="Z322" s="358">
        <v>0</v>
      </c>
      <c r="AA322" s="358">
        <v>0</v>
      </c>
      <c r="AB322" s="358">
        <v>0</v>
      </c>
      <c r="AC322" s="379">
        <v>2</v>
      </c>
      <c r="AD322" s="377">
        <v>2136.29</v>
      </c>
      <c r="AE322" s="378">
        <f>ROUND(IF(AD356=0, 0, AD322/AD356),5)</f>
        <v>1.2999999999999999E-4</v>
      </c>
      <c r="AF322" s="377">
        <v>1068.1500000000001</v>
      </c>
      <c r="AG322" s="377">
        <v>2962.61</v>
      </c>
      <c r="AH322" s="377">
        <v>-826.32</v>
      </c>
      <c r="AI322" s="398">
        <v>2</v>
      </c>
      <c r="AJ322" s="396">
        <v>2149.0500000000002</v>
      </c>
      <c r="AK322" s="397">
        <f>ROUND(IF(AJ356=0, 0, AJ322/AJ356),5)</f>
        <v>1.1E-4</v>
      </c>
      <c r="AL322" s="396">
        <v>1074.53</v>
      </c>
      <c r="AM322" s="396">
        <v>2962.61</v>
      </c>
      <c r="AN322" s="396">
        <v>-813.56</v>
      </c>
      <c r="AO322" s="415">
        <v>6</v>
      </c>
      <c r="AP322" s="416">
        <v>6463.67</v>
      </c>
      <c r="AQ322" s="417">
        <f>ROUND(IF(AP356=0, 0, AP322/AP356),5)</f>
        <v>3.2000000000000003E-4</v>
      </c>
      <c r="AR322" s="416">
        <v>1077.28</v>
      </c>
      <c r="AS322" s="416">
        <v>7015.55</v>
      </c>
      <c r="AT322" s="416">
        <v>-551.88</v>
      </c>
      <c r="AU322" s="437">
        <v>0</v>
      </c>
      <c r="AV322" s="437">
        <v>0</v>
      </c>
      <c r="AW322" s="438">
        <f>ROUND(IF(AV356=0, 0, AV322/AV356),5)</f>
        <v>0</v>
      </c>
      <c r="AX322" s="437">
        <v>0</v>
      </c>
      <c r="AY322" s="437">
        <v>0</v>
      </c>
      <c r="AZ322" s="437">
        <v>0</v>
      </c>
      <c r="BA322" s="456">
        <v>0</v>
      </c>
      <c r="BB322" s="457">
        <v>0</v>
      </c>
      <c r="BC322" s="458">
        <f>ROUND(IF(BB356=0, 0, BB322/BB356),5)</f>
        <v>0</v>
      </c>
      <c r="BD322" s="457">
        <v>0</v>
      </c>
      <c r="BE322" s="457">
        <v>0</v>
      </c>
      <c r="BF322" s="457">
        <v>0</v>
      </c>
      <c r="BG322" s="478">
        <v>0</v>
      </c>
      <c r="BH322" s="478">
        <v>0</v>
      </c>
      <c r="BI322" s="479">
        <f>ROUND(IF(BH356=0, 0, BH322/BH356),5)</f>
        <v>0</v>
      </c>
      <c r="BJ322" s="478">
        <v>0</v>
      </c>
      <c r="BK322" s="478">
        <v>0</v>
      </c>
      <c r="BL322" s="478">
        <v>0</v>
      </c>
      <c r="BM322" s="6">
        <f t="shared" si="11"/>
        <v>10</v>
      </c>
      <c r="BN322" s="6">
        <f t="shared" si="11"/>
        <v>10749.01</v>
      </c>
      <c r="BO322" s="8">
        <f>ROUND(IF(BN356=0, 0, BN322/BN356),5)</f>
        <v>6.9999999999999994E-5</v>
      </c>
      <c r="BP322" s="6">
        <v>1074.9000000000001</v>
      </c>
      <c r="BQ322" s="6">
        <f t="shared" si="12"/>
        <v>12940.77</v>
      </c>
      <c r="BR322" s="6">
        <v>-2191.7600000000002</v>
      </c>
    </row>
    <row r="323" spans="1:70" x14ac:dyDescent="0.25">
      <c r="A323" s="2"/>
      <c r="B323" s="2"/>
      <c r="C323" s="2"/>
      <c r="D323" s="2" t="s">
        <v>572</v>
      </c>
      <c r="E323" s="298">
        <v>0</v>
      </c>
      <c r="F323" s="298">
        <v>0</v>
      </c>
      <c r="G323" s="299">
        <f>ROUND(IF(F356=0, 0, F323/F356),5)</f>
        <v>0</v>
      </c>
      <c r="H323" s="298">
        <v>0</v>
      </c>
      <c r="I323" s="298">
        <v>0</v>
      </c>
      <c r="J323" s="298">
        <v>0</v>
      </c>
      <c r="K323" s="317">
        <v>0</v>
      </c>
      <c r="L323" s="317">
        <v>0</v>
      </c>
      <c r="M323" s="318">
        <f>ROUND(IF(L356=0, 0, L323/L356),5)</f>
        <v>0</v>
      </c>
      <c r="N323" s="317">
        <v>0</v>
      </c>
      <c r="O323" s="317">
        <v>0</v>
      </c>
      <c r="P323" s="317">
        <v>0</v>
      </c>
      <c r="Q323" s="336">
        <v>0</v>
      </c>
      <c r="R323" s="337">
        <v>0</v>
      </c>
      <c r="S323" s="338">
        <f>ROUND(IF(R356=0, 0, R323/R356),5)</f>
        <v>0</v>
      </c>
      <c r="T323" s="337">
        <v>0</v>
      </c>
      <c r="U323" s="337">
        <v>0</v>
      </c>
      <c r="V323" s="337">
        <v>0</v>
      </c>
      <c r="W323" s="358">
        <v>0</v>
      </c>
      <c r="X323" s="358">
        <v>0</v>
      </c>
      <c r="Y323" s="359">
        <f>ROUND(IF(X356=0, 0, X323/X356),5)</f>
        <v>0</v>
      </c>
      <c r="Z323" s="358">
        <v>0</v>
      </c>
      <c r="AA323" s="358">
        <v>0</v>
      </c>
      <c r="AB323" s="358">
        <v>0</v>
      </c>
      <c r="AC323" s="377">
        <v>0</v>
      </c>
      <c r="AD323" s="377">
        <v>0</v>
      </c>
      <c r="AE323" s="378">
        <f>ROUND(IF(AD356=0, 0, AD323/AD356),5)</f>
        <v>0</v>
      </c>
      <c r="AF323" s="377">
        <v>0</v>
      </c>
      <c r="AG323" s="377">
        <v>0</v>
      </c>
      <c r="AH323" s="377">
        <v>0</v>
      </c>
      <c r="AI323" s="396">
        <v>0</v>
      </c>
      <c r="AJ323" s="396">
        <v>0</v>
      </c>
      <c r="AK323" s="397">
        <f>ROUND(IF(AJ356=0, 0, AJ323/AJ356),5)</f>
        <v>0</v>
      </c>
      <c r="AL323" s="396">
        <v>0</v>
      </c>
      <c r="AM323" s="396">
        <v>0</v>
      </c>
      <c r="AN323" s="396">
        <v>0</v>
      </c>
      <c r="AO323" s="415">
        <v>5</v>
      </c>
      <c r="AP323" s="416">
        <v>5360.29</v>
      </c>
      <c r="AQ323" s="417">
        <f>ROUND(IF(AP356=0, 0, AP323/AP356),5)</f>
        <v>2.7E-4</v>
      </c>
      <c r="AR323" s="416">
        <v>1072.06</v>
      </c>
      <c r="AS323" s="416">
        <v>4550.55</v>
      </c>
      <c r="AT323" s="416">
        <v>809.74</v>
      </c>
      <c r="AU323" s="439">
        <v>6</v>
      </c>
      <c r="AV323" s="437">
        <v>6386.99</v>
      </c>
      <c r="AW323" s="438">
        <f>ROUND(IF(AV356=0, 0, AV323/AV356),5)</f>
        <v>3.5E-4</v>
      </c>
      <c r="AX323" s="437">
        <v>1064.5</v>
      </c>
      <c r="AY323" s="437">
        <v>5460.66</v>
      </c>
      <c r="AZ323" s="437">
        <v>926.33</v>
      </c>
      <c r="BA323" s="456">
        <v>0</v>
      </c>
      <c r="BB323" s="457">
        <v>0</v>
      </c>
      <c r="BC323" s="458">
        <f>ROUND(IF(BB356=0, 0, BB323/BB356),5)</f>
        <v>0</v>
      </c>
      <c r="BD323" s="457">
        <v>0</v>
      </c>
      <c r="BE323" s="457">
        <v>0</v>
      </c>
      <c r="BF323" s="457">
        <v>0</v>
      </c>
      <c r="BG323" s="478">
        <v>0</v>
      </c>
      <c r="BH323" s="478">
        <v>0</v>
      </c>
      <c r="BI323" s="479">
        <f>ROUND(IF(BH356=0, 0, BH323/BH356),5)</f>
        <v>0</v>
      </c>
      <c r="BJ323" s="478">
        <v>0</v>
      </c>
      <c r="BK323" s="478">
        <v>0</v>
      </c>
      <c r="BL323" s="478">
        <v>0</v>
      </c>
      <c r="BM323" s="6">
        <f t="shared" si="11"/>
        <v>11</v>
      </c>
      <c r="BN323" s="6">
        <f t="shared" si="11"/>
        <v>11747.28</v>
      </c>
      <c r="BO323" s="8">
        <f>ROUND(IF(BN356=0, 0, BN323/BN356),5)</f>
        <v>6.9999999999999994E-5</v>
      </c>
      <c r="BP323" s="6">
        <v>1067.93</v>
      </c>
      <c r="BQ323" s="6">
        <f t="shared" si="12"/>
        <v>10011.209999999999</v>
      </c>
      <c r="BR323" s="6">
        <v>1736.07</v>
      </c>
    </row>
    <row r="324" spans="1:70" x14ac:dyDescent="0.25">
      <c r="A324" s="2"/>
      <c r="B324" s="2"/>
      <c r="C324" s="2"/>
      <c r="D324" s="2" t="s">
        <v>573</v>
      </c>
      <c r="E324" s="298">
        <v>0</v>
      </c>
      <c r="F324" s="298">
        <v>0</v>
      </c>
      <c r="G324" s="299">
        <f>ROUND(IF(F356=0, 0, F324/F356),5)</f>
        <v>0</v>
      </c>
      <c r="H324" s="298">
        <v>0</v>
      </c>
      <c r="I324" s="298">
        <v>0</v>
      </c>
      <c r="J324" s="298">
        <v>0</v>
      </c>
      <c r="K324" s="317">
        <v>0</v>
      </c>
      <c r="L324" s="317">
        <v>0</v>
      </c>
      <c r="M324" s="318">
        <f>ROUND(IF(L356=0, 0, L324/L356),5)</f>
        <v>0</v>
      </c>
      <c r="N324" s="317">
        <v>0</v>
      </c>
      <c r="O324" s="317">
        <v>0</v>
      </c>
      <c r="P324" s="317">
        <v>0</v>
      </c>
      <c r="Q324" s="336">
        <v>0</v>
      </c>
      <c r="R324" s="337">
        <v>0</v>
      </c>
      <c r="S324" s="338">
        <f>ROUND(IF(R356=0, 0, R324/R356),5)</f>
        <v>0</v>
      </c>
      <c r="T324" s="337">
        <v>0</v>
      </c>
      <c r="U324" s="337">
        <v>0</v>
      </c>
      <c r="V324" s="337">
        <v>0</v>
      </c>
      <c r="W324" s="358">
        <v>0</v>
      </c>
      <c r="X324" s="358">
        <v>0</v>
      </c>
      <c r="Y324" s="359">
        <f>ROUND(IF(X356=0, 0, X324/X356),5)</f>
        <v>0</v>
      </c>
      <c r="Z324" s="358">
        <v>0</v>
      </c>
      <c r="AA324" s="358">
        <v>0</v>
      </c>
      <c r="AB324" s="358">
        <v>0</v>
      </c>
      <c r="AC324" s="377">
        <v>0</v>
      </c>
      <c r="AD324" s="377">
        <v>0</v>
      </c>
      <c r="AE324" s="378">
        <f>ROUND(IF(AD356=0, 0, AD324/AD356),5)</f>
        <v>0</v>
      </c>
      <c r="AF324" s="377">
        <v>0</v>
      </c>
      <c r="AG324" s="377">
        <v>0</v>
      </c>
      <c r="AH324" s="377">
        <v>0</v>
      </c>
      <c r="AI324" s="396">
        <v>0</v>
      </c>
      <c r="AJ324" s="396">
        <v>0</v>
      </c>
      <c r="AK324" s="397">
        <f>ROUND(IF(AJ356=0, 0, AJ324/AJ356),5)</f>
        <v>0</v>
      </c>
      <c r="AL324" s="396">
        <v>0</v>
      </c>
      <c r="AM324" s="396">
        <v>0</v>
      </c>
      <c r="AN324" s="396">
        <v>0</v>
      </c>
      <c r="AO324" s="415">
        <v>2</v>
      </c>
      <c r="AP324" s="416">
        <v>1131.54</v>
      </c>
      <c r="AQ324" s="417">
        <f>ROUND(IF(AP356=0, 0, AP324/AP356),5)</f>
        <v>6.0000000000000002E-5</v>
      </c>
      <c r="AR324" s="416">
        <v>565.77</v>
      </c>
      <c r="AS324" s="416">
        <v>0</v>
      </c>
      <c r="AT324" s="416">
        <v>1131.54</v>
      </c>
      <c r="AU324" s="439">
        <v>6</v>
      </c>
      <c r="AV324" s="437">
        <v>3214.72</v>
      </c>
      <c r="AW324" s="438">
        <f>ROUND(IF(AV356=0, 0, AV324/AV356),5)</f>
        <v>1.8000000000000001E-4</v>
      </c>
      <c r="AX324" s="437">
        <v>535.79</v>
      </c>
      <c r="AY324" s="437">
        <v>0</v>
      </c>
      <c r="AZ324" s="437">
        <v>3214.72</v>
      </c>
      <c r="BA324" s="456">
        <v>4</v>
      </c>
      <c r="BB324" s="457">
        <v>2254.34</v>
      </c>
      <c r="BC324" s="458">
        <f>ROUND(IF(BB356=0, 0, BB324/BB356),5)</f>
        <v>1.6000000000000001E-4</v>
      </c>
      <c r="BD324" s="457">
        <v>563.59</v>
      </c>
      <c r="BE324" s="457">
        <v>0</v>
      </c>
      <c r="BF324" s="457">
        <v>2254.34</v>
      </c>
      <c r="BG324" s="478">
        <v>0</v>
      </c>
      <c r="BH324" s="478">
        <v>0</v>
      </c>
      <c r="BI324" s="479">
        <f>ROUND(IF(BH356=0, 0, BH324/BH356),5)</f>
        <v>0</v>
      </c>
      <c r="BJ324" s="478">
        <v>0</v>
      </c>
      <c r="BK324" s="478">
        <v>0</v>
      </c>
      <c r="BL324" s="478">
        <v>0</v>
      </c>
      <c r="BM324" s="6">
        <f t="shared" si="11"/>
        <v>12</v>
      </c>
      <c r="BN324" s="6">
        <f t="shared" si="11"/>
        <v>6600.6</v>
      </c>
      <c r="BO324" s="8">
        <f>ROUND(IF(BN356=0, 0, BN324/BN356),5)</f>
        <v>4.0000000000000003E-5</v>
      </c>
      <c r="BP324" s="6">
        <v>550.04999999999995</v>
      </c>
      <c r="BQ324" s="6">
        <f t="shared" si="12"/>
        <v>0</v>
      </c>
      <c r="BR324" s="6">
        <v>6600.6</v>
      </c>
    </row>
    <row r="325" spans="1:70" x14ac:dyDescent="0.25">
      <c r="A325" s="2"/>
      <c r="B325" s="2"/>
      <c r="C325" s="2"/>
      <c r="D325" s="2" t="s">
        <v>268</v>
      </c>
      <c r="E325" s="300">
        <v>11</v>
      </c>
      <c r="F325" s="298">
        <v>8890.91</v>
      </c>
      <c r="G325" s="299">
        <f>ROUND(IF(F356=0, 0, F325/F356),5)</f>
        <v>5.1999999999999995E-4</v>
      </c>
      <c r="H325" s="298">
        <v>808.26</v>
      </c>
      <c r="I325" s="298">
        <v>1555.85</v>
      </c>
      <c r="J325" s="298">
        <v>7335.06</v>
      </c>
      <c r="K325" s="317">
        <v>0</v>
      </c>
      <c r="L325" s="317">
        <v>0</v>
      </c>
      <c r="M325" s="318">
        <f>ROUND(IF(L356=0, 0, L325/L356),5)</f>
        <v>0</v>
      </c>
      <c r="N325" s="317">
        <v>0</v>
      </c>
      <c r="O325" s="317">
        <v>0</v>
      </c>
      <c r="P325" s="317">
        <v>0</v>
      </c>
      <c r="Q325" s="336">
        <v>4</v>
      </c>
      <c r="R325" s="337">
        <v>3257.39</v>
      </c>
      <c r="S325" s="338">
        <f>ROUND(IF(R356=0, 0, R325/R356),5)</f>
        <v>1.6000000000000001E-4</v>
      </c>
      <c r="T325" s="337">
        <v>814.35</v>
      </c>
      <c r="U325" s="337">
        <v>760</v>
      </c>
      <c r="V325" s="337">
        <v>2497.39</v>
      </c>
      <c r="W325" s="360">
        <v>13</v>
      </c>
      <c r="X325" s="358">
        <v>10557.38</v>
      </c>
      <c r="Y325" s="359">
        <f>ROUND(IF(X356=0, 0, X325/X356),5)</f>
        <v>5.9999999999999995E-4</v>
      </c>
      <c r="Z325" s="358">
        <v>812.11</v>
      </c>
      <c r="AA325" s="358">
        <v>2289.42</v>
      </c>
      <c r="AB325" s="358">
        <v>8267.9599999999991</v>
      </c>
      <c r="AC325" s="377">
        <v>0</v>
      </c>
      <c r="AD325" s="377">
        <v>0</v>
      </c>
      <c r="AE325" s="378">
        <f>ROUND(IF(AD356=0, 0, AD325/AD356),5)</f>
        <v>0</v>
      </c>
      <c r="AF325" s="377">
        <v>0</v>
      </c>
      <c r="AG325" s="377">
        <v>0</v>
      </c>
      <c r="AH325" s="377">
        <v>0</v>
      </c>
      <c r="AI325" s="398">
        <v>8</v>
      </c>
      <c r="AJ325" s="396">
        <v>6505.49</v>
      </c>
      <c r="AK325" s="397">
        <f>ROUND(IF(AJ356=0, 0, AJ325/AJ356),5)</f>
        <v>3.5E-4</v>
      </c>
      <c r="AL325" s="396">
        <v>813.19</v>
      </c>
      <c r="AM325" s="396">
        <v>1575.58</v>
      </c>
      <c r="AN325" s="396">
        <v>4929.91</v>
      </c>
      <c r="AO325" s="415">
        <v>6</v>
      </c>
      <c r="AP325" s="416">
        <v>5915.52</v>
      </c>
      <c r="AQ325" s="417">
        <f>ROUND(IF(AP356=0, 0, AP325/AP356),5)</f>
        <v>2.9E-4</v>
      </c>
      <c r="AR325" s="416">
        <v>985.92</v>
      </c>
      <c r="AS325" s="416">
        <v>1173.9100000000001</v>
      </c>
      <c r="AT325" s="416">
        <v>4741.6099999999997</v>
      </c>
      <c r="AU325" s="439">
        <v>1</v>
      </c>
      <c r="AV325" s="437">
        <v>815.23</v>
      </c>
      <c r="AW325" s="438">
        <f>ROUND(IF(AV356=0, 0, AV325/AV356),5)</f>
        <v>5.0000000000000002E-5</v>
      </c>
      <c r="AX325" s="437">
        <v>815.23</v>
      </c>
      <c r="AY325" s="437">
        <v>195.65</v>
      </c>
      <c r="AZ325" s="437">
        <v>619.58000000000004</v>
      </c>
      <c r="BA325" s="456">
        <v>13</v>
      </c>
      <c r="BB325" s="457">
        <v>10634.14</v>
      </c>
      <c r="BC325" s="458">
        <f>ROUND(IF(BB356=0, 0, BB325/BB356),5)</f>
        <v>7.5000000000000002E-4</v>
      </c>
      <c r="BD325" s="457">
        <v>818.01</v>
      </c>
      <c r="BE325" s="457">
        <v>2560.6799999999998</v>
      </c>
      <c r="BF325" s="457">
        <v>8073.46</v>
      </c>
      <c r="BG325" s="480">
        <v>5</v>
      </c>
      <c r="BH325" s="478">
        <v>4114.6000000000004</v>
      </c>
      <c r="BI325" s="479">
        <f>ROUND(IF(BH356=0, 0, BH325/BH356),5)</f>
        <v>4.4000000000000002E-4</v>
      </c>
      <c r="BJ325" s="478">
        <v>822.92</v>
      </c>
      <c r="BK325" s="478">
        <v>984.88</v>
      </c>
      <c r="BL325" s="478">
        <v>3129.72</v>
      </c>
      <c r="BM325" s="6">
        <f t="shared" si="11"/>
        <v>61</v>
      </c>
      <c r="BN325" s="6">
        <f t="shared" si="11"/>
        <v>50690.66</v>
      </c>
      <c r="BO325" s="8">
        <f>ROUND(IF(BN356=0, 0, BN325/BN356),5)</f>
        <v>3.1E-4</v>
      </c>
      <c r="BP325" s="6">
        <v>830.99</v>
      </c>
      <c r="BQ325" s="6">
        <f t="shared" si="12"/>
        <v>11095.97</v>
      </c>
      <c r="BR325" s="6">
        <v>39594.69</v>
      </c>
    </row>
    <row r="326" spans="1:70" x14ac:dyDescent="0.25">
      <c r="A326" s="2"/>
      <c r="B326" s="2"/>
      <c r="C326" s="2"/>
      <c r="D326" s="2" t="s">
        <v>269</v>
      </c>
      <c r="E326" s="300">
        <v>7</v>
      </c>
      <c r="F326" s="298">
        <v>7387.04</v>
      </c>
      <c r="G326" s="299">
        <f>ROUND(IF(F356=0, 0, F326/F356),5)</f>
        <v>4.2999999999999999E-4</v>
      </c>
      <c r="H326" s="298">
        <v>1055.29</v>
      </c>
      <c r="I326" s="298">
        <v>1964.52</v>
      </c>
      <c r="J326" s="298">
        <v>5422.52</v>
      </c>
      <c r="K326" s="317">
        <v>0</v>
      </c>
      <c r="L326" s="317">
        <v>0</v>
      </c>
      <c r="M326" s="318">
        <f>ROUND(IF(L356=0, 0, L326/L356),5)</f>
        <v>0</v>
      </c>
      <c r="N326" s="317">
        <v>0</v>
      </c>
      <c r="O326" s="317">
        <v>0</v>
      </c>
      <c r="P326" s="317">
        <v>0</v>
      </c>
      <c r="Q326" s="336">
        <v>2</v>
      </c>
      <c r="R326" s="337">
        <v>2129.38</v>
      </c>
      <c r="S326" s="338">
        <f>ROUND(IF(R356=0, 0, R326/R356),5)</f>
        <v>1E-4</v>
      </c>
      <c r="T326" s="337">
        <v>1064.69</v>
      </c>
      <c r="U326" s="337">
        <v>554.84</v>
      </c>
      <c r="V326" s="337">
        <v>1574.54</v>
      </c>
      <c r="W326" s="360">
        <v>6</v>
      </c>
      <c r="X326" s="358">
        <v>6349.1</v>
      </c>
      <c r="Y326" s="359">
        <f>ROUND(IF(X356=0, 0, X326/X356),5)</f>
        <v>3.6000000000000002E-4</v>
      </c>
      <c r="Z326" s="358">
        <v>1058.18</v>
      </c>
      <c r="AA326" s="358">
        <v>1664.52</v>
      </c>
      <c r="AB326" s="358">
        <v>4684.58</v>
      </c>
      <c r="AC326" s="379">
        <v>1</v>
      </c>
      <c r="AD326" s="377">
        <v>1065.6300000000001</v>
      </c>
      <c r="AE326" s="378">
        <f>ROUND(IF(AD356=0, 0, AD326/AD356),5)</f>
        <v>6.9999999999999994E-5</v>
      </c>
      <c r="AF326" s="377">
        <v>1065.6300000000001</v>
      </c>
      <c r="AG326" s="377">
        <v>277.42</v>
      </c>
      <c r="AH326" s="377">
        <v>788.21</v>
      </c>
      <c r="AI326" s="398">
        <v>4</v>
      </c>
      <c r="AJ326" s="396">
        <v>4264.9799999999996</v>
      </c>
      <c r="AK326" s="397">
        <f>ROUND(IF(AJ356=0, 0, AJ326/AJ356),5)</f>
        <v>2.3000000000000001E-4</v>
      </c>
      <c r="AL326" s="396">
        <v>1066.25</v>
      </c>
      <c r="AM326" s="396">
        <v>1109.68</v>
      </c>
      <c r="AN326" s="396">
        <v>3155.3</v>
      </c>
      <c r="AO326" s="415">
        <v>11</v>
      </c>
      <c r="AP326" s="416">
        <v>11072.59</v>
      </c>
      <c r="AQ326" s="417">
        <f>ROUND(IF(AP356=0, 0, AP326/AP356),5)</f>
        <v>5.5000000000000003E-4</v>
      </c>
      <c r="AR326" s="416">
        <v>1006.6</v>
      </c>
      <c r="AS326" s="416">
        <v>3051.62</v>
      </c>
      <c r="AT326" s="416">
        <v>8020.97</v>
      </c>
      <c r="AU326" s="439">
        <v>19</v>
      </c>
      <c r="AV326" s="437">
        <v>21745.27</v>
      </c>
      <c r="AW326" s="438">
        <f>ROUND(IF(AV356=0, 0, AV326/AV356),5)</f>
        <v>1.2099999999999999E-3</v>
      </c>
      <c r="AX326" s="437">
        <v>1144.49</v>
      </c>
      <c r="AY326" s="437">
        <v>5270.95</v>
      </c>
      <c r="AZ326" s="437">
        <v>16474.32</v>
      </c>
      <c r="BA326" s="456">
        <v>6</v>
      </c>
      <c r="BB326" s="457">
        <v>6423.28</v>
      </c>
      <c r="BC326" s="458">
        <f>ROUND(IF(BB356=0, 0, BB326/BB356),5)</f>
        <v>4.6000000000000001E-4</v>
      </c>
      <c r="BD326" s="457">
        <v>1070.55</v>
      </c>
      <c r="BE326" s="457">
        <v>1664.52</v>
      </c>
      <c r="BF326" s="457">
        <v>4758.76</v>
      </c>
      <c r="BG326" s="478">
        <v>0</v>
      </c>
      <c r="BH326" s="478">
        <v>0</v>
      </c>
      <c r="BI326" s="479">
        <f>ROUND(IF(BH356=0, 0, BH326/BH356),5)</f>
        <v>0</v>
      </c>
      <c r="BJ326" s="478">
        <v>0</v>
      </c>
      <c r="BK326" s="478">
        <v>0</v>
      </c>
      <c r="BL326" s="478">
        <v>0</v>
      </c>
      <c r="BM326" s="6">
        <f t="shared" si="11"/>
        <v>56</v>
      </c>
      <c r="BN326" s="6">
        <f t="shared" si="11"/>
        <v>60437.27</v>
      </c>
      <c r="BO326" s="8">
        <f>ROUND(IF(BN356=0, 0, BN326/BN356),5)</f>
        <v>3.6999999999999999E-4</v>
      </c>
      <c r="BP326" s="6">
        <v>1079.24</v>
      </c>
      <c r="BQ326" s="6">
        <f t="shared" si="12"/>
        <v>15558.07</v>
      </c>
      <c r="BR326" s="6">
        <v>44879.199999999997</v>
      </c>
    </row>
    <row r="327" spans="1:70" x14ac:dyDescent="0.25">
      <c r="A327" s="2"/>
      <c r="B327" s="2"/>
      <c r="C327" s="2"/>
      <c r="D327" s="2" t="s">
        <v>270</v>
      </c>
      <c r="E327" s="300">
        <v>12</v>
      </c>
      <c r="F327" s="298">
        <v>1576.37</v>
      </c>
      <c r="G327" s="299">
        <f>ROUND(IF(F356=0, 0, F327/F356),5)</f>
        <v>9.0000000000000006E-5</v>
      </c>
      <c r="H327" s="298">
        <v>131.36000000000001</v>
      </c>
      <c r="I327" s="298">
        <v>0</v>
      </c>
      <c r="J327" s="298">
        <v>1576.37</v>
      </c>
      <c r="K327" s="317">
        <v>0</v>
      </c>
      <c r="L327" s="317">
        <v>0</v>
      </c>
      <c r="M327" s="318">
        <f>ROUND(IF(L356=0, 0, L327/L356),5)</f>
        <v>0</v>
      </c>
      <c r="N327" s="317">
        <v>0</v>
      </c>
      <c r="O327" s="317">
        <v>0</v>
      </c>
      <c r="P327" s="317">
        <v>0</v>
      </c>
      <c r="Q327" s="336">
        <v>0</v>
      </c>
      <c r="R327" s="337">
        <v>0</v>
      </c>
      <c r="S327" s="338">
        <f>ROUND(IF(R356=0, 0, R327/R356),5)</f>
        <v>0</v>
      </c>
      <c r="T327" s="337">
        <v>0</v>
      </c>
      <c r="U327" s="337">
        <v>0</v>
      </c>
      <c r="V327" s="337">
        <v>0</v>
      </c>
      <c r="W327" s="358">
        <v>0</v>
      </c>
      <c r="X327" s="358">
        <v>0</v>
      </c>
      <c r="Y327" s="359">
        <f>ROUND(IF(X356=0, 0, X327/X356),5)</f>
        <v>0</v>
      </c>
      <c r="Z327" s="358">
        <v>0</v>
      </c>
      <c r="AA327" s="358">
        <v>0</v>
      </c>
      <c r="AB327" s="358">
        <v>0</v>
      </c>
      <c r="AC327" s="377">
        <v>0</v>
      </c>
      <c r="AD327" s="377">
        <v>0</v>
      </c>
      <c r="AE327" s="378">
        <f>ROUND(IF(AD356=0, 0, AD327/AD356),5)</f>
        <v>0</v>
      </c>
      <c r="AF327" s="377">
        <v>0</v>
      </c>
      <c r="AG327" s="377">
        <v>0</v>
      </c>
      <c r="AH327" s="377">
        <v>0</v>
      </c>
      <c r="AI327" s="396">
        <v>0</v>
      </c>
      <c r="AJ327" s="396">
        <v>0</v>
      </c>
      <c r="AK327" s="397">
        <f>ROUND(IF(AJ356=0, 0, AJ327/AJ356),5)</f>
        <v>0</v>
      </c>
      <c r="AL327" s="396">
        <v>0</v>
      </c>
      <c r="AM327" s="396">
        <v>0</v>
      </c>
      <c r="AN327" s="396">
        <v>0</v>
      </c>
      <c r="AO327" s="415">
        <v>0</v>
      </c>
      <c r="AP327" s="416">
        <v>0</v>
      </c>
      <c r="AQ327" s="417">
        <f>ROUND(IF(AP356=0, 0, AP327/AP356),5)</f>
        <v>0</v>
      </c>
      <c r="AR327" s="416">
        <v>0</v>
      </c>
      <c r="AS327" s="416">
        <v>0</v>
      </c>
      <c r="AT327" s="416">
        <v>0</v>
      </c>
      <c r="AU327" s="437">
        <v>0</v>
      </c>
      <c r="AV327" s="437">
        <v>0</v>
      </c>
      <c r="AW327" s="438">
        <f>ROUND(IF(AV356=0, 0, AV327/AV356),5)</f>
        <v>0</v>
      </c>
      <c r="AX327" s="437">
        <v>0</v>
      </c>
      <c r="AY327" s="437">
        <v>0</v>
      </c>
      <c r="AZ327" s="437">
        <v>0</v>
      </c>
      <c r="BA327" s="456">
        <v>0</v>
      </c>
      <c r="BB327" s="457">
        <v>0</v>
      </c>
      <c r="BC327" s="458">
        <f>ROUND(IF(BB356=0, 0, BB327/BB356),5)</f>
        <v>0</v>
      </c>
      <c r="BD327" s="457">
        <v>0</v>
      </c>
      <c r="BE327" s="457">
        <v>0</v>
      </c>
      <c r="BF327" s="457">
        <v>0</v>
      </c>
      <c r="BG327" s="478">
        <v>0</v>
      </c>
      <c r="BH327" s="478">
        <v>0</v>
      </c>
      <c r="BI327" s="479">
        <f>ROUND(IF(BH356=0, 0, BH327/BH356),5)</f>
        <v>0</v>
      </c>
      <c r="BJ327" s="478">
        <v>0</v>
      </c>
      <c r="BK327" s="478">
        <v>0</v>
      </c>
      <c r="BL327" s="478">
        <v>0</v>
      </c>
      <c r="BM327" s="6">
        <f t="shared" si="11"/>
        <v>12</v>
      </c>
      <c r="BN327" s="6">
        <f t="shared" si="11"/>
        <v>1576.37</v>
      </c>
      <c r="BO327" s="8">
        <f>ROUND(IF(BN356=0, 0, BN327/BN356),5)</f>
        <v>1.0000000000000001E-5</v>
      </c>
      <c r="BP327" s="6">
        <v>131.36000000000001</v>
      </c>
      <c r="BQ327" s="6">
        <f t="shared" si="12"/>
        <v>0</v>
      </c>
      <c r="BR327" s="6">
        <v>1576.37</v>
      </c>
    </row>
    <row r="328" spans="1:70" x14ac:dyDescent="0.25">
      <c r="A328" s="2"/>
      <c r="B328" s="2"/>
      <c r="C328" s="2"/>
      <c r="D328" s="2" t="s">
        <v>574</v>
      </c>
      <c r="E328" s="298">
        <v>0</v>
      </c>
      <c r="F328" s="298">
        <v>0</v>
      </c>
      <c r="G328" s="299">
        <f>ROUND(IF(F356=0, 0, F328/F356),5)</f>
        <v>0</v>
      </c>
      <c r="H328" s="298">
        <v>0</v>
      </c>
      <c r="I328" s="298">
        <v>0</v>
      </c>
      <c r="J328" s="298">
        <v>0</v>
      </c>
      <c r="K328" s="317">
        <v>0</v>
      </c>
      <c r="L328" s="317">
        <v>0</v>
      </c>
      <c r="M328" s="318">
        <f>ROUND(IF(L356=0, 0, L328/L356),5)</f>
        <v>0</v>
      </c>
      <c r="N328" s="317">
        <v>0</v>
      </c>
      <c r="O328" s="317">
        <v>0</v>
      </c>
      <c r="P328" s="317">
        <v>0</v>
      </c>
      <c r="Q328" s="336">
        <v>0</v>
      </c>
      <c r="R328" s="337">
        <v>0</v>
      </c>
      <c r="S328" s="338">
        <f>ROUND(IF(R356=0, 0, R328/R356),5)</f>
        <v>0</v>
      </c>
      <c r="T328" s="337">
        <v>0</v>
      </c>
      <c r="U328" s="337">
        <v>0</v>
      </c>
      <c r="V328" s="337">
        <v>0</v>
      </c>
      <c r="W328" s="358">
        <v>0</v>
      </c>
      <c r="X328" s="358">
        <v>0</v>
      </c>
      <c r="Y328" s="359">
        <f>ROUND(IF(X356=0, 0, X328/X356),5)</f>
        <v>0</v>
      </c>
      <c r="Z328" s="358">
        <v>0</v>
      </c>
      <c r="AA328" s="358">
        <v>0</v>
      </c>
      <c r="AB328" s="358">
        <v>0</v>
      </c>
      <c r="AC328" s="377">
        <v>0</v>
      </c>
      <c r="AD328" s="377">
        <v>0</v>
      </c>
      <c r="AE328" s="378">
        <f>ROUND(IF(AD356=0, 0, AD328/AD356),5)</f>
        <v>0</v>
      </c>
      <c r="AF328" s="377">
        <v>0</v>
      </c>
      <c r="AG328" s="377">
        <v>0</v>
      </c>
      <c r="AH328" s="377">
        <v>0</v>
      </c>
      <c r="AI328" s="396">
        <v>0</v>
      </c>
      <c r="AJ328" s="396">
        <v>0</v>
      </c>
      <c r="AK328" s="397">
        <f>ROUND(IF(AJ356=0, 0, AJ328/AJ356),5)</f>
        <v>0</v>
      </c>
      <c r="AL328" s="396">
        <v>0</v>
      </c>
      <c r="AM328" s="396">
        <v>0</v>
      </c>
      <c r="AN328" s="396">
        <v>0</v>
      </c>
      <c r="AO328" s="415">
        <v>0</v>
      </c>
      <c r="AP328" s="416">
        <v>0</v>
      </c>
      <c r="AQ328" s="417">
        <f>ROUND(IF(AP356=0, 0, AP328/AP356),5)</f>
        <v>0</v>
      </c>
      <c r="AR328" s="416">
        <v>0</v>
      </c>
      <c r="AS328" s="416">
        <v>0</v>
      </c>
      <c r="AT328" s="416">
        <v>0</v>
      </c>
      <c r="AU328" s="439">
        <v>5</v>
      </c>
      <c r="AV328" s="437">
        <v>1288.26</v>
      </c>
      <c r="AW328" s="438">
        <f>ROUND(IF(AV356=0, 0, AV328/AV356),5)</f>
        <v>6.9999999999999994E-5</v>
      </c>
      <c r="AX328" s="437">
        <v>257.64999999999998</v>
      </c>
      <c r="AY328" s="437">
        <v>488.48</v>
      </c>
      <c r="AZ328" s="437">
        <v>799.78</v>
      </c>
      <c r="BA328" s="456">
        <v>20</v>
      </c>
      <c r="BB328" s="457">
        <v>5174.05</v>
      </c>
      <c r="BC328" s="458">
        <f>ROUND(IF(BB356=0, 0, BB328/BB356),5)</f>
        <v>3.6999999999999999E-4</v>
      </c>
      <c r="BD328" s="457">
        <v>258.7</v>
      </c>
      <c r="BE328" s="457">
        <v>1953.91</v>
      </c>
      <c r="BF328" s="457">
        <v>3220.14</v>
      </c>
      <c r="BG328" s="478">
        <v>0</v>
      </c>
      <c r="BH328" s="478">
        <v>0</v>
      </c>
      <c r="BI328" s="479">
        <f>ROUND(IF(BH356=0, 0, BH328/BH356),5)</f>
        <v>0</v>
      </c>
      <c r="BJ328" s="478">
        <v>0</v>
      </c>
      <c r="BK328" s="478">
        <v>0</v>
      </c>
      <c r="BL328" s="478">
        <v>0</v>
      </c>
      <c r="BM328" s="6">
        <f t="shared" si="11"/>
        <v>25</v>
      </c>
      <c r="BN328" s="6">
        <f t="shared" si="11"/>
        <v>6462.31</v>
      </c>
      <c r="BO328" s="8">
        <f>ROUND(IF(BN356=0, 0, BN328/BN356),5)</f>
        <v>4.0000000000000003E-5</v>
      </c>
      <c r="BP328" s="6">
        <v>258.49</v>
      </c>
      <c r="BQ328" s="6">
        <f t="shared" si="12"/>
        <v>2442.39</v>
      </c>
      <c r="BR328" s="6">
        <v>4019.92</v>
      </c>
    </row>
    <row r="329" spans="1:70" x14ac:dyDescent="0.25">
      <c r="A329" s="2"/>
      <c r="B329" s="2"/>
      <c r="C329" s="2"/>
      <c r="D329" s="2" t="s">
        <v>575</v>
      </c>
      <c r="E329" s="298">
        <v>0</v>
      </c>
      <c r="F329" s="298">
        <v>0</v>
      </c>
      <c r="G329" s="299">
        <f>ROUND(IF(F356=0, 0, F329/F356),5)</f>
        <v>0</v>
      </c>
      <c r="H329" s="298">
        <v>0</v>
      </c>
      <c r="I329" s="298">
        <v>0</v>
      </c>
      <c r="J329" s="298">
        <v>0</v>
      </c>
      <c r="K329" s="317">
        <v>0</v>
      </c>
      <c r="L329" s="317">
        <v>0</v>
      </c>
      <c r="M329" s="318">
        <f>ROUND(IF(L356=0, 0, L329/L356),5)</f>
        <v>0</v>
      </c>
      <c r="N329" s="317">
        <v>0</v>
      </c>
      <c r="O329" s="317">
        <v>0</v>
      </c>
      <c r="P329" s="317">
        <v>0</v>
      </c>
      <c r="Q329" s="336">
        <v>0</v>
      </c>
      <c r="R329" s="337">
        <v>0</v>
      </c>
      <c r="S329" s="338">
        <f>ROUND(IF(R356=0, 0, R329/R356),5)</f>
        <v>0</v>
      </c>
      <c r="T329" s="337">
        <v>0</v>
      </c>
      <c r="U329" s="337">
        <v>0</v>
      </c>
      <c r="V329" s="337">
        <v>0</v>
      </c>
      <c r="W329" s="358">
        <v>0</v>
      </c>
      <c r="X329" s="358">
        <v>0</v>
      </c>
      <c r="Y329" s="359">
        <f>ROUND(IF(X356=0, 0, X329/X356),5)</f>
        <v>0</v>
      </c>
      <c r="Z329" s="358">
        <v>0</v>
      </c>
      <c r="AA329" s="358">
        <v>0</v>
      </c>
      <c r="AB329" s="358">
        <v>0</v>
      </c>
      <c r="AC329" s="377">
        <v>0</v>
      </c>
      <c r="AD329" s="377">
        <v>0</v>
      </c>
      <c r="AE329" s="378">
        <f>ROUND(IF(AD356=0, 0, AD329/AD356),5)</f>
        <v>0</v>
      </c>
      <c r="AF329" s="377">
        <v>0</v>
      </c>
      <c r="AG329" s="377">
        <v>0</v>
      </c>
      <c r="AH329" s="377">
        <v>0</v>
      </c>
      <c r="AI329" s="396">
        <v>0</v>
      </c>
      <c r="AJ329" s="396">
        <v>0</v>
      </c>
      <c r="AK329" s="397">
        <f>ROUND(IF(AJ356=0, 0, AJ329/AJ356),5)</f>
        <v>0</v>
      </c>
      <c r="AL329" s="396">
        <v>0</v>
      </c>
      <c r="AM329" s="396">
        <v>0</v>
      </c>
      <c r="AN329" s="396">
        <v>0</v>
      </c>
      <c r="AO329" s="415">
        <v>0</v>
      </c>
      <c r="AP329" s="416">
        <v>0</v>
      </c>
      <c r="AQ329" s="417">
        <f>ROUND(IF(AP356=0, 0, AP329/AP356),5)</f>
        <v>0</v>
      </c>
      <c r="AR329" s="416">
        <v>0</v>
      </c>
      <c r="AS329" s="416">
        <v>0</v>
      </c>
      <c r="AT329" s="416">
        <v>0</v>
      </c>
      <c r="AU329" s="439">
        <v>10</v>
      </c>
      <c r="AV329" s="437">
        <v>2578.4499999999998</v>
      </c>
      <c r="AW329" s="438">
        <f>ROUND(IF(AV356=0, 0, AV329/AV356),5)</f>
        <v>1.3999999999999999E-4</v>
      </c>
      <c r="AX329" s="437">
        <v>257.85000000000002</v>
      </c>
      <c r="AY329" s="437">
        <v>536.89</v>
      </c>
      <c r="AZ329" s="437">
        <v>2041.56</v>
      </c>
      <c r="BA329" s="456">
        <v>0</v>
      </c>
      <c r="BB329" s="457">
        <v>0</v>
      </c>
      <c r="BC329" s="458">
        <f>ROUND(IF(BB356=0, 0, BB329/BB356),5)</f>
        <v>0</v>
      </c>
      <c r="BD329" s="457">
        <v>0</v>
      </c>
      <c r="BE329" s="457">
        <v>0</v>
      </c>
      <c r="BF329" s="457">
        <v>0</v>
      </c>
      <c r="BG329" s="478">
        <v>0</v>
      </c>
      <c r="BH329" s="478">
        <v>0</v>
      </c>
      <c r="BI329" s="479">
        <f>ROUND(IF(BH356=0, 0, BH329/BH356),5)</f>
        <v>0</v>
      </c>
      <c r="BJ329" s="478">
        <v>0</v>
      </c>
      <c r="BK329" s="478">
        <v>0</v>
      </c>
      <c r="BL329" s="478">
        <v>0</v>
      </c>
      <c r="BM329" s="6">
        <f t="shared" si="11"/>
        <v>10</v>
      </c>
      <c r="BN329" s="6">
        <f t="shared" si="11"/>
        <v>2578.4499999999998</v>
      </c>
      <c r="BO329" s="8">
        <f>ROUND(IF(BN356=0, 0, BN329/BN356),5)</f>
        <v>2.0000000000000002E-5</v>
      </c>
      <c r="BP329" s="6">
        <v>257.85000000000002</v>
      </c>
      <c r="BQ329" s="6">
        <f t="shared" si="12"/>
        <v>536.89</v>
      </c>
      <c r="BR329" s="6">
        <v>2041.56</v>
      </c>
    </row>
    <row r="330" spans="1:70" x14ac:dyDescent="0.25">
      <c r="A330" s="2"/>
      <c r="B330" s="2"/>
      <c r="C330" s="2"/>
      <c r="D330" s="2" t="s">
        <v>271</v>
      </c>
      <c r="E330" s="300">
        <v>25</v>
      </c>
      <c r="F330" s="298">
        <v>20060.650000000001</v>
      </c>
      <c r="G330" s="299">
        <f>ROUND(IF(F356=0, 0, F330/F356),5)</f>
        <v>1.16E-3</v>
      </c>
      <c r="H330" s="298">
        <v>802.43</v>
      </c>
      <c r="I330" s="298">
        <v>5625</v>
      </c>
      <c r="J330" s="298">
        <v>14435.65</v>
      </c>
      <c r="K330" s="317">
        <v>0</v>
      </c>
      <c r="L330" s="317">
        <v>0</v>
      </c>
      <c r="M330" s="318">
        <f>ROUND(IF(L356=0, 0, L330/L356),5)</f>
        <v>0</v>
      </c>
      <c r="N330" s="317">
        <v>0</v>
      </c>
      <c r="O330" s="317">
        <v>0</v>
      </c>
      <c r="P330" s="317">
        <v>0</v>
      </c>
      <c r="Q330" s="336">
        <v>0</v>
      </c>
      <c r="R330" s="337">
        <v>0</v>
      </c>
      <c r="S330" s="338">
        <f>ROUND(IF(R356=0, 0, R330/R356),5)</f>
        <v>0</v>
      </c>
      <c r="T330" s="337">
        <v>0</v>
      </c>
      <c r="U330" s="337">
        <v>0</v>
      </c>
      <c r="V330" s="337">
        <v>0</v>
      </c>
      <c r="W330" s="358">
        <v>0</v>
      </c>
      <c r="X330" s="358">
        <v>0</v>
      </c>
      <c r="Y330" s="359">
        <f>ROUND(IF(X356=0, 0, X330/X356),5)</f>
        <v>0</v>
      </c>
      <c r="Z330" s="358">
        <v>0</v>
      </c>
      <c r="AA330" s="358">
        <v>-100</v>
      </c>
      <c r="AB330" s="358">
        <v>100</v>
      </c>
      <c r="AC330" s="377">
        <v>0</v>
      </c>
      <c r="AD330" s="377">
        <v>0</v>
      </c>
      <c r="AE330" s="378">
        <f>ROUND(IF(AD356=0, 0, AD330/AD356),5)</f>
        <v>0</v>
      </c>
      <c r="AF330" s="377">
        <v>0</v>
      </c>
      <c r="AG330" s="377">
        <v>-300</v>
      </c>
      <c r="AH330" s="377">
        <v>300</v>
      </c>
      <c r="AI330" s="396">
        <v>0</v>
      </c>
      <c r="AJ330" s="396">
        <v>0</v>
      </c>
      <c r="AK330" s="397">
        <f>ROUND(IF(AJ356=0, 0, AJ330/AJ356),5)</f>
        <v>0</v>
      </c>
      <c r="AL330" s="396">
        <v>0</v>
      </c>
      <c r="AM330" s="396">
        <v>-150</v>
      </c>
      <c r="AN330" s="396">
        <v>150</v>
      </c>
      <c r="AO330" s="415">
        <v>0</v>
      </c>
      <c r="AP330" s="416">
        <v>0</v>
      </c>
      <c r="AQ330" s="417">
        <f>ROUND(IF(AP356=0, 0, AP330/AP356),5)</f>
        <v>0</v>
      </c>
      <c r="AR330" s="416">
        <v>0</v>
      </c>
      <c r="AS330" s="416">
        <v>0</v>
      </c>
      <c r="AT330" s="416">
        <v>0</v>
      </c>
      <c r="AU330" s="437">
        <v>0</v>
      </c>
      <c r="AV330" s="437">
        <v>0</v>
      </c>
      <c r="AW330" s="438">
        <f>ROUND(IF(AV356=0, 0, AV330/AV356),5)</f>
        <v>0</v>
      </c>
      <c r="AX330" s="437">
        <v>0</v>
      </c>
      <c r="AY330" s="437">
        <v>0</v>
      </c>
      <c r="AZ330" s="437">
        <v>0</v>
      </c>
      <c r="BA330" s="456">
        <v>0</v>
      </c>
      <c r="BB330" s="457">
        <v>0</v>
      </c>
      <c r="BC330" s="458">
        <f>ROUND(IF(BB356=0, 0, BB330/BB356),5)</f>
        <v>0</v>
      </c>
      <c r="BD330" s="457">
        <v>0</v>
      </c>
      <c r="BE330" s="457">
        <v>0</v>
      </c>
      <c r="BF330" s="457">
        <v>0</v>
      </c>
      <c r="BG330" s="478">
        <v>0</v>
      </c>
      <c r="BH330" s="478">
        <v>0</v>
      </c>
      <c r="BI330" s="479">
        <f>ROUND(IF(BH356=0, 0, BH330/BH356),5)</f>
        <v>0</v>
      </c>
      <c r="BJ330" s="478">
        <v>0</v>
      </c>
      <c r="BK330" s="478">
        <v>0</v>
      </c>
      <c r="BL330" s="478">
        <v>0</v>
      </c>
      <c r="BM330" s="6">
        <f t="shared" si="11"/>
        <v>25</v>
      </c>
      <c r="BN330" s="6">
        <f t="shared" si="11"/>
        <v>20060.650000000001</v>
      </c>
      <c r="BO330" s="8">
        <f>ROUND(IF(BN356=0, 0, BN330/BN356),5)</f>
        <v>1.2E-4</v>
      </c>
      <c r="BP330" s="6">
        <v>802.43</v>
      </c>
      <c r="BQ330" s="6">
        <f t="shared" si="12"/>
        <v>5075</v>
      </c>
      <c r="BR330" s="6">
        <v>14985.65</v>
      </c>
    </row>
    <row r="331" spans="1:70" x14ac:dyDescent="0.25">
      <c r="A331" s="2"/>
      <c r="B331" s="2"/>
      <c r="C331" s="2"/>
      <c r="D331" s="2" t="s">
        <v>272</v>
      </c>
      <c r="E331" s="298">
        <v>0</v>
      </c>
      <c r="F331" s="298">
        <v>0</v>
      </c>
      <c r="G331" s="299">
        <f>ROUND(IF(F356=0, 0, F331/F356),5)</f>
        <v>0</v>
      </c>
      <c r="H331" s="298">
        <v>0</v>
      </c>
      <c r="I331" s="298">
        <v>0</v>
      </c>
      <c r="J331" s="298">
        <v>0</v>
      </c>
      <c r="K331" s="317">
        <v>0</v>
      </c>
      <c r="L331" s="317">
        <v>0</v>
      </c>
      <c r="M331" s="318">
        <f>ROUND(IF(L356=0, 0, L331/L356),5)</f>
        <v>0</v>
      </c>
      <c r="N331" s="317">
        <v>0</v>
      </c>
      <c r="O331" s="317">
        <v>0</v>
      </c>
      <c r="P331" s="317">
        <v>0</v>
      </c>
      <c r="Q331" s="336">
        <v>0</v>
      </c>
      <c r="R331" s="337">
        <v>0</v>
      </c>
      <c r="S331" s="338">
        <f>ROUND(IF(R356=0, 0, R331/R356),5)</f>
        <v>0</v>
      </c>
      <c r="T331" s="337">
        <v>0</v>
      </c>
      <c r="U331" s="337">
        <v>0</v>
      </c>
      <c r="V331" s="337">
        <v>0</v>
      </c>
      <c r="W331" s="358">
        <v>0</v>
      </c>
      <c r="X331" s="358">
        <v>0</v>
      </c>
      <c r="Y331" s="359">
        <f>ROUND(IF(X356=0, 0, X331/X356),5)</f>
        <v>0</v>
      </c>
      <c r="Z331" s="358">
        <v>0</v>
      </c>
      <c r="AA331" s="358">
        <v>0</v>
      </c>
      <c r="AB331" s="358">
        <v>0</v>
      </c>
      <c r="AC331" s="377">
        <v>0</v>
      </c>
      <c r="AD331" s="377">
        <v>0</v>
      </c>
      <c r="AE331" s="378">
        <f>ROUND(IF(AD356=0, 0, AD331/AD356),5)</f>
        <v>0</v>
      </c>
      <c r="AF331" s="377">
        <v>0</v>
      </c>
      <c r="AG331" s="377">
        <v>0</v>
      </c>
      <c r="AH331" s="377">
        <v>0</v>
      </c>
      <c r="AI331" s="398">
        <v>1</v>
      </c>
      <c r="AJ331" s="396">
        <v>1013.59</v>
      </c>
      <c r="AK331" s="397">
        <f>ROUND(IF(AJ356=0, 0, AJ331/AJ356),5)</f>
        <v>5.0000000000000002E-5</v>
      </c>
      <c r="AL331" s="396">
        <v>1013.59</v>
      </c>
      <c r="AM331" s="396">
        <v>0</v>
      </c>
      <c r="AN331" s="396">
        <v>1013.59</v>
      </c>
      <c r="AO331" s="415">
        <v>0</v>
      </c>
      <c r="AP331" s="416">
        <v>0</v>
      </c>
      <c r="AQ331" s="417">
        <f>ROUND(IF(AP356=0, 0, AP331/AP356),5)</f>
        <v>0</v>
      </c>
      <c r="AR331" s="416">
        <v>0</v>
      </c>
      <c r="AS331" s="416">
        <v>0</v>
      </c>
      <c r="AT331" s="416">
        <v>0</v>
      </c>
      <c r="AU331" s="437">
        <v>0</v>
      </c>
      <c r="AV331" s="437">
        <v>0</v>
      </c>
      <c r="AW331" s="438">
        <f>ROUND(IF(AV356=0, 0, AV331/AV356),5)</f>
        <v>0</v>
      </c>
      <c r="AX331" s="437">
        <v>0</v>
      </c>
      <c r="AY331" s="437">
        <v>0</v>
      </c>
      <c r="AZ331" s="437">
        <v>0</v>
      </c>
      <c r="BA331" s="456">
        <v>0</v>
      </c>
      <c r="BB331" s="457">
        <v>0</v>
      </c>
      <c r="BC331" s="458">
        <f>ROUND(IF(BB356=0, 0, BB331/BB356),5)</f>
        <v>0</v>
      </c>
      <c r="BD331" s="457">
        <v>0</v>
      </c>
      <c r="BE331" s="457">
        <v>0</v>
      </c>
      <c r="BF331" s="457">
        <v>0</v>
      </c>
      <c r="BG331" s="478">
        <v>0</v>
      </c>
      <c r="BH331" s="478">
        <v>0</v>
      </c>
      <c r="BI331" s="479">
        <f>ROUND(IF(BH356=0, 0, BH331/BH356),5)</f>
        <v>0</v>
      </c>
      <c r="BJ331" s="478">
        <v>0</v>
      </c>
      <c r="BK331" s="478">
        <v>0</v>
      </c>
      <c r="BL331" s="478">
        <v>0</v>
      </c>
      <c r="BM331" s="6">
        <f t="shared" ref="BM331:BN341" si="13">ROUND(E331+K331+Q331+W331+AC331+AI331+AO331+AU331+BA331+BG331,5)</f>
        <v>1</v>
      </c>
      <c r="BN331" s="6">
        <f t="shared" si="13"/>
        <v>1013.59</v>
      </c>
      <c r="BO331" s="8">
        <f>ROUND(IF(BN356=0, 0, BN331/BN356),5)</f>
        <v>1.0000000000000001E-5</v>
      </c>
      <c r="BP331" s="6">
        <v>1013.59</v>
      </c>
      <c r="BQ331" s="6">
        <f t="shared" ref="BQ331:BQ341" si="14">ROUND(I331+O331+U331+AA331+AG331+AM331+AS331+AY331+BE331+BK331,5)</f>
        <v>0</v>
      </c>
      <c r="BR331" s="6">
        <v>1013.59</v>
      </c>
    </row>
    <row r="332" spans="1:70" x14ac:dyDescent="0.25">
      <c r="A332" s="2"/>
      <c r="B332" s="2"/>
      <c r="C332" s="2"/>
      <c r="D332" s="2" t="s">
        <v>576</v>
      </c>
      <c r="E332" s="298">
        <v>0</v>
      </c>
      <c r="F332" s="298">
        <v>0</v>
      </c>
      <c r="G332" s="299">
        <f>ROUND(IF(F356=0, 0, F332/F356),5)</f>
        <v>0</v>
      </c>
      <c r="H332" s="298">
        <v>0</v>
      </c>
      <c r="I332" s="298">
        <v>0</v>
      </c>
      <c r="J332" s="298">
        <v>0</v>
      </c>
      <c r="K332" s="317">
        <v>0</v>
      </c>
      <c r="L332" s="317">
        <v>0</v>
      </c>
      <c r="M332" s="318">
        <f>ROUND(IF(L356=0, 0, L332/L356),5)</f>
        <v>0</v>
      </c>
      <c r="N332" s="317">
        <v>0</v>
      </c>
      <c r="O332" s="317">
        <v>0</v>
      </c>
      <c r="P332" s="317">
        <v>0</v>
      </c>
      <c r="Q332" s="336">
        <v>0</v>
      </c>
      <c r="R332" s="337">
        <v>0</v>
      </c>
      <c r="S332" s="338">
        <f>ROUND(IF(R356=0, 0, R332/R356),5)</f>
        <v>0</v>
      </c>
      <c r="T332" s="337">
        <v>0</v>
      </c>
      <c r="U332" s="337">
        <v>0</v>
      </c>
      <c r="V332" s="337">
        <v>0</v>
      </c>
      <c r="W332" s="358">
        <v>0</v>
      </c>
      <c r="X332" s="358">
        <v>0</v>
      </c>
      <c r="Y332" s="359">
        <f>ROUND(IF(X356=0, 0, X332/X356),5)</f>
        <v>0</v>
      </c>
      <c r="Z332" s="358">
        <v>0</v>
      </c>
      <c r="AA332" s="358">
        <v>0</v>
      </c>
      <c r="AB332" s="358">
        <v>0</v>
      </c>
      <c r="AC332" s="377">
        <v>0</v>
      </c>
      <c r="AD332" s="377">
        <v>0</v>
      </c>
      <c r="AE332" s="378">
        <f>ROUND(IF(AD356=0, 0, AD332/AD356),5)</f>
        <v>0</v>
      </c>
      <c r="AF332" s="377">
        <v>0</v>
      </c>
      <c r="AG332" s="377">
        <v>0</v>
      </c>
      <c r="AH332" s="377">
        <v>0</v>
      </c>
      <c r="AI332" s="396">
        <v>0</v>
      </c>
      <c r="AJ332" s="396">
        <v>0</v>
      </c>
      <c r="AK332" s="397">
        <f>ROUND(IF(AJ356=0, 0, AJ332/AJ356),5)</f>
        <v>0</v>
      </c>
      <c r="AL332" s="396">
        <v>0</v>
      </c>
      <c r="AM332" s="396">
        <v>0</v>
      </c>
      <c r="AN332" s="396">
        <v>0</v>
      </c>
      <c r="AO332" s="415">
        <v>1</v>
      </c>
      <c r="AP332" s="416">
        <v>2533.36</v>
      </c>
      <c r="AQ332" s="417">
        <f>ROUND(IF(AP356=0, 0, AP332/AP356),5)</f>
        <v>1.2999999999999999E-4</v>
      </c>
      <c r="AR332" s="416">
        <v>2533.36</v>
      </c>
      <c r="AS332" s="416">
        <v>1000</v>
      </c>
      <c r="AT332" s="416">
        <v>1533.36</v>
      </c>
      <c r="AU332" s="437">
        <v>0</v>
      </c>
      <c r="AV332" s="437">
        <v>0</v>
      </c>
      <c r="AW332" s="438">
        <f>ROUND(IF(AV356=0, 0, AV332/AV356),5)</f>
        <v>0</v>
      </c>
      <c r="AX332" s="437">
        <v>0</v>
      </c>
      <c r="AY332" s="437">
        <v>0</v>
      </c>
      <c r="AZ332" s="437">
        <v>0</v>
      </c>
      <c r="BA332" s="456">
        <v>0</v>
      </c>
      <c r="BB332" s="457">
        <v>0</v>
      </c>
      <c r="BC332" s="458">
        <f>ROUND(IF(BB356=0, 0, BB332/BB356),5)</f>
        <v>0</v>
      </c>
      <c r="BD332" s="457">
        <v>0</v>
      </c>
      <c r="BE332" s="457">
        <v>0</v>
      </c>
      <c r="BF332" s="457">
        <v>0</v>
      </c>
      <c r="BG332" s="478">
        <v>0</v>
      </c>
      <c r="BH332" s="478">
        <v>0</v>
      </c>
      <c r="BI332" s="479">
        <f>ROUND(IF(BH356=0, 0, BH332/BH356),5)</f>
        <v>0</v>
      </c>
      <c r="BJ332" s="478">
        <v>0</v>
      </c>
      <c r="BK332" s="478">
        <v>0</v>
      </c>
      <c r="BL332" s="478">
        <v>0</v>
      </c>
      <c r="BM332" s="6">
        <f t="shared" si="13"/>
        <v>1</v>
      </c>
      <c r="BN332" s="6">
        <f t="shared" si="13"/>
        <v>2533.36</v>
      </c>
      <c r="BO332" s="8">
        <f>ROUND(IF(BN356=0, 0, BN332/BN356),5)</f>
        <v>2.0000000000000002E-5</v>
      </c>
      <c r="BP332" s="6">
        <v>2533.36</v>
      </c>
      <c r="BQ332" s="6">
        <f t="shared" si="14"/>
        <v>1000</v>
      </c>
      <c r="BR332" s="6">
        <v>1533.36</v>
      </c>
    </row>
    <row r="333" spans="1:70" x14ac:dyDescent="0.25">
      <c r="A333" s="2"/>
      <c r="B333" s="2"/>
      <c r="C333" s="2"/>
      <c r="D333" s="2" t="s">
        <v>577</v>
      </c>
      <c r="E333" s="298">
        <v>0</v>
      </c>
      <c r="F333" s="298">
        <v>0</v>
      </c>
      <c r="G333" s="299">
        <f>ROUND(IF(F356=0, 0, F333/F356),5)</f>
        <v>0</v>
      </c>
      <c r="H333" s="298">
        <v>0</v>
      </c>
      <c r="I333" s="298">
        <v>0</v>
      </c>
      <c r="J333" s="298">
        <v>0</v>
      </c>
      <c r="K333" s="317">
        <v>0</v>
      </c>
      <c r="L333" s="317">
        <v>0</v>
      </c>
      <c r="M333" s="318">
        <f>ROUND(IF(L356=0, 0, L333/L356),5)</f>
        <v>0</v>
      </c>
      <c r="N333" s="317">
        <v>0</v>
      </c>
      <c r="O333" s="317">
        <v>0</v>
      </c>
      <c r="P333" s="317">
        <v>0</v>
      </c>
      <c r="Q333" s="336">
        <v>0</v>
      </c>
      <c r="R333" s="337">
        <v>0</v>
      </c>
      <c r="S333" s="338">
        <f>ROUND(IF(R356=0, 0, R333/R356),5)</f>
        <v>0</v>
      </c>
      <c r="T333" s="337">
        <v>0</v>
      </c>
      <c r="U333" s="337">
        <v>0</v>
      </c>
      <c r="V333" s="337">
        <v>0</v>
      </c>
      <c r="W333" s="358">
        <v>0</v>
      </c>
      <c r="X333" s="358">
        <v>0</v>
      </c>
      <c r="Y333" s="359">
        <f>ROUND(IF(X356=0, 0, X333/X356),5)</f>
        <v>0</v>
      </c>
      <c r="Z333" s="358">
        <v>0</v>
      </c>
      <c r="AA333" s="358">
        <v>0</v>
      </c>
      <c r="AB333" s="358">
        <v>0</v>
      </c>
      <c r="AC333" s="377">
        <v>0</v>
      </c>
      <c r="AD333" s="377">
        <v>0</v>
      </c>
      <c r="AE333" s="378">
        <f>ROUND(IF(AD356=0, 0, AD333/AD356),5)</f>
        <v>0</v>
      </c>
      <c r="AF333" s="377">
        <v>0</v>
      </c>
      <c r="AG333" s="377">
        <v>0</v>
      </c>
      <c r="AH333" s="377">
        <v>0</v>
      </c>
      <c r="AI333" s="396">
        <v>0</v>
      </c>
      <c r="AJ333" s="396">
        <v>0</v>
      </c>
      <c r="AK333" s="397">
        <f>ROUND(IF(AJ356=0, 0, AJ333/AJ356),5)</f>
        <v>0</v>
      </c>
      <c r="AL333" s="396">
        <v>0</v>
      </c>
      <c r="AM333" s="396">
        <v>0</v>
      </c>
      <c r="AN333" s="396">
        <v>0</v>
      </c>
      <c r="AO333" s="415">
        <v>0</v>
      </c>
      <c r="AP333" s="416">
        <v>0</v>
      </c>
      <c r="AQ333" s="417">
        <f>ROUND(IF(AP356=0, 0, AP333/AP356),5)</f>
        <v>0</v>
      </c>
      <c r="AR333" s="416">
        <v>0</v>
      </c>
      <c r="AS333" s="416">
        <v>0</v>
      </c>
      <c r="AT333" s="416">
        <v>0</v>
      </c>
      <c r="AU333" s="437">
        <v>0</v>
      </c>
      <c r="AV333" s="437">
        <v>0</v>
      </c>
      <c r="AW333" s="438">
        <f>ROUND(IF(AV356=0, 0, AV333/AV356),5)</f>
        <v>0</v>
      </c>
      <c r="AX333" s="437">
        <v>0</v>
      </c>
      <c r="AY333" s="437">
        <v>0</v>
      </c>
      <c r="AZ333" s="437">
        <v>0</v>
      </c>
      <c r="BA333" s="456">
        <v>0</v>
      </c>
      <c r="BB333" s="457">
        <v>0</v>
      </c>
      <c r="BC333" s="458">
        <f>ROUND(IF(BB356=0, 0, BB333/BB356),5)</f>
        <v>0</v>
      </c>
      <c r="BD333" s="457">
        <v>0</v>
      </c>
      <c r="BE333" s="457">
        <v>0</v>
      </c>
      <c r="BF333" s="457">
        <v>0</v>
      </c>
      <c r="BG333" s="480">
        <v>6</v>
      </c>
      <c r="BH333" s="478">
        <v>1699.63</v>
      </c>
      <c r="BI333" s="479">
        <f>ROUND(IF(BH356=0, 0, BH333/BH356),5)</f>
        <v>1.8000000000000001E-4</v>
      </c>
      <c r="BJ333" s="478">
        <v>283.27</v>
      </c>
      <c r="BK333" s="478">
        <v>24600</v>
      </c>
      <c r="BL333" s="478">
        <v>-22900.37</v>
      </c>
      <c r="BM333" s="6">
        <f t="shared" si="13"/>
        <v>6</v>
      </c>
      <c r="BN333" s="6">
        <f t="shared" si="13"/>
        <v>1699.63</v>
      </c>
      <c r="BO333" s="8">
        <f>ROUND(IF(BN356=0, 0, BN333/BN356),5)</f>
        <v>1.0000000000000001E-5</v>
      </c>
      <c r="BP333" s="6">
        <v>283.27</v>
      </c>
      <c r="BQ333" s="6">
        <f t="shared" si="14"/>
        <v>24600</v>
      </c>
      <c r="BR333" s="6">
        <v>-22900.37</v>
      </c>
    </row>
    <row r="334" spans="1:70" x14ac:dyDescent="0.25">
      <c r="A334" s="2"/>
      <c r="B334" s="2"/>
      <c r="C334" s="2"/>
      <c r="D334" s="2" t="s">
        <v>273</v>
      </c>
      <c r="E334" s="300">
        <v>15</v>
      </c>
      <c r="F334" s="298">
        <v>3750</v>
      </c>
      <c r="G334" s="299">
        <f>ROUND(IF(F356=0, 0, F334/F356),5)</f>
        <v>2.2000000000000001E-4</v>
      </c>
      <c r="H334" s="298">
        <v>250</v>
      </c>
      <c r="I334" s="298">
        <v>776.79</v>
      </c>
      <c r="J334" s="298">
        <v>2973.21</v>
      </c>
      <c r="K334" s="317">
        <v>0</v>
      </c>
      <c r="L334" s="317">
        <v>0</v>
      </c>
      <c r="M334" s="318">
        <f>ROUND(IF(L356=0, 0, L334/L356),5)</f>
        <v>0</v>
      </c>
      <c r="N334" s="317">
        <v>0</v>
      </c>
      <c r="O334" s="317">
        <v>0</v>
      </c>
      <c r="P334" s="317">
        <v>0</v>
      </c>
      <c r="Q334" s="336">
        <v>0</v>
      </c>
      <c r="R334" s="337">
        <v>0</v>
      </c>
      <c r="S334" s="338">
        <f>ROUND(IF(R356=0, 0, R334/R356),5)</f>
        <v>0</v>
      </c>
      <c r="T334" s="337">
        <v>0</v>
      </c>
      <c r="U334" s="337">
        <v>0</v>
      </c>
      <c r="V334" s="337">
        <v>0</v>
      </c>
      <c r="W334" s="358">
        <v>0</v>
      </c>
      <c r="X334" s="358">
        <v>0</v>
      </c>
      <c r="Y334" s="359">
        <f>ROUND(IF(X356=0, 0, X334/X356),5)</f>
        <v>0</v>
      </c>
      <c r="Z334" s="358">
        <v>0</v>
      </c>
      <c r="AA334" s="358">
        <v>0</v>
      </c>
      <c r="AB334" s="358">
        <v>0</v>
      </c>
      <c r="AC334" s="377">
        <v>0</v>
      </c>
      <c r="AD334" s="377">
        <v>0</v>
      </c>
      <c r="AE334" s="378">
        <f>ROUND(IF(AD356=0, 0, AD334/AD356),5)</f>
        <v>0</v>
      </c>
      <c r="AF334" s="377">
        <v>0</v>
      </c>
      <c r="AG334" s="377">
        <v>0</v>
      </c>
      <c r="AH334" s="377">
        <v>0</v>
      </c>
      <c r="AI334" s="396">
        <v>0</v>
      </c>
      <c r="AJ334" s="396">
        <v>0</v>
      </c>
      <c r="AK334" s="397">
        <f>ROUND(IF(AJ356=0, 0, AJ334/AJ356),5)</f>
        <v>0</v>
      </c>
      <c r="AL334" s="396">
        <v>0</v>
      </c>
      <c r="AM334" s="396">
        <v>0</v>
      </c>
      <c r="AN334" s="396">
        <v>0</v>
      </c>
      <c r="AO334" s="415">
        <v>0</v>
      </c>
      <c r="AP334" s="416">
        <v>0</v>
      </c>
      <c r="AQ334" s="417">
        <f>ROUND(IF(AP356=0, 0, AP334/AP356),5)</f>
        <v>0</v>
      </c>
      <c r="AR334" s="416">
        <v>0</v>
      </c>
      <c r="AS334" s="416">
        <v>0</v>
      </c>
      <c r="AT334" s="416">
        <v>0</v>
      </c>
      <c r="AU334" s="437">
        <v>0</v>
      </c>
      <c r="AV334" s="437">
        <v>0</v>
      </c>
      <c r="AW334" s="438">
        <f>ROUND(IF(AV356=0, 0, AV334/AV356),5)</f>
        <v>0</v>
      </c>
      <c r="AX334" s="437">
        <v>0</v>
      </c>
      <c r="AY334" s="437">
        <v>0</v>
      </c>
      <c r="AZ334" s="437">
        <v>0</v>
      </c>
      <c r="BA334" s="456">
        <v>0</v>
      </c>
      <c r="BB334" s="457">
        <v>0</v>
      </c>
      <c r="BC334" s="458">
        <f>ROUND(IF(BB356=0, 0, BB334/BB356),5)</f>
        <v>0</v>
      </c>
      <c r="BD334" s="457">
        <v>0</v>
      </c>
      <c r="BE334" s="457">
        <v>0</v>
      </c>
      <c r="BF334" s="457">
        <v>0</v>
      </c>
      <c r="BG334" s="478">
        <v>0</v>
      </c>
      <c r="BH334" s="478">
        <v>0</v>
      </c>
      <c r="BI334" s="479">
        <f>ROUND(IF(BH356=0, 0, BH334/BH356),5)</f>
        <v>0</v>
      </c>
      <c r="BJ334" s="478">
        <v>0</v>
      </c>
      <c r="BK334" s="478">
        <v>0</v>
      </c>
      <c r="BL334" s="478">
        <v>0</v>
      </c>
      <c r="BM334" s="6">
        <f t="shared" si="13"/>
        <v>15</v>
      </c>
      <c r="BN334" s="6">
        <f t="shared" si="13"/>
        <v>3750</v>
      </c>
      <c r="BO334" s="8">
        <f>ROUND(IF(BN356=0, 0, BN334/BN356),5)</f>
        <v>2.0000000000000002E-5</v>
      </c>
      <c r="BP334" s="6">
        <v>250</v>
      </c>
      <c r="BQ334" s="6">
        <f t="shared" si="14"/>
        <v>776.79</v>
      </c>
      <c r="BR334" s="6">
        <v>2973.21</v>
      </c>
    </row>
    <row r="335" spans="1:70" x14ac:dyDescent="0.25">
      <c r="A335" s="2"/>
      <c r="B335" s="2"/>
      <c r="C335" s="2"/>
      <c r="D335" s="2" t="s">
        <v>578</v>
      </c>
      <c r="E335" s="298">
        <v>0</v>
      </c>
      <c r="F335" s="298">
        <v>0</v>
      </c>
      <c r="G335" s="299">
        <f>ROUND(IF(F356=0, 0, F335/F356),5)</f>
        <v>0</v>
      </c>
      <c r="H335" s="298">
        <v>0</v>
      </c>
      <c r="I335" s="298">
        <v>0</v>
      </c>
      <c r="J335" s="298">
        <v>0</v>
      </c>
      <c r="K335" s="317">
        <v>0</v>
      </c>
      <c r="L335" s="317">
        <v>0</v>
      </c>
      <c r="M335" s="318">
        <f>ROUND(IF(L356=0, 0, L335/L356),5)</f>
        <v>0</v>
      </c>
      <c r="N335" s="317">
        <v>0</v>
      </c>
      <c r="O335" s="317">
        <v>0</v>
      </c>
      <c r="P335" s="317">
        <v>0</v>
      </c>
      <c r="Q335" s="336">
        <v>0</v>
      </c>
      <c r="R335" s="337">
        <v>0</v>
      </c>
      <c r="S335" s="338">
        <f>ROUND(IF(R356=0, 0, R335/R356),5)</f>
        <v>0</v>
      </c>
      <c r="T335" s="337">
        <v>0</v>
      </c>
      <c r="U335" s="337">
        <v>0</v>
      </c>
      <c r="V335" s="337">
        <v>0</v>
      </c>
      <c r="W335" s="358">
        <v>0</v>
      </c>
      <c r="X335" s="358">
        <v>0</v>
      </c>
      <c r="Y335" s="359">
        <f>ROUND(IF(X356=0, 0, X335/X356),5)</f>
        <v>0</v>
      </c>
      <c r="Z335" s="358">
        <v>0</v>
      </c>
      <c r="AA335" s="358">
        <v>0</v>
      </c>
      <c r="AB335" s="358">
        <v>0</v>
      </c>
      <c r="AC335" s="377">
        <v>0</v>
      </c>
      <c r="AD335" s="377">
        <v>0</v>
      </c>
      <c r="AE335" s="378">
        <f>ROUND(IF(AD356=0, 0, AD335/AD356),5)</f>
        <v>0</v>
      </c>
      <c r="AF335" s="377">
        <v>0</v>
      </c>
      <c r="AG335" s="377">
        <v>0</v>
      </c>
      <c r="AH335" s="377">
        <v>0</v>
      </c>
      <c r="AI335" s="396">
        <v>0</v>
      </c>
      <c r="AJ335" s="396">
        <v>0</v>
      </c>
      <c r="AK335" s="397">
        <f>ROUND(IF(AJ356=0, 0, AJ335/AJ356),5)</f>
        <v>0</v>
      </c>
      <c r="AL335" s="396">
        <v>0</v>
      </c>
      <c r="AM335" s="396">
        <v>0</v>
      </c>
      <c r="AN335" s="396">
        <v>0</v>
      </c>
      <c r="AO335" s="415">
        <v>0</v>
      </c>
      <c r="AP335" s="416">
        <v>0</v>
      </c>
      <c r="AQ335" s="417">
        <f>ROUND(IF(AP356=0, 0, AP335/AP356),5)</f>
        <v>0</v>
      </c>
      <c r="AR335" s="416">
        <v>0</v>
      </c>
      <c r="AS335" s="416">
        <v>0</v>
      </c>
      <c r="AT335" s="416">
        <v>0</v>
      </c>
      <c r="AU335" s="437">
        <v>0</v>
      </c>
      <c r="AV335" s="437">
        <v>0</v>
      </c>
      <c r="AW335" s="438">
        <f>ROUND(IF(AV356=0, 0, AV335/AV356),5)</f>
        <v>0</v>
      </c>
      <c r="AX335" s="437">
        <v>0</v>
      </c>
      <c r="AY335" s="437">
        <v>0</v>
      </c>
      <c r="AZ335" s="437">
        <v>0</v>
      </c>
      <c r="BA335" s="456">
        <v>0</v>
      </c>
      <c r="BB335" s="457">
        <v>0</v>
      </c>
      <c r="BC335" s="458">
        <f>ROUND(IF(BB356=0, 0, BB335/BB356),5)</f>
        <v>0</v>
      </c>
      <c r="BD335" s="457">
        <v>0</v>
      </c>
      <c r="BE335" s="457">
        <v>0</v>
      </c>
      <c r="BF335" s="457">
        <v>0</v>
      </c>
      <c r="BG335" s="480">
        <v>91</v>
      </c>
      <c r="BH335" s="478">
        <v>608721.75</v>
      </c>
      <c r="BI335" s="479">
        <f>ROUND(IF(BH356=0, 0, BH335/BH356),5)</f>
        <v>6.5350000000000005E-2</v>
      </c>
      <c r="BJ335" s="478">
        <v>6689.25</v>
      </c>
      <c r="BK335" s="478">
        <v>277153</v>
      </c>
      <c r="BL335" s="478">
        <v>331568.75</v>
      </c>
      <c r="BM335" s="6">
        <f t="shared" si="13"/>
        <v>91</v>
      </c>
      <c r="BN335" s="6">
        <f t="shared" si="13"/>
        <v>608721.75</v>
      </c>
      <c r="BO335" s="8">
        <f>ROUND(IF(BN356=0, 0, BN335/BN356),5)</f>
        <v>3.7499999999999999E-3</v>
      </c>
      <c r="BP335" s="6">
        <v>6689.25</v>
      </c>
      <c r="BQ335" s="6">
        <f t="shared" si="14"/>
        <v>277153</v>
      </c>
      <c r="BR335" s="6">
        <v>331568.75</v>
      </c>
    </row>
    <row r="336" spans="1:70" x14ac:dyDescent="0.25">
      <c r="A336" s="2"/>
      <c r="B336" s="2"/>
      <c r="C336" s="2"/>
      <c r="D336" s="2" t="s">
        <v>579</v>
      </c>
      <c r="E336" s="298">
        <v>0</v>
      </c>
      <c r="F336" s="298">
        <v>0</v>
      </c>
      <c r="G336" s="299">
        <f>ROUND(IF(F356=0, 0, F336/F356),5)</f>
        <v>0</v>
      </c>
      <c r="H336" s="298">
        <v>0</v>
      </c>
      <c r="I336" s="298">
        <v>0</v>
      </c>
      <c r="J336" s="298">
        <v>0</v>
      </c>
      <c r="K336" s="317">
        <v>0</v>
      </c>
      <c r="L336" s="317">
        <v>0</v>
      </c>
      <c r="M336" s="318">
        <f>ROUND(IF(L356=0, 0, L336/L356),5)</f>
        <v>0</v>
      </c>
      <c r="N336" s="317">
        <v>0</v>
      </c>
      <c r="O336" s="317">
        <v>0</v>
      </c>
      <c r="P336" s="317">
        <v>0</v>
      </c>
      <c r="Q336" s="336">
        <v>0</v>
      </c>
      <c r="R336" s="337">
        <v>0</v>
      </c>
      <c r="S336" s="338">
        <f>ROUND(IF(R356=0, 0, R336/R356),5)</f>
        <v>0</v>
      </c>
      <c r="T336" s="337">
        <v>0</v>
      </c>
      <c r="U336" s="337">
        <v>0</v>
      </c>
      <c r="V336" s="337">
        <v>0</v>
      </c>
      <c r="W336" s="358">
        <v>0</v>
      </c>
      <c r="X336" s="358">
        <v>0</v>
      </c>
      <c r="Y336" s="359">
        <f>ROUND(IF(X356=0, 0, X336/X356),5)</f>
        <v>0</v>
      </c>
      <c r="Z336" s="358">
        <v>0</v>
      </c>
      <c r="AA336" s="358">
        <v>0</v>
      </c>
      <c r="AB336" s="358">
        <v>0</v>
      </c>
      <c r="AC336" s="377">
        <v>0</v>
      </c>
      <c r="AD336" s="377">
        <v>0</v>
      </c>
      <c r="AE336" s="378">
        <f>ROUND(IF(AD356=0, 0, AD336/AD356),5)</f>
        <v>0</v>
      </c>
      <c r="AF336" s="377">
        <v>0</v>
      </c>
      <c r="AG336" s="377">
        <v>-331.22</v>
      </c>
      <c r="AH336" s="377">
        <v>331.22</v>
      </c>
      <c r="AI336" s="396">
        <v>0</v>
      </c>
      <c r="AJ336" s="396">
        <v>0</v>
      </c>
      <c r="AK336" s="397">
        <f>ROUND(IF(AJ356=0, 0, AJ336/AJ356),5)</f>
        <v>0</v>
      </c>
      <c r="AL336" s="396">
        <v>0</v>
      </c>
      <c r="AM336" s="396">
        <v>0</v>
      </c>
      <c r="AN336" s="396">
        <v>0</v>
      </c>
      <c r="AO336" s="415">
        <v>0</v>
      </c>
      <c r="AP336" s="416">
        <v>0</v>
      </c>
      <c r="AQ336" s="417">
        <f>ROUND(IF(AP356=0, 0, AP336/AP356),5)</f>
        <v>0</v>
      </c>
      <c r="AR336" s="416">
        <v>0</v>
      </c>
      <c r="AS336" s="416">
        <v>0</v>
      </c>
      <c r="AT336" s="416">
        <v>0</v>
      </c>
      <c r="AU336" s="437">
        <v>0</v>
      </c>
      <c r="AV336" s="437">
        <v>0</v>
      </c>
      <c r="AW336" s="438">
        <f>ROUND(IF(AV356=0, 0, AV336/AV356),5)</f>
        <v>0</v>
      </c>
      <c r="AX336" s="437">
        <v>0</v>
      </c>
      <c r="AY336" s="437">
        <v>0</v>
      </c>
      <c r="AZ336" s="437">
        <v>0</v>
      </c>
      <c r="BA336" s="456">
        <v>0</v>
      </c>
      <c r="BB336" s="457">
        <v>0</v>
      </c>
      <c r="BC336" s="458">
        <f>ROUND(IF(BB356=0, 0, BB336/BB356),5)</f>
        <v>0</v>
      </c>
      <c r="BD336" s="457">
        <v>0</v>
      </c>
      <c r="BE336" s="457">
        <v>0</v>
      </c>
      <c r="BF336" s="457">
        <v>0</v>
      </c>
      <c r="BG336" s="478">
        <v>0</v>
      </c>
      <c r="BH336" s="478">
        <v>0</v>
      </c>
      <c r="BI336" s="479">
        <f>ROUND(IF(BH356=0, 0, BH336/BH356),5)</f>
        <v>0</v>
      </c>
      <c r="BJ336" s="478">
        <v>0</v>
      </c>
      <c r="BK336" s="478">
        <v>0</v>
      </c>
      <c r="BL336" s="478">
        <v>0</v>
      </c>
      <c r="BM336" s="6">
        <f t="shared" si="13"/>
        <v>0</v>
      </c>
      <c r="BN336" s="6">
        <f t="shared" si="13"/>
        <v>0</v>
      </c>
      <c r="BO336" s="8">
        <f>ROUND(IF(BN356=0, 0, BN336/BN356),5)</f>
        <v>0</v>
      </c>
      <c r="BP336" s="6">
        <v>0</v>
      </c>
      <c r="BQ336" s="6">
        <f t="shared" si="14"/>
        <v>-331.22</v>
      </c>
      <c r="BR336" s="6">
        <v>331.22</v>
      </c>
    </row>
    <row r="337" spans="1:70" x14ac:dyDescent="0.25">
      <c r="A337" s="2"/>
      <c r="B337" s="2"/>
      <c r="C337" s="2"/>
      <c r="D337" s="2" t="s">
        <v>275</v>
      </c>
      <c r="E337" s="298">
        <v>0</v>
      </c>
      <c r="F337" s="298">
        <v>0</v>
      </c>
      <c r="G337" s="299">
        <f>ROUND(IF(F356=0, 0, F337/F356),5)</f>
        <v>0</v>
      </c>
      <c r="H337" s="298">
        <v>0</v>
      </c>
      <c r="I337" s="298">
        <v>0</v>
      </c>
      <c r="J337" s="298">
        <v>0</v>
      </c>
      <c r="K337" s="317">
        <v>0</v>
      </c>
      <c r="L337" s="317">
        <v>0</v>
      </c>
      <c r="M337" s="318">
        <f>ROUND(IF(L356=0, 0, L337/L356),5)</f>
        <v>0</v>
      </c>
      <c r="N337" s="317">
        <v>0</v>
      </c>
      <c r="O337" s="317">
        <v>0</v>
      </c>
      <c r="P337" s="317">
        <v>0</v>
      </c>
      <c r="Q337" s="336">
        <v>0</v>
      </c>
      <c r="R337" s="337">
        <v>0</v>
      </c>
      <c r="S337" s="338">
        <f>ROUND(IF(R356=0, 0, R337/R356),5)</f>
        <v>0</v>
      </c>
      <c r="T337" s="337">
        <v>0</v>
      </c>
      <c r="U337" s="337">
        <v>0</v>
      </c>
      <c r="V337" s="337">
        <v>0</v>
      </c>
      <c r="W337" s="360">
        <v>1</v>
      </c>
      <c r="X337" s="358">
        <v>563.77</v>
      </c>
      <c r="Y337" s="359">
        <f>ROUND(IF(X356=0, 0, X337/X356),5)</f>
        <v>3.0000000000000001E-5</v>
      </c>
      <c r="Z337" s="358">
        <v>563.77</v>
      </c>
      <c r="AA337" s="358">
        <v>220</v>
      </c>
      <c r="AB337" s="358">
        <v>343.77</v>
      </c>
      <c r="AC337" s="377">
        <v>0</v>
      </c>
      <c r="AD337" s="377">
        <v>0</v>
      </c>
      <c r="AE337" s="378">
        <f>ROUND(IF(AD356=0, 0, AD337/AD356),5)</f>
        <v>0</v>
      </c>
      <c r="AF337" s="377">
        <v>0</v>
      </c>
      <c r="AG337" s="377">
        <v>0</v>
      </c>
      <c r="AH337" s="377">
        <v>0</v>
      </c>
      <c r="AI337" s="396">
        <v>0</v>
      </c>
      <c r="AJ337" s="396">
        <v>0</v>
      </c>
      <c r="AK337" s="397">
        <f>ROUND(IF(AJ356=0, 0, AJ337/AJ356),5)</f>
        <v>0</v>
      </c>
      <c r="AL337" s="396">
        <v>0</v>
      </c>
      <c r="AM337" s="396">
        <v>0</v>
      </c>
      <c r="AN337" s="396">
        <v>0</v>
      </c>
      <c r="AO337" s="415">
        <v>0</v>
      </c>
      <c r="AP337" s="416">
        <v>0</v>
      </c>
      <c r="AQ337" s="417">
        <f>ROUND(IF(AP356=0, 0, AP337/AP356),5)</f>
        <v>0</v>
      </c>
      <c r="AR337" s="416">
        <v>0</v>
      </c>
      <c r="AS337" s="416">
        <v>0</v>
      </c>
      <c r="AT337" s="416">
        <v>0</v>
      </c>
      <c r="AU337" s="437">
        <v>0</v>
      </c>
      <c r="AV337" s="437">
        <v>0</v>
      </c>
      <c r="AW337" s="438">
        <f>ROUND(IF(AV356=0, 0, AV337/AV356),5)</f>
        <v>0</v>
      </c>
      <c r="AX337" s="437">
        <v>0</v>
      </c>
      <c r="AY337" s="437">
        <v>0</v>
      </c>
      <c r="AZ337" s="437">
        <v>0</v>
      </c>
      <c r="BA337" s="456">
        <v>0</v>
      </c>
      <c r="BB337" s="457">
        <v>0</v>
      </c>
      <c r="BC337" s="458">
        <f>ROUND(IF(BB356=0, 0, BB337/BB356),5)</f>
        <v>0</v>
      </c>
      <c r="BD337" s="457">
        <v>0</v>
      </c>
      <c r="BE337" s="457">
        <v>0</v>
      </c>
      <c r="BF337" s="457">
        <v>0</v>
      </c>
      <c r="BG337" s="478">
        <v>0</v>
      </c>
      <c r="BH337" s="478">
        <v>0</v>
      </c>
      <c r="BI337" s="479">
        <f>ROUND(IF(BH356=0, 0, BH337/BH356),5)</f>
        <v>0</v>
      </c>
      <c r="BJ337" s="478">
        <v>0</v>
      </c>
      <c r="BK337" s="478">
        <v>0</v>
      </c>
      <c r="BL337" s="478">
        <v>0</v>
      </c>
      <c r="BM337" s="6">
        <f t="shared" si="13"/>
        <v>1</v>
      </c>
      <c r="BN337" s="6">
        <f t="shared" si="13"/>
        <v>563.77</v>
      </c>
      <c r="BO337" s="8">
        <f>ROUND(IF(BN356=0, 0, BN337/BN356),5)</f>
        <v>0</v>
      </c>
      <c r="BP337" s="6">
        <v>563.77</v>
      </c>
      <c r="BQ337" s="6">
        <f t="shared" si="14"/>
        <v>220</v>
      </c>
      <c r="BR337" s="6">
        <v>343.77</v>
      </c>
    </row>
    <row r="338" spans="1:70" x14ac:dyDescent="0.25">
      <c r="A338" s="2"/>
      <c r="B338" s="2"/>
      <c r="C338" s="2"/>
      <c r="D338" s="2" t="s">
        <v>580</v>
      </c>
      <c r="E338" s="298">
        <v>0</v>
      </c>
      <c r="F338" s="298">
        <v>0</v>
      </c>
      <c r="G338" s="299">
        <f>ROUND(IF(F356=0, 0, F338/F356),5)</f>
        <v>0</v>
      </c>
      <c r="H338" s="298">
        <v>0</v>
      </c>
      <c r="I338" s="298">
        <v>0</v>
      </c>
      <c r="J338" s="298">
        <v>0</v>
      </c>
      <c r="K338" s="317">
        <v>0</v>
      </c>
      <c r="L338" s="317">
        <v>0</v>
      </c>
      <c r="M338" s="318">
        <f>ROUND(IF(L356=0, 0, L338/L356),5)</f>
        <v>0</v>
      </c>
      <c r="N338" s="317">
        <v>0</v>
      </c>
      <c r="O338" s="317">
        <v>0</v>
      </c>
      <c r="P338" s="317">
        <v>0</v>
      </c>
      <c r="Q338" s="336">
        <v>0</v>
      </c>
      <c r="R338" s="337">
        <v>0</v>
      </c>
      <c r="S338" s="338">
        <f>ROUND(IF(R356=0, 0, R338/R356),5)</f>
        <v>0</v>
      </c>
      <c r="T338" s="337">
        <v>0</v>
      </c>
      <c r="U338" s="337">
        <v>0</v>
      </c>
      <c r="V338" s="337">
        <v>0</v>
      </c>
      <c r="W338" s="358">
        <v>0</v>
      </c>
      <c r="X338" s="358">
        <v>0</v>
      </c>
      <c r="Y338" s="359">
        <f>ROUND(IF(X356=0, 0, X338/X356),5)</f>
        <v>0</v>
      </c>
      <c r="Z338" s="358">
        <v>0</v>
      </c>
      <c r="AA338" s="358">
        <v>0</v>
      </c>
      <c r="AB338" s="358">
        <v>0</v>
      </c>
      <c r="AC338" s="377">
        <v>0</v>
      </c>
      <c r="AD338" s="377">
        <v>0</v>
      </c>
      <c r="AE338" s="378">
        <f>ROUND(IF(AD356=0, 0, AD338/AD356),5)</f>
        <v>0</v>
      </c>
      <c r="AF338" s="377">
        <v>0</v>
      </c>
      <c r="AG338" s="377">
        <v>0</v>
      </c>
      <c r="AH338" s="377">
        <v>0</v>
      </c>
      <c r="AI338" s="396">
        <v>0</v>
      </c>
      <c r="AJ338" s="396">
        <v>0</v>
      </c>
      <c r="AK338" s="397">
        <f>ROUND(IF(AJ356=0, 0, AJ338/AJ356),5)</f>
        <v>0</v>
      </c>
      <c r="AL338" s="396">
        <v>0</v>
      </c>
      <c r="AM338" s="396">
        <v>0</v>
      </c>
      <c r="AN338" s="396">
        <v>0</v>
      </c>
      <c r="AO338" s="415">
        <v>6</v>
      </c>
      <c r="AP338" s="416">
        <v>856.19</v>
      </c>
      <c r="AQ338" s="417">
        <f>ROUND(IF(AP356=0, 0, AP338/AP356),5)</f>
        <v>4.0000000000000003E-5</v>
      </c>
      <c r="AR338" s="416">
        <v>142.69999999999999</v>
      </c>
      <c r="AS338" s="416">
        <v>0</v>
      </c>
      <c r="AT338" s="416">
        <v>856.19</v>
      </c>
      <c r="AU338" s="437">
        <v>0</v>
      </c>
      <c r="AV338" s="437">
        <v>0</v>
      </c>
      <c r="AW338" s="438">
        <f>ROUND(IF(AV356=0, 0, AV338/AV356),5)</f>
        <v>0</v>
      </c>
      <c r="AX338" s="437">
        <v>0</v>
      </c>
      <c r="AY338" s="437">
        <v>0</v>
      </c>
      <c r="AZ338" s="437">
        <v>0</v>
      </c>
      <c r="BA338" s="456">
        <v>0</v>
      </c>
      <c r="BB338" s="457">
        <v>0</v>
      </c>
      <c r="BC338" s="458">
        <f>ROUND(IF(BB356=0, 0, BB338/BB356),5)</f>
        <v>0</v>
      </c>
      <c r="BD338" s="457">
        <v>0</v>
      </c>
      <c r="BE338" s="457">
        <v>0</v>
      </c>
      <c r="BF338" s="457">
        <v>0</v>
      </c>
      <c r="BG338" s="478">
        <v>0</v>
      </c>
      <c r="BH338" s="478">
        <v>0</v>
      </c>
      <c r="BI338" s="479">
        <f>ROUND(IF(BH356=0, 0, BH338/BH356),5)</f>
        <v>0</v>
      </c>
      <c r="BJ338" s="478">
        <v>0</v>
      </c>
      <c r="BK338" s="478">
        <v>0</v>
      </c>
      <c r="BL338" s="478">
        <v>0</v>
      </c>
      <c r="BM338" s="6">
        <f t="shared" si="13"/>
        <v>6</v>
      </c>
      <c r="BN338" s="6">
        <f t="shared" si="13"/>
        <v>856.19</v>
      </c>
      <c r="BO338" s="8">
        <f>ROUND(IF(BN356=0, 0, BN338/BN356),5)</f>
        <v>1.0000000000000001E-5</v>
      </c>
      <c r="BP338" s="6">
        <v>142.69999999999999</v>
      </c>
      <c r="BQ338" s="6">
        <f t="shared" si="14"/>
        <v>0</v>
      </c>
      <c r="BR338" s="6">
        <v>856.19</v>
      </c>
    </row>
    <row r="339" spans="1:70" ht="15.75" thickBot="1" x14ac:dyDescent="0.3">
      <c r="A339" s="2"/>
      <c r="B339" s="2"/>
      <c r="C339" s="2"/>
      <c r="D339" s="2" t="s">
        <v>276</v>
      </c>
      <c r="E339" s="303">
        <v>0</v>
      </c>
      <c r="F339" s="303">
        <v>0</v>
      </c>
      <c r="G339" s="304">
        <f>ROUND(IF(F356=0, 0, F339/F356),5)</f>
        <v>0</v>
      </c>
      <c r="H339" s="303">
        <v>0</v>
      </c>
      <c r="I339" s="303">
        <v>0</v>
      </c>
      <c r="J339" s="303">
        <v>0</v>
      </c>
      <c r="K339" s="322">
        <v>0</v>
      </c>
      <c r="L339" s="322">
        <v>0</v>
      </c>
      <c r="M339" s="323">
        <f>ROUND(IF(L356=0, 0, L339/L356),5)</f>
        <v>0</v>
      </c>
      <c r="N339" s="322">
        <v>0</v>
      </c>
      <c r="O339" s="322">
        <v>0</v>
      </c>
      <c r="P339" s="322">
        <v>0</v>
      </c>
      <c r="Q339" s="342">
        <v>0</v>
      </c>
      <c r="R339" s="343">
        <v>0</v>
      </c>
      <c r="S339" s="344">
        <f>ROUND(IF(R356=0, 0, R339/R356),5)</f>
        <v>0</v>
      </c>
      <c r="T339" s="343">
        <v>0</v>
      </c>
      <c r="U339" s="343">
        <v>0</v>
      </c>
      <c r="V339" s="343">
        <v>0</v>
      </c>
      <c r="W339" s="363">
        <v>0</v>
      </c>
      <c r="X339" s="363">
        <v>0</v>
      </c>
      <c r="Y339" s="364">
        <f>ROUND(IF(X356=0, 0, X339/X356),5)</f>
        <v>0</v>
      </c>
      <c r="Z339" s="363">
        <v>0</v>
      </c>
      <c r="AA339" s="363">
        <v>0</v>
      </c>
      <c r="AB339" s="363">
        <v>0</v>
      </c>
      <c r="AC339" s="382">
        <v>3</v>
      </c>
      <c r="AD339" s="383">
        <v>6993.25</v>
      </c>
      <c r="AE339" s="384">
        <f>ROUND(IF(AD356=0, 0, AD339/AD356),5)</f>
        <v>4.2999999999999999E-4</v>
      </c>
      <c r="AF339" s="383">
        <v>2331.08</v>
      </c>
      <c r="AG339" s="383">
        <v>0</v>
      </c>
      <c r="AH339" s="383">
        <v>6993.25</v>
      </c>
      <c r="AI339" s="401">
        <v>0</v>
      </c>
      <c r="AJ339" s="401">
        <v>0</v>
      </c>
      <c r="AK339" s="402">
        <f>ROUND(IF(AJ356=0, 0, AJ339/AJ356),5)</f>
        <v>0</v>
      </c>
      <c r="AL339" s="401">
        <v>0</v>
      </c>
      <c r="AM339" s="401">
        <v>0</v>
      </c>
      <c r="AN339" s="401">
        <v>0</v>
      </c>
      <c r="AO339" s="421">
        <v>0</v>
      </c>
      <c r="AP339" s="422">
        <v>0</v>
      </c>
      <c r="AQ339" s="423">
        <f>ROUND(IF(AP356=0, 0, AP339/AP356),5)</f>
        <v>0</v>
      </c>
      <c r="AR339" s="422">
        <v>0</v>
      </c>
      <c r="AS339" s="422">
        <v>0</v>
      </c>
      <c r="AT339" s="422">
        <v>0</v>
      </c>
      <c r="AU339" s="443">
        <v>0</v>
      </c>
      <c r="AV339" s="443">
        <v>0</v>
      </c>
      <c r="AW339" s="444">
        <f>ROUND(IF(AV356=0, 0, AV339/AV356),5)</f>
        <v>0</v>
      </c>
      <c r="AX339" s="443">
        <v>0</v>
      </c>
      <c r="AY339" s="443">
        <v>0</v>
      </c>
      <c r="AZ339" s="443">
        <v>0</v>
      </c>
      <c r="BA339" s="462">
        <v>0</v>
      </c>
      <c r="BB339" s="463">
        <v>0</v>
      </c>
      <c r="BC339" s="464">
        <f>ROUND(IF(BB356=0, 0, BB339/BB356),5)</f>
        <v>0</v>
      </c>
      <c r="BD339" s="463">
        <v>0</v>
      </c>
      <c r="BE339" s="463">
        <v>0</v>
      </c>
      <c r="BF339" s="463">
        <v>0</v>
      </c>
      <c r="BG339" s="483">
        <v>0</v>
      </c>
      <c r="BH339" s="483">
        <v>0</v>
      </c>
      <c r="BI339" s="484">
        <f>ROUND(IF(BH356=0, 0, BH339/BH356),5)</f>
        <v>0</v>
      </c>
      <c r="BJ339" s="483">
        <v>0</v>
      </c>
      <c r="BK339" s="483">
        <v>0</v>
      </c>
      <c r="BL339" s="483">
        <v>0</v>
      </c>
      <c r="BM339" s="11">
        <f t="shared" si="13"/>
        <v>3</v>
      </c>
      <c r="BN339" s="11">
        <f t="shared" si="13"/>
        <v>6993.25</v>
      </c>
      <c r="BO339" s="12">
        <f>ROUND(IF(BN356=0, 0, BN339/BN356),5)</f>
        <v>4.0000000000000003E-5</v>
      </c>
      <c r="BP339" s="11">
        <v>2331.08</v>
      </c>
      <c r="BQ339" s="11">
        <f t="shared" si="14"/>
        <v>0</v>
      </c>
      <c r="BR339" s="11">
        <v>6993.25</v>
      </c>
    </row>
    <row r="340" spans="1:70" ht="15.75" thickBot="1" x14ac:dyDescent="0.3">
      <c r="A340" s="2"/>
      <c r="B340" s="2"/>
      <c r="C340" s="2" t="s">
        <v>277</v>
      </c>
      <c r="D340" s="2"/>
      <c r="E340" s="305">
        <f>ROUND(SUM(E74:E339),5)</f>
        <v>6069</v>
      </c>
      <c r="F340" s="305">
        <f>ROUND(SUM(F74:F339),5)</f>
        <v>3672411.37</v>
      </c>
      <c r="G340" s="306">
        <f>ROUND(IF(F356=0, 0, F340/F356),5)</f>
        <v>0.21274999999999999</v>
      </c>
      <c r="H340" s="305">
        <v>605.11</v>
      </c>
      <c r="I340" s="305">
        <f>ROUND(SUM(I74:I339),5)</f>
        <v>1187484.48</v>
      </c>
      <c r="J340" s="305">
        <f>ROUND(SUM(J74:J339),5)</f>
        <v>2484926.89</v>
      </c>
      <c r="K340" s="324">
        <f>ROUND(SUM(K74:K339),5)</f>
        <v>2631</v>
      </c>
      <c r="L340" s="324">
        <f>ROUND(SUM(L74:L339),5)</f>
        <v>1453103.14</v>
      </c>
      <c r="M340" s="325">
        <f>ROUND(IF(L356=0, 0, L340/L356),5)</f>
        <v>0.13889000000000001</v>
      </c>
      <c r="N340" s="324">
        <v>552.29999999999995</v>
      </c>
      <c r="O340" s="324">
        <f>ROUND(SUM(O74:O339),5)</f>
        <v>704408.43</v>
      </c>
      <c r="P340" s="324">
        <f>ROUND(SUM(P74:P339),5)</f>
        <v>748694.71</v>
      </c>
      <c r="Q340" s="345">
        <f>ROUND(SUM(Q74:Q339),5)</f>
        <v>4234</v>
      </c>
      <c r="R340" s="346">
        <f>ROUND(SUM(R74:R339),5)</f>
        <v>2986173.9</v>
      </c>
      <c r="S340" s="347">
        <f>ROUND(IF(R356=0, 0, R340/R356),5)</f>
        <v>0.14607999999999999</v>
      </c>
      <c r="T340" s="346">
        <v>705.28</v>
      </c>
      <c r="U340" s="346">
        <f>ROUND(SUM(U74:U339),5)</f>
        <v>1113119.45</v>
      </c>
      <c r="V340" s="346">
        <f>ROUND(SUM(V74:V339),5)</f>
        <v>1873054.45</v>
      </c>
      <c r="W340" s="365">
        <f>ROUND(SUM(W74:W339),5)</f>
        <v>5629</v>
      </c>
      <c r="X340" s="365">
        <f>ROUND(SUM(X74:X339),5)</f>
        <v>6893888.2599999998</v>
      </c>
      <c r="Y340" s="366">
        <f>ROUND(IF(X356=0, 0, X340/X356),5)</f>
        <v>0.39467000000000002</v>
      </c>
      <c r="Z340" s="365">
        <v>1224.71</v>
      </c>
      <c r="AA340" s="365">
        <f>ROUND(SUM(AA74:AA339),5)</f>
        <v>4041948.67</v>
      </c>
      <c r="AB340" s="365">
        <f>ROUND(SUM(AB74:AB339),5)</f>
        <v>2851939.59</v>
      </c>
      <c r="AC340" s="385">
        <f>ROUND(SUM(AC74:AC339),5)</f>
        <v>5371</v>
      </c>
      <c r="AD340" s="385">
        <f>ROUND(SUM(AD74:AD339),5)</f>
        <v>3160455.77</v>
      </c>
      <c r="AE340" s="386">
        <f>ROUND(IF(AD356=0, 0, AD340/AD356),5)</f>
        <v>0.19494</v>
      </c>
      <c r="AF340" s="385">
        <v>588.42999999999995</v>
      </c>
      <c r="AG340" s="385">
        <f>ROUND(SUM(AG74:AG339),5)</f>
        <v>1783010.02</v>
      </c>
      <c r="AH340" s="385">
        <f>ROUND(SUM(AH74:AH339),5)</f>
        <v>1377445.75</v>
      </c>
      <c r="AI340" s="403">
        <f>ROUND(SUM(AI74:AI339),5)</f>
        <v>5753</v>
      </c>
      <c r="AJ340" s="403">
        <f>ROUND(SUM(AJ74:AJ339),5)</f>
        <v>7461050.8200000003</v>
      </c>
      <c r="AK340" s="404">
        <f>ROUND(IF(AJ356=0, 0, AJ340/AJ356),5)</f>
        <v>0.39871000000000001</v>
      </c>
      <c r="AL340" s="403">
        <v>1296.9000000000001</v>
      </c>
      <c r="AM340" s="403">
        <f>ROUND(SUM(AM74:AM339),5)</f>
        <v>4523673.4000000004</v>
      </c>
      <c r="AN340" s="403">
        <f>ROUND(SUM(AN74:AN339),5)</f>
        <v>2937377.42</v>
      </c>
      <c r="AO340" s="424">
        <f>ROUND(SUM(AO74:AO339),5)</f>
        <v>9437</v>
      </c>
      <c r="AP340" s="425">
        <f>ROUND(SUM(AP74:AP339),5)</f>
        <v>4734115.5599999996</v>
      </c>
      <c r="AQ340" s="426">
        <f>ROUND(IF(AP356=0, 0, AP340/AP356),5)</f>
        <v>0.23482</v>
      </c>
      <c r="AR340" s="425">
        <v>501.65</v>
      </c>
      <c r="AS340" s="425">
        <f>ROUND(SUM(AS74:AS339),5)</f>
        <v>2564902.87</v>
      </c>
      <c r="AT340" s="425">
        <f>ROUND(SUM(AT74:AT339),5)</f>
        <v>2169212.69</v>
      </c>
      <c r="AU340" s="445">
        <f>ROUND(SUM(AU74:AU339),5)</f>
        <v>5292</v>
      </c>
      <c r="AV340" s="445">
        <f>ROUND(SUM(AV74:AV339),5)</f>
        <v>5205074.6399999997</v>
      </c>
      <c r="AW340" s="446">
        <f>ROUND(IF(AV356=0, 0, AV340/AV356),5)</f>
        <v>0.28852</v>
      </c>
      <c r="AX340" s="445">
        <v>983.57</v>
      </c>
      <c r="AY340" s="445">
        <f>ROUND(SUM(AY74:AY339),5)</f>
        <v>1686745.37</v>
      </c>
      <c r="AZ340" s="445">
        <f>ROUND(SUM(AZ74:AZ339),5)</f>
        <v>3518329.27</v>
      </c>
      <c r="BA340" s="465">
        <f>ROUND(SUM(BA74:BA339),5)</f>
        <v>3379</v>
      </c>
      <c r="BB340" s="466">
        <f>ROUND(SUM(BB74:BB339),5)</f>
        <v>3300463.71</v>
      </c>
      <c r="BC340" s="467">
        <f>ROUND(IF(BB356=0, 0, BB340/BB356),5)</f>
        <v>0.23397999999999999</v>
      </c>
      <c r="BD340" s="466">
        <v>976.76</v>
      </c>
      <c r="BE340" s="466">
        <f>ROUND(SUM(BE74:BE339),5)</f>
        <v>1632674.46</v>
      </c>
      <c r="BF340" s="466">
        <f>ROUND(SUM(BF74:BF339),5)</f>
        <v>1667789.25</v>
      </c>
      <c r="BG340" s="485">
        <f>ROUND(SUM(BG74:BG339),5)</f>
        <v>2565</v>
      </c>
      <c r="BH340" s="485">
        <f>ROUND(SUM(BH74:BH339),5)</f>
        <v>3927234.11</v>
      </c>
      <c r="BI340" s="486">
        <f>ROUND(IF(BH356=0, 0, BH340/BH356),5)</f>
        <v>0.42158000000000001</v>
      </c>
      <c r="BJ340" s="485">
        <v>1531.09</v>
      </c>
      <c r="BK340" s="485">
        <f>ROUND(SUM(BK74:BK339),5)</f>
        <v>2146987.9500000002</v>
      </c>
      <c r="BL340" s="485">
        <f>ROUND(SUM(BL74:BL339),5)</f>
        <v>1780246.16</v>
      </c>
      <c r="BM340" s="13">
        <f t="shared" si="13"/>
        <v>50360</v>
      </c>
      <c r="BN340" s="13">
        <f t="shared" si="13"/>
        <v>42793971.280000001</v>
      </c>
      <c r="BO340" s="14">
        <f>ROUND(IF(BN356=0, 0, BN340/BN356),5)</f>
        <v>0.26385999999999998</v>
      </c>
      <c r="BP340" s="13">
        <v>849.76</v>
      </c>
      <c r="BQ340" s="13">
        <f t="shared" si="14"/>
        <v>21384955.100000001</v>
      </c>
      <c r="BR340" s="13">
        <f>ROUND(SUM(BR74:BR339),5)</f>
        <v>21409016.18</v>
      </c>
    </row>
    <row r="341" spans="1:70" x14ac:dyDescent="0.25">
      <c r="A341" s="2"/>
      <c r="B341" s="2" t="s">
        <v>278</v>
      </c>
      <c r="C341" s="2"/>
      <c r="D341" s="2"/>
      <c r="E341" s="298">
        <f>ROUND(SUM(E3:E6)+E68+E73+E340,5)</f>
        <v>259673</v>
      </c>
      <c r="F341" s="298">
        <f>ROUND(SUM(F3:F6)+F68+F73+F340,5)</f>
        <v>9925551.5199999996</v>
      </c>
      <c r="G341" s="299">
        <f>ROUND(IF(F356=0, 0, F341/F356),5)</f>
        <v>0.57501000000000002</v>
      </c>
      <c r="H341" s="298">
        <v>38.22</v>
      </c>
      <c r="I341" s="298">
        <f>ROUND(SUM(I3:I6)+I68+I73+I340,5)</f>
        <v>3023326.3</v>
      </c>
      <c r="J341" s="298">
        <f>ROUND(SUM(J3:J6)+J68+J73+J340,5)</f>
        <v>6902225.2199999997</v>
      </c>
      <c r="K341" s="317">
        <f>ROUND(SUM(K3:K6)+K68+K73+K340,5)</f>
        <v>208023</v>
      </c>
      <c r="L341" s="317">
        <f>ROUND(SUM(L3:L6)+L68+L73+L340,5)</f>
        <v>6521421.8399999999</v>
      </c>
      <c r="M341" s="318">
        <f>ROUND(IF(L356=0, 0, L341/L356),5)</f>
        <v>0.62331000000000003</v>
      </c>
      <c r="N341" s="317">
        <v>31.35</v>
      </c>
      <c r="O341" s="317">
        <f>ROUND(SUM(O3:O6)+O68+O73+O340,5)</f>
        <v>2222946.38</v>
      </c>
      <c r="P341" s="317">
        <f>ROUND(SUM(P3:P6)+P68+P73+P340,5)</f>
        <v>4298475.46</v>
      </c>
      <c r="Q341" s="336">
        <f>ROUND(SUM(Q3:Q6)+Q68+Q73+Q340,5)</f>
        <v>252827</v>
      </c>
      <c r="R341" s="337">
        <f>ROUND(SUM(R3:R6)+R68+R73+R340,5)</f>
        <v>12168415.27</v>
      </c>
      <c r="S341" s="338">
        <f>ROUND(IF(R356=0, 0, R341/R356),5)</f>
        <v>0.59524999999999995</v>
      </c>
      <c r="T341" s="337">
        <v>48.13</v>
      </c>
      <c r="U341" s="337">
        <f>ROUND(SUM(U3:U6)+U68+U73+U340,5)</f>
        <v>3395067.01</v>
      </c>
      <c r="V341" s="337">
        <f>ROUND(SUM(V3:V6)+V68+V73+V340,5)</f>
        <v>8773348.2599999998</v>
      </c>
      <c r="W341" s="358">
        <f>ROUND(SUM(W3:W6)+W68+W73+W340,5)</f>
        <v>211445</v>
      </c>
      <c r="X341" s="358">
        <f>ROUND(SUM(X3:X6)+X68+X73+X340,5)</f>
        <v>12352192.970000001</v>
      </c>
      <c r="Y341" s="359">
        <f>ROUND(IF(X356=0, 0, X341/X356),5)</f>
        <v>0.70714999999999995</v>
      </c>
      <c r="Z341" s="358">
        <v>58.42</v>
      </c>
      <c r="AA341" s="358">
        <f>ROUND(SUM(AA3:AA6)+AA68+AA73+AA340,5)</f>
        <v>5564203.5999999996</v>
      </c>
      <c r="AB341" s="358">
        <f>ROUND(SUM(AB3:AB6)+AB68+AB73+AB340,5)</f>
        <v>6787989.3700000001</v>
      </c>
      <c r="AC341" s="377">
        <f>ROUND(SUM(AC3:AC6)+AC68+AC73+AC340,5)</f>
        <v>234153</v>
      </c>
      <c r="AD341" s="377">
        <f>ROUND(SUM(AD3:AD6)+AD68+AD73+AD340,5)</f>
        <v>9024257.5800000001</v>
      </c>
      <c r="AE341" s="378">
        <f>ROUND(IF(AD356=0, 0, AD341/AD356),5)</f>
        <v>0.55662</v>
      </c>
      <c r="AF341" s="377">
        <v>38.54</v>
      </c>
      <c r="AG341" s="377">
        <f>ROUND(SUM(AG3:AG6)+AG68+AG73+AG340,5)</f>
        <v>3545320.83</v>
      </c>
      <c r="AH341" s="377">
        <f>ROUND(SUM(AH3:AH6)+AH68+AH73+AH340,5)</f>
        <v>5478936.75</v>
      </c>
      <c r="AI341" s="396">
        <f>ROUND(SUM(AI3:AI6)+AI68+AI73+AI340,5)</f>
        <v>203406</v>
      </c>
      <c r="AJ341" s="396">
        <f>ROUND(SUM(AJ3:AJ6)+AJ68+AJ73+AJ340,5)</f>
        <v>12510183.119999999</v>
      </c>
      <c r="AK341" s="397">
        <f>ROUND(IF(AJ356=0, 0, AJ341/AJ356),5)</f>
        <v>0.66852</v>
      </c>
      <c r="AL341" s="396">
        <v>61.5</v>
      </c>
      <c r="AM341" s="396">
        <f>ROUND(SUM(AM3:AM6)+AM68+AM73+AM340,5)</f>
        <v>6001846.4800000004</v>
      </c>
      <c r="AN341" s="396">
        <f>ROUND(SUM(AN3:AN6)+AN68+AN73+AN340,5)</f>
        <v>6508336.6399999997</v>
      </c>
      <c r="AO341" s="415">
        <f>ROUND(SUM(AO3:AO6)+AO68+AO73+AO340,5)</f>
        <v>291250</v>
      </c>
      <c r="AP341" s="416">
        <f>ROUND(SUM(AP3:AP6)+AP68+AP73+AP340,5)</f>
        <v>11894833.529999999</v>
      </c>
      <c r="AQ341" s="417">
        <f>ROUND(IF(AP356=0, 0, AP341/AP356),5)</f>
        <v>0.59001000000000003</v>
      </c>
      <c r="AR341" s="416">
        <v>40.840000000000003</v>
      </c>
      <c r="AS341" s="416">
        <f>ROUND(SUM(AS3:AS6)+AS68+AS73+AS340,5)</f>
        <v>4630551.91</v>
      </c>
      <c r="AT341" s="416">
        <f>ROUND(SUM(AT3:AT6)+AT68+AT73+AT340,5)</f>
        <v>7264281.6200000001</v>
      </c>
      <c r="AU341" s="437">
        <f>ROUND(SUM(AU3:AU6)+AU68+AU73+AU340,5)</f>
        <v>259200</v>
      </c>
      <c r="AV341" s="437">
        <f>ROUND(SUM(AV3:AV6)+AV68+AV73+AV340,5)</f>
        <v>11400588.25</v>
      </c>
      <c r="AW341" s="438">
        <f>ROUND(IF(AV356=0, 0, AV341/AV356),5)</f>
        <v>0.63195000000000001</v>
      </c>
      <c r="AX341" s="437">
        <v>43.98</v>
      </c>
      <c r="AY341" s="437">
        <f>ROUND(SUM(AY3:AY6)+AY68+AY73+AY340,5)</f>
        <v>3539248.02</v>
      </c>
      <c r="AZ341" s="437">
        <f>ROUND(SUM(AZ3:AZ6)+AZ68+AZ73+AZ340,5)</f>
        <v>7861340.2300000004</v>
      </c>
      <c r="BA341" s="456">
        <f>ROUND(SUM(BA3:BA6)+BA68+BA73+BA340,5)</f>
        <v>225765</v>
      </c>
      <c r="BB341" s="457">
        <f>ROUND(SUM(BB3:BB6)+BB68+BB73+BB340,5)</f>
        <v>8815641.1400000006</v>
      </c>
      <c r="BC341" s="458">
        <f>ROUND(IF(BB356=0, 0, BB341/BB356),5)</f>
        <v>0.62495999999999996</v>
      </c>
      <c r="BD341" s="457">
        <v>39.049999999999997</v>
      </c>
      <c r="BE341" s="457">
        <f>ROUND(SUM(BE3:BE6)+BE68+BE73+BE340,5)</f>
        <v>3199806.03</v>
      </c>
      <c r="BF341" s="457">
        <f>ROUND(SUM(BF3:BF6)+BF68+BF73+BF340,5)</f>
        <v>5615835.1100000003</v>
      </c>
      <c r="BG341" s="478">
        <f>ROUND(SUM(BG3:BG6)+BG68+BG73+BG340,5)</f>
        <v>67868</v>
      </c>
      <c r="BH341" s="478">
        <f>ROUND(SUM(BH3:BH6)+BH68+BH73+BH340,5)</f>
        <v>5648688.5800000001</v>
      </c>
      <c r="BI341" s="479">
        <f>ROUND(IF(BH356=0, 0, BH341/BH356),5)</f>
        <v>0.60638000000000003</v>
      </c>
      <c r="BJ341" s="478">
        <v>83.23</v>
      </c>
      <c r="BK341" s="478">
        <f>ROUND(SUM(BK3:BK6)+BK68+BK73+BK340,5)</f>
        <v>2690333.77</v>
      </c>
      <c r="BL341" s="478">
        <f>ROUND(SUM(BL3:BL6)+BL68+BL73+BL340,5)</f>
        <v>2958354.81</v>
      </c>
      <c r="BM341" s="6">
        <f t="shared" si="13"/>
        <v>2213610</v>
      </c>
      <c r="BN341" s="6">
        <f t="shared" si="13"/>
        <v>100261773.8</v>
      </c>
      <c r="BO341" s="8">
        <f>ROUND(IF(BN356=0, 0, BN341/BN356),5)</f>
        <v>0.61819999999999997</v>
      </c>
      <c r="BP341" s="6">
        <v>45.29</v>
      </c>
      <c r="BQ341" s="6">
        <f t="shared" si="14"/>
        <v>37812650.329999998</v>
      </c>
      <c r="BR341" s="6">
        <f>ROUND(SUM(BR3:BR6)+BR68+BR73+BR340,5)</f>
        <v>62449123.469999999</v>
      </c>
    </row>
    <row r="342" spans="1:70" x14ac:dyDescent="0.25">
      <c r="A342" s="2"/>
      <c r="B342" s="2" t="s">
        <v>279</v>
      </c>
      <c r="C342" s="2"/>
      <c r="D342" s="2"/>
      <c r="E342" s="298"/>
      <c r="F342" s="298"/>
      <c r="G342" s="299"/>
      <c r="H342" s="298"/>
      <c r="I342" s="298"/>
      <c r="J342" s="298"/>
      <c r="K342" s="317"/>
      <c r="L342" s="317"/>
      <c r="M342" s="318"/>
      <c r="N342" s="317"/>
      <c r="O342" s="317"/>
      <c r="P342" s="317"/>
      <c r="Q342" s="336"/>
      <c r="R342" s="337"/>
      <c r="S342" s="338"/>
      <c r="T342" s="337"/>
      <c r="U342" s="337"/>
      <c r="V342" s="337"/>
      <c r="W342" s="358"/>
      <c r="X342" s="358"/>
      <c r="Y342" s="359"/>
      <c r="Z342" s="358"/>
      <c r="AA342" s="358"/>
      <c r="AB342" s="358"/>
      <c r="AC342" s="377"/>
      <c r="AD342" s="377"/>
      <c r="AE342" s="378"/>
      <c r="AF342" s="377"/>
      <c r="AG342" s="377"/>
      <c r="AH342" s="377"/>
      <c r="AI342" s="396"/>
      <c r="AJ342" s="396"/>
      <c r="AK342" s="397"/>
      <c r="AL342" s="396"/>
      <c r="AM342" s="396"/>
      <c r="AN342" s="396"/>
      <c r="AO342" s="415"/>
      <c r="AP342" s="416"/>
      <c r="AQ342" s="417"/>
      <c r="AR342" s="416"/>
      <c r="AS342" s="416"/>
      <c r="AT342" s="416"/>
      <c r="AU342" s="437"/>
      <c r="AV342" s="437"/>
      <c r="AW342" s="438"/>
      <c r="AX342" s="437"/>
      <c r="AY342" s="437"/>
      <c r="AZ342" s="437"/>
      <c r="BA342" s="456"/>
      <c r="BB342" s="457"/>
      <c r="BC342" s="458"/>
      <c r="BD342" s="457"/>
      <c r="BE342" s="457"/>
      <c r="BF342" s="457"/>
      <c r="BG342" s="478"/>
      <c r="BH342" s="478"/>
      <c r="BI342" s="479"/>
      <c r="BJ342" s="478"/>
      <c r="BK342" s="478"/>
      <c r="BL342" s="478"/>
      <c r="BM342" s="6"/>
      <c r="BN342" s="6"/>
      <c r="BO342" s="8"/>
      <c r="BP342" s="6"/>
      <c r="BQ342" s="6"/>
      <c r="BR342" s="6"/>
    </row>
    <row r="343" spans="1:70" x14ac:dyDescent="0.25">
      <c r="A343" s="2"/>
      <c r="B343" s="2"/>
      <c r="C343" s="2" t="s">
        <v>280</v>
      </c>
      <c r="D343" s="2"/>
      <c r="E343" s="300">
        <v>1354</v>
      </c>
      <c r="F343" s="298">
        <v>530155.99</v>
      </c>
      <c r="G343" s="299">
        <f>ROUND(IF(F356=0, 0, F343/F356),5)</f>
        <v>3.0710000000000001E-2</v>
      </c>
      <c r="H343" s="298">
        <v>391.55</v>
      </c>
      <c r="I343" s="298">
        <v>230180</v>
      </c>
      <c r="J343" s="298">
        <v>299975.99</v>
      </c>
      <c r="K343" s="317">
        <v>0</v>
      </c>
      <c r="L343" s="317">
        <v>0</v>
      </c>
      <c r="M343" s="318">
        <f>ROUND(IF(L356=0, 0, L343/L356),5)</f>
        <v>0</v>
      </c>
      <c r="N343" s="317">
        <v>0</v>
      </c>
      <c r="O343" s="317">
        <v>0</v>
      </c>
      <c r="P343" s="317">
        <v>0</v>
      </c>
      <c r="Q343" s="336">
        <v>709</v>
      </c>
      <c r="R343" s="337">
        <v>375630.75</v>
      </c>
      <c r="S343" s="338">
        <f>ROUND(IF(R356=0, 0, R343/R356),5)</f>
        <v>1.8370000000000001E-2</v>
      </c>
      <c r="T343" s="337">
        <v>529.79999999999995</v>
      </c>
      <c r="U343" s="337">
        <v>120530</v>
      </c>
      <c r="V343" s="337">
        <v>255100.75</v>
      </c>
      <c r="W343" s="358">
        <v>0</v>
      </c>
      <c r="X343" s="358">
        <v>0</v>
      </c>
      <c r="Y343" s="359">
        <f>ROUND(IF(X356=0, 0, X343/X356),5)</f>
        <v>0</v>
      </c>
      <c r="Z343" s="358">
        <v>0</v>
      </c>
      <c r="AA343" s="358">
        <v>0</v>
      </c>
      <c r="AB343" s="358">
        <v>0</v>
      </c>
      <c r="AC343" s="379">
        <v>719</v>
      </c>
      <c r="AD343" s="377">
        <v>284220.7</v>
      </c>
      <c r="AE343" s="378">
        <f>ROUND(IF(AD356=0, 0, AD343/AD356),5)</f>
        <v>1.753E-2</v>
      </c>
      <c r="AF343" s="377">
        <v>395.3</v>
      </c>
      <c r="AG343" s="377">
        <v>122230</v>
      </c>
      <c r="AH343" s="377">
        <v>161990.70000000001</v>
      </c>
      <c r="AI343" s="396">
        <v>0</v>
      </c>
      <c r="AJ343" s="396">
        <v>0</v>
      </c>
      <c r="AK343" s="397">
        <f>ROUND(IF(AJ356=0, 0, AJ343/AJ356),5)</f>
        <v>0</v>
      </c>
      <c r="AL343" s="396">
        <v>0</v>
      </c>
      <c r="AM343" s="396">
        <v>0</v>
      </c>
      <c r="AN343" s="396">
        <v>0</v>
      </c>
      <c r="AO343" s="415">
        <v>0</v>
      </c>
      <c r="AP343" s="416">
        <v>0</v>
      </c>
      <c r="AQ343" s="417">
        <f>ROUND(IF(AP356=0, 0, AP343/AP356),5)</f>
        <v>0</v>
      </c>
      <c r="AR343" s="416">
        <v>0</v>
      </c>
      <c r="AS343" s="416">
        <v>0</v>
      </c>
      <c r="AT343" s="416">
        <v>0</v>
      </c>
      <c r="AU343" s="437">
        <v>0</v>
      </c>
      <c r="AV343" s="437">
        <v>0</v>
      </c>
      <c r="AW343" s="438">
        <f>ROUND(IF(AV356=0, 0, AV343/AV356),5)</f>
        <v>0</v>
      </c>
      <c r="AX343" s="437">
        <v>0</v>
      </c>
      <c r="AY343" s="437">
        <v>0</v>
      </c>
      <c r="AZ343" s="437">
        <v>0</v>
      </c>
      <c r="BA343" s="456">
        <v>0</v>
      </c>
      <c r="BB343" s="457">
        <v>0</v>
      </c>
      <c r="BC343" s="458">
        <f>ROUND(IF(BB356=0, 0, BB343/BB356),5)</f>
        <v>0</v>
      </c>
      <c r="BD343" s="457">
        <v>0</v>
      </c>
      <c r="BE343" s="457">
        <v>0</v>
      </c>
      <c r="BF343" s="457">
        <v>0</v>
      </c>
      <c r="BG343" s="478">
        <v>0</v>
      </c>
      <c r="BH343" s="478">
        <v>0</v>
      </c>
      <c r="BI343" s="479">
        <f>ROUND(IF(BH356=0, 0, BH343/BH356),5)</f>
        <v>0</v>
      </c>
      <c r="BJ343" s="478">
        <v>0</v>
      </c>
      <c r="BK343" s="478">
        <v>0</v>
      </c>
      <c r="BL343" s="478">
        <v>0</v>
      </c>
      <c r="BM343" s="6">
        <f t="shared" ref="BM343:BN347" si="15">ROUND(E343+K343+Q343+W343+AC343+AI343+AO343+AU343+BA343+BG343,5)</f>
        <v>2782</v>
      </c>
      <c r="BN343" s="6">
        <f t="shared" si="15"/>
        <v>1190007.44</v>
      </c>
      <c r="BO343" s="8">
        <f>ROUND(IF(BN356=0, 0, BN343/BN356),5)</f>
        <v>7.3400000000000002E-3</v>
      </c>
      <c r="BP343" s="6">
        <v>427.75</v>
      </c>
      <c r="BQ343" s="6">
        <f>ROUND(I343+O343+U343+AA343+AG343+AM343+AS343+AY343+BE343+BK343,5)</f>
        <v>472940</v>
      </c>
      <c r="BR343" s="6">
        <v>717067.44</v>
      </c>
    </row>
    <row r="344" spans="1:70" x14ac:dyDescent="0.25">
      <c r="A344" s="2"/>
      <c r="B344" s="2"/>
      <c r="C344" s="2" t="s">
        <v>281</v>
      </c>
      <c r="D344" s="2"/>
      <c r="E344" s="300">
        <v>993</v>
      </c>
      <c r="F344" s="298">
        <v>266942.23</v>
      </c>
      <c r="G344" s="299">
        <f>ROUND(IF(F356=0, 0, F344/F356),5)</f>
        <v>1.546E-2</v>
      </c>
      <c r="H344" s="298">
        <v>268.82</v>
      </c>
      <c r="I344" s="298">
        <v>168810</v>
      </c>
      <c r="J344" s="298">
        <v>98132.23</v>
      </c>
      <c r="K344" s="317">
        <v>0</v>
      </c>
      <c r="L344" s="317">
        <v>0</v>
      </c>
      <c r="M344" s="318">
        <f>ROUND(IF(L356=0, 0, L344/L356),5)</f>
        <v>0</v>
      </c>
      <c r="N344" s="317">
        <v>0</v>
      </c>
      <c r="O344" s="317">
        <v>0</v>
      </c>
      <c r="P344" s="317">
        <v>0</v>
      </c>
      <c r="Q344" s="336">
        <v>344</v>
      </c>
      <c r="R344" s="337">
        <v>135300.98000000001</v>
      </c>
      <c r="S344" s="338">
        <f>ROUND(IF(R356=0, 0, R344/R356),5)</f>
        <v>6.62E-3</v>
      </c>
      <c r="T344" s="337">
        <v>393.32</v>
      </c>
      <c r="U344" s="337">
        <v>58480</v>
      </c>
      <c r="V344" s="337">
        <v>76820.98</v>
      </c>
      <c r="W344" s="358">
        <v>0</v>
      </c>
      <c r="X344" s="358">
        <v>0</v>
      </c>
      <c r="Y344" s="359">
        <f>ROUND(IF(X356=0, 0, X344/X356),5)</f>
        <v>0</v>
      </c>
      <c r="Z344" s="358">
        <v>0</v>
      </c>
      <c r="AA344" s="358">
        <v>0</v>
      </c>
      <c r="AB344" s="358">
        <v>0</v>
      </c>
      <c r="AC344" s="379">
        <v>1231</v>
      </c>
      <c r="AD344" s="377">
        <v>334093.40000000002</v>
      </c>
      <c r="AE344" s="378">
        <f>ROUND(IF(AD356=0, 0, AD344/AD356),5)</f>
        <v>2.061E-2</v>
      </c>
      <c r="AF344" s="377">
        <v>271.39999999999998</v>
      </c>
      <c r="AG344" s="377">
        <v>209270</v>
      </c>
      <c r="AH344" s="377">
        <v>124823.4</v>
      </c>
      <c r="AI344" s="396">
        <v>0</v>
      </c>
      <c r="AJ344" s="396">
        <v>0</v>
      </c>
      <c r="AK344" s="397">
        <f>ROUND(IF(AJ356=0, 0, AJ344/AJ356),5)</f>
        <v>0</v>
      </c>
      <c r="AL344" s="396">
        <v>0</v>
      </c>
      <c r="AM344" s="396">
        <v>0</v>
      </c>
      <c r="AN344" s="396">
        <v>0</v>
      </c>
      <c r="AO344" s="415">
        <v>0</v>
      </c>
      <c r="AP344" s="416">
        <v>0</v>
      </c>
      <c r="AQ344" s="417">
        <f>ROUND(IF(AP356=0, 0, AP344/AP356),5)</f>
        <v>0</v>
      </c>
      <c r="AR344" s="416">
        <v>0</v>
      </c>
      <c r="AS344" s="416">
        <v>0</v>
      </c>
      <c r="AT344" s="416">
        <v>0</v>
      </c>
      <c r="AU344" s="437">
        <v>0</v>
      </c>
      <c r="AV344" s="437">
        <v>0</v>
      </c>
      <c r="AW344" s="438">
        <f>ROUND(IF(AV356=0, 0, AV344/AV356),5)</f>
        <v>0</v>
      </c>
      <c r="AX344" s="437">
        <v>0</v>
      </c>
      <c r="AY344" s="437">
        <v>0</v>
      </c>
      <c r="AZ344" s="437">
        <v>0</v>
      </c>
      <c r="BA344" s="456">
        <v>0</v>
      </c>
      <c r="BB344" s="457">
        <v>0</v>
      </c>
      <c r="BC344" s="458">
        <f>ROUND(IF(BB356=0, 0, BB344/BB356),5)</f>
        <v>0</v>
      </c>
      <c r="BD344" s="457">
        <v>0</v>
      </c>
      <c r="BE344" s="457">
        <v>0</v>
      </c>
      <c r="BF344" s="457">
        <v>0</v>
      </c>
      <c r="BG344" s="478">
        <v>0</v>
      </c>
      <c r="BH344" s="478">
        <v>0</v>
      </c>
      <c r="BI344" s="479">
        <f>ROUND(IF(BH356=0, 0, BH344/BH356),5)</f>
        <v>0</v>
      </c>
      <c r="BJ344" s="478">
        <v>0</v>
      </c>
      <c r="BK344" s="478">
        <v>0</v>
      </c>
      <c r="BL344" s="478">
        <v>0</v>
      </c>
      <c r="BM344" s="6">
        <f t="shared" si="15"/>
        <v>2568</v>
      </c>
      <c r="BN344" s="6">
        <f t="shared" si="15"/>
        <v>736336.61</v>
      </c>
      <c r="BO344" s="8">
        <f>ROUND(IF(BN356=0, 0, BN344/BN356),5)</f>
        <v>4.5399999999999998E-3</v>
      </c>
      <c r="BP344" s="6">
        <v>286.74</v>
      </c>
      <c r="BQ344" s="6">
        <f>ROUND(I344+O344+U344+AA344+AG344+AM344+AS344+AY344+BE344+BK344,5)</f>
        <v>436560</v>
      </c>
      <c r="BR344" s="6">
        <v>299776.61</v>
      </c>
    </row>
    <row r="345" spans="1:70" x14ac:dyDescent="0.25">
      <c r="A345" s="2"/>
      <c r="B345" s="2"/>
      <c r="C345" s="2" t="s">
        <v>282</v>
      </c>
      <c r="D345" s="2"/>
      <c r="E345" s="300">
        <v>868</v>
      </c>
      <c r="F345" s="298">
        <v>148373.32</v>
      </c>
      <c r="G345" s="299">
        <f>ROUND(IF(F356=0, 0, F345/F356),5)</f>
        <v>8.6E-3</v>
      </c>
      <c r="H345" s="298">
        <v>170.94</v>
      </c>
      <c r="I345" s="298">
        <v>143762.5</v>
      </c>
      <c r="J345" s="298">
        <v>4610.82</v>
      </c>
      <c r="K345" s="317">
        <v>0</v>
      </c>
      <c r="L345" s="317">
        <v>0</v>
      </c>
      <c r="M345" s="318">
        <f>ROUND(IF(L356=0, 0, L345/L356),5)</f>
        <v>0</v>
      </c>
      <c r="N345" s="317">
        <v>0</v>
      </c>
      <c r="O345" s="317">
        <v>0</v>
      </c>
      <c r="P345" s="317">
        <v>0</v>
      </c>
      <c r="Q345" s="336">
        <v>0</v>
      </c>
      <c r="R345" s="337">
        <v>0</v>
      </c>
      <c r="S345" s="338">
        <f>ROUND(IF(R356=0, 0, R345/R356),5)</f>
        <v>0</v>
      </c>
      <c r="T345" s="337">
        <v>0</v>
      </c>
      <c r="U345" s="337">
        <v>0</v>
      </c>
      <c r="V345" s="337">
        <v>0</v>
      </c>
      <c r="W345" s="358">
        <v>0</v>
      </c>
      <c r="X345" s="358">
        <v>0</v>
      </c>
      <c r="Y345" s="359">
        <f>ROUND(IF(X356=0, 0, X345/X356),5)</f>
        <v>0</v>
      </c>
      <c r="Z345" s="358">
        <v>0</v>
      </c>
      <c r="AA345" s="358">
        <v>0</v>
      </c>
      <c r="AB345" s="358">
        <v>0</v>
      </c>
      <c r="AC345" s="379">
        <v>900</v>
      </c>
      <c r="AD345" s="377">
        <v>155317.5</v>
      </c>
      <c r="AE345" s="378">
        <f>ROUND(IF(AD356=0, 0, AD345/AD356),5)</f>
        <v>9.58E-3</v>
      </c>
      <c r="AF345" s="377">
        <v>172.58</v>
      </c>
      <c r="AG345" s="377">
        <v>149062.5</v>
      </c>
      <c r="AH345" s="377">
        <v>6255</v>
      </c>
      <c r="AI345" s="396">
        <v>0</v>
      </c>
      <c r="AJ345" s="396">
        <v>0</v>
      </c>
      <c r="AK345" s="397">
        <f>ROUND(IF(AJ356=0, 0, AJ345/AJ356),5)</f>
        <v>0</v>
      </c>
      <c r="AL345" s="396">
        <v>0</v>
      </c>
      <c r="AM345" s="396">
        <v>0</v>
      </c>
      <c r="AN345" s="396">
        <v>0</v>
      </c>
      <c r="AO345" s="415">
        <v>0</v>
      </c>
      <c r="AP345" s="416">
        <v>0</v>
      </c>
      <c r="AQ345" s="417">
        <f>ROUND(IF(AP356=0, 0, AP345/AP356),5)</f>
        <v>0</v>
      </c>
      <c r="AR345" s="416">
        <v>0</v>
      </c>
      <c r="AS345" s="416">
        <v>0</v>
      </c>
      <c r="AT345" s="416">
        <v>0</v>
      </c>
      <c r="AU345" s="437">
        <v>0</v>
      </c>
      <c r="AV345" s="437">
        <v>0</v>
      </c>
      <c r="AW345" s="438">
        <f>ROUND(IF(AV356=0, 0, AV345/AV356),5)</f>
        <v>0</v>
      </c>
      <c r="AX345" s="437">
        <v>0</v>
      </c>
      <c r="AY345" s="437">
        <v>0</v>
      </c>
      <c r="AZ345" s="437">
        <v>0</v>
      </c>
      <c r="BA345" s="456">
        <v>0</v>
      </c>
      <c r="BB345" s="457">
        <v>0</v>
      </c>
      <c r="BC345" s="458">
        <f>ROUND(IF(BB356=0, 0, BB345/BB356),5)</f>
        <v>0</v>
      </c>
      <c r="BD345" s="457">
        <v>0</v>
      </c>
      <c r="BE345" s="457">
        <v>0</v>
      </c>
      <c r="BF345" s="457">
        <v>0</v>
      </c>
      <c r="BG345" s="478">
        <v>0</v>
      </c>
      <c r="BH345" s="478">
        <v>0</v>
      </c>
      <c r="BI345" s="479">
        <f>ROUND(IF(BH356=0, 0, BH345/BH356),5)</f>
        <v>0</v>
      </c>
      <c r="BJ345" s="478">
        <v>0</v>
      </c>
      <c r="BK345" s="478">
        <v>0</v>
      </c>
      <c r="BL345" s="478">
        <v>0</v>
      </c>
      <c r="BM345" s="6">
        <f t="shared" si="15"/>
        <v>1768</v>
      </c>
      <c r="BN345" s="6">
        <f t="shared" si="15"/>
        <v>303690.82</v>
      </c>
      <c r="BO345" s="8">
        <f>ROUND(IF(BN356=0, 0, BN345/BN356),5)</f>
        <v>1.8699999999999999E-3</v>
      </c>
      <c r="BP345" s="6">
        <v>171.77</v>
      </c>
      <c r="BQ345" s="6">
        <f>ROUND(I345+O345+U345+AA345+AG345+AM345+AS345+AY345+BE345+BK345,5)</f>
        <v>292825</v>
      </c>
      <c r="BR345" s="6">
        <v>10865.82</v>
      </c>
    </row>
    <row r="346" spans="1:70" ht="15.75" thickBot="1" x14ac:dyDescent="0.3">
      <c r="A346" s="2"/>
      <c r="B346" s="2"/>
      <c r="C346" s="2" t="s">
        <v>283</v>
      </c>
      <c r="D346" s="2"/>
      <c r="E346" s="301">
        <v>0</v>
      </c>
      <c r="F346" s="301">
        <v>0</v>
      </c>
      <c r="G346" s="302">
        <f>ROUND(IF(F356=0, 0, F346/F356),5)</f>
        <v>0</v>
      </c>
      <c r="H346" s="301">
        <v>0</v>
      </c>
      <c r="I346" s="301">
        <v>0</v>
      </c>
      <c r="J346" s="301">
        <v>0</v>
      </c>
      <c r="K346" s="320">
        <v>0</v>
      </c>
      <c r="L346" s="320">
        <v>0</v>
      </c>
      <c r="M346" s="321">
        <f>ROUND(IF(L356=0, 0, L346/L356),5)</f>
        <v>0</v>
      </c>
      <c r="N346" s="320">
        <v>0</v>
      </c>
      <c r="O346" s="317">
        <v>0</v>
      </c>
      <c r="P346" s="317">
        <v>0</v>
      </c>
      <c r="Q346" s="339">
        <v>0</v>
      </c>
      <c r="R346" s="340">
        <v>0</v>
      </c>
      <c r="S346" s="341">
        <f>ROUND(IF(R356=0, 0, R346/R356),5)</f>
        <v>0</v>
      </c>
      <c r="T346" s="340">
        <v>0</v>
      </c>
      <c r="U346" s="340">
        <v>0</v>
      </c>
      <c r="V346" s="340">
        <v>0</v>
      </c>
      <c r="W346" s="361">
        <v>0</v>
      </c>
      <c r="X346" s="361">
        <v>0</v>
      </c>
      <c r="Y346" s="362">
        <f>ROUND(IF(X356=0, 0, X346/X356),5)</f>
        <v>0</v>
      </c>
      <c r="Z346" s="361">
        <v>0</v>
      </c>
      <c r="AA346" s="358">
        <v>0</v>
      </c>
      <c r="AB346" s="358">
        <v>0</v>
      </c>
      <c r="AC346" s="387">
        <v>350</v>
      </c>
      <c r="AD346" s="380">
        <v>186366.25</v>
      </c>
      <c r="AE346" s="381">
        <f>ROUND(IF(AD356=0, 0, AD346/AD356),5)</f>
        <v>1.15E-2</v>
      </c>
      <c r="AF346" s="380">
        <v>532.48</v>
      </c>
      <c r="AG346" s="380">
        <v>0</v>
      </c>
      <c r="AH346" s="380">
        <v>186366.25</v>
      </c>
      <c r="AI346" s="399">
        <v>0</v>
      </c>
      <c r="AJ346" s="399">
        <v>0</v>
      </c>
      <c r="AK346" s="400">
        <f>ROUND(IF(AJ356=0, 0, AJ346/AJ356),5)</f>
        <v>0</v>
      </c>
      <c r="AL346" s="399">
        <v>0</v>
      </c>
      <c r="AM346" s="396">
        <v>0</v>
      </c>
      <c r="AN346" s="396">
        <v>0</v>
      </c>
      <c r="AO346" s="418">
        <v>0</v>
      </c>
      <c r="AP346" s="419">
        <v>0</v>
      </c>
      <c r="AQ346" s="420">
        <f>ROUND(IF(AP356=0, 0, AP346/AP356),5)</f>
        <v>0</v>
      </c>
      <c r="AR346" s="419">
        <v>0</v>
      </c>
      <c r="AS346" s="416">
        <v>0</v>
      </c>
      <c r="AT346" s="416">
        <v>0</v>
      </c>
      <c r="AU346" s="441">
        <v>0</v>
      </c>
      <c r="AV346" s="441">
        <v>0</v>
      </c>
      <c r="AW346" s="442">
        <f>ROUND(IF(AV356=0, 0, AV346/AV356),5)</f>
        <v>0</v>
      </c>
      <c r="AX346" s="441">
        <v>0</v>
      </c>
      <c r="AY346" s="437">
        <v>0</v>
      </c>
      <c r="AZ346" s="437">
        <v>0</v>
      </c>
      <c r="BA346" s="459">
        <v>0</v>
      </c>
      <c r="BB346" s="460">
        <v>0</v>
      </c>
      <c r="BC346" s="461">
        <f>ROUND(IF(BB356=0, 0, BB346/BB356),5)</f>
        <v>0</v>
      </c>
      <c r="BD346" s="460">
        <v>0</v>
      </c>
      <c r="BE346" s="457">
        <v>0</v>
      </c>
      <c r="BF346" s="457">
        <v>0</v>
      </c>
      <c r="BG346" s="481">
        <v>0</v>
      </c>
      <c r="BH346" s="481">
        <v>0</v>
      </c>
      <c r="BI346" s="482">
        <f>ROUND(IF(BH356=0, 0, BH346/BH356),5)</f>
        <v>0</v>
      </c>
      <c r="BJ346" s="481">
        <v>0</v>
      </c>
      <c r="BK346" s="478">
        <v>0</v>
      </c>
      <c r="BL346" s="478">
        <v>0</v>
      </c>
      <c r="BM346" s="9">
        <f t="shared" si="15"/>
        <v>350</v>
      </c>
      <c r="BN346" s="9">
        <f t="shared" si="15"/>
        <v>186366.25</v>
      </c>
      <c r="BO346" s="10">
        <f>ROUND(IF(BN356=0, 0, BN346/BN356),5)</f>
        <v>1.15E-3</v>
      </c>
      <c r="BP346" s="9">
        <v>532.48</v>
      </c>
      <c r="BQ346" s="9">
        <f>ROUND(I346+O346+U346+AA346+AG346+AM346+AS346+AY346+BE346+BK346,5)</f>
        <v>0</v>
      </c>
      <c r="BR346" s="9">
        <v>186366.25</v>
      </c>
    </row>
    <row r="347" spans="1:70" x14ac:dyDescent="0.25">
      <c r="A347" s="2"/>
      <c r="B347" s="2" t="s">
        <v>284</v>
      </c>
      <c r="C347" s="2"/>
      <c r="D347" s="2"/>
      <c r="E347" s="298">
        <f>ROUND(SUM(E342:E346),5)</f>
        <v>3215</v>
      </c>
      <c r="F347" s="298">
        <f>ROUND(SUM(F342:F346),5)</f>
        <v>945471.54</v>
      </c>
      <c r="G347" s="299">
        <f>ROUND(IF(F356=0, 0, F347/F356),5)</f>
        <v>5.4769999999999999E-2</v>
      </c>
      <c r="H347" s="298">
        <v>294.08</v>
      </c>
      <c r="I347" s="298">
        <f>ROUND(SUM(I342:I346),5)</f>
        <v>542752.5</v>
      </c>
      <c r="J347" s="298">
        <f>ROUND(SUM(J342:J346),5)</f>
        <v>402719.04</v>
      </c>
      <c r="K347" s="317">
        <f>ROUND(SUM(K342:K346),5)</f>
        <v>0</v>
      </c>
      <c r="L347" s="317">
        <f>ROUND(SUM(L342:L346),5)</f>
        <v>0</v>
      </c>
      <c r="M347" s="318">
        <f>ROUND(IF(L356=0, 0, L347/L356),5)</f>
        <v>0</v>
      </c>
      <c r="N347" s="317">
        <v>0</v>
      </c>
      <c r="O347" s="317"/>
      <c r="P347" s="317"/>
      <c r="Q347" s="336">
        <f>ROUND(SUM(Q342:Q346),5)</f>
        <v>1053</v>
      </c>
      <c r="R347" s="337">
        <f>ROUND(SUM(R342:R346),5)</f>
        <v>510931.73</v>
      </c>
      <c r="S347" s="338">
        <f>ROUND(IF(R356=0, 0, R347/R356),5)</f>
        <v>2.4989999999999998E-2</v>
      </c>
      <c r="T347" s="337">
        <v>485.22</v>
      </c>
      <c r="U347" s="337">
        <f>ROUND(SUM(U342:U346),5)</f>
        <v>179010</v>
      </c>
      <c r="V347" s="337">
        <f>ROUND(SUM(V342:V346),5)</f>
        <v>331921.73</v>
      </c>
      <c r="W347" s="358">
        <f>ROUND(SUM(W342:W346),5)</f>
        <v>0</v>
      </c>
      <c r="X347" s="358">
        <f>ROUND(SUM(X342:X346),5)</f>
        <v>0</v>
      </c>
      <c r="Y347" s="359">
        <f>ROUND(IF(X356=0, 0, X347/X356),5)</f>
        <v>0</v>
      </c>
      <c r="Z347" s="358">
        <v>0</v>
      </c>
      <c r="AA347" s="358"/>
      <c r="AB347" s="358"/>
      <c r="AC347" s="377">
        <f>ROUND(SUM(AC342:AC346),5)</f>
        <v>3200</v>
      </c>
      <c r="AD347" s="377">
        <f>ROUND(SUM(AD342:AD346),5)</f>
        <v>959997.85</v>
      </c>
      <c r="AE347" s="378">
        <f>ROUND(IF(AD356=0, 0, AD347/AD356),5)</f>
        <v>5.9209999999999999E-2</v>
      </c>
      <c r="AF347" s="377">
        <v>300</v>
      </c>
      <c r="AG347" s="377">
        <f>ROUND(SUM(AG342:AG346),5)</f>
        <v>480562.5</v>
      </c>
      <c r="AH347" s="377">
        <f>ROUND(SUM(AH342:AH346),5)</f>
        <v>479435.35</v>
      </c>
      <c r="AI347" s="396">
        <f>ROUND(SUM(AI342:AI346),5)</f>
        <v>0</v>
      </c>
      <c r="AJ347" s="396">
        <f>ROUND(SUM(AJ342:AJ346),5)</f>
        <v>0</v>
      </c>
      <c r="AK347" s="397">
        <f>ROUND(IF(AJ356=0, 0, AJ347/AJ356),5)</f>
        <v>0</v>
      </c>
      <c r="AL347" s="396">
        <v>0</v>
      </c>
      <c r="AM347" s="396"/>
      <c r="AN347" s="396"/>
      <c r="AO347" s="415">
        <f>ROUND(SUM(AO342:AO346),5)</f>
        <v>0</v>
      </c>
      <c r="AP347" s="416">
        <f>ROUND(SUM(AP342:AP346),5)</f>
        <v>0</v>
      </c>
      <c r="AQ347" s="417">
        <f>ROUND(IF(AP356=0, 0, AP347/AP356),5)</f>
        <v>0</v>
      </c>
      <c r="AR347" s="416">
        <v>0</v>
      </c>
      <c r="AS347" s="416"/>
      <c r="AT347" s="416"/>
      <c r="AU347" s="437">
        <f>ROUND(SUM(AU342:AU346),5)</f>
        <v>0</v>
      </c>
      <c r="AV347" s="437">
        <f>ROUND(SUM(AV342:AV346),5)</f>
        <v>0</v>
      </c>
      <c r="AW347" s="438">
        <f>ROUND(IF(AV356=0, 0, AV347/AV356),5)</f>
        <v>0</v>
      </c>
      <c r="AX347" s="437">
        <v>0</v>
      </c>
      <c r="AY347" s="437"/>
      <c r="AZ347" s="437"/>
      <c r="BA347" s="456">
        <f>ROUND(SUM(BA342:BA346),5)</f>
        <v>0</v>
      </c>
      <c r="BB347" s="457">
        <f>ROUND(SUM(BB342:BB346),5)</f>
        <v>0</v>
      </c>
      <c r="BC347" s="458">
        <f>ROUND(IF(BB356=0, 0, BB347/BB356),5)</f>
        <v>0</v>
      </c>
      <c r="BD347" s="457">
        <v>0</v>
      </c>
      <c r="BE347" s="457"/>
      <c r="BF347" s="457"/>
      <c r="BG347" s="478">
        <f>ROUND(SUM(BG342:BG346),5)</f>
        <v>0</v>
      </c>
      <c r="BH347" s="478">
        <f>ROUND(SUM(BH342:BH346),5)</f>
        <v>0</v>
      </c>
      <c r="BI347" s="479">
        <f>ROUND(IF(BH356=0, 0, BH347/BH356),5)</f>
        <v>0</v>
      </c>
      <c r="BJ347" s="478">
        <v>0</v>
      </c>
      <c r="BK347" s="478"/>
      <c r="BL347" s="478"/>
      <c r="BM347" s="6">
        <f t="shared" si="15"/>
        <v>7468</v>
      </c>
      <c r="BN347" s="6">
        <f t="shared" si="15"/>
        <v>2416401.12</v>
      </c>
      <c r="BO347" s="8">
        <f>ROUND(IF(BN356=0, 0, BN347/BN356),5)</f>
        <v>1.49E-2</v>
      </c>
      <c r="BP347" s="6">
        <v>323.57</v>
      </c>
      <c r="BQ347" s="6">
        <f>ROUND(I347+O347+U347+AA347+AG347+AM347+AS347+AY347+BE347+BK347,5)</f>
        <v>1202325</v>
      </c>
      <c r="BR347" s="6">
        <f>ROUND(SUM(BR342:BR346),5)</f>
        <v>1214076.1200000001</v>
      </c>
    </row>
    <row r="348" spans="1:70" x14ac:dyDescent="0.25">
      <c r="A348" s="2"/>
      <c r="B348" s="2" t="s">
        <v>285</v>
      </c>
      <c r="C348" s="2"/>
      <c r="D348" s="2"/>
      <c r="E348" s="298"/>
      <c r="F348" s="298"/>
      <c r="G348" s="299"/>
      <c r="H348" s="298"/>
      <c r="I348" s="298"/>
      <c r="J348" s="298"/>
      <c r="K348" s="317"/>
      <c r="L348" s="317"/>
      <c r="M348" s="318"/>
      <c r="N348" s="317"/>
      <c r="O348" s="317"/>
      <c r="P348" s="317"/>
      <c r="Q348" s="336"/>
      <c r="R348" s="337"/>
      <c r="S348" s="338"/>
      <c r="T348" s="337"/>
      <c r="U348" s="337"/>
      <c r="V348" s="337"/>
      <c r="W348" s="358"/>
      <c r="X348" s="358"/>
      <c r="Y348" s="359"/>
      <c r="Z348" s="358"/>
      <c r="AA348" s="358"/>
      <c r="AB348" s="358"/>
      <c r="AC348" s="377"/>
      <c r="AD348" s="377"/>
      <c r="AE348" s="378"/>
      <c r="AF348" s="377"/>
      <c r="AG348" s="377"/>
      <c r="AH348" s="377"/>
      <c r="AI348" s="396"/>
      <c r="AJ348" s="396"/>
      <c r="AK348" s="397"/>
      <c r="AL348" s="396"/>
      <c r="AM348" s="396"/>
      <c r="AN348" s="396"/>
      <c r="AO348" s="415"/>
      <c r="AP348" s="416"/>
      <c r="AQ348" s="417"/>
      <c r="AR348" s="416"/>
      <c r="AS348" s="416"/>
      <c r="AT348" s="416"/>
      <c r="AU348" s="437"/>
      <c r="AV348" s="437"/>
      <c r="AW348" s="438"/>
      <c r="AX348" s="437"/>
      <c r="AY348" s="437"/>
      <c r="AZ348" s="437"/>
      <c r="BA348" s="456"/>
      <c r="BB348" s="457"/>
      <c r="BC348" s="458"/>
      <c r="BD348" s="457"/>
      <c r="BE348" s="457"/>
      <c r="BF348" s="457"/>
      <c r="BG348" s="478"/>
      <c r="BH348" s="478"/>
      <c r="BI348" s="479"/>
      <c r="BJ348" s="478"/>
      <c r="BK348" s="478"/>
      <c r="BL348" s="478"/>
      <c r="BM348" s="6"/>
      <c r="BN348" s="6"/>
      <c r="BO348" s="8"/>
      <c r="BP348" s="6"/>
      <c r="BQ348" s="6"/>
      <c r="BR348" s="6"/>
    </row>
    <row r="349" spans="1:70" ht="15.75" thickBot="1" x14ac:dyDescent="0.3">
      <c r="A349" s="2"/>
      <c r="B349" s="2"/>
      <c r="C349" s="2" t="s">
        <v>286</v>
      </c>
      <c r="D349" s="2"/>
      <c r="E349" s="307">
        <v>9</v>
      </c>
      <c r="F349" s="301">
        <v>122066.65</v>
      </c>
      <c r="G349" s="302">
        <f>ROUND(IF(F356=0, 0, F349/F356),5)</f>
        <v>7.0699999999999999E-3</v>
      </c>
      <c r="H349" s="301">
        <v>13562.96</v>
      </c>
      <c r="I349" s="298"/>
      <c r="J349" s="298"/>
      <c r="K349" s="326">
        <v>6</v>
      </c>
      <c r="L349" s="320">
        <v>32932.83</v>
      </c>
      <c r="M349" s="321">
        <f>ROUND(IF(L356=0, 0, L349/L356),5)</f>
        <v>3.15E-3</v>
      </c>
      <c r="N349" s="320">
        <v>5488.81</v>
      </c>
      <c r="O349" s="317"/>
      <c r="P349" s="317"/>
      <c r="Q349" s="339">
        <v>7609</v>
      </c>
      <c r="R349" s="340">
        <v>1209600.52</v>
      </c>
      <c r="S349" s="341">
        <f>ROUND(IF(R356=0, 0, R349/R356),5)</f>
        <v>5.917E-2</v>
      </c>
      <c r="T349" s="340">
        <v>158.97</v>
      </c>
      <c r="U349" s="337"/>
      <c r="V349" s="337"/>
      <c r="W349" s="367">
        <v>7</v>
      </c>
      <c r="X349" s="361">
        <v>38647.620000000003</v>
      </c>
      <c r="Y349" s="362">
        <f>ROUND(IF(X356=0, 0, X349/X356),5)</f>
        <v>2.2100000000000002E-3</v>
      </c>
      <c r="Z349" s="361">
        <v>5521.09</v>
      </c>
      <c r="AA349" s="358"/>
      <c r="AB349" s="358"/>
      <c r="AC349" s="387">
        <v>9</v>
      </c>
      <c r="AD349" s="380">
        <v>94181.79</v>
      </c>
      <c r="AE349" s="381">
        <f>ROUND(IF(AD356=0, 0, AD349/AD356),5)</f>
        <v>5.8100000000000001E-3</v>
      </c>
      <c r="AF349" s="380">
        <v>10464.64</v>
      </c>
      <c r="AG349" s="377"/>
      <c r="AH349" s="377"/>
      <c r="AI349" s="405">
        <v>9</v>
      </c>
      <c r="AJ349" s="399">
        <v>49877.74</v>
      </c>
      <c r="AK349" s="400">
        <f>ROUND(IF(AJ356=0, 0, AJ349/AJ356),5)</f>
        <v>2.6700000000000001E-3</v>
      </c>
      <c r="AL349" s="399">
        <v>5541.97</v>
      </c>
      <c r="AM349" s="396"/>
      <c r="AN349" s="396"/>
      <c r="AO349" s="418">
        <v>12</v>
      </c>
      <c r="AP349" s="419">
        <v>114687.27</v>
      </c>
      <c r="AQ349" s="420">
        <f>ROUND(IF(AP356=0, 0, AP349/AP356),5)</f>
        <v>5.6899999999999997E-3</v>
      </c>
      <c r="AR349" s="419">
        <v>9557.27</v>
      </c>
      <c r="AS349" s="416"/>
      <c r="AT349" s="416"/>
      <c r="AU349" s="440">
        <v>9</v>
      </c>
      <c r="AV349" s="441">
        <v>49595.34</v>
      </c>
      <c r="AW349" s="442">
        <f>ROUND(IF(AV356=0, 0, AV349/AV356),5)</f>
        <v>2.7499999999999998E-3</v>
      </c>
      <c r="AX349" s="441">
        <v>5510.59</v>
      </c>
      <c r="AY349" s="437"/>
      <c r="AZ349" s="437"/>
      <c r="BA349" s="459">
        <v>5</v>
      </c>
      <c r="BB349" s="460">
        <v>27587.439999999999</v>
      </c>
      <c r="BC349" s="461">
        <f>ROUND(IF(BB356=0, 0, BB349/BB356),5)</f>
        <v>1.9599999999999999E-3</v>
      </c>
      <c r="BD349" s="460">
        <v>5517.49</v>
      </c>
      <c r="BE349" s="457"/>
      <c r="BF349" s="457"/>
      <c r="BG349" s="487">
        <v>5</v>
      </c>
      <c r="BH349" s="481">
        <v>27789.1</v>
      </c>
      <c r="BI349" s="482">
        <f>ROUND(IF(BH356=0, 0, BH349/BH356),5)</f>
        <v>2.98E-3</v>
      </c>
      <c r="BJ349" s="481">
        <v>5557.82</v>
      </c>
      <c r="BK349" s="478"/>
      <c r="BL349" s="478"/>
      <c r="BM349" s="292">
        <f>ROUND(E349+K349+Q349+W349+AC349+AI349+AO349+AU349+BA349+BG349,5)</f>
        <v>7680</v>
      </c>
      <c r="BN349" s="9">
        <f>ROUND(F349+L349+R349+X349+AD349+AJ349+AP349+AV349+BB349+BH349,5)</f>
        <v>1766966.3</v>
      </c>
      <c r="BO349" s="10">
        <f>ROUND(IF(BN356=0, 0, BN349/BN356),5)</f>
        <v>1.089E-2</v>
      </c>
      <c r="BP349" s="9">
        <v>230.07</v>
      </c>
      <c r="BQ349" s="6"/>
      <c r="BR349" s="6"/>
    </row>
    <row r="350" spans="1:70" x14ac:dyDescent="0.25">
      <c r="A350" s="2"/>
      <c r="B350" s="2" t="s">
        <v>287</v>
      </c>
      <c r="C350" s="2"/>
      <c r="D350" s="2"/>
      <c r="E350" s="298">
        <f>ROUND(SUM(E348:E349),5)</f>
        <v>9</v>
      </c>
      <c r="F350" s="298">
        <f>ROUND(SUM(F348:F349),5)</f>
        <v>122066.65</v>
      </c>
      <c r="G350" s="299">
        <f>ROUND(IF(F356=0, 0, F350/F356),5)</f>
        <v>7.0699999999999999E-3</v>
      </c>
      <c r="H350" s="298">
        <v>13562.96</v>
      </c>
      <c r="I350" s="298"/>
      <c r="J350" s="298"/>
      <c r="K350" s="317">
        <f>ROUND(SUM(K348:K349),5)</f>
        <v>6</v>
      </c>
      <c r="L350" s="317">
        <f>ROUND(SUM(L348:L349),5)</f>
        <v>32932.83</v>
      </c>
      <c r="M350" s="318">
        <f>ROUND(IF(L356=0, 0, L350/L356),5)</f>
        <v>3.15E-3</v>
      </c>
      <c r="N350" s="317">
        <v>5488.81</v>
      </c>
      <c r="O350" s="317"/>
      <c r="P350" s="317"/>
      <c r="Q350" s="336">
        <f>ROUND(SUM(Q348:Q349),5)</f>
        <v>7609</v>
      </c>
      <c r="R350" s="337">
        <f>ROUND(SUM(R348:R349),5)</f>
        <v>1209600.52</v>
      </c>
      <c r="S350" s="338">
        <f>ROUND(IF(R356=0, 0, R350/R356),5)</f>
        <v>5.917E-2</v>
      </c>
      <c r="T350" s="337">
        <v>158.97</v>
      </c>
      <c r="U350" s="337"/>
      <c r="V350" s="337"/>
      <c r="W350" s="358">
        <f>ROUND(SUM(W348:W349),5)</f>
        <v>7</v>
      </c>
      <c r="X350" s="358">
        <f>ROUND(SUM(X348:X349),5)</f>
        <v>38647.620000000003</v>
      </c>
      <c r="Y350" s="359">
        <f>ROUND(IF(X356=0, 0, X350/X356),5)</f>
        <v>2.2100000000000002E-3</v>
      </c>
      <c r="Z350" s="358">
        <v>5521.09</v>
      </c>
      <c r="AA350" s="358"/>
      <c r="AB350" s="358"/>
      <c r="AC350" s="377">
        <f>ROUND(SUM(AC348:AC349),5)</f>
        <v>9</v>
      </c>
      <c r="AD350" s="377">
        <f>ROUND(SUM(AD348:AD349),5)</f>
        <v>94181.79</v>
      </c>
      <c r="AE350" s="378">
        <f>ROUND(IF(AD356=0, 0, AD350/AD356),5)</f>
        <v>5.8100000000000001E-3</v>
      </c>
      <c r="AF350" s="377">
        <v>10464.64</v>
      </c>
      <c r="AG350" s="377"/>
      <c r="AH350" s="377"/>
      <c r="AI350" s="396">
        <f>ROUND(SUM(AI348:AI349),5)</f>
        <v>9</v>
      </c>
      <c r="AJ350" s="396">
        <f>ROUND(SUM(AJ348:AJ349),5)</f>
        <v>49877.74</v>
      </c>
      <c r="AK350" s="397">
        <f>ROUND(IF(AJ356=0, 0, AJ350/AJ356),5)</f>
        <v>2.6700000000000001E-3</v>
      </c>
      <c r="AL350" s="396">
        <v>5541.97</v>
      </c>
      <c r="AM350" s="396"/>
      <c r="AN350" s="396"/>
      <c r="AO350" s="415">
        <f>ROUND(SUM(AO348:AO349),5)</f>
        <v>12</v>
      </c>
      <c r="AP350" s="416">
        <f>ROUND(SUM(AP348:AP349),5)</f>
        <v>114687.27</v>
      </c>
      <c r="AQ350" s="417">
        <f>ROUND(IF(AP356=0, 0, AP350/AP356),5)</f>
        <v>5.6899999999999997E-3</v>
      </c>
      <c r="AR350" s="416">
        <v>9557.27</v>
      </c>
      <c r="AS350" s="416"/>
      <c r="AT350" s="416"/>
      <c r="AU350" s="437">
        <f>ROUND(SUM(AU348:AU349),5)</f>
        <v>9</v>
      </c>
      <c r="AV350" s="437">
        <f>ROUND(SUM(AV348:AV349),5)</f>
        <v>49595.34</v>
      </c>
      <c r="AW350" s="438">
        <f>ROUND(IF(AV356=0, 0, AV350/AV356),5)</f>
        <v>2.7499999999999998E-3</v>
      </c>
      <c r="AX350" s="437">
        <v>5510.59</v>
      </c>
      <c r="AY350" s="437"/>
      <c r="AZ350" s="437"/>
      <c r="BA350" s="456">
        <f>ROUND(SUM(BA348:BA349),5)</f>
        <v>5</v>
      </c>
      <c r="BB350" s="457">
        <f>ROUND(SUM(BB348:BB349),5)</f>
        <v>27587.439999999999</v>
      </c>
      <c r="BC350" s="458">
        <f>ROUND(IF(BB356=0, 0, BB350/BB356),5)</f>
        <v>1.9599999999999999E-3</v>
      </c>
      <c r="BD350" s="457">
        <v>5517.49</v>
      </c>
      <c r="BE350" s="457"/>
      <c r="BF350" s="457"/>
      <c r="BG350" s="478">
        <f>ROUND(SUM(BG348:BG349),5)</f>
        <v>5</v>
      </c>
      <c r="BH350" s="478">
        <f>ROUND(SUM(BH348:BH349),5)</f>
        <v>27789.1</v>
      </c>
      <c r="BI350" s="479">
        <f>ROUND(IF(BH356=0, 0, BH350/BH356),5)</f>
        <v>2.98E-3</v>
      </c>
      <c r="BJ350" s="478">
        <v>5557.82</v>
      </c>
      <c r="BK350" s="478"/>
      <c r="BL350" s="478"/>
      <c r="BM350" s="6">
        <f>ROUND(E350+K350+Q350+W350+AC350+AI350+AO350+AU350+BA350+BG350,5)</f>
        <v>7680</v>
      </c>
      <c r="BN350" s="6">
        <f>ROUND(F350+L350+R350+X350+AD350+AJ350+AP350+AV350+BB350+BH350,5)</f>
        <v>1766966.3</v>
      </c>
      <c r="BO350" s="8">
        <f>ROUND(IF(BN356=0, 0, BN350/BN356),5)</f>
        <v>1.089E-2</v>
      </c>
      <c r="BP350" s="6">
        <v>230.07</v>
      </c>
      <c r="BQ350" s="6"/>
      <c r="BR350" s="6"/>
    </row>
    <row r="351" spans="1:70" x14ac:dyDescent="0.25">
      <c r="A351" s="2"/>
      <c r="B351" s="2" t="s">
        <v>288</v>
      </c>
      <c r="C351" s="2"/>
      <c r="D351" s="2"/>
      <c r="E351" s="298"/>
      <c r="F351" s="298"/>
      <c r="G351" s="299"/>
      <c r="H351" s="298"/>
      <c r="I351" s="298"/>
      <c r="J351" s="298"/>
      <c r="K351" s="317"/>
      <c r="L351" s="317"/>
      <c r="M351" s="318"/>
      <c r="N351" s="317"/>
      <c r="O351" s="317"/>
      <c r="P351" s="317"/>
      <c r="Q351" s="336"/>
      <c r="R351" s="337"/>
      <c r="S351" s="338"/>
      <c r="T351" s="337"/>
      <c r="U351" s="337"/>
      <c r="V351" s="337"/>
      <c r="W351" s="358"/>
      <c r="X351" s="358"/>
      <c r="Y351" s="359"/>
      <c r="Z351" s="358"/>
      <c r="AA351" s="358"/>
      <c r="AB351" s="358"/>
      <c r="AC351" s="377"/>
      <c r="AD351" s="377"/>
      <c r="AE351" s="378"/>
      <c r="AF351" s="377"/>
      <c r="AG351" s="377"/>
      <c r="AH351" s="377"/>
      <c r="AI351" s="396"/>
      <c r="AJ351" s="396"/>
      <c r="AK351" s="397"/>
      <c r="AL351" s="396"/>
      <c r="AM351" s="396"/>
      <c r="AN351" s="396"/>
      <c r="AO351" s="415"/>
      <c r="AP351" s="416"/>
      <c r="AQ351" s="417"/>
      <c r="AR351" s="416"/>
      <c r="AS351" s="416"/>
      <c r="AT351" s="416"/>
      <c r="AU351" s="437"/>
      <c r="AV351" s="437"/>
      <c r="AW351" s="438"/>
      <c r="AX351" s="437"/>
      <c r="AY351" s="437"/>
      <c r="AZ351" s="437"/>
      <c r="BA351" s="456"/>
      <c r="BB351" s="457"/>
      <c r="BC351" s="458"/>
      <c r="BD351" s="457"/>
      <c r="BE351" s="457"/>
      <c r="BF351" s="457"/>
      <c r="BG351" s="478"/>
      <c r="BH351" s="478"/>
      <c r="BI351" s="479"/>
      <c r="BJ351" s="478"/>
      <c r="BK351" s="478"/>
      <c r="BL351" s="478"/>
      <c r="BM351" s="6"/>
      <c r="BN351" s="6"/>
      <c r="BO351" s="8"/>
      <c r="BP351" s="6"/>
      <c r="BQ351" s="6"/>
      <c r="BR351" s="6"/>
    </row>
    <row r="352" spans="1:70" x14ac:dyDescent="0.25">
      <c r="A352" s="2"/>
      <c r="B352" s="2"/>
      <c r="C352" s="2" t="s">
        <v>289</v>
      </c>
      <c r="D352" s="2"/>
      <c r="E352" s="300">
        <v>1400</v>
      </c>
      <c r="F352" s="298">
        <v>2100</v>
      </c>
      <c r="G352" s="299">
        <f>ROUND(IF(F356=0, 0, F352/F356),5)</f>
        <v>1.2E-4</v>
      </c>
      <c r="H352" s="298">
        <v>1.5</v>
      </c>
      <c r="I352" s="298"/>
      <c r="J352" s="298"/>
      <c r="K352" s="319">
        <v>5550</v>
      </c>
      <c r="L352" s="317">
        <v>16200</v>
      </c>
      <c r="M352" s="318">
        <f>ROUND(IF(L356=0, 0, L352/L356),5)</f>
        <v>1.5499999999999999E-3</v>
      </c>
      <c r="N352" s="317">
        <v>2.92</v>
      </c>
      <c r="O352" s="317"/>
      <c r="P352" s="317"/>
      <c r="Q352" s="336">
        <v>0</v>
      </c>
      <c r="R352" s="337">
        <v>0</v>
      </c>
      <c r="S352" s="338">
        <f>ROUND(IF(R356=0, 0, R352/R356),5)</f>
        <v>0</v>
      </c>
      <c r="T352" s="337">
        <v>0</v>
      </c>
      <c r="U352" s="337">
        <v>0</v>
      </c>
      <c r="V352" s="337">
        <v>0</v>
      </c>
      <c r="W352" s="358">
        <v>0</v>
      </c>
      <c r="X352" s="358">
        <v>0</v>
      </c>
      <c r="Y352" s="359">
        <f>ROUND(IF(X356=0, 0, X352/X356),5)</f>
        <v>0</v>
      </c>
      <c r="Z352" s="358">
        <v>0</v>
      </c>
      <c r="AA352" s="358">
        <v>0</v>
      </c>
      <c r="AB352" s="358">
        <v>0</v>
      </c>
      <c r="AC352" s="377">
        <v>0</v>
      </c>
      <c r="AD352" s="377">
        <v>0</v>
      </c>
      <c r="AE352" s="378">
        <f>ROUND(IF(AD356=0, 0, AD352/AD356),5)</f>
        <v>0</v>
      </c>
      <c r="AF352" s="377">
        <v>0</v>
      </c>
      <c r="AG352" s="377">
        <v>0</v>
      </c>
      <c r="AH352" s="377">
        <v>0</v>
      </c>
      <c r="AI352" s="396">
        <v>0</v>
      </c>
      <c r="AJ352" s="396">
        <v>0</v>
      </c>
      <c r="AK352" s="397">
        <f>ROUND(IF(AJ356=0, 0, AJ352/AJ356),5)</f>
        <v>0</v>
      </c>
      <c r="AL352" s="396">
        <v>0</v>
      </c>
      <c r="AM352" s="396">
        <v>0</v>
      </c>
      <c r="AN352" s="396">
        <v>0</v>
      </c>
      <c r="AO352" s="415">
        <v>0</v>
      </c>
      <c r="AP352" s="416">
        <v>0</v>
      </c>
      <c r="AQ352" s="417">
        <f>ROUND(IF(AP356=0, 0, AP352/AP356),5)</f>
        <v>0</v>
      </c>
      <c r="AR352" s="416">
        <v>0</v>
      </c>
      <c r="AS352" s="416">
        <v>0</v>
      </c>
      <c r="AT352" s="416">
        <v>0</v>
      </c>
      <c r="AU352" s="439">
        <v>1500</v>
      </c>
      <c r="AV352" s="437">
        <v>12000</v>
      </c>
      <c r="AW352" s="438">
        <f>ROUND(IF(AV356=0, 0, AV352/AV356),5)</f>
        <v>6.7000000000000002E-4</v>
      </c>
      <c r="AX352" s="437">
        <v>8</v>
      </c>
      <c r="AY352" s="437"/>
      <c r="AZ352" s="437"/>
      <c r="BA352" s="456">
        <v>0</v>
      </c>
      <c r="BB352" s="457">
        <v>0</v>
      </c>
      <c r="BC352" s="458">
        <f>ROUND(IF(BB356=0, 0, BB352/BB356),5)</f>
        <v>0</v>
      </c>
      <c r="BD352" s="457">
        <v>0</v>
      </c>
      <c r="BE352" s="457">
        <v>0</v>
      </c>
      <c r="BF352" s="457">
        <v>0</v>
      </c>
      <c r="BG352" s="480">
        <v>3101</v>
      </c>
      <c r="BH352" s="478">
        <v>18227.5</v>
      </c>
      <c r="BI352" s="479">
        <f>ROUND(IF(BH356=0, 0, BH352/BH356),5)</f>
        <v>1.9599999999999999E-3</v>
      </c>
      <c r="BJ352" s="478">
        <v>5.88</v>
      </c>
      <c r="BK352" s="478"/>
      <c r="BL352" s="478"/>
      <c r="BM352" s="6">
        <f t="shared" ref="BM352:BN356" si="16">ROUND(E352+K352+Q352+W352+AC352+AI352+AO352+AU352+BA352+BG352,5)</f>
        <v>11551</v>
      </c>
      <c r="BN352" s="6">
        <f t="shared" si="16"/>
        <v>48527.5</v>
      </c>
      <c r="BO352" s="8">
        <f>ROUND(IF(BN356=0, 0, BN352/BN356),5)</f>
        <v>2.9999999999999997E-4</v>
      </c>
      <c r="BP352" s="6">
        <v>4.2</v>
      </c>
      <c r="BQ352" s="6">
        <f>ROUND(I352+O352+U352+AA352+AG352+AM352+AS352+AY352+BE352+BK352,5)</f>
        <v>0</v>
      </c>
      <c r="BR352" s="6">
        <v>48527.5</v>
      </c>
    </row>
    <row r="353" spans="1:70" x14ac:dyDescent="0.25">
      <c r="A353" s="2"/>
      <c r="B353" s="2"/>
      <c r="C353" s="2" t="s">
        <v>290</v>
      </c>
      <c r="D353" s="2"/>
      <c r="E353" s="300">
        <v>8152</v>
      </c>
      <c r="F353" s="298">
        <v>5833443</v>
      </c>
      <c r="G353" s="299">
        <f>ROUND(IF(F356=0, 0, F353/F356),5)</f>
        <v>0.33794999999999997</v>
      </c>
      <c r="H353" s="298">
        <v>715.58</v>
      </c>
      <c r="I353" s="298"/>
      <c r="J353" s="298"/>
      <c r="K353" s="319">
        <v>5341</v>
      </c>
      <c r="L353" s="317">
        <v>3604428.09</v>
      </c>
      <c r="M353" s="318">
        <f>ROUND(IF(L356=0, 0, L353/L356),5)</f>
        <v>0.34450999999999998</v>
      </c>
      <c r="N353" s="317">
        <v>674.86</v>
      </c>
      <c r="O353" s="317"/>
      <c r="P353" s="317"/>
      <c r="Q353" s="336">
        <v>7445.5</v>
      </c>
      <c r="R353" s="337">
        <v>5854405.75</v>
      </c>
      <c r="S353" s="338">
        <f>ROUND(IF(R356=0, 0, R353/R356),5)</f>
        <v>0.28638000000000002</v>
      </c>
      <c r="T353" s="337">
        <v>786.3</v>
      </c>
      <c r="U353" s="337"/>
      <c r="V353" s="337"/>
      <c r="W353" s="360">
        <v>6937.5</v>
      </c>
      <c r="X353" s="358">
        <v>4706542.3899999997</v>
      </c>
      <c r="Y353" s="359">
        <f>ROUND(IF(X356=0, 0, X353/X356),5)</f>
        <v>0.26944000000000001</v>
      </c>
      <c r="Z353" s="358">
        <v>678.42</v>
      </c>
      <c r="AA353" s="358"/>
      <c r="AB353" s="358"/>
      <c r="AC353" s="379">
        <v>7568.5</v>
      </c>
      <c r="AD353" s="377">
        <v>5726756.4199999999</v>
      </c>
      <c r="AE353" s="378">
        <f>ROUND(IF(AD356=0, 0, AD353/AD356),5)</f>
        <v>0.35322999999999999</v>
      </c>
      <c r="AF353" s="377">
        <v>756.66</v>
      </c>
      <c r="AG353" s="377"/>
      <c r="AH353" s="377"/>
      <c r="AI353" s="398">
        <v>7752.5</v>
      </c>
      <c r="AJ353" s="396">
        <v>5745731.0899999999</v>
      </c>
      <c r="AK353" s="397">
        <f>ROUND(IF(AJ356=0, 0, AJ353/AJ356),5)</f>
        <v>0.30703999999999998</v>
      </c>
      <c r="AL353" s="396">
        <v>741.15</v>
      </c>
      <c r="AM353" s="396"/>
      <c r="AN353" s="396"/>
      <c r="AO353" s="415">
        <v>10699</v>
      </c>
      <c r="AP353" s="416">
        <v>7488152.4699999997</v>
      </c>
      <c r="AQ353" s="417">
        <f>ROUND(IF(AP356=0, 0, AP353/AP356),5)</f>
        <v>0.37142999999999998</v>
      </c>
      <c r="AR353" s="416">
        <v>699.89</v>
      </c>
      <c r="AS353" s="416"/>
      <c r="AT353" s="416"/>
      <c r="AU353" s="439">
        <v>8005</v>
      </c>
      <c r="AV353" s="437">
        <v>5609779.75</v>
      </c>
      <c r="AW353" s="438">
        <f>ROUND(IF(AV356=0, 0, AV353/AV356),5)</f>
        <v>0.31096000000000001</v>
      </c>
      <c r="AX353" s="437">
        <v>700.78</v>
      </c>
      <c r="AY353" s="437"/>
      <c r="AZ353" s="437"/>
      <c r="BA353" s="456">
        <v>6517</v>
      </c>
      <c r="BB353" s="457">
        <v>4485863.4400000004</v>
      </c>
      <c r="BC353" s="458">
        <f>ROUND(IF(BB356=0, 0, BB353/BB356),5)</f>
        <v>0.31801000000000001</v>
      </c>
      <c r="BD353" s="457">
        <v>688.33</v>
      </c>
      <c r="BE353" s="457"/>
      <c r="BF353" s="457"/>
      <c r="BG353" s="480">
        <v>3483</v>
      </c>
      <c r="BH353" s="478">
        <v>3231601.73</v>
      </c>
      <c r="BI353" s="479">
        <f>ROUND(IF(BH356=0, 0, BH353/BH356),5)</f>
        <v>0.34691</v>
      </c>
      <c r="BJ353" s="478">
        <v>927.82</v>
      </c>
      <c r="BK353" s="478"/>
      <c r="BL353" s="478"/>
      <c r="BM353" s="291">
        <f t="shared" si="16"/>
        <v>71901</v>
      </c>
      <c r="BN353" s="6">
        <f t="shared" si="16"/>
        <v>52286704.130000003</v>
      </c>
      <c r="BO353" s="8">
        <f>ROUND(IF(BN356=0, 0, BN353/BN356),5)</f>
        <v>0.32239000000000001</v>
      </c>
      <c r="BP353" s="6">
        <v>727.2</v>
      </c>
      <c r="BQ353" s="6"/>
      <c r="BR353" s="6"/>
    </row>
    <row r="354" spans="1:70" ht="15.75" thickBot="1" x14ac:dyDescent="0.3">
      <c r="A354" s="2"/>
      <c r="B354" s="2"/>
      <c r="C354" s="2" t="s">
        <v>291</v>
      </c>
      <c r="D354" s="2"/>
      <c r="E354" s="307">
        <v>455</v>
      </c>
      <c r="F354" s="303">
        <v>432826.02</v>
      </c>
      <c r="G354" s="304">
        <f>ROUND(IF(F356=0, 0, F354/F356),5)</f>
        <v>2.5069999999999999E-2</v>
      </c>
      <c r="H354" s="303">
        <v>951.27</v>
      </c>
      <c r="I354" s="298"/>
      <c r="J354" s="298"/>
      <c r="K354" s="327">
        <v>328</v>
      </c>
      <c r="L354" s="322">
        <v>287595.36</v>
      </c>
      <c r="M354" s="323">
        <f>ROUND(IF(L356=0, 0, L354/L356),5)</f>
        <v>2.7490000000000001E-2</v>
      </c>
      <c r="N354" s="322">
        <v>876.82</v>
      </c>
      <c r="O354" s="317"/>
      <c r="P354" s="317"/>
      <c r="Q354" s="342">
        <v>791</v>
      </c>
      <c r="R354" s="343">
        <v>699346.74</v>
      </c>
      <c r="S354" s="344">
        <f>ROUND(IF(R356=0, 0, R354/R356),5)</f>
        <v>3.4209999999999997E-2</v>
      </c>
      <c r="T354" s="343">
        <v>884.13</v>
      </c>
      <c r="U354" s="337"/>
      <c r="V354" s="337"/>
      <c r="W354" s="368">
        <v>420</v>
      </c>
      <c r="X354" s="363">
        <v>370238.34</v>
      </c>
      <c r="Y354" s="364">
        <f>ROUND(IF(X356=0, 0, X354/X356),5)</f>
        <v>2.12E-2</v>
      </c>
      <c r="Z354" s="363">
        <v>881.52</v>
      </c>
      <c r="AA354" s="358"/>
      <c r="AB354" s="358"/>
      <c r="AC354" s="382">
        <v>460</v>
      </c>
      <c r="AD354" s="383">
        <v>407494.08</v>
      </c>
      <c r="AE354" s="384">
        <f>ROUND(IF(AD356=0, 0, AD354/AD356),5)</f>
        <v>2.513E-2</v>
      </c>
      <c r="AF354" s="383">
        <v>885.86</v>
      </c>
      <c r="AG354" s="377"/>
      <c r="AH354" s="377"/>
      <c r="AI354" s="406">
        <v>460</v>
      </c>
      <c r="AJ354" s="401">
        <v>407416.56</v>
      </c>
      <c r="AK354" s="402">
        <f>ROUND(IF(AJ356=0, 0, AJ354/AJ356),5)</f>
        <v>2.1770000000000001E-2</v>
      </c>
      <c r="AL354" s="401">
        <v>885.69</v>
      </c>
      <c r="AM354" s="396"/>
      <c r="AN354" s="396"/>
      <c r="AO354" s="421">
        <v>623</v>
      </c>
      <c r="AP354" s="422">
        <v>662776.56000000006</v>
      </c>
      <c r="AQ354" s="423">
        <f>ROUND(IF(AP356=0, 0, AP354/AP356),5)</f>
        <v>3.288E-2</v>
      </c>
      <c r="AR354" s="422">
        <v>1063.8499999999999</v>
      </c>
      <c r="AS354" s="416"/>
      <c r="AT354" s="416"/>
      <c r="AU354" s="447">
        <v>487</v>
      </c>
      <c r="AV354" s="443">
        <v>968389.43</v>
      </c>
      <c r="AW354" s="444">
        <f>ROUND(IF(AV356=0, 0, AV354/AV356),5)</f>
        <v>5.3679999999999999E-2</v>
      </c>
      <c r="AX354" s="443">
        <v>1988.48</v>
      </c>
      <c r="AY354" s="437"/>
      <c r="AZ354" s="437"/>
      <c r="BA354" s="462">
        <v>390</v>
      </c>
      <c r="BB354" s="463">
        <v>776830.65</v>
      </c>
      <c r="BC354" s="464">
        <f>ROUND(IF(BB356=0, 0, BB354/BB356),5)</f>
        <v>5.5070000000000001E-2</v>
      </c>
      <c r="BD354" s="463">
        <v>1991.87</v>
      </c>
      <c r="BE354" s="457"/>
      <c r="BF354" s="457"/>
      <c r="BG354" s="488">
        <v>194</v>
      </c>
      <c r="BH354" s="483">
        <v>389121.31</v>
      </c>
      <c r="BI354" s="484">
        <f>ROUND(IF(BH356=0, 0, BH354/BH356),5)</f>
        <v>4.1770000000000002E-2</v>
      </c>
      <c r="BJ354" s="483">
        <v>2005.78</v>
      </c>
      <c r="BK354" s="478"/>
      <c r="BL354" s="478"/>
      <c r="BM354" s="293">
        <f t="shared" si="16"/>
        <v>4608</v>
      </c>
      <c r="BN354" s="11">
        <f t="shared" si="16"/>
        <v>5402035.0499999998</v>
      </c>
      <c r="BO354" s="12">
        <f>ROUND(IF(BN356=0, 0, BN354/BN356),5)</f>
        <v>3.3309999999999999E-2</v>
      </c>
      <c r="BP354" s="11">
        <v>1172.32</v>
      </c>
      <c r="BQ354" s="6"/>
      <c r="BR354" s="6"/>
    </row>
    <row r="355" spans="1:70" ht="15.75" thickBot="1" x14ac:dyDescent="0.3">
      <c r="A355" s="2"/>
      <c r="B355" s="2" t="s">
        <v>292</v>
      </c>
      <c r="C355" s="2"/>
      <c r="D355" s="2"/>
      <c r="E355" s="298">
        <f>ROUND(SUM(E351:E354),5)</f>
        <v>10007</v>
      </c>
      <c r="F355" s="308">
        <f>ROUND(SUM(F351:F354),5)</f>
        <v>6268369.0199999996</v>
      </c>
      <c r="G355" s="309">
        <f>ROUND(IF(F356=0, 0, F355/F356),5)</f>
        <v>0.36314000000000002</v>
      </c>
      <c r="H355" s="308">
        <v>626.4</v>
      </c>
      <c r="I355" s="303"/>
      <c r="J355" s="303"/>
      <c r="K355" s="328">
        <f>ROUND(SUM(K351:K354),5)</f>
        <v>11219</v>
      </c>
      <c r="L355" s="328">
        <f>ROUND(SUM(L351:L354),5)</f>
        <v>3908223.45</v>
      </c>
      <c r="M355" s="329">
        <f>ROUND(IF(L356=0, 0, L355/L356),5)</f>
        <v>0.37353999999999998</v>
      </c>
      <c r="N355" s="328">
        <v>348.36</v>
      </c>
      <c r="O355" s="322"/>
      <c r="P355" s="322"/>
      <c r="Q355" s="348">
        <f>ROUND(SUM(Q351:Q354),5)</f>
        <v>8236.5</v>
      </c>
      <c r="R355" s="349">
        <f>ROUND(SUM(R351:R354),5)</f>
        <v>6553752.4900000002</v>
      </c>
      <c r="S355" s="350">
        <f>ROUND(IF(R356=0, 0, R355/R356),5)</f>
        <v>0.32058999999999999</v>
      </c>
      <c r="T355" s="349">
        <v>795.7</v>
      </c>
      <c r="U355" s="343"/>
      <c r="V355" s="343"/>
      <c r="W355" s="369">
        <f>ROUND(SUM(W351:W354),5)</f>
        <v>7357.5</v>
      </c>
      <c r="X355" s="369">
        <f>ROUND(SUM(X351:X354),5)</f>
        <v>5076780.7300000004</v>
      </c>
      <c r="Y355" s="370">
        <f>ROUND(IF(X356=0, 0, X355/X356),5)</f>
        <v>0.29064000000000001</v>
      </c>
      <c r="Z355" s="369">
        <v>690.01</v>
      </c>
      <c r="AA355" s="363"/>
      <c r="AB355" s="363"/>
      <c r="AC355" s="388">
        <f>ROUND(SUM(AC351:AC354),5)</f>
        <v>8028.5</v>
      </c>
      <c r="AD355" s="388">
        <f>ROUND(SUM(AD351:AD354),5)</f>
        <v>6134250.5</v>
      </c>
      <c r="AE355" s="389">
        <f>ROUND(IF(AD356=0, 0, AD355/AD356),5)</f>
        <v>0.37835999999999997</v>
      </c>
      <c r="AF355" s="388">
        <v>764.06</v>
      </c>
      <c r="AG355" s="383"/>
      <c r="AH355" s="383"/>
      <c r="AI355" s="407">
        <f>ROUND(SUM(AI351:AI354),5)</f>
        <v>8212.5</v>
      </c>
      <c r="AJ355" s="407">
        <f>ROUND(SUM(AJ351:AJ354),5)</f>
        <v>6153147.6500000004</v>
      </c>
      <c r="AK355" s="408">
        <f>ROUND(IF(AJ356=0, 0, AJ355/AJ356),5)</f>
        <v>0.32880999999999999</v>
      </c>
      <c r="AL355" s="407">
        <v>749.24</v>
      </c>
      <c r="AM355" s="401"/>
      <c r="AN355" s="401"/>
      <c r="AO355" s="427">
        <f>ROUND(SUM(AO351:AO354),5)</f>
        <v>11322</v>
      </c>
      <c r="AP355" s="428">
        <f>ROUND(SUM(AP351:AP354),5)</f>
        <v>8150929.0300000003</v>
      </c>
      <c r="AQ355" s="429">
        <f>ROUND(IF(AP356=0, 0, AP355/AP356),5)</f>
        <v>0.40429999999999999</v>
      </c>
      <c r="AR355" s="428">
        <v>719.92</v>
      </c>
      <c r="AS355" s="422"/>
      <c r="AT355" s="422"/>
      <c r="AU355" s="448">
        <f>ROUND(SUM(AU351:AU354),5)</f>
        <v>9992</v>
      </c>
      <c r="AV355" s="448">
        <f>ROUND(SUM(AV351:AV354),5)</f>
        <v>6590169.1799999997</v>
      </c>
      <c r="AW355" s="449">
        <f>ROUND(IF(AV356=0, 0, AV355/AV356),5)</f>
        <v>0.36530000000000001</v>
      </c>
      <c r="AX355" s="448">
        <v>659.54</v>
      </c>
      <c r="AY355" s="443"/>
      <c r="AZ355" s="443"/>
      <c r="BA355" s="468">
        <f>ROUND(SUM(BA351:BA354),5)</f>
        <v>6907</v>
      </c>
      <c r="BB355" s="469">
        <f>ROUND(SUM(BB351:BB354),5)</f>
        <v>5262694.09</v>
      </c>
      <c r="BC355" s="470">
        <f>ROUND(IF(BB356=0, 0, BB355/BB356),5)</f>
        <v>0.37308000000000002</v>
      </c>
      <c r="BD355" s="469">
        <v>761.94</v>
      </c>
      <c r="BE355" s="463"/>
      <c r="BF355" s="463"/>
      <c r="BG355" s="489">
        <f>ROUND(SUM(BG351:BG354),5)</f>
        <v>6778</v>
      </c>
      <c r="BH355" s="489">
        <f>ROUND(SUM(BH351:BH354),5)</f>
        <v>3638950.54</v>
      </c>
      <c r="BI355" s="490">
        <f>ROUND(IF(BH356=0, 0, BH355/BH356),5)</f>
        <v>0.39063999999999999</v>
      </c>
      <c r="BJ355" s="489">
        <v>536.88</v>
      </c>
      <c r="BK355" s="483"/>
      <c r="BL355" s="483"/>
      <c r="BM355" s="15">
        <f t="shared" si="16"/>
        <v>88060</v>
      </c>
      <c r="BN355" s="15">
        <f t="shared" si="16"/>
        <v>57737266.68</v>
      </c>
      <c r="BO355" s="16">
        <f>ROUND(IF(BN356=0, 0, BN355/BN356),5)</f>
        <v>0.35599999999999998</v>
      </c>
      <c r="BP355" s="15">
        <v>655.66</v>
      </c>
      <c r="BQ355" s="6"/>
      <c r="BR355" s="6"/>
    </row>
    <row r="356" spans="1:70" s="20" customFormat="1" ht="12" thickBot="1" x14ac:dyDescent="0.25">
      <c r="A356" s="2" t="s">
        <v>12</v>
      </c>
      <c r="B356" s="2"/>
      <c r="C356" s="2"/>
      <c r="D356" s="2"/>
      <c r="E356" s="310"/>
      <c r="F356" s="311">
        <f>ROUND(F341+F347+F350+F355,5)</f>
        <v>17261458.73</v>
      </c>
      <c r="G356" s="312">
        <f>ROUND(IF(F356=0, 0, F356/F356),5)</f>
        <v>1</v>
      </c>
      <c r="H356" s="311">
        <v>63.25</v>
      </c>
      <c r="I356" s="311">
        <f>ROUND(I341+I347+I350+I355,5)</f>
        <v>3566078.8</v>
      </c>
      <c r="J356" s="311">
        <f>ROUND(J341+J347+J350+J355,5)</f>
        <v>7304944.2599999998</v>
      </c>
      <c r="K356" s="330">
        <f>ROUND(K341+K347+K350+K355,5)</f>
        <v>219248</v>
      </c>
      <c r="L356" s="330">
        <f>ROUND(L341+L347+L350+L355,5)</f>
        <v>10462578.119999999</v>
      </c>
      <c r="M356" s="331">
        <f>ROUND(IF(L356=0, 0, L356/L356),5)</f>
        <v>1</v>
      </c>
      <c r="N356" s="330">
        <v>47.72</v>
      </c>
      <c r="O356" s="330">
        <f>ROUND(O341+O347+O350+O355,5)</f>
        <v>2222946.38</v>
      </c>
      <c r="P356" s="330">
        <f>ROUND(P341+P347+P350+P355,5)</f>
        <v>4298475.46</v>
      </c>
      <c r="Q356" s="351">
        <f>ROUND(Q341+Q347+Q350+Q355,5)</f>
        <v>269725.5</v>
      </c>
      <c r="R356" s="352">
        <f>ROUND(R341+R347+R350+R355,5)</f>
        <v>20442700.010000002</v>
      </c>
      <c r="S356" s="353">
        <f>ROUND(IF(R356=0, 0, R356/R356),5)</f>
        <v>1</v>
      </c>
      <c r="T356" s="352">
        <v>75.790000000000006</v>
      </c>
      <c r="U356" s="352">
        <f>ROUND(U341+U347+U350+U355,5)</f>
        <v>3574077.01</v>
      </c>
      <c r="V356" s="352">
        <f>ROUND(V341+V347+V350+V355,5)</f>
        <v>9105269.9900000002</v>
      </c>
      <c r="W356" s="371">
        <f>ROUND(W341+W347+W350+W355,5)</f>
        <v>218809.5</v>
      </c>
      <c r="X356" s="371">
        <f>ROUND(X341+X347+X350+X355,5)</f>
        <v>17467621.32</v>
      </c>
      <c r="Y356" s="372">
        <f>ROUND(IF(X356=0, 0, X356/X356),5)</f>
        <v>1</v>
      </c>
      <c r="Z356" s="371">
        <v>79.83</v>
      </c>
      <c r="AA356" s="371">
        <f>ROUND(AA341+AA347+AA350+AA355,5)</f>
        <v>5564203.5999999996</v>
      </c>
      <c r="AB356" s="371">
        <f>ROUND(AB341+AB347+AB350+AB355,5)</f>
        <v>6787989.3700000001</v>
      </c>
      <c r="AC356" s="390">
        <f>ROUND(AC341+AC347+AC350+AC355,5)</f>
        <v>245390.5</v>
      </c>
      <c r="AD356" s="390">
        <f>ROUND(AD341+AD347+AD350+AD355,5)</f>
        <v>16212687.720000001</v>
      </c>
      <c r="AE356" s="391">
        <f>ROUND(IF(AD356=0, 0, AD356/AD356),5)</f>
        <v>1</v>
      </c>
      <c r="AF356" s="390">
        <v>66.069999999999993</v>
      </c>
      <c r="AG356" s="390">
        <f>ROUND(AG341+AG347+AG350+AG355,5)</f>
        <v>4025883.33</v>
      </c>
      <c r="AH356" s="390">
        <f>ROUND(AH341+AH347+AH350+AH355,5)</f>
        <v>5958372.0999999996</v>
      </c>
      <c r="AI356" s="409">
        <f>ROUND(AI341+AI347+AI350+AI355,5)</f>
        <v>211627.5</v>
      </c>
      <c r="AJ356" s="409">
        <f>ROUND(AJ341+AJ347+AJ350+AJ355,5)</f>
        <v>18713208.510000002</v>
      </c>
      <c r="AK356" s="410">
        <f>ROUND(IF(AJ356=0, 0, AJ356/AJ356),5)</f>
        <v>1</v>
      </c>
      <c r="AL356" s="409">
        <v>88.43</v>
      </c>
      <c r="AM356" s="409">
        <f>ROUND(AM341+AM347+AM350+AM355,5)</f>
        <v>6001846.4800000004</v>
      </c>
      <c r="AN356" s="409">
        <f>ROUND(AN341+AN347+AN350+AN355,5)</f>
        <v>6508336.6399999997</v>
      </c>
      <c r="AO356" s="430">
        <f>ROUND(AO341+AO347+AO350+AO355,5)</f>
        <v>302584</v>
      </c>
      <c r="AP356" s="431">
        <f>ROUND(AP341+AP347+AP350+AP355,5)</f>
        <v>20160449.829999998</v>
      </c>
      <c r="AQ356" s="432">
        <f>ROUND(IF(AP356=0, 0, AP356/AP356),5)</f>
        <v>1</v>
      </c>
      <c r="AR356" s="431">
        <v>66.63</v>
      </c>
      <c r="AS356" s="431">
        <f>ROUND(AS341+AS347+AS350+AS355,5)</f>
        <v>4630551.91</v>
      </c>
      <c r="AT356" s="431">
        <f>ROUND(AT341+AT347+AT350+AT355,5)</f>
        <v>7264281.6200000001</v>
      </c>
      <c r="AU356" s="450">
        <f>ROUND(AU341+AU347+AU350+AU355,5)</f>
        <v>269201</v>
      </c>
      <c r="AV356" s="450">
        <f>ROUND(AV341+AV347+AV350+AV355,5)</f>
        <v>18040352.77</v>
      </c>
      <c r="AW356" s="451">
        <f>ROUND(IF(AV356=0, 0, AV356/AV356),5)</f>
        <v>1</v>
      </c>
      <c r="AX356" s="450">
        <v>67.010000000000005</v>
      </c>
      <c r="AY356" s="450">
        <f>ROUND(AY341+AY347+AY350+AY355,5)</f>
        <v>3539248.02</v>
      </c>
      <c r="AZ356" s="450">
        <f>ROUND(AZ341+AZ347+AZ350+AZ355,5)</f>
        <v>7861340.2300000004</v>
      </c>
      <c r="BA356" s="471">
        <f>ROUND(BA341+BA347+BA350+BA355,5)</f>
        <v>232677</v>
      </c>
      <c r="BB356" s="472">
        <f>ROUND(BB341+BB347+BB350+BB355,5)</f>
        <v>14105922.67</v>
      </c>
      <c r="BC356" s="473">
        <f>ROUND(IF(BB356=0, 0, BB356/BB356),5)</f>
        <v>1</v>
      </c>
      <c r="BD356" s="472">
        <v>60.62</v>
      </c>
      <c r="BE356" s="472">
        <f>ROUND(BE341+BE347+BE350+BE355,5)</f>
        <v>3199806.03</v>
      </c>
      <c r="BF356" s="472">
        <f>ROUND(BF341+BF347+BF350+BF355,5)</f>
        <v>5615835.1100000003</v>
      </c>
      <c r="BG356" s="491">
        <f>ROUND(BG341+BG347+BG350+BG355,5)</f>
        <v>74651</v>
      </c>
      <c r="BH356" s="491">
        <f>ROUND(BH341+BH347+BH350+BH355,5)</f>
        <v>9315428.2200000007</v>
      </c>
      <c r="BI356" s="492">
        <f>ROUND(IF(BH356=0, 0, BH356/BH356),5)</f>
        <v>1</v>
      </c>
      <c r="BJ356" s="491">
        <v>124.79</v>
      </c>
      <c r="BK356" s="491">
        <f>ROUND(BK341+BK347+BK350+BK355,5)</f>
        <v>2690333.77</v>
      </c>
      <c r="BL356" s="491">
        <f>ROUND(BL341+BL347+BL350+BL355,5)</f>
        <v>2958354.81</v>
      </c>
      <c r="BM356" s="19">
        <f t="shared" si="16"/>
        <v>2043914</v>
      </c>
      <c r="BN356" s="17">
        <f t="shared" si="16"/>
        <v>162182407.90000001</v>
      </c>
      <c r="BO356" s="18">
        <f>ROUND(IF(BN356=0, 0, BN356/BN356),5)</f>
        <v>1</v>
      </c>
      <c r="BP356" s="17">
        <v>70</v>
      </c>
      <c r="BQ356" s="294"/>
      <c r="BR356" s="294"/>
    </row>
    <row r="357" spans="1:70" ht="15.75" thickTop="1" x14ac:dyDescent="0.25"/>
  </sheetData>
  <pageMargins left="0.7" right="0.7" top="0.75" bottom="0.75" header="0.25" footer="0.3"/>
  <pageSetup paperSize="0" orientation="portrait" horizontalDpi="0" verticalDpi="0" r:id="rId1"/>
  <headerFooter>
    <oddHeader>&amp;L&amp;"Arial,Bold"&amp;8 3:46 AM
&amp;"Arial,Bold"&amp;8 10/24/16
&amp;"Arial,Bold"&amp;8 Accrual Basis&amp;C&amp;"Arial,Bold"&amp;12 Tropical Fish International (Pvt) Limited
&amp;"Arial,Bold"&amp;14 Sales by Item Summary
&amp;"Arial,Bold"&amp;10 January through October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789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37890" r:id="rId4" name="HEADER"/>
      </mc:Fallback>
    </mc:AlternateContent>
    <mc:AlternateContent xmlns:mc="http://schemas.openxmlformats.org/markup-compatibility/2006">
      <mc:Choice Requires="x14">
        <control shapeId="3788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37889" r:id="rId6" name="FILTER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V347"/>
  <sheetViews>
    <sheetView workbookViewId="0">
      <pane xSplit="4" ySplit="2" topLeftCell="E63" activePane="bottomRight" state="frozenSplit"/>
      <selection pane="topRight" activeCell="E1" sqref="E1"/>
      <selection pane="bottomLeft" activeCell="A3" sqref="A3"/>
      <selection pane="bottomRight" activeCell="D74" sqref="D74"/>
    </sheetView>
  </sheetViews>
  <sheetFormatPr defaultRowHeight="15" x14ac:dyDescent="0.25"/>
  <cols>
    <col min="1" max="3" width="3" style="25" customWidth="1"/>
    <col min="4" max="4" width="29.140625" style="25" customWidth="1"/>
    <col min="5" max="5" width="8.7109375" style="493" bestFit="1" customWidth="1"/>
    <col min="6" max="6" width="10.85546875" style="493" bestFit="1" customWidth="1"/>
    <col min="7" max="7" width="9" style="493" bestFit="1" customWidth="1"/>
    <col min="8" max="8" width="8.42578125" style="493" bestFit="1" customWidth="1"/>
    <col min="9" max="9" width="8.7109375" style="512" bestFit="1" customWidth="1"/>
    <col min="10" max="10" width="10.85546875" style="512" bestFit="1" customWidth="1"/>
    <col min="11" max="11" width="9" style="512" bestFit="1" customWidth="1"/>
    <col min="12" max="12" width="8.42578125" style="512" bestFit="1" customWidth="1"/>
    <col min="13" max="13" width="8.7109375" style="534" bestFit="1" customWidth="1"/>
    <col min="14" max="14" width="10.85546875" style="534" bestFit="1" customWidth="1"/>
    <col min="15" max="15" width="9" style="534" bestFit="1" customWidth="1"/>
    <col min="16" max="16" width="8.42578125" style="534" bestFit="1" customWidth="1"/>
    <col min="17" max="17" width="8.7109375" style="452" bestFit="1" customWidth="1"/>
    <col min="18" max="18" width="10.85546875" style="452" bestFit="1" customWidth="1"/>
    <col min="19" max="19" width="9" style="452" bestFit="1" customWidth="1"/>
    <col min="20" max="20" width="8.42578125" style="452" bestFit="1" customWidth="1"/>
    <col min="21" max="21" width="8.7109375" style="354" bestFit="1" customWidth="1"/>
    <col min="22" max="22" width="10.85546875" style="354" bestFit="1" customWidth="1"/>
    <col min="23" max="23" width="9" style="354" bestFit="1" customWidth="1"/>
    <col min="24" max="24" width="8.42578125" style="354" bestFit="1" customWidth="1"/>
    <col min="25" max="25" width="8.7109375" style="578" bestFit="1" customWidth="1"/>
    <col min="26" max="26" width="10.85546875" style="578" bestFit="1" customWidth="1"/>
    <col min="27" max="27" width="9" style="578" bestFit="1" customWidth="1"/>
    <col min="28" max="28" width="8.42578125" style="578" bestFit="1" customWidth="1"/>
    <col min="29" max="29" width="8.7109375" style="512" bestFit="1" customWidth="1"/>
    <col min="30" max="30" width="10.85546875" style="512" bestFit="1" customWidth="1"/>
    <col min="31" max="31" width="9" style="512" bestFit="1" customWidth="1"/>
    <col min="32" max="32" width="8.42578125" style="512" bestFit="1" customWidth="1"/>
    <col min="33" max="33" width="8.7109375" style="556" bestFit="1" customWidth="1"/>
    <col min="34" max="34" width="10.85546875" style="556" bestFit="1" customWidth="1"/>
    <col min="35" max="35" width="9" style="556" bestFit="1" customWidth="1"/>
    <col min="36" max="36" width="8.42578125" style="556" bestFit="1" customWidth="1"/>
    <col min="37" max="37" width="8.7109375" style="411" bestFit="1" customWidth="1"/>
    <col min="38" max="38" width="10.85546875" style="411" bestFit="1" customWidth="1"/>
    <col min="39" max="39" width="9" style="411" bestFit="1" customWidth="1"/>
    <col min="40" max="40" width="8.42578125" style="411" bestFit="1" customWidth="1"/>
    <col min="41" max="41" width="7.85546875" style="452" bestFit="1" customWidth="1"/>
    <col min="42" max="42" width="10" style="452" bestFit="1" customWidth="1"/>
    <col min="43" max="43" width="9" style="452" bestFit="1" customWidth="1"/>
    <col min="44" max="44" width="8.42578125" style="452" bestFit="1" customWidth="1"/>
    <col min="45" max="45" width="10" style="26" bestFit="1" customWidth="1"/>
    <col min="46" max="46" width="11.7109375" style="26" bestFit="1" customWidth="1"/>
    <col min="47" max="47" width="9" style="26" bestFit="1" customWidth="1"/>
    <col min="48" max="48" width="8.42578125" style="26" bestFit="1" customWidth="1"/>
  </cols>
  <sheetData>
    <row r="1" spans="1:48" ht="15.75" thickBot="1" x14ac:dyDescent="0.3">
      <c r="A1" s="2"/>
      <c r="B1" s="2"/>
      <c r="C1" s="2"/>
      <c r="D1" s="2"/>
      <c r="E1" s="475" t="s">
        <v>0</v>
      </c>
      <c r="F1" s="476"/>
      <c r="G1" s="476"/>
      <c r="H1" s="476"/>
      <c r="I1" s="494" t="s">
        <v>1</v>
      </c>
      <c r="J1" s="495"/>
      <c r="K1" s="495"/>
      <c r="L1" s="495"/>
      <c r="M1" s="513" t="s">
        <v>2</v>
      </c>
      <c r="N1" s="514"/>
      <c r="O1" s="514"/>
      <c r="P1" s="514"/>
      <c r="Q1" s="434" t="s">
        <v>3</v>
      </c>
      <c r="R1" s="435"/>
      <c r="S1" s="435"/>
      <c r="T1" s="435"/>
      <c r="U1" s="333" t="s">
        <v>4</v>
      </c>
      <c r="V1" s="334"/>
      <c r="W1" s="334"/>
      <c r="X1" s="334"/>
      <c r="Y1" s="560" t="s">
        <v>5</v>
      </c>
      <c r="Z1" s="561"/>
      <c r="AA1" s="561"/>
      <c r="AB1" s="561"/>
      <c r="AC1" s="494" t="s">
        <v>6</v>
      </c>
      <c r="AD1" s="495"/>
      <c r="AE1" s="495"/>
      <c r="AF1" s="495"/>
      <c r="AG1" s="538" t="s">
        <v>7</v>
      </c>
      <c r="AH1" s="539"/>
      <c r="AI1" s="539"/>
      <c r="AJ1" s="539"/>
      <c r="AK1" s="393" t="s">
        <v>8</v>
      </c>
      <c r="AL1" s="394"/>
      <c r="AM1" s="394"/>
      <c r="AN1" s="394"/>
      <c r="AO1" s="434" t="s">
        <v>9</v>
      </c>
      <c r="AP1" s="435"/>
      <c r="AQ1" s="435"/>
      <c r="AR1" s="435"/>
      <c r="AS1" s="4" t="s">
        <v>12</v>
      </c>
      <c r="AT1" s="5"/>
      <c r="AU1" s="5"/>
      <c r="AV1" s="5"/>
    </row>
    <row r="2" spans="1:48" s="24" customFormat="1" ht="16.5" thickTop="1" thickBot="1" x14ac:dyDescent="0.3">
      <c r="A2" s="21"/>
      <c r="B2" s="21"/>
      <c r="C2" s="21"/>
      <c r="D2" s="21"/>
      <c r="E2" s="477" t="s">
        <v>13</v>
      </c>
      <c r="F2" s="477" t="s">
        <v>14</v>
      </c>
      <c r="G2" s="477" t="s">
        <v>15</v>
      </c>
      <c r="H2" s="477" t="s">
        <v>16</v>
      </c>
      <c r="I2" s="496" t="s">
        <v>13</v>
      </c>
      <c r="J2" s="496" t="s">
        <v>14</v>
      </c>
      <c r="K2" s="496" t="s">
        <v>15</v>
      </c>
      <c r="L2" s="496" t="s">
        <v>16</v>
      </c>
      <c r="M2" s="515" t="s">
        <v>13</v>
      </c>
      <c r="N2" s="515" t="s">
        <v>14</v>
      </c>
      <c r="O2" s="515" t="s">
        <v>15</v>
      </c>
      <c r="P2" s="515" t="s">
        <v>16</v>
      </c>
      <c r="Q2" s="436" t="s">
        <v>13</v>
      </c>
      <c r="R2" s="436" t="s">
        <v>14</v>
      </c>
      <c r="S2" s="436" t="s">
        <v>15</v>
      </c>
      <c r="T2" s="436" t="s">
        <v>16</v>
      </c>
      <c r="U2" s="335" t="s">
        <v>13</v>
      </c>
      <c r="V2" s="335" t="s">
        <v>14</v>
      </c>
      <c r="W2" s="335" t="s">
        <v>15</v>
      </c>
      <c r="X2" s="335" t="s">
        <v>16</v>
      </c>
      <c r="Y2" s="562" t="s">
        <v>13</v>
      </c>
      <c r="Z2" s="562" t="s">
        <v>14</v>
      </c>
      <c r="AA2" s="562" t="s">
        <v>15</v>
      </c>
      <c r="AB2" s="562" t="s">
        <v>16</v>
      </c>
      <c r="AC2" s="496" t="s">
        <v>13</v>
      </c>
      <c r="AD2" s="496" t="s">
        <v>14</v>
      </c>
      <c r="AE2" s="496" t="s">
        <v>15</v>
      </c>
      <c r="AF2" s="496" t="s">
        <v>16</v>
      </c>
      <c r="AG2" s="540" t="s">
        <v>13</v>
      </c>
      <c r="AH2" s="540" t="s">
        <v>14</v>
      </c>
      <c r="AI2" s="540" t="s">
        <v>15</v>
      </c>
      <c r="AJ2" s="540" t="s">
        <v>16</v>
      </c>
      <c r="AK2" s="395" t="s">
        <v>13</v>
      </c>
      <c r="AL2" s="395" t="s">
        <v>14</v>
      </c>
      <c r="AM2" s="395" t="s">
        <v>15</v>
      </c>
      <c r="AN2" s="395" t="s">
        <v>16</v>
      </c>
      <c r="AO2" s="436" t="s">
        <v>13</v>
      </c>
      <c r="AP2" s="436" t="s">
        <v>14</v>
      </c>
      <c r="AQ2" s="436" t="s">
        <v>15</v>
      </c>
      <c r="AR2" s="436" t="s">
        <v>16</v>
      </c>
      <c r="AS2" s="22" t="s">
        <v>13</v>
      </c>
      <c r="AT2" s="22" t="s">
        <v>14</v>
      </c>
      <c r="AU2" s="22" t="s">
        <v>15</v>
      </c>
      <c r="AV2" s="22" t="s">
        <v>16</v>
      </c>
    </row>
    <row r="3" spans="1:48" ht="15.75" thickTop="1" x14ac:dyDescent="0.25">
      <c r="A3" s="2"/>
      <c r="B3" s="2" t="s">
        <v>17</v>
      </c>
      <c r="C3" s="2"/>
      <c r="D3" s="2"/>
      <c r="E3" s="478"/>
      <c r="F3" s="478"/>
      <c r="G3" s="479"/>
      <c r="H3" s="478"/>
      <c r="I3" s="497"/>
      <c r="J3" s="497"/>
      <c r="K3" s="498"/>
      <c r="L3" s="497"/>
      <c r="M3" s="516"/>
      <c r="N3" s="517"/>
      <c r="O3" s="518"/>
      <c r="P3" s="517"/>
      <c r="Q3" s="437"/>
      <c r="R3" s="437"/>
      <c r="S3" s="438"/>
      <c r="T3" s="437"/>
      <c r="U3" s="337"/>
      <c r="V3" s="337"/>
      <c r="W3" s="338"/>
      <c r="X3" s="337"/>
      <c r="Y3" s="563"/>
      <c r="Z3" s="563"/>
      <c r="AA3" s="564"/>
      <c r="AB3" s="563"/>
      <c r="AC3" s="499"/>
      <c r="AD3" s="497"/>
      <c r="AE3" s="498"/>
      <c r="AF3" s="497"/>
      <c r="AG3" s="541"/>
      <c r="AH3" s="541"/>
      <c r="AI3" s="542"/>
      <c r="AJ3" s="541"/>
      <c r="AK3" s="398"/>
      <c r="AL3" s="396"/>
      <c r="AM3" s="397"/>
      <c r="AN3" s="396"/>
      <c r="AO3" s="437"/>
      <c r="AP3" s="437"/>
      <c r="AQ3" s="438"/>
      <c r="AR3" s="437"/>
      <c r="AS3" s="6"/>
      <c r="AT3" s="6"/>
      <c r="AU3" s="8"/>
      <c r="AV3" s="6"/>
    </row>
    <row r="4" spans="1:48" x14ac:dyDescent="0.25">
      <c r="A4" s="2"/>
      <c r="B4" s="2"/>
      <c r="C4" s="2" t="s">
        <v>490</v>
      </c>
      <c r="D4" s="2"/>
      <c r="E4" s="478">
        <v>0</v>
      </c>
      <c r="F4" s="478">
        <v>0</v>
      </c>
      <c r="G4" s="479">
        <f>ROUND(IF(F346=0, 0, F4/F346),5)</f>
        <v>0</v>
      </c>
      <c r="H4" s="478">
        <v>0</v>
      </c>
      <c r="I4" s="497">
        <v>0</v>
      </c>
      <c r="J4" s="497">
        <v>0</v>
      </c>
      <c r="K4" s="498">
        <f>ROUND(IF(J346=0, 0, J4/J346),5)</f>
        <v>0</v>
      </c>
      <c r="L4" s="497">
        <v>0</v>
      </c>
      <c r="M4" s="516">
        <v>1300</v>
      </c>
      <c r="N4" s="517">
        <v>32500</v>
      </c>
      <c r="O4" s="518">
        <f>ROUND(IF(N346=0, 0, N4/N346),5)</f>
        <v>1.5900000000000001E-3</v>
      </c>
      <c r="P4" s="517">
        <v>25</v>
      </c>
      <c r="Q4" s="437">
        <v>0</v>
      </c>
      <c r="R4" s="437">
        <v>0</v>
      </c>
      <c r="S4" s="438">
        <f>ROUND(IF(R346=0, 0, R4/R346),5)</f>
        <v>0</v>
      </c>
      <c r="T4" s="437">
        <v>0</v>
      </c>
      <c r="U4" s="337">
        <v>0</v>
      </c>
      <c r="V4" s="337">
        <v>0</v>
      </c>
      <c r="W4" s="338">
        <f>ROUND(IF(V346=0, 0, V4/V346),5)</f>
        <v>0</v>
      </c>
      <c r="X4" s="337">
        <v>0</v>
      </c>
      <c r="Y4" s="563">
        <v>0</v>
      </c>
      <c r="Z4" s="563">
        <v>0</v>
      </c>
      <c r="AA4" s="564">
        <f>ROUND(IF(Z346=0, 0, Z4/Z346),5)</f>
        <v>0</v>
      </c>
      <c r="AB4" s="563">
        <v>0</v>
      </c>
      <c r="AC4" s="499">
        <v>2009</v>
      </c>
      <c r="AD4" s="497">
        <v>31640</v>
      </c>
      <c r="AE4" s="498">
        <f>ROUND(IF(AD346=0, 0, AD4/AD346),5)</f>
        <v>1.57E-3</v>
      </c>
      <c r="AF4" s="497">
        <v>15.75</v>
      </c>
      <c r="AG4" s="541">
        <v>0</v>
      </c>
      <c r="AH4" s="541">
        <v>0</v>
      </c>
      <c r="AI4" s="542">
        <f>ROUND(IF(AH346=0, 0, AH4/AH346),5)</f>
        <v>0</v>
      </c>
      <c r="AJ4" s="541">
        <v>0</v>
      </c>
      <c r="AK4" s="398">
        <v>922</v>
      </c>
      <c r="AL4" s="396">
        <v>17275</v>
      </c>
      <c r="AM4" s="397">
        <f>ROUND(IF(AL346=0, 0, AL4/AL346),5)</f>
        <v>1.2199999999999999E-3</v>
      </c>
      <c r="AN4" s="396">
        <v>18.739999999999998</v>
      </c>
      <c r="AO4" s="437">
        <v>0</v>
      </c>
      <c r="AP4" s="437">
        <v>0</v>
      </c>
      <c r="AQ4" s="438">
        <f>ROUND(IF(AP346=0, 0, AP4/AP346),5)</f>
        <v>0</v>
      </c>
      <c r="AR4" s="437">
        <v>0</v>
      </c>
      <c r="AS4" s="6">
        <f t="shared" ref="AS4:AT6" si="0">ROUND(E4+I4+M4+Q4+U4+Y4+AC4+AG4+AK4+AO4,5)</f>
        <v>4231</v>
      </c>
      <c r="AT4" s="6">
        <f t="shared" si="0"/>
        <v>81415</v>
      </c>
      <c r="AU4" s="8">
        <f>ROUND(IF(AT346=0, 0, AT4/AT346),5)</f>
        <v>5.0000000000000001E-4</v>
      </c>
      <c r="AV4" s="6">
        <v>19.239999999999998</v>
      </c>
    </row>
    <row r="5" spans="1:48" x14ac:dyDescent="0.25">
      <c r="A5" s="2"/>
      <c r="B5" s="2"/>
      <c r="C5" s="2" t="s">
        <v>491</v>
      </c>
      <c r="D5" s="2"/>
      <c r="E5" s="478">
        <v>0</v>
      </c>
      <c r="F5" s="478">
        <v>0</v>
      </c>
      <c r="G5" s="479">
        <f>ROUND(IF(F346=0, 0, F5/F346),5)</f>
        <v>0</v>
      </c>
      <c r="H5" s="478">
        <v>0</v>
      </c>
      <c r="I5" s="497">
        <v>0</v>
      </c>
      <c r="J5" s="497">
        <v>0</v>
      </c>
      <c r="K5" s="498">
        <f>ROUND(IF(J346=0, 0, J5/J346),5)</f>
        <v>0</v>
      </c>
      <c r="L5" s="497">
        <v>0</v>
      </c>
      <c r="M5" s="516">
        <v>354</v>
      </c>
      <c r="N5" s="517">
        <v>4700</v>
      </c>
      <c r="O5" s="518">
        <f>ROUND(IF(N346=0, 0, N5/N346),5)</f>
        <v>2.3000000000000001E-4</v>
      </c>
      <c r="P5" s="517">
        <v>13.28</v>
      </c>
      <c r="Q5" s="437">
        <v>0</v>
      </c>
      <c r="R5" s="437">
        <v>0</v>
      </c>
      <c r="S5" s="438">
        <f>ROUND(IF(R346=0, 0, R5/R346),5)</f>
        <v>0</v>
      </c>
      <c r="T5" s="437">
        <v>0</v>
      </c>
      <c r="U5" s="337">
        <v>0</v>
      </c>
      <c r="V5" s="337">
        <v>0</v>
      </c>
      <c r="W5" s="338">
        <f>ROUND(IF(V346=0, 0, V5/V346),5)</f>
        <v>0</v>
      </c>
      <c r="X5" s="337">
        <v>0</v>
      </c>
      <c r="Y5" s="563">
        <v>0</v>
      </c>
      <c r="Z5" s="563">
        <v>0</v>
      </c>
      <c r="AA5" s="564">
        <f>ROUND(IF(Z346=0, 0, Z5/Z346),5)</f>
        <v>0</v>
      </c>
      <c r="AB5" s="563">
        <v>0</v>
      </c>
      <c r="AC5" s="499">
        <v>0</v>
      </c>
      <c r="AD5" s="497">
        <v>0</v>
      </c>
      <c r="AE5" s="498">
        <f>ROUND(IF(AD346=0, 0, AD5/AD346),5)</f>
        <v>0</v>
      </c>
      <c r="AF5" s="497">
        <v>0</v>
      </c>
      <c r="AG5" s="541">
        <v>0</v>
      </c>
      <c r="AH5" s="541">
        <v>0</v>
      </c>
      <c r="AI5" s="542">
        <f>ROUND(IF(AH346=0, 0, AH5/AH346),5)</f>
        <v>0</v>
      </c>
      <c r="AJ5" s="541">
        <v>0</v>
      </c>
      <c r="AK5" s="398">
        <v>0</v>
      </c>
      <c r="AL5" s="396">
        <v>0</v>
      </c>
      <c r="AM5" s="397">
        <f>ROUND(IF(AL346=0, 0, AL5/AL346),5)</f>
        <v>0</v>
      </c>
      <c r="AN5" s="396">
        <v>0</v>
      </c>
      <c r="AO5" s="437">
        <v>0</v>
      </c>
      <c r="AP5" s="437">
        <v>0</v>
      </c>
      <c r="AQ5" s="438">
        <f>ROUND(IF(AP346=0, 0, AP5/AP346),5)</f>
        <v>0</v>
      </c>
      <c r="AR5" s="437">
        <v>0</v>
      </c>
      <c r="AS5" s="6">
        <f t="shared" si="0"/>
        <v>354</v>
      </c>
      <c r="AT5" s="6">
        <f t="shared" si="0"/>
        <v>4700</v>
      </c>
      <c r="AU5" s="8">
        <f>ROUND(IF(AT346=0, 0, AT5/AT346),5)</f>
        <v>3.0000000000000001E-5</v>
      </c>
      <c r="AV5" s="6">
        <v>13.28</v>
      </c>
    </row>
    <row r="6" spans="1:48" x14ac:dyDescent="0.25">
      <c r="A6" s="2"/>
      <c r="B6" s="2"/>
      <c r="C6" s="2" t="s">
        <v>492</v>
      </c>
      <c r="D6" s="2"/>
      <c r="E6" s="478">
        <v>0</v>
      </c>
      <c r="F6" s="478">
        <v>0</v>
      </c>
      <c r="G6" s="479">
        <f>ROUND(IF(F346=0, 0, F6/F346),5)</f>
        <v>0</v>
      </c>
      <c r="H6" s="478">
        <v>0</v>
      </c>
      <c r="I6" s="499">
        <v>90</v>
      </c>
      <c r="J6" s="497">
        <v>1800</v>
      </c>
      <c r="K6" s="498">
        <f>ROUND(IF(J346=0, 0, J6/J346),5)</f>
        <v>1.7000000000000001E-4</v>
      </c>
      <c r="L6" s="497">
        <v>20</v>
      </c>
      <c r="M6" s="516">
        <v>0</v>
      </c>
      <c r="N6" s="517">
        <v>0</v>
      </c>
      <c r="O6" s="518">
        <f>ROUND(IF(N346=0, 0, N6/N346),5)</f>
        <v>0</v>
      </c>
      <c r="P6" s="517">
        <v>0</v>
      </c>
      <c r="Q6" s="437">
        <v>0</v>
      </c>
      <c r="R6" s="437">
        <v>0</v>
      </c>
      <c r="S6" s="438">
        <f>ROUND(IF(R346=0, 0, R6/R346),5)</f>
        <v>0</v>
      </c>
      <c r="T6" s="437">
        <v>0</v>
      </c>
      <c r="U6" s="337">
        <v>0</v>
      </c>
      <c r="V6" s="337">
        <v>0</v>
      </c>
      <c r="W6" s="338">
        <f>ROUND(IF(V346=0, 0, V6/V346),5)</f>
        <v>0</v>
      </c>
      <c r="X6" s="337">
        <v>0</v>
      </c>
      <c r="Y6" s="563">
        <v>0</v>
      </c>
      <c r="Z6" s="563">
        <v>0</v>
      </c>
      <c r="AA6" s="564">
        <f>ROUND(IF(Z346=0, 0, Z6/Z346),5)</f>
        <v>0</v>
      </c>
      <c r="AB6" s="563">
        <v>0</v>
      </c>
      <c r="AC6" s="499">
        <v>0</v>
      </c>
      <c r="AD6" s="497">
        <v>0</v>
      </c>
      <c r="AE6" s="498">
        <f>ROUND(IF(AD346=0, 0, AD6/AD346),5)</f>
        <v>0</v>
      </c>
      <c r="AF6" s="497">
        <v>0</v>
      </c>
      <c r="AG6" s="543">
        <v>110</v>
      </c>
      <c r="AH6" s="541">
        <v>2200</v>
      </c>
      <c r="AI6" s="542">
        <f>ROUND(IF(AH346=0, 0, AH6/AH346),5)</f>
        <v>1.2E-4</v>
      </c>
      <c r="AJ6" s="541">
        <v>20</v>
      </c>
      <c r="AK6" s="398">
        <v>100</v>
      </c>
      <c r="AL6" s="396">
        <v>5000</v>
      </c>
      <c r="AM6" s="397">
        <f>ROUND(IF(AL346=0, 0, AL6/AL346),5)</f>
        <v>3.5E-4</v>
      </c>
      <c r="AN6" s="396">
        <v>50</v>
      </c>
      <c r="AO6" s="437">
        <v>0</v>
      </c>
      <c r="AP6" s="437">
        <v>0</v>
      </c>
      <c r="AQ6" s="438">
        <f>ROUND(IF(AP346=0, 0, AP6/AP346),5)</f>
        <v>0</v>
      </c>
      <c r="AR6" s="437">
        <v>0</v>
      </c>
      <c r="AS6" s="6">
        <f t="shared" si="0"/>
        <v>300</v>
      </c>
      <c r="AT6" s="6">
        <f t="shared" si="0"/>
        <v>9000</v>
      </c>
      <c r="AU6" s="8">
        <f>ROUND(IF(AT346=0, 0, AT6/AT346),5)</f>
        <v>6.0000000000000002E-5</v>
      </c>
      <c r="AV6" s="6">
        <v>30</v>
      </c>
    </row>
    <row r="7" spans="1:48" x14ac:dyDescent="0.25">
      <c r="A7" s="2"/>
      <c r="B7" s="2"/>
      <c r="C7" s="2" t="s">
        <v>18</v>
      </c>
      <c r="D7" s="2"/>
      <c r="E7" s="478"/>
      <c r="F7" s="478"/>
      <c r="G7" s="479"/>
      <c r="H7" s="478"/>
      <c r="I7" s="497"/>
      <c r="J7" s="497"/>
      <c r="K7" s="498"/>
      <c r="L7" s="497"/>
      <c r="M7" s="516"/>
      <c r="N7" s="517"/>
      <c r="O7" s="518"/>
      <c r="P7" s="517"/>
      <c r="Q7" s="437"/>
      <c r="R7" s="437"/>
      <c r="S7" s="438"/>
      <c r="T7" s="437"/>
      <c r="U7" s="337"/>
      <c r="V7" s="337"/>
      <c r="W7" s="338"/>
      <c r="X7" s="337"/>
      <c r="Y7" s="563"/>
      <c r="Z7" s="563"/>
      <c r="AA7" s="564"/>
      <c r="AB7" s="563"/>
      <c r="AC7" s="499"/>
      <c r="AD7" s="497"/>
      <c r="AE7" s="498"/>
      <c r="AF7" s="497"/>
      <c r="AG7" s="541"/>
      <c r="AH7" s="541"/>
      <c r="AI7" s="542"/>
      <c r="AJ7" s="541"/>
      <c r="AK7" s="398"/>
      <c r="AL7" s="396"/>
      <c r="AM7" s="397"/>
      <c r="AN7" s="396"/>
      <c r="AO7" s="437"/>
      <c r="AP7" s="437"/>
      <c r="AQ7" s="438"/>
      <c r="AR7" s="437"/>
      <c r="AS7" s="6"/>
      <c r="AT7" s="6"/>
      <c r="AU7" s="8"/>
      <c r="AV7" s="6"/>
    </row>
    <row r="8" spans="1:48" x14ac:dyDescent="0.25">
      <c r="A8" s="2"/>
      <c r="B8" s="2"/>
      <c r="C8" s="2"/>
      <c r="D8" s="2" t="s">
        <v>493</v>
      </c>
      <c r="E8" s="478">
        <v>0</v>
      </c>
      <c r="F8" s="478">
        <v>0</v>
      </c>
      <c r="G8" s="479">
        <f>ROUND(IF(F346=0, 0, F8/F346),5)</f>
        <v>0</v>
      </c>
      <c r="H8" s="478">
        <v>0</v>
      </c>
      <c r="I8" s="497">
        <v>0</v>
      </c>
      <c r="J8" s="497">
        <v>0</v>
      </c>
      <c r="K8" s="498">
        <f>ROUND(IF(J346=0, 0, J8/J346),5)</f>
        <v>0</v>
      </c>
      <c r="L8" s="497">
        <v>0</v>
      </c>
      <c r="M8" s="516">
        <v>0</v>
      </c>
      <c r="N8" s="517">
        <v>0</v>
      </c>
      <c r="O8" s="518">
        <f>ROUND(IF(N346=0, 0, N8/N346),5)</f>
        <v>0</v>
      </c>
      <c r="P8" s="517">
        <v>0</v>
      </c>
      <c r="Q8" s="437">
        <v>0</v>
      </c>
      <c r="R8" s="437">
        <v>0</v>
      </c>
      <c r="S8" s="438">
        <f>ROUND(IF(R346=0, 0, R8/R346),5)</f>
        <v>0</v>
      </c>
      <c r="T8" s="437">
        <v>0</v>
      </c>
      <c r="U8" s="337">
        <v>0</v>
      </c>
      <c r="V8" s="337">
        <v>0</v>
      </c>
      <c r="W8" s="338">
        <f>ROUND(IF(V346=0, 0, V8/V346),5)</f>
        <v>0</v>
      </c>
      <c r="X8" s="337">
        <v>0</v>
      </c>
      <c r="Y8" s="563">
        <v>0</v>
      </c>
      <c r="Z8" s="563">
        <v>0</v>
      </c>
      <c r="AA8" s="564">
        <f>ROUND(IF(Z346=0, 0, Z8/Z346),5)</f>
        <v>0</v>
      </c>
      <c r="AB8" s="563">
        <v>0</v>
      </c>
      <c r="AC8" s="499">
        <v>175</v>
      </c>
      <c r="AD8" s="497">
        <v>6240.78</v>
      </c>
      <c r="AE8" s="498">
        <f>ROUND(IF(AD346=0, 0, AD8/AD346),5)</f>
        <v>3.1E-4</v>
      </c>
      <c r="AF8" s="497">
        <v>35.659999999999997</v>
      </c>
      <c r="AG8" s="541">
        <v>0</v>
      </c>
      <c r="AH8" s="541">
        <v>0</v>
      </c>
      <c r="AI8" s="542">
        <f>ROUND(IF(AH346=0, 0, AH8/AH346),5)</f>
        <v>0</v>
      </c>
      <c r="AJ8" s="541">
        <v>0</v>
      </c>
      <c r="AK8" s="398">
        <v>0</v>
      </c>
      <c r="AL8" s="396">
        <v>0</v>
      </c>
      <c r="AM8" s="397">
        <f>ROUND(IF(AL346=0, 0, AL8/AL346),5)</f>
        <v>0</v>
      </c>
      <c r="AN8" s="396">
        <v>0</v>
      </c>
      <c r="AO8" s="437">
        <v>0</v>
      </c>
      <c r="AP8" s="437">
        <v>0</v>
      </c>
      <c r="AQ8" s="438">
        <f>ROUND(IF(AP346=0, 0, AP8/AP346),5)</f>
        <v>0</v>
      </c>
      <c r="AR8" s="437">
        <v>0</v>
      </c>
      <c r="AS8" s="6">
        <f t="shared" ref="AS8:AT39" si="1">ROUND(E8+I8+M8+Q8+U8+Y8+AC8+AG8+AK8+AO8,5)</f>
        <v>175</v>
      </c>
      <c r="AT8" s="6">
        <f t="shared" si="1"/>
        <v>6240.78</v>
      </c>
      <c r="AU8" s="8">
        <f>ROUND(IF(AT346=0, 0, AT8/AT346),5)</f>
        <v>4.0000000000000003E-5</v>
      </c>
      <c r="AV8" s="6">
        <v>35.659999999999997</v>
      </c>
    </row>
    <row r="9" spans="1:48" x14ac:dyDescent="0.25">
      <c r="A9" s="2"/>
      <c r="B9" s="2"/>
      <c r="C9" s="2"/>
      <c r="D9" s="2" t="s">
        <v>19</v>
      </c>
      <c r="E9" s="478">
        <v>0</v>
      </c>
      <c r="F9" s="478">
        <v>0</v>
      </c>
      <c r="G9" s="479">
        <f>ROUND(IF(F346=0, 0, F9/F346),5)</f>
        <v>0</v>
      </c>
      <c r="H9" s="478">
        <v>0</v>
      </c>
      <c r="I9" s="497">
        <v>0</v>
      </c>
      <c r="J9" s="497">
        <v>0</v>
      </c>
      <c r="K9" s="498">
        <f>ROUND(IF(J346=0, 0, J9/J346),5)</f>
        <v>0</v>
      </c>
      <c r="L9" s="497">
        <v>0</v>
      </c>
      <c r="M9" s="516">
        <v>86</v>
      </c>
      <c r="N9" s="517">
        <v>1792.88</v>
      </c>
      <c r="O9" s="518">
        <f>ROUND(IF(N346=0, 0, N9/N346),5)</f>
        <v>9.0000000000000006E-5</v>
      </c>
      <c r="P9" s="517">
        <v>20.85</v>
      </c>
      <c r="Q9" s="437">
        <v>0</v>
      </c>
      <c r="R9" s="437">
        <v>0</v>
      </c>
      <c r="S9" s="438">
        <f>ROUND(IF(R346=0, 0, R9/R346),5)</f>
        <v>0</v>
      </c>
      <c r="T9" s="437">
        <v>0</v>
      </c>
      <c r="U9" s="337">
        <v>0</v>
      </c>
      <c r="V9" s="337">
        <v>0</v>
      </c>
      <c r="W9" s="338">
        <f>ROUND(IF(V346=0, 0, V9/V346),5)</f>
        <v>0</v>
      </c>
      <c r="X9" s="337">
        <v>0</v>
      </c>
      <c r="Y9" s="563">
        <v>0</v>
      </c>
      <c r="Z9" s="563">
        <v>0</v>
      </c>
      <c r="AA9" s="564">
        <f>ROUND(IF(Z346=0, 0, Z9/Z346),5)</f>
        <v>0</v>
      </c>
      <c r="AB9" s="563">
        <v>0</v>
      </c>
      <c r="AC9" s="499">
        <v>200</v>
      </c>
      <c r="AD9" s="497">
        <v>4160.5200000000004</v>
      </c>
      <c r="AE9" s="498">
        <f>ROUND(IF(AD346=0, 0, AD9/AD346),5)</f>
        <v>2.1000000000000001E-4</v>
      </c>
      <c r="AF9" s="497">
        <v>20.8</v>
      </c>
      <c r="AG9" s="541">
        <v>0</v>
      </c>
      <c r="AH9" s="541">
        <v>0</v>
      </c>
      <c r="AI9" s="542">
        <f>ROUND(IF(AH346=0, 0, AH9/AH346),5)</f>
        <v>0</v>
      </c>
      <c r="AJ9" s="541">
        <v>0</v>
      </c>
      <c r="AK9" s="398">
        <v>0</v>
      </c>
      <c r="AL9" s="396">
        <v>0</v>
      </c>
      <c r="AM9" s="397">
        <f>ROUND(IF(AL346=0, 0, AL9/AL346),5)</f>
        <v>0</v>
      </c>
      <c r="AN9" s="396">
        <v>0</v>
      </c>
      <c r="AO9" s="437">
        <v>0</v>
      </c>
      <c r="AP9" s="437">
        <v>0</v>
      </c>
      <c r="AQ9" s="438">
        <f>ROUND(IF(AP346=0, 0, AP9/AP346),5)</f>
        <v>0</v>
      </c>
      <c r="AR9" s="437">
        <v>0</v>
      </c>
      <c r="AS9" s="6">
        <f t="shared" si="1"/>
        <v>286</v>
      </c>
      <c r="AT9" s="6">
        <f t="shared" si="1"/>
        <v>5953.4</v>
      </c>
      <c r="AU9" s="8">
        <f>ROUND(IF(AT346=0, 0, AT9/AT346),5)</f>
        <v>4.0000000000000003E-5</v>
      </c>
      <c r="AV9" s="6">
        <v>20.82</v>
      </c>
    </row>
    <row r="10" spans="1:48" x14ac:dyDescent="0.25">
      <c r="A10" s="2"/>
      <c r="B10" s="2"/>
      <c r="C10" s="2"/>
      <c r="D10" s="2" t="s">
        <v>20</v>
      </c>
      <c r="E10" s="478">
        <v>0</v>
      </c>
      <c r="F10" s="478">
        <v>0</v>
      </c>
      <c r="G10" s="479">
        <f>ROUND(IF(F346=0, 0, F10/F346),5)</f>
        <v>0</v>
      </c>
      <c r="H10" s="478">
        <v>0</v>
      </c>
      <c r="I10" s="497">
        <v>0</v>
      </c>
      <c r="J10" s="497">
        <v>0</v>
      </c>
      <c r="K10" s="498">
        <f>ROUND(IF(J346=0, 0, J10/J346),5)</f>
        <v>0</v>
      </c>
      <c r="L10" s="497">
        <v>0</v>
      </c>
      <c r="M10" s="516">
        <v>100</v>
      </c>
      <c r="N10" s="517">
        <v>2084.7399999999998</v>
      </c>
      <c r="O10" s="518">
        <f>ROUND(IF(N346=0, 0, N10/N346),5)</f>
        <v>1E-4</v>
      </c>
      <c r="P10" s="517">
        <v>20.85</v>
      </c>
      <c r="Q10" s="437">
        <v>0</v>
      </c>
      <c r="R10" s="437">
        <v>0</v>
      </c>
      <c r="S10" s="438">
        <f>ROUND(IF(R346=0, 0, R10/R346),5)</f>
        <v>0</v>
      </c>
      <c r="T10" s="437">
        <v>0</v>
      </c>
      <c r="U10" s="337">
        <v>0</v>
      </c>
      <c r="V10" s="337">
        <v>0</v>
      </c>
      <c r="W10" s="338">
        <f>ROUND(IF(V346=0, 0, V10/V346),5)</f>
        <v>0</v>
      </c>
      <c r="X10" s="337">
        <v>0</v>
      </c>
      <c r="Y10" s="563">
        <v>0</v>
      </c>
      <c r="Z10" s="563">
        <v>0</v>
      </c>
      <c r="AA10" s="564">
        <f>ROUND(IF(Z346=0, 0, Z10/Z346),5)</f>
        <v>0</v>
      </c>
      <c r="AB10" s="563">
        <v>0</v>
      </c>
      <c r="AC10" s="499">
        <v>0</v>
      </c>
      <c r="AD10" s="497">
        <v>0</v>
      </c>
      <c r="AE10" s="498">
        <f>ROUND(IF(AD346=0, 0, AD10/AD346),5)</f>
        <v>0</v>
      </c>
      <c r="AF10" s="497">
        <v>0</v>
      </c>
      <c r="AG10" s="541">
        <v>0</v>
      </c>
      <c r="AH10" s="541">
        <v>0</v>
      </c>
      <c r="AI10" s="542">
        <f>ROUND(IF(AH346=0, 0, AH10/AH346),5)</f>
        <v>0</v>
      </c>
      <c r="AJ10" s="541">
        <v>0</v>
      </c>
      <c r="AK10" s="398">
        <v>0</v>
      </c>
      <c r="AL10" s="396">
        <v>0</v>
      </c>
      <c r="AM10" s="397">
        <f>ROUND(IF(AL346=0, 0, AL10/AL346),5)</f>
        <v>0</v>
      </c>
      <c r="AN10" s="396">
        <v>0</v>
      </c>
      <c r="AO10" s="437">
        <v>0</v>
      </c>
      <c r="AP10" s="437">
        <v>0</v>
      </c>
      <c r="AQ10" s="438">
        <f>ROUND(IF(AP346=0, 0, AP10/AP346),5)</f>
        <v>0</v>
      </c>
      <c r="AR10" s="437">
        <v>0</v>
      </c>
      <c r="AS10" s="6">
        <f t="shared" si="1"/>
        <v>100</v>
      </c>
      <c r="AT10" s="6">
        <f t="shared" si="1"/>
        <v>2084.7399999999998</v>
      </c>
      <c r="AU10" s="8">
        <f>ROUND(IF(AT346=0, 0, AT10/AT346),5)</f>
        <v>1.0000000000000001E-5</v>
      </c>
      <c r="AV10" s="6">
        <v>20.85</v>
      </c>
    </row>
    <row r="11" spans="1:48" x14ac:dyDescent="0.25">
      <c r="A11" s="2"/>
      <c r="B11" s="2"/>
      <c r="C11" s="2"/>
      <c r="D11" s="2" t="s">
        <v>21</v>
      </c>
      <c r="E11" s="478">
        <v>0</v>
      </c>
      <c r="F11" s="478">
        <v>0</v>
      </c>
      <c r="G11" s="479">
        <f>ROUND(IF(F346=0, 0, F11/F346),5)</f>
        <v>0</v>
      </c>
      <c r="H11" s="478">
        <v>0</v>
      </c>
      <c r="I11" s="497">
        <v>0</v>
      </c>
      <c r="J11" s="497">
        <v>0</v>
      </c>
      <c r="K11" s="498">
        <f>ROUND(IF(J346=0, 0, J11/J346),5)</f>
        <v>0</v>
      </c>
      <c r="L11" s="497">
        <v>0</v>
      </c>
      <c r="M11" s="516">
        <v>0</v>
      </c>
      <c r="N11" s="517">
        <v>0</v>
      </c>
      <c r="O11" s="518">
        <f>ROUND(IF(N346=0, 0, N11/N346),5)</f>
        <v>0</v>
      </c>
      <c r="P11" s="517">
        <v>0</v>
      </c>
      <c r="Q11" s="437">
        <v>0</v>
      </c>
      <c r="R11" s="437">
        <v>0</v>
      </c>
      <c r="S11" s="438">
        <f>ROUND(IF(R346=0, 0, R11/R346),5)</f>
        <v>0</v>
      </c>
      <c r="T11" s="437">
        <v>0</v>
      </c>
      <c r="U11" s="336">
        <v>25</v>
      </c>
      <c r="V11" s="337">
        <v>515.87</v>
      </c>
      <c r="W11" s="338">
        <f>ROUND(IF(V346=0, 0, V11/V346),5)</f>
        <v>3.0000000000000001E-5</v>
      </c>
      <c r="X11" s="337">
        <v>20.63</v>
      </c>
      <c r="Y11" s="563">
        <v>0</v>
      </c>
      <c r="Z11" s="563">
        <v>0</v>
      </c>
      <c r="AA11" s="564">
        <f>ROUND(IF(Z346=0, 0, Z11/Z346),5)</f>
        <v>0</v>
      </c>
      <c r="AB11" s="563">
        <v>0</v>
      </c>
      <c r="AC11" s="499">
        <v>55</v>
      </c>
      <c r="AD11" s="497">
        <v>1139.58</v>
      </c>
      <c r="AE11" s="498">
        <f>ROUND(IF(AD346=0, 0, AD11/AD346),5)</f>
        <v>6.0000000000000002E-5</v>
      </c>
      <c r="AF11" s="497">
        <v>20.72</v>
      </c>
      <c r="AG11" s="543">
        <v>28</v>
      </c>
      <c r="AH11" s="541">
        <v>577.57000000000005</v>
      </c>
      <c r="AI11" s="542">
        <f>ROUND(IF(AH346=0, 0, AH11/AH346),5)</f>
        <v>3.0000000000000001E-5</v>
      </c>
      <c r="AJ11" s="541">
        <v>20.63</v>
      </c>
      <c r="AK11" s="398">
        <v>0</v>
      </c>
      <c r="AL11" s="396">
        <v>0</v>
      </c>
      <c r="AM11" s="397">
        <f>ROUND(IF(AL346=0, 0, AL11/AL346),5)</f>
        <v>0</v>
      </c>
      <c r="AN11" s="396">
        <v>0</v>
      </c>
      <c r="AO11" s="437">
        <v>0</v>
      </c>
      <c r="AP11" s="437">
        <v>0</v>
      </c>
      <c r="AQ11" s="438">
        <f>ROUND(IF(AP346=0, 0, AP11/AP346),5)</f>
        <v>0</v>
      </c>
      <c r="AR11" s="437">
        <v>0</v>
      </c>
      <c r="AS11" s="6">
        <f t="shared" si="1"/>
        <v>108</v>
      </c>
      <c r="AT11" s="6">
        <f t="shared" si="1"/>
        <v>2233.02</v>
      </c>
      <c r="AU11" s="8">
        <f>ROUND(IF(AT346=0, 0, AT11/AT346),5)</f>
        <v>1.0000000000000001E-5</v>
      </c>
      <c r="AV11" s="6">
        <v>20.68</v>
      </c>
    </row>
    <row r="12" spans="1:48" x14ac:dyDescent="0.25">
      <c r="A12" s="2"/>
      <c r="B12" s="2"/>
      <c r="C12" s="2"/>
      <c r="D12" s="2" t="s">
        <v>22</v>
      </c>
      <c r="E12" s="478">
        <v>0</v>
      </c>
      <c r="F12" s="478">
        <v>0</v>
      </c>
      <c r="G12" s="479">
        <f>ROUND(IF(F346=0, 0, F12/F346),5)</f>
        <v>0</v>
      </c>
      <c r="H12" s="478">
        <v>0</v>
      </c>
      <c r="I12" s="497">
        <v>0</v>
      </c>
      <c r="J12" s="497">
        <v>0</v>
      </c>
      <c r="K12" s="498">
        <f>ROUND(IF(J346=0, 0, J12/J346),5)</f>
        <v>0</v>
      </c>
      <c r="L12" s="497">
        <v>0</v>
      </c>
      <c r="M12" s="516">
        <v>0</v>
      </c>
      <c r="N12" s="517">
        <v>0</v>
      </c>
      <c r="O12" s="518">
        <f>ROUND(IF(N346=0, 0, N12/N346),5)</f>
        <v>0</v>
      </c>
      <c r="P12" s="517">
        <v>0</v>
      </c>
      <c r="Q12" s="437">
        <v>0</v>
      </c>
      <c r="R12" s="437">
        <v>0</v>
      </c>
      <c r="S12" s="438">
        <f>ROUND(IF(R346=0, 0, R12/R346),5)</f>
        <v>0</v>
      </c>
      <c r="T12" s="437">
        <v>0</v>
      </c>
      <c r="U12" s="336">
        <v>25</v>
      </c>
      <c r="V12" s="337">
        <v>663.26</v>
      </c>
      <c r="W12" s="338">
        <f>ROUND(IF(V346=0, 0, V12/V346),5)</f>
        <v>4.0000000000000003E-5</v>
      </c>
      <c r="X12" s="337">
        <v>26.53</v>
      </c>
      <c r="Y12" s="563">
        <v>0</v>
      </c>
      <c r="Z12" s="563">
        <v>0</v>
      </c>
      <c r="AA12" s="564">
        <f>ROUND(IF(Z346=0, 0, Z12/Z346),5)</f>
        <v>0</v>
      </c>
      <c r="AB12" s="563">
        <v>0</v>
      </c>
      <c r="AC12" s="499">
        <v>61</v>
      </c>
      <c r="AD12" s="497">
        <v>1625.38</v>
      </c>
      <c r="AE12" s="498">
        <f>ROUND(IF(AD346=0, 0, AD12/AD346),5)</f>
        <v>8.0000000000000007E-5</v>
      </c>
      <c r="AF12" s="497">
        <v>26.65</v>
      </c>
      <c r="AG12" s="543">
        <v>94</v>
      </c>
      <c r="AH12" s="541">
        <v>2514.7600000000002</v>
      </c>
      <c r="AI12" s="542">
        <f>ROUND(IF(AH346=0, 0, AH12/AH346),5)</f>
        <v>1.3999999999999999E-4</v>
      </c>
      <c r="AJ12" s="541">
        <v>26.75</v>
      </c>
      <c r="AK12" s="398">
        <v>50</v>
      </c>
      <c r="AL12" s="396">
        <v>1332.63</v>
      </c>
      <c r="AM12" s="397">
        <f>ROUND(IF(AL346=0, 0, AL12/AL346),5)</f>
        <v>9.0000000000000006E-5</v>
      </c>
      <c r="AN12" s="396">
        <v>26.65</v>
      </c>
      <c r="AO12" s="439">
        <v>25</v>
      </c>
      <c r="AP12" s="437">
        <v>669.65</v>
      </c>
      <c r="AQ12" s="438">
        <f>ROUND(IF(AP346=0, 0, AP12/AP346),5)</f>
        <v>6.9999999999999994E-5</v>
      </c>
      <c r="AR12" s="437">
        <v>26.79</v>
      </c>
      <c r="AS12" s="6">
        <f t="shared" si="1"/>
        <v>255</v>
      </c>
      <c r="AT12" s="6">
        <f t="shared" si="1"/>
        <v>6805.68</v>
      </c>
      <c r="AU12" s="8">
        <f>ROUND(IF(AT346=0, 0, AT12/AT346),5)</f>
        <v>4.0000000000000003E-5</v>
      </c>
      <c r="AV12" s="6">
        <v>26.69</v>
      </c>
    </row>
    <row r="13" spans="1:48" x14ac:dyDescent="0.25">
      <c r="A13" s="2"/>
      <c r="B13" s="2"/>
      <c r="C13" s="2"/>
      <c r="D13" s="2" t="s">
        <v>494</v>
      </c>
      <c r="E13" s="478">
        <v>0</v>
      </c>
      <c r="F13" s="478">
        <v>0</v>
      </c>
      <c r="G13" s="479">
        <f>ROUND(IF(F346=0, 0, F13/F346),5)</f>
        <v>0</v>
      </c>
      <c r="H13" s="478">
        <v>0</v>
      </c>
      <c r="I13" s="497">
        <v>0</v>
      </c>
      <c r="J13" s="497">
        <v>0</v>
      </c>
      <c r="K13" s="498">
        <f>ROUND(IF(J346=0, 0, J13/J346),5)</f>
        <v>0</v>
      </c>
      <c r="L13" s="497">
        <v>0</v>
      </c>
      <c r="M13" s="516">
        <v>0</v>
      </c>
      <c r="N13" s="517">
        <v>0</v>
      </c>
      <c r="O13" s="518">
        <f>ROUND(IF(N346=0, 0, N13/N346),5)</f>
        <v>0</v>
      </c>
      <c r="P13" s="517">
        <v>0</v>
      </c>
      <c r="Q13" s="437">
        <v>0</v>
      </c>
      <c r="R13" s="437">
        <v>0</v>
      </c>
      <c r="S13" s="438">
        <f>ROUND(IF(R346=0, 0, R13/R346),5)</f>
        <v>0</v>
      </c>
      <c r="T13" s="437">
        <v>0</v>
      </c>
      <c r="U13" s="337">
        <v>0</v>
      </c>
      <c r="V13" s="337">
        <v>0</v>
      </c>
      <c r="W13" s="338">
        <f>ROUND(IF(V346=0, 0, V13/V346),5)</f>
        <v>0</v>
      </c>
      <c r="X13" s="337">
        <v>0</v>
      </c>
      <c r="Y13" s="563">
        <v>0</v>
      </c>
      <c r="Z13" s="563">
        <v>0</v>
      </c>
      <c r="AA13" s="564">
        <f>ROUND(IF(Z346=0, 0, Z13/Z346),5)</f>
        <v>0</v>
      </c>
      <c r="AB13" s="563">
        <v>0</v>
      </c>
      <c r="AC13" s="499">
        <v>150</v>
      </c>
      <c r="AD13" s="497">
        <v>3120.39</v>
      </c>
      <c r="AE13" s="498">
        <f>ROUND(IF(AD346=0, 0, AD13/AD346),5)</f>
        <v>1.4999999999999999E-4</v>
      </c>
      <c r="AF13" s="497">
        <v>20.8</v>
      </c>
      <c r="AG13" s="541">
        <v>0</v>
      </c>
      <c r="AH13" s="541">
        <v>0</v>
      </c>
      <c r="AI13" s="542">
        <f>ROUND(IF(AH346=0, 0, AH13/AH346),5)</f>
        <v>0</v>
      </c>
      <c r="AJ13" s="541">
        <v>0</v>
      </c>
      <c r="AK13" s="398">
        <v>0</v>
      </c>
      <c r="AL13" s="396">
        <v>0</v>
      </c>
      <c r="AM13" s="397">
        <f>ROUND(IF(AL346=0, 0, AL13/AL346),5)</f>
        <v>0</v>
      </c>
      <c r="AN13" s="396">
        <v>0</v>
      </c>
      <c r="AO13" s="437">
        <v>0</v>
      </c>
      <c r="AP13" s="437">
        <v>0</v>
      </c>
      <c r="AQ13" s="438">
        <f>ROUND(IF(AP346=0, 0, AP13/AP346),5)</f>
        <v>0</v>
      </c>
      <c r="AR13" s="437">
        <v>0</v>
      </c>
      <c r="AS13" s="6">
        <f t="shared" si="1"/>
        <v>150</v>
      </c>
      <c r="AT13" s="6">
        <f t="shared" si="1"/>
        <v>3120.39</v>
      </c>
      <c r="AU13" s="8">
        <f>ROUND(IF(AT346=0, 0, AT13/AT346),5)</f>
        <v>2.0000000000000002E-5</v>
      </c>
      <c r="AV13" s="6">
        <v>20.8</v>
      </c>
    </row>
    <row r="14" spans="1:48" x14ac:dyDescent="0.25">
      <c r="A14" s="2"/>
      <c r="B14" s="2"/>
      <c r="C14" s="2"/>
      <c r="D14" s="2" t="s">
        <v>23</v>
      </c>
      <c r="E14" s="478">
        <v>0</v>
      </c>
      <c r="F14" s="478">
        <v>0</v>
      </c>
      <c r="G14" s="479">
        <f>ROUND(IF(F346=0, 0, F14/F346),5)</f>
        <v>0</v>
      </c>
      <c r="H14" s="478">
        <v>0</v>
      </c>
      <c r="I14" s="497">
        <v>0</v>
      </c>
      <c r="J14" s="497">
        <v>0</v>
      </c>
      <c r="K14" s="498">
        <f>ROUND(IF(J346=0, 0, J14/J346),5)</f>
        <v>0</v>
      </c>
      <c r="L14" s="497">
        <v>0</v>
      </c>
      <c r="M14" s="516">
        <v>0</v>
      </c>
      <c r="N14" s="517">
        <v>0</v>
      </c>
      <c r="O14" s="518">
        <f>ROUND(IF(N346=0, 0, N14/N346),5)</f>
        <v>0</v>
      </c>
      <c r="P14" s="517">
        <v>0</v>
      </c>
      <c r="Q14" s="437">
        <v>0</v>
      </c>
      <c r="R14" s="437">
        <v>0</v>
      </c>
      <c r="S14" s="438">
        <f>ROUND(IF(R346=0, 0, R14/R346),5)</f>
        <v>0</v>
      </c>
      <c r="T14" s="437">
        <v>0</v>
      </c>
      <c r="U14" s="336">
        <v>25</v>
      </c>
      <c r="V14" s="337">
        <v>515.87</v>
      </c>
      <c r="W14" s="338">
        <f>ROUND(IF(V346=0, 0, V14/V346),5)</f>
        <v>3.0000000000000001E-5</v>
      </c>
      <c r="X14" s="337">
        <v>20.63</v>
      </c>
      <c r="Y14" s="563">
        <v>0</v>
      </c>
      <c r="Z14" s="563">
        <v>0</v>
      </c>
      <c r="AA14" s="564">
        <f>ROUND(IF(Z346=0, 0, Z14/Z346),5)</f>
        <v>0</v>
      </c>
      <c r="AB14" s="563">
        <v>0</v>
      </c>
      <c r="AC14" s="499">
        <v>450</v>
      </c>
      <c r="AD14" s="497">
        <v>9358.14</v>
      </c>
      <c r="AE14" s="498">
        <f>ROUND(IF(AD346=0, 0, AD14/AD346),5)</f>
        <v>4.6000000000000001E-4</v>
      </c>
      <c r="AF14" s="497">
        <v>20.8</v>
      </c>
      <c r="AG14" s="543">
        <v>15</v>
      </c>
      <c r="AH14" s="541">
        <v>309.08</v>
      </c>
      <c r="AI14" s="542">
        <f>ROUND(IF(AH346=0, 0, AH14/AH346),5)</f>
        <v>2.0000000000000002E-5</v>
      </c>
      <c r="AJ14" s="541">
        <v>20.61</v>
      </c>
      <c r="AK14" s="398">
        <v>50</v>
      </c>
      <c r="AL14" s="396">
        <v>1036.49</v>
      </c>
      <c r="AM14" s="397">
        <f>ROUND(IF(AL346=0, 0, AL14/AL346),5)</f>
        <v>6.9999999999999994E-5</v>
      </c>
      <c r="AN14" s="396">
        <v>20.73</v>
      </c>
      <c r="AO14" s="439">
        <v>25</v>
      </c>
      <c r="AP14" s="437">
        <v>520.84</v>
      </c>
      <c r="AQ14" s="438">
        <f>ROUND(IF(AP346=0, 0, AP14/AP346),5)</f>
        <v>6.0000000000000002E-5</v>
      </c>
      <c r="AR14" s="437">
        <v>20.83</v>
      </c>
      <c r="AS14" s="6">
        <f t="shared" si="1"/>
        <v>565</v>
      </c>
      <c r="AT14" s="6">
        <f t="shared" si="1"/>
        <v>11740.42</v>
      </c>
      <c r="AU14" s="8">
        <f>ROUND(IF(AT346=0, 0, AT14/AT346),5)</f>
        <v>6.9999999999999994E-5</v>
      </c>
      <c r="AV14" s="6">
        <v>20.78</v>
      </c>
    </row>
    <row r="15" spans="1:48" x14ac:dyDescent="0.25">
      <c r="A15" s="2"/>
      <c r="B15" s="2"/>
      <c r="C15" s="2"/>
      <c r="D15" s="2" t="s">
        <v>24</v>
      </c>
      <c r="E15" s="478">
        <v>0</v>
      </c>
      <c r="F15" s="478">
        <v>0</v>
      </c>
      <c r="G15" s="479">
        <f>ROUND(IF(F346=0, 0, F15/F346),5)</f>
        <v>0</v>
      </c>
      <c r="H15" s="478">
        <v>0</v>
      </c>
      <c r="I15" s="497">
        <v>0</v>
      </c>
      <c r="J15" s="497">
        <v>0</v>
      </c>
      <c r="K15" s="498">
        <f>ROUND(IF(J346=0, 0, J15/J346),5)</f>
        <v>0</v>
      </c>
      <c r="L15" s="497">
        <v>0</v>
      </c>
      <c r="M15" s="516">
        <v>0</v>
      </c>
      <c r="N15" s="517">
        <v>0</v>
      </c>
      <c r="O15" s="518">
        <f>ROUND(IF(N346=0, 0, N15/N346),5)</f>
        <v>0</v>
      </c>
      <c r="P15" s="517">
        <v>0</v>
      </c>
      <c r="Q15" s="437">
        <v>0</v>
      </c>
      <c r="R15" s="437">
        <v>0</v>
      </c>
      <c r="S15" s="438">
        <f>ROUND(IF(R346=0, 0, R15/R346),5)</f>
        <v>0</v>
      </c>
      <c r="T15" s="437">
        <v>0</v>
      </c>
      <c r="U15" s="337">
        <v>0</v>
      </c>
      <c r="V15" s="337">
        <v>0</v>
      </c>
      <c r="W15" s="338">
        <f>ROUND(IF(V346=0, 0, V15/V346),5)</f>
        <v>0</v>
      </c>
      <c r="X15" s="337">
        <v>0</v>
      </c>
      <c r="Y15" s="565">
        <v>12</v>
      </c>
      <c r="Z15" s="563">
        <v>1729.99</v>
      </c>
      <c r="AA15" s="564">
        <f>ROUND(IF(Z346=0, 0, Z15/Z346),5)</f>
        <v>9.0000000000000006E-5</v>
      </c>
      <c r="AB15" s="563">
        <v>144.16999999999999</v>
      </c>
      <c r="AC15" s="499">
        <v>0</v>
      </c>
      <c r="AD15" s="497">
        <v>0</v>
      </c>
      <c r="AE15" s="498">
        <f>ROUND(IF(AD346=0, 0, AD15/AD346),5)</f>
        <v>0</v>
      </c>
      <c r="AF15" s="497">
        <v>0</v>
      </c>
      <c r="AG15" s="541">
        <v>0</v>
      </c>
      <c r="AH15" s="541">
        <v>0</v>
      </c>
      <c r="AI15" s="542">
        <f>ROUND(IF(AH346=0, 0, AH15/AH346),5)</f>
        <v>0</v>
      </c>
      <c r="AJ15" s="541">
        <v>0</v>
      </c>
      <c r="AK15" s="398">
        <v>0</v>
      </c>
      <c r="AL15" s="396">
        <v>0</v>
      </c>
      <c r="AM15" s="397">
        <f>ROUND(IF(AL346=0, 0, AL15/AL346),5)</f>
        <v>0</v>
      </c>
      <c r="AN15" s="396">
        <v>0</v>
      </c>
      <c r="AO15" s="437">
        <v>0</v>
      </c>
      <c r="AP15" s="437">
        <v>0</v>
      </c>
      <c r="AQ15" s="438">
        <f>ROUND(IF(AP346=0, 0, AP15/AP346),5)</f>
        <v>0</v>
      </c>
      <c r="AR15" s="437">
        <v>0</v>
      </c>
      <c r="AS15" s="6">
        <f t="shared" si="1"/>
        <v>12</v>
      </c>
      <c r="AT15" s="6">
        <f t="shared" si="1"/>
        <v>1729.99</v>
      </c>
      <c r="AU15" s="8">
        <f>ROUND(IF(AT346=0, 0, AT15/AT346),5)</f>
        <v>1.0000000000000001E-5</v>
      </c>
      <c r="AV15" s="6">
        <v>144.16999999999999</v>
      </c>
    </row>
    <row r="16" spans="1:48" x14ac:dyDescent="0.25">
      <c r="A16" s="2"/>
      <c r="B16" s="2"/>
      <c r="C16" s="2"/>
      <c r="D16" s="2" t="s">
        <v>25</v>
      </c>
      <c r="E16" s="478">
        <v>0</v>
      </c>
      <c r="F16" s="478">
        <v>0</v>
      </c>
      <c r="G16" s="479">
        <f>ROUND(IF(F346=0, 0, F16/F346),5)</f>
        <v>0</v>
      </c>
      <c r="H16" s="478">
        <v>0</v>
      </c>
      <c r="I16" s="497">
        <v>0</v>
      </c>
      <c r="J16" s="497">
        <v>0</v>
      </c>
      <c r="K16" s="498">
        <f>ROUND(IF(J346=0, 0, J16/J346),5)</f>
        <v>0</v>
      </c>
      <c r="L16" s="497">
        <v>0</v>
      </c>
      <c r="M16" s="516">
        <v>0</v>
      </c>
      <c r="N16" s="517">
        <v>0</v>
      </c>
      <c r="O16" s="518">
        <f>ROUND(IF(N346=0, 0, N16/N346),5)</f>
        <v>0</v>
      </c>
      <c r="P16" s="517">
        <v>0</v>
      </c>
      <c r="Q16" s="439">
        <v>30</v>
      </c>
      <c r="R16" s="437">
        <v>1503.38</v>
      </c>
      <c r="S16" s="438">
        <f>ROUND(IF(R346=0, 0, R16/R346),5)</f>
        <v>9.0000000000000006E-5</v>
      </c>
      <c r="T16" s="437">
        <v>50.11</v>
      </c>
      <c r="U16" s="337">
        <v>0</v>
      </c>
      <c r="V16" s="337">
        <v>0</v>
      </c>
      <c r="W16" s="338">
        <f>ROUND(IF(V346=0, 0, V16/V346),5)</f>
        <v>0</v>
      </c>
      <c r="X16" s="337">
        <v>0</v>
      </c>
      <c r="Y16" s="565">
        <v>18</v>
      </c>
      <c r="Z16" s="563">
        <v>913.35</v>
      </c>
      <c r="AA16" s="564">
        <f>ROUND(IF(Z346=0, 0, Z16/Z346),5)</f>
        <v>5.0000000000000002E-5</v>
      </c>
      <c r="AB16" s="563">
        <v>50.74</v>
      </c>
      <c r="AC16" s="499">
        <v>12</v>
      </c>
      <c r="AD16" s="497">
        <v>602.70000000000005</v>
      </c>
      <c r="AE16" s="498">
        <f>ROUND(IF(AD346=0, 0, AD16/AD346),5)</f>
        <v>3.0000000000000001E-5</v>
      </c>
      <c r="AF16" s="497">
        <v>50.23</v>
      </c>
      <c r="AG16" s="541">
        <v>0</v>
      </c>
      <c r="AH16" s="541">
        <v>0</v>
      </c>
      <c r="AI16" s="542">
        <f>ROUND(IF(AH346=0, 0, AH16/AH346),5)</f>
        <v>0</v>
      </c>
      <c r="AJ16" s="541">
        <v>0</v>
      </c>
      <c r="AK16" s="398">
        <v>0</v>
      </c>
      <c r="AL16" s="396">
        <v>0</v>
      </c>
      <c r="AM16" s="397">
        <f>ROUND(IF(AL346=0, 0, AL16/AL346),5)</f>
        <v>0</v>
      </c>
      <c r="AN16" s="396">
        <v>0</v>
      </c>
      <c r="AO16" s="437">
        <v>0</v>
      </c>
      <c r="AP16" s="437">
        <v>0</v>
      </c>
      <c r="AQ16" s="438">
        <f>ROUND(IF(AP346=0, 0, AP16/AP346),5)</f>
        <v>0</v>
      </c>
      <c r="AR16" s="437">
        <v>0</v>
      </c>
      <c r="AS16" s="6">
        <f t="shared" si="1"/>
        <v>60</v>
      </c>
      <c r="AT16" s="6">
        <f t="shared" si="1"/>
        <v>3019.43</v>
      </c>
      <c r="AU16" s="8">
        <f>ROUND(IF(AT346=0, 0, AT16/AT346),5)</f>
        <v>2.0000000000000002E-5</v>
      </c>
      <c r="AV16" s="6">
        <v>50.32</v>
      </c>
    </row>
    <row r="17" spans="1:48" x14ac:dyDescent="0.25">
      <c r="A17" s="2"/>
      <c r="B17" s="2"/>
      <c r="C17" s="2"/>
      <c r="D17" s="2" t="s">
        <v>26</v>
      </c>
      <c r="E17" s="480">
        <v>36</v>
      </c>
      <c r="F17" s="478">
        <v>1262.82</v>
      </c>
      <c r="G17" s="479">
        <f>ROUND(IF(F346=0, 0, F17/F346),5)</f>
        <v>6.9999999999999994E-5</v>
      </c>
      <c r="H17" s="478">
        <v>35.08</v>
      </c>
      <c r="I17" s="497">
        <v>0</v>
      </c>
      <c r="J17" s="497">
        <v>0</v>
      </c>
      <c r="K17" s="498">
        <f>ROUND(IF(J346=0, 0, J17/J346),5)</f>
        <v>0</v>
      </c>
      <c r="L17" s="497">
        <v>0</v>
      </c>
      <c r="M17" s="516">
        <v>0</v>
      </c>
      <c r="N17" s="517">
        <v>0</v>
      </c>
      <c r="O17" s="518">
        <f>ROUND(IF(N346=0, 0, N17/N346),5)</f>
        <v>0</v>
      </c>
      <c r="P17" s="517">
        <v>0</v>
      </c>
      <c r="Q17" s="439">
        <v>108</v>
      </c>
      <c r="R17" s="437">
        <v>5412.16</v>
      </c>
      <c r="S17" s="438">
        <f>ROUND(IF(R346=0, 0, R17/R346),5)</f>
        <v>3.1E-4</v>
      </c>
      <c r="T17" s="437">
        <v>50.11</v>
      </c>
      <c r="U17" s="337">
        <v>0</v>
      </c>
      <c r="V17" s="337">
        <v>0</v>
      </c>
      <c r="W17" s="338">
        <f>ROUND(IF(V346=0, 0, V17/V346),5)</f>
        <v>0</v>
      </c>
      <c r="X17" s="337">
        <v>0</v>
      </c>
      <c r="Y17" s="565">
        <v>72</v>
      </c>
      <c r="Z17" s="563">
        <v>2578.87</v>
      </c>
      <c r="AA17" s="564">
        <f>ROUND(IF(Z346=0, 0, Z17/Z346),5)</f>
        <v>1.3999999999999999E-4</v>
      </c>
      <c r="AB17" s="563">
        <v>35.82</v>
      </c>
      <c r="AC17" s="499">
        <v>180</v>
      </c>
      <c r="AD17" s="497">
        <v>7050.16</v>
      </c>
      <c r="AE17" s="498">
        <f>ROUND(IF(AD346=0, 0, AD17/AD346),5)</f>
        <v>3.5E-4</v>
      </c>
      <c r="AF17" s="497">
        <v>39.17</v>
      </c>
      <c r="AG17" s="541">
        <v>0</v>
      </c>
      <c r="AH17" s="541">
        <v>0</v>
      </c>
      <c r="AI17" s="542">
        <f>ROUND(IF(AH346=0, 0, AH17/AH346),5)</f>
        <v>0</v>
      </c>
      <c r="AJ17" s="541">
        <v>0</v>
      </c>
      <c r="AK17" s="398">
        <v>0</v>
      </c>
      <c r="AL17" s="396">
        <v>0</v>
      </c>
      <c r="AM17" s="397">
        <f>ROUND(IF(AL346=0, 0, AL17/AL346),5)</f>
        <v>0</v>
      </c>
      <c r="AN17" s="396">
        <v>0</v>
      </c>
      <c r="AO17" s="437">
        <v>0</v>
      </c>
      <c r="AP17" s="437">
        <v>0</v>
      </c>
      <c r="AQ17" s="438">
        <f>ROUND(IF(AP346=0, 0, AP17/AP346),5)</f>
        <v>0</v>
      </c>
      <c r="AR17" s="437">
        <v>0</v>
      </c>
      <c r="AS17" s="6">
        <f t="shared" si="1"/>
        <v>396</v>
      </c>
      <c r="AT17" s="6">
        <f t="shared" si="1"/>
        <v>16304.01</v>
      </c>
      <c r="AU17" s="8">
        <f>ROUND(IF(AT346=0, 0, AT17/AT346),5)</f>
        <v>1E-4</v>
      </c>
      <c r="AV17" s="6">
        <v>41.17</v>
      </c>
    </row>
    <row r="18" spans="1:48" x14ac:dyDescent="0.25">
      <c r="A18" s="2"/>
      <c r="B18" s="2"/>
      <c r="C18" s="2"/>
      <c r="D18" s="2" t="s">
        <v>27</v>
      </c>
      <c r="E18" s="478">
        <v>0</v>
      </c>
      <c r="F18" s="478">
        <v>0</v>
      </c>
      <c r="G18" s="479">
        <f>ROUND(IF(F346=0, 0, F18/F346),5)</f>
        <v>0</v>
      </c>
      <c r="H18" s="478">
        <v>0</v>
      </c>
      <c r="I18" s="497">
        <v>0</v>
      </c>
      <c r="J18" s="497">
        <v>0</v>
      </c>
      <c r="K18" s="498">
        <f>ROUND(IF(J346=0, 0, J18/J346),5)</f>
        <v>0</v>
      </c>
      <c r="L18" s="497">
        <v>0</v>
      </c>
      <c r="M18" s="516">
        <v>0</v>
      </c>
      <c r="N18" s="517">
        <v>0</v>
      </c>
      <c r="O18" s="518">
        <f>ROUND(IF(N346=0, 0, N18/N346),5)</f>
        <v>0</v>
      </c>
      <c r="P18" s="517">
        <v>0</v>
      </c>
      <c r="Q18" s="439">
        <v>66</v>
      </c>
      <c r="R18" s="437">
        <v>2140.1</v>
      </c>
      <c r="S18" s="438">
        <f>ROUND(IF(R346=0, 0, R18/R346),5)</f>
        <v>1.2E-4</v>
      </c>
      <c r="T18" s="437">
        <v>32.43</v>
      </c>
      <c r="U18" s="337">
        <v>0</v>
      </c>
      <c r="V18" s="337">
        <v>0</v>
      </c>
      <c r="W18" s="338">
        <f>ROUND(IF(V346=0, 0, V18/V346),5)</f>
        <v>0</v>
      </c>
      <c r="X18" s="337">
        <v>0</v>
      </c>
      <c r="Y18" s="565">
        <v>54</v>
      </c>
      <c r="Z18" s="563">
        <v>1450.61</v>
      </c>
      <c r="AA18" s="564">
        <f>ROUND(IF(Z346=0, 0, Z18/Z346),5)</f>
        <v>8.0000000000000007E-5</v>
      </c>
      <c r="AB18" s="563">
        <v>26.86</v>
      </c>
      <c r="AC18" s="499">
        <v>180</v>
      </c>
      <c r="AD18" s="497">
        <v>5320.89</v>
      </c>
      <c r="AE18" s="498">
        <f>ROUND(IF(AD346=0, 0, AD18/AD346),5)</f>
        <v>2.5999999999999998E-4</v>
      </c>
      <c r="AF18" s="497">
        <v>29.56</v>
      </c>
      <c r="AG18" s="541">
        <v>0</v>
      </c>
      <c r="AH18" s="541">
        <v>0</v>
      </c>
      <c r="AI18" s="542">
        <f>ROUND(IF(AH346=0, 0, AH18/AH346),5)</f>
        <v>0</v>
      </c>
      <c r="AJ18" s="541">
        <v>0</v>
      </c>
      <c r="AK18" s="398">
        <v>0</v>
      </c>
      <c r="AL18" s="396">
        <v>0</v>
      </c>
      <c r="AM18" s="397">
        <f>ROUND(IF(AL346=0, 0, AL18/AL346),5)</f>
        <v>0</v>
      </c>
      <c r="AN18" s="396">
        <v>0</v>
      </c>
      <c r="AO18" s="437">
        <v>0</v>
      </c>
      <c r="AP18" s="437">
        <v>0</v>
      </c>
      <c r="AQ18" s="438">
        <f>ROUND(IF(AP346=0, 0, AP18/AP346),5)</f>
        <v>0</v>
      </c>
      <c r="AR18" s="437">
        <v>0</v>
      </c>
      <c r="AS18" s="6">
        <f t="shared" si="1"/>
        <v>300</v>
      </c>
      <c r="AT18" s="6">
        <f t="shared" si="1"/>
        <v>8911.6</v>
      </c>
      <c r="AU18" s="8">
        <f>ROUND(IF(AT346=0, 0, AT18/AT346),5)</f>
        <v>5.0000000000000002E-5</v>
      </c>
      <c r="AV18" s="6">
        <v>29.71</v>
      </c>
    </row>
    <row r="19" spans="1:48" x14ac:dyDescent="0.25">
      <c r="A19" s="2"/>
      <c r="B19" s="2"/>
      <c r="C19" s="2"/>
      <c r="D19" s="2" t="s">
        <v>28</v>
      </c>
      <c r="E19" s="478">
        <v>0</v>
      </c>
      <c r="F19" s="478">
        <v>0</v>
      </c>
      <c r="G19" s="479">
        <f>ROUND(IF(F346=0, 0, F19/F346),5)</f>
        <v>0</v>
      </c>
      <c r="H19" s="478">
        <v>0</v>
      </c>
      <c r="I19" s="497">
        <v>0</v>
      </c>
      <c r="J19" s="497">
        <v>0</v>
      </c>
      <c r="K19" s="498">
        <f>ROUND(IF(J346=0, 0, J19/J346),5)</f>
        <v>0</v>
      </c>
      <c r="L19" s="497">
        <v>0</v>
      </c>
      <c r="M19" s="516">
        <v>0</v>
      </c>
      <c r="N19" s="517">
        <v>0</v>
      </c>
      <c r="O19" s="518">
        <f>ROUND(IF(N346=0, 0, N19/N346),5)</f>
        <v>0</v>
      </c>
      <c r="P19" s="517">
        <v>0</v>
      </c>
      <c r="Q19" s="437">
        <v>0</v>
      </c>
      <c r="R19" s="437">
        <v>0</v>
      </c>
      <c r="S19" s="438">
        <f>ROUND(IF(R346=0, 0, R19/R346),5)</f>
        <v>0</v>
      </c>
      <c r="T19" s="437">
        <v>0</v>
      </c>
      <c r="U19" s="337">
        <v>0</v>
      </c>
      <c r="V19" s="337">
        <v>0</v>
      </c>
      <c r="W19" s="338">
        <f>ROUND(IF(V346=0, 0, V19/V346),5)</f>
        <v>0</v>
      </c>
      <c r="X19" s="337">
        <v>0</v>
      </c>
      <c r="Y19" s="565">
        <v>18</v>
      </c>
      <c r="Z19" s="563">
        <v>2594.98</v>
      </c>
      <c r="AA19" s="564">
        <f>ROUND(IF(Z346=0, 0, Z19/Z346),5)</f>
        <v>1.3999999999999999E-4</v>
      </c>
      <c r="AB19" s="563">
        <v>144.16999999999999</v>
      </c>
      <c r="AC19" s="499">
        <v>36</v>
      </c>
      <c r="AD19" s="497">
        <v>5137.1099999999997</v>
      </c>
      <c r="AE19" s="498">
        <f>ROUND(IF(AD346=0, 0, AD19/AD346),5)</f>
        <v>2.5000000000000001E-4</v>
      </c>
      <c r="AF19" s="497">
        <v>142.69999999999999</v>
      </c>
      <c r="AG19" s="541">
        <v>0</v>
      </c>
      <c r="AH19" s="541">
        <v>0</v>
      </c>
      <c r="AI19" s="542">
        <f>ROUND(IF(AH346=0, 0, AH19/AH346),5)</f>
        <v>0</v>
      </c>
      <c r="AJ19" s="541">
        <v>0</v>
      </c>
      <c r="AK19" s="398">
        <v>0</v>
      </c>
      <c r="AL19" s="396">
        <v>0</v>
      </c>
      <c r="AM19" s="397">
        <f>ROUND(IF(AL346=0, 0, AL19/AL346),5)</f>
        <v>0</v>
      </c>
      <c r="AN19" s="396">
        <v>0</v>
      </c>
      <c r="AO19" s="437">
        <v>0</v>
      </c>
      <c r="AP19" s="437">
        <v>0</v>
      </c>
      <c r="AQ19" s="438">
        <f>ROUND(IF(AP346=0, 0, AP19/AP346),5)</f>
        <v>0</v>
      </c>
      <c r="AR19" s="437">
        <v>0</v>
      </c>
      <c r="AS19" s="6">
        <f t="shared" si="1"/>
        <v>54</v>
      </c>
      <c r="AT19" s="6">
        <f t="shared" si="1"/>
        <v>7732.09</v>
      </c>
      <c r="AU19" s="8">
        <f>ROUND(IF(AT346=0, 0, AT19/AT346),5)</f>
        <v>5.0000000000000002E-5</v>
      </c>
      <c r="AV19" s="6">
        <v>143.19</v>
      </c>
    </row>
    <row r="20" spans="1:48" x14ac:dyDescent="0.25">
      <c r="A20" s="2"/>
      <c r="B20" s="2"/>
      <c r="C20" s="2"/>
      <c r="D20" s="2" t="s">
        <v>29</v>
      </c>
      <c r="E20" s="478">
        <v>0</v>
      </c>
      <c r="F20" s="478">
        <v>0</v>
      </c>
      <c r="G20" s="479">
        <f>ROUND(IF(F346=0, 0, F20/F346),5)</f>
        <v>0</v>
      </c>
      <c r="H20" s="478">
        <v>0</v>
      </c>
      <c r="I20" s="497">
        <v>0</v>
      </c>
      <c r="J20" s="497">
        <v>0</v>
      </c>
      <c r="K20" s="498">
        <f>ROUND(IF(J346=0, 0, J20/J346),5)</f>
        <v>0</v>
      </c>
      <c r="L20" s="497">
        <v>0</v>
      </c>
      <c r="M20" s="516">
        <v>100</v>
      </c>
      <c r="N20" s="517">
        <v>3335.58</v>
      </c>
      <c r="O20" s="518">
        <f>ROUND(IF(N346=0, 0, N20/N346),5)</f>
        <v>1.6000000000000001E-4</v>
      </c>
      <c r="P20" s="517">
        <v>33.36</v>
      </c>
      <c r="Q20" s="437">
        <v>0</v>
      </c>
      <c r="R20" s="437">
        <v>0</v>
      </c>
      <c r="S20" s="438">
        <f>ROUND(IF(R346=0, 0, R20/R346),5)</f>
        <v>0</v>
      </c>
      <c r="T20" s="437">
        <v>0</v>
      </c>
      <c r="U20" s="337">
        <v>0</v>
      </c>
      <c r="V20" s="337">
        <v>0</v>
      </c>
      <c r="W20" s="338">
        <f>ROUND(IF(V346=0, 0, V20/V346),5)</f>
        <v>0</v>
      </c>
      <c r="X20" s="337">
        <v>0</v>
      </c>
      <c r="Y20" s="563">
        <v>0</v>
      </c>
      <c r="Z20" s="563">
        <v>0</v>
      </c>
      <c r="AA20" s="564">
        <f>ROUND(IF(Z346=0, 0, Z20/Z346),5)</f>
        <v>0</v>
      </c>
      <c r="AB20" s="563">
        <v>0</v>
      </c>
      <c r="AC20" s="499">
        <v>0</v>
      </c>
      <c r="AD20" s="497">
        <v>0</v>
      </c>
      <c r="AE20" s="498">
        <f>ROUND(IF(AD346=0, 0, AD20/AD346),5)</f>
        <v>0</v>
      </c>
      <c r="AF20" s="497">
        <v>0</v>
      </c>
      <c r="AG20" s="541">
        <v>0</v>
      </c>
      <c r="AH20" s="541">
        <v>0</v>
      </c>
      <c r="AI20" s="542">
        <f>ROUND(IF(AH346=0, 0, AH20/AH346),5)</f>
        <v>0</v>
      </c>
      <c r="AJ20" s="541">
        <v>0</v>
      </c>
      <c r="AK20" s="398">
        <v>0</v>
      </c>
      <c r="AL20" s="396">
        <v>0</v>
      </c>
      <c r="AM20" s="397">
        <f>ROUND(IF(AL346=0, 0, AL20/AL346),5)</f>
        <v>0</v>
      </c>
      <c r="AN20" s="396">
        <v>0</v>
      </c>
      <c r="AO20" s="437">
        <v>0</v>
      </c>
      <c r="AP20" s="437">
        <v>0</v>
      </c>
      <c r="AQ20" s="438">
        <f>ROUND(IF(AP346=0, 0, AP20/AP346),5)</f>
        <v>0</v>
      </c>
      <c r="AR20" s="437">
        <v>0</v>
      </c>
      <c r="AS20" s="6">
        <f t="shared" si="1"/>
        <v>100</v>
      </c>
      <c r="AT20" s="6">
        <f t="shared" si="1"/>
        <v>3335.58</v>
      </c>
      <c r="AU20" s="8">
        <f>ROUND(IF(AT346=0, 0, AT20/AT346),5)</f>
        <v>2.0000000000000002E-5</v>
      </c>
      <c r="AV20" s="6">
        <v>33.36</v>
      </c>
    </row>
    <row r="21" spans="1:48" x14ac:dyDescent="0.25">
      <c r="A21" s="2"/>
      <c r="B21" s="2"/>
      <c r="C21" s="2"/>
      <c r="D21" s="2" t="s">
        <v>495</v>
      </c>
      <c r="E21" s="478">
        <v>0</v>
      </c>
      <c r="F21" s="478">
        <v>0</v>
      </c>
      <c r="G21" s="479">
        <f>ROUND(IF(F346=0, 0, F21/F346),5)</f>
        <v>0</v>
      </c>
      <c r="H21" s="478">
        <v>0</v>
      </c>
      <c r="I21" s="497">
        <v>0</v>
      </c>
      <c r="J21" s="497">
        <v>0</v>
      </c>
      <c r="K21" s="498">
        <f>ROUND(IF(J346=0, 0, J21/J346),5)</f>
        <v>0</v>
      </c>
      <c r="L21" s="497">
        <v>0</v>
      </c>
      <c r="M21" s="516">
        <v>0</v>
      </c>
      <c r="N21" s="517">
        <v>0</v>
      </c>
      <c r="O21" s="518">
        <f>ROUND(IF(N346=0, 0, N21/N346),5)</f>
        <v>0</v>
      </c>
      <c r="P21" s="517">
        <v>0</v>
      </c>
      <c r="Q21" s="437">
        <v>0</v>
      </c>
      <c r="R21" s="437">
        <v>0</v>
      </c>
      <c r="S21" s="438">
        <f>ROUND(IF(R346=0, 0, R21/R346),5)</f>
        <v>0</v>
      </c>
      <c r="T21" s="437">
        <v>0</v>
      </c>
      <c r="U21" s="337">
        <v>0</v>
      </c>
      <c r="V21" s="337">
        <v>0</v>
      </c>
      <c r="W21" s="338">
        <f>ROUND(IF(V346=0, 0, V21/V346),5)</f>
        <v>0</v>
      </c>
      <c r="X21" s="337">
        <v>0</v>
      </c>
      <c r="Y21" s="563">
        <v>0</v>
      </c>
      <c r="Z21" s="563">
        <v>0</v>
      </c>
      <c r="AA21" s="564">
        <f>ROUND(IF(Z346=0, 0, Z21/Z346),5)</f>
        <v>0</v>
      </c>
      <c r="AB21" s="563">
        <v>0</v>
      </c>
      <c r="AC21" s="499">
        <v>0</v>
      </c>
      <c r="AD21" s="497">
        <v>0</v>
      </c>
      <c r="AE21" s="498">
        <f>ROUND(IF(AD346=0, 0, AD21/AD346),5)</f>
        <v>0</v>
      </c>
      <c r="AF21" s="497">
        <v>0</v>
      </c>
      <c r="AG21" s="541">
        <v>0</v>
      </c>
      <c r="AH21" s="541">
        <v>0</v>
      </c>
      <c r="AI21" s="542">
        <f>ROUND(IF(AH346=0, 0, AH21/AH346),5)</f>
        <v>0</v>
      </c>
      <c r="AJ21" s="541">
        <v>0</v>
      </c>
      <c r="AK21" s="398">
        <v>0</v>
      </c>
      <c r="AL21" s="396">
        <v>0</v>
      </c>
      <c r="AM21" s="397">
        <f>ROUND(IF(AL346=0, 0, AL21/AL346),5)</f>
        <v>0</v>
      </c>
      <c r="AN21" s="396">
        <v>0</v>
      </c>
      <c r="AO21" s="439">
        <v>175</v>
      </c>
      <c r="AP21" s="437">
        <v>22580.2</v>
      </c>
      <c r="AQ21" s="438">
        <f>ROUND(IF(AP346=0, 0, AP21/AP346),5)</f>
        <v>2.4199999999999998E-3</v>
      </c>
      <c r="AR21" s="437">
        <v>129.03</v>
      </c>
      <c r="AS21" s="6">
        <f t="shared" si="1"/>
        <v>175</v>
      </c>
      <c r="AT21" s="6">
        <f t="shared" si="1"/>
        <v>22580.2</v>
      </c>
      <c r="AU21" s="8">
        <f>ROUND(IF(AT346=0, 0, AT21/AT346),5)</f>
        <v>1.3999999999999999E-4</v>
      </c>
      <c r="AV21" s="6">
        <v>129.03</v>
      </c>
    </row>
    <row r="22" spans="1:48" x14ac:dyDescent="0.25">
      <c r="A22" s="2"/>
      <c r="B22" s="2"/>
      <c r="C22" s="2"/>
      <c r="D22" s="2" t="s">
        <v>496</v>
      </c>
      <c r="E22" s="478">
        <v>0</v>
      </c>
      <c r="F22" s="478">
        <v>0</v>
      </c>
      <c r="G22" s="479">
        <f>ROUND(IF(F346=0, 0, F22/F346),5)</f>
        <v>0</v>
      </c>
      <c r="H22" s="478">
        <v>0</v>
      </c>
      <c r="I22" s="497">
        <v>0</v>
      </c>
      <c r="J22" s="497">
        <v>0</v>
      </c>
      <c r="K22" s="498">
        <f>ROUND(IF(J346=0, 0, J22/J346),5)</f>
        <v>0</v>
      </c>
      <c r="L22" s="497">
        <v>0</v>
      </c>
      <c r="M22" s="516">
        <v>0</v>
      </c>
      <c r="N22" s="517">
        <v>0</v>
      </c>
      <c r="O22" s="518">
        <f>ROUND(IF(N346=0, 0, N22/N346),5)</f>
        <v>0</v>
      </c>
      <c r="P22" s="517">
        <v>0</v>
      </c>
      <c r="Q22" s="437">
        <v>0</v>
      </c>
      <c r="R22" s="437">
        <v>0</v>
      </c>
      <c r="S22" s="438">
        <f>ROUND(IF(R346=0, 0, R22/R346),5)</f>
        <v>0</v>
      </c>
      <c r="T22" s="437">
        <v>0</v>
      </c>
      <c r="U22" s="337">
        <v>0</v>
      </c>
      <c r="V22" s="337">
        <v>0</v>
      </c>
      <c r="W22" s="338">
        <f>ROUND(IF(V346=0, 0, V22/V346),5)</f>
        <v>0</v>
      </c>
      <c r="X22" s="337">
        <v>0</v>
      </c>
      <c r="Y22" s="563">
        <v>0</v>
      </c>
      <c r="Z22" s="563">
        <v>0</v>
      </c>
      <c r="AA22" s="564">
        <f>ROUND(IF(Z346=0, 0, Z22/Z346),5)</f>
        <v>0</v>
      </c>
      <c r="AB22" s="563">
        <v>0</v>
      </c>
      <c r="AC22" s="499">
        <v>0</v>
      </c>
      <c r="AD22" s="497">
        <v>0</v>
      </c>
      <c r="AE22" s="498">
        <f>ROUND(IF(AD346=0, 0, AD22/AD346),5)</f>
        <v>0</v>
      </c>
      <c r="AF22" s="497">
        <v>0</v>
      </c>
      <c r="AG22" s="541">
        <v>0</v>
      </c>
      <c r="AH22" s="541">
        <v>0</v>
      </c>
      <c r="AI22" s="542">
        <f>ROUND(IF(AH346=0, 0, AH22/AH346),5)</f>
        <v>0</v>
      </c>
      <c r="AJ22" s="541">
        <v>0</v>
      </c>
      <c r="AK22" s="398">
        <v>0</v>
      </c>
      <c r="AL22" s="396">
        <v>0</v>
      </c>
      <c r="AM22" s="397">
        <f>ROUND(IF(AL346=0, 0, AL22/AL346),5)</f>
        <v>0</v>
      </c>
      <c r="AN22" s="396">
        <v>0</v>
      </c>
      <c r="AO22" s="439">
        <v>145</v>
      </c>
      <c r="AP22" s="437">
        <v>7311.68</v>
      </c>
      <c r="AQ22" s="438">
        <f>ROUND(IF(AP346=0, 0, AP22/AP346),5)</f>
        <v>7.7999999999999999E-4</v>
      </c>
      <c r="AR22" s="437">
        <v>50.43</v>
      </c>
      <c r="AS22" s="6">
        <f t="shared" si="1"/>
        <v>145</v>
      </c>
      <c r="AT22" s="6">
        <f t="shared" si="1"/>
        <v>7311.68</v>
      </c>
      <c r="AU22" s="8">
        <f>ROUND(IF(AT346=0, 0, AT22/AT346),5)</f>
        <v>5.0000000000000002E-5</v>
      </c>
      <c r="AV22" s="6">
        <v>50.43</v>
      </c>
    </row>
    <row r="23" spans="1:48" x14ac:dyDescent="0.25">
      <c r="A23" s="2"/>
      <c r="B23" s="2"/>
      <c r="C23" s="2"/>
      <c r="D23" s="2" t="s">
        <v>497</v>
      </c>
      <c r="E23" s="478">
        <v>0</v>
      </c>
      <c r="F23" s="478">
        <v>0</v>
      </c>
      <c r="G23" s="479">
        <f>ROUND(IF(F346=0, 0, F23/F346),5)</f>
        <v>0</v>
      </c>
      <c r="H23" s="478">
        <v>0</v>
      </c>
      <c r="I23" s="497">
        <v>0</v>
      </c>
      <c r="J23" s="497">
        <v>0</v>
      </c>
      <c r="K23" s="498">
        <f>ROUND(IF(J346=0, 0, J23/J346),5)</f>
        <v>0</v>
      </c>
      <c r="L23" s="497">
        <v>0</v>
      </c>
      <c r="M23" s="516">
        <v>0</v>
      </c>
      <c r="N23" s="517">
        <v>0</v>
      </c>
      <c r="O23" s="518">
        <f>ROUND(IF(N346=0, 0, N23/N346),5)</f>
        <v>0</v>
      </c>
      <c r="P23" s="517">
        <v>0</v>
      </c>
      <c r="Q23" s="437">
        <v>0</v>
      </c>
      <c r="R23" s="437">
        <v>0</v>
      </c>
      <c r="S23" s="438">
        <f>ROUND(IF(R346=0, 0, R23/R346),5)</f>
        <v>0</v>
      </c>
      <c r="T23" s="437">
        <v>0</v>
      </c>
      <c r="U23" s="337">
        <v>0</v>
      </c>
      <c r="V23" s="337">
        <v>0</v>
      </c>
      <c r="W23" s="338">
        <f>ROUND(IF(V346=0, 0, V23/V346),5)</f>
        <v>0</v>
      </c>
      <c r="X23" s="337">
        <v>0</v>
      </c>
      <c r="Y23" s="563">
        <v>0</v>
      </c>
      <c r="Z23" s="563">
        <v>0</v>
      </c>
      <c r="AA23" s="564">
        <f>ROUND(IF(Z346=0, 0, Z23/Z346),5)</f>
        <v>0</v>
      </c>
      <c r="AB23" s="563">
        <v>0</v>
      </c>
      <c r="AC23" s="499">
        <v>50</v>
      </c>
      <c r="AD23" s="497">
        <v>1331.84</v>
      </c>
      <c r="AE23" s="498">
        <f>ROUND(IF(AD346=0, 0, AD23/AD346),5)</f>
        <v>6.9999999999999994E-5</v>
      </c>
      <c r="AF23" s="497">
        <v>26.64</v>
      </c>
      <c r="AG23" s="543">
        <v>50</v>
      </c>
      <c r="AH23" s="541">
        <v>1325.77</v>
      </c>
      <c r="AI23" s="542">
        <f>ROUND(IF(AH346=0, 0, AH23/AH346),5)</f>
        <v>6.9999999999999994E-5</v>
      </c>
      <c r="AJ23" s="541">
        <v>26.52</v>
      </c>
      <c r="AK23" s="398">
        <v>0</v>
      </c>
      <c r="AL23" s="396">
        <v>0</v>
      </c>
      <c r="AM23" s="397">
        <f>ROUND(IF(AL346=0, 0, AL23/AL346),5)</f>
        <v>0</v>
      </c>
      <c r="AN23" s="396">
        <v>0</v>
      </c>
      <c r="AO23" s="439">
        <v>25</v>
      </c>
      <c r="AP23" s="437">
        <v>669.65</v>
      </c>
      <c r="AQ23" s="438">
        <f>ROUND(IF(AP346=0, 0, AP23/AP346),5)</f>
        <v>6.9999999999999994E-5</v>
      </c>
      <c r="AR23" s="437">
        <v>26.79</v>
      </c>
      <c r="AS23" s="6">
        <f t="shared" si="1"/>
        <v>125</v>
      </c>
      <c r="AT23" s="6">
        <f t="shared" si="1"/>
        <v>3327.26</v>
      </c>
      <c r="AU23" s="8">
        <f>ROUND(IF(AT346=0, 0, AT23/AT346),5)</f>
        <v>2.0000000000000002E-5</v>
      </c>
      <c r="AV23" s="6">
        <v>26.62</v>
      </c>
    </row>
    <row r="24" spans="1:48" x14ac:dyDescent="0.25">
      <c r="A24" s="2"/>
      <c r="B24" s="2"/>
      <c r="C24" s="2"/>
      <c r="D24" s="2" t="s">
        <v>30</v>
      </c>
      <c r="E24" s="478">
        <v>0</v>
      </c>
      <c r="F24" s="478">
        <v>0</v>
      </c>
      <c r="G24" s="479">
        <f>ROUND(IF(F346=0, 0, F24/F346),5)</f>
        <v>0</v>
      </c>
      <c r="H24" s="478">
        <v>0</v>
      </c>
      <c r="I24" s="497">
        <v>0</v>
      </c>
      <c r="J24" s="497">
        <v>0</v>
      </c>
      <c r="K24" s="498">
        <f>ROUND(IF(J346=0, 0, J24/J346),5)</f>
        <v>0</v>
      </c>
      <c r="L24" s="497">
        <v>0</v>
      </c>
      <c r="M24" s="516">
        <v>0</v>
      </c>
      <c r="N24" s="517">
        <v>0</v>
      </c>
      <c r="O24" s="518">
        <f>ROUND(IF(N346=0, 0, N24/N346),5)</f>
        <v>0</v>
      </c>
      <c r="P24" s="517">
        <v>0</v>
      </c>
      <c r="Q24" s="437">
        <v>0</v>
      </c>
      <c r="R24" s="437">
        <v>0</v>
      </c>
      <c r="S24" s="438">
        <f>ROUND(IF(R346=0, 0, R24/R346),5)</f>
        <v>0</v>
      </c>
      <c r="T24" s="437">
        <v>0</v>
      </c>
      <c r="U24" s="336">
        <v>50</v>
      </c>
      <c r="V24" s="337">
        <v>1326.51</v>
      </c>
      <c r="W24" s="338">
        <f>ROUND(IF(V346=0, 0, V24/V346),5)</f>
        <v>8.0000000000000007E-5</v>
      </c>
      <c r="X24" s="337">
        <v>26.53</v>
      </c>
      <c r="Y24" s="563">
        <v>0</v>
      </c>
      <c r="Z24" s="563">
        <v>0</v>
      </c>
      <c r="AA24" s="564">
        <f>ROUND(IF(Z346=0, 0, Z24/Z346),5)</f>
        <v>0</v>
      </c>
      <c r="AB24" s="563">
        <v>0</v>
      </c>
      <c r="AC24" s="499">
        <v>0</v>
      </c>
      <c r="AD24" s="497">
        <v>0</v>
      </c>
      <c r="AE24" s="498">
        <f>ROUND(IF(AD346=0, 0, AD24/AD346),5)</f>
        <v>0</v>
      </c>
      <c r="AF24" s="497">
        <v>0</v>
      </c>
      <c r="AG24" s="541">
        <v>0</v>
      </c>
      <c r="AH24" s="541">
        <v>0</v>
      </c>
      <c r="AI24" s="542">
        <f>ROUND(IF(AH346=0, 0, AH24/AH346),5)</f>
        <v>0</v>
      </c>
      <c r="AJ24" s="541">
        <v>0</v>
      </c>
      <c r="AK24" s="398">
        <v>0</v>
      </c>
      <c r="AL24" s="396">
        <v>0</v>
      </c>
      <c r="AM24" s="397">
        <f>ROUND(IF(AL346=0, 0, AL24/AL346),5)</f>
        <v>0</v>
      </c>
      <c r="AN24" s="396">
        <v>0</v>
      </c>
      <c r="AO24" s="437">
        <v>0</v>
      </c>
      <c r="AP24" s="437">
        <v>0</v>
      </c>
      <c r="AQ24" s="438">
        <f>ROUND(IF(AP346=0, 0, AP24/AP346),5)</f>
        <v>0</v>
      </c>
      <c r="AR24" s="437">
        <v>0</v>
      </c>
      <c r="AS24" s="6">
        <f t="shared" si="1"/>
        <v>50</v>
      </c>
      <c r="AT24" s="6">
        <f t="shared" si="1"/>
        <v>1326.51</v>
      </c>
      <c r="AU24" s="8">
        <f>ROUND(IF(AT346=0, 0, AT24/AT346),5)</f>
        <v>1.0000000000000001E-5</v>
      </c>
      <c r="AV24" s="6">
        <v>26.53</v>
      </c>
    </row>
    <row r="25" spans="1:48" x14ac:dyDescent="0.25">
      <c r="A25" s="2"/>
      <c r="B25" s="2"/>
      <c r="C25" s="2"/>
      <c r="D25" s="2" t="s">
        <v>498</v>
      </c>
      <c r="E25" s="478">
        <v>0</v>
      </c>
      <c r="F25" s="478">
        <v>0</v>
      </c>
      <c r="G25" s="479">
        <f>ROUND(IF(F346=0, 0, F25/F346),5)</f>
        <v>0</v>
      </c>
      <c r="H25" s="478">
        <v>0</v>
      </c>
      <c r="I25" s="497">
        <v>0</v>
      </c>
      <c r="J25" s="497">
        <v>0</v>
      </c>
      <c r="K25" s="498">
        <f>ROUND(IF(J346=0, 0, J25/J346),5)</f>
        <v>0</v>
      </c>
      <c r="L25" s="497">
        <v>0</v>
      </c>
      <c r="M25" s="516">
        <v>0</v>
      </c>
      <c r="N25" s="517">
        <v>0</v>
      </c>
      <c r="O25" s="518">
        <f>ROUND(IF(N346=0, 0, N25/N346),5)</f>
        <v>0</v>
      </c>
      <c r="P25" s="517">
        <v>0</v>
      </c>
      <c r="Q25" s="437">
        <v>0</v>
      </c>
      <c r="R25" s="437">
        <v>0</v>
      </c>
      <c r="S25" s="438">
        <f>ROUND(IF(R346=0, 0, R25/R346),5)</f>
        <v>0</v>
      </c>
      <c r="T25" s="437">
        <v>0</v>
      </c>
      <c r="U25" s="337">
        <v>0</v>
      </c>
      <c r="V25" s="337">
        <v>0</v>
      </c>
      <c r="W25" s="338">
        <f>ROUND(IF(V346=0, 0, V25/V346),5)</f>
        <v>0</v>
      </c>
      <c r="X25" s="337">
        <v>0</v>
      </c>
      <c r="Y25" s="563">
        <v>0</v>
      </c>
      <c r="Z25" s="563">
        <v>0</v>
      </c>
      <c r="AA25" s="564">
        <f>ROUND(IF(Z346=0, 0, Z25/Z346),5)</f>
        <v>0</v>
      </c>
      <c r="AB25" s="563">
        <v>0</v>
      </c>
      <c r="AC25" s="499">
        <v>0</v>
      </c>
      <c r="AD25" s="497">
        <v>0</v>
      </c>
      <c r="AE25" s="498">
        <f>ROUND(IF(AD346=0, 0, AD25/AD346),5)</f>
        <v>0</v>
      </c>
      <c r="AF25" s="497">
        <v>0</v>
      </c>
      <c r="AG25" s="543">
        <v>25</v>
      </c>
      <c r="AH25" s="541">
        <v>1216.05</v>
      </c>
      <c r="AI25" s="542">
        <f>ROUND(IF(AH346=0, 0, AH25/AH346),5)</f>
        <v>6.9999999999999994E-5</v>
      </c>
      <c r="AJ25" s="541">
        <v>48.64</v>
      </c>
      <c r="AK25" s="398">
        <v>0</v>
      </c>
      <c r="AL25" s="396">
        <v>0</v>
      </c>
      <c r="AM25" s="397">
        <f>ROUND(IF(AL346=0, 0, AL25/AL346),5)</f>
        <v>0</v>
      </c>
      <c r="AN25" s="396">
        <v>0</v>
      </c>
      <c r="AO25" s="437">
        <v>0</v>
      </c>
      <c r="AP25" s="437">
        <v>0</v>
      </c>
      <c r="AQ25" s="438">
        <f>ROUND(IF(AP346=0, 0, AP25/AP346),5)</f>
        <v>0</v>
      </c>
      <c r="AR25" s="437">
        <v>0</v>
      </c>
      <c r="AS25" s="6">
        <f t="shared" si="1"/>
        <v>25</v>
      </c>
      <c r="AT25" s="6">
        <f t="shared" si="1"/>
        <v>1216.05</v>
      </c>
      <c r="AU25" s="8">
        <f>ROUND(IF(AT346=0, 0, AT25/AT346),5)</f>
        <v>1.0000000000000001E-5</v>
      </c>
      <c r="AV25" s="6">
        <v>48.64</v>
      </c>
    </row>
    <row r="26" spans="1:48" x14ac:dyDescent="0.25">
      <c r="A26" s="2"/>
      <c r="B26" s="2"/>
      <c r="C26" s="2"/>
      <c r="D26" s="2" t="s">
        <v>499</v>
      </c>
      <c r="E26" s="478">
        <v>0</v>
      </c>
      <c r="F26" s="478">
        <v>0</v>
      </c>
      <c r="G26" s="479">
        <f>ROUND(IF(F346=0, 0, F26/F346),5)</f>
        <v>0</v>
      </c>
      <c r="H26" s="478">
        <v>0</v>
      </c>
      <c r="I26" s="497">
        <v>0</v>
      </c>
      <c r="J26" s="497">
        <v>0</v>
      </c>
      <c r="K26" s="498">
        <f>ROUND(IF(J346=0, 0, J26/J346),5)</f>
        <v>0</v>
      </c>
      <c r="L26" s="497">
        <v>0</v>
      </c>
      <c r="M26" s="516">
        <v>0</v>
      </c>
      <c r="N26" s="517">
        <v>0</v>
      </c>
      <c r="O26" s="518">
        <f>ROUND(IF(N346=0, 0, N26/N346),5)</f>
        <v>0</v>
      </c>
      <c r="P26" s="517">
        <v>0</v>
      </c>
      <c r="Q26" s="437">
        <v>0</v>
      </c>
      <c r="R26" s="437">
        <v>0</v>
      </c>
      <c r="S26" s="438">
        <f>ROUND(IF(R346=0, 0, R26/R346),5)</f>
        <v>0</v>
      </c>
      <c r="T26" s="437">
        <v>0</v>
      </c>
      <c r="U26" s="337">
        <v>0</v>
      </c>
      <c r="V26" s="337">
        <v>0</v>
      </c>
      <c r="W26" s="338">
        <f>ROUND(IF(V346=0, 0, V26/V346),5)</f>
        <v>0</v>
      </c>
      <c r="X26" s="337">
        <v>0</v>
      </c>
      <c r="Y26" s="563">
        <v>0</v>
      </c>
      <c r="Z26" s="563">
        <v>0</v>
      </c>
      <c r="AA26" s="564">
        <f>ROUND(IF(Z346=0, 0, Z26/Z346),5)</f>
        <v>0</v>
      </c>
      <c r="AB26" s="563">
        <v>0</v>
      </c>
      <c r="AC26" s="499">
        <v>210</v>
      </c>
      <c r="AD26" s="497">
        <v>10755.65</v>
      </c>
      <c r="AE26" s="498">
        <f>ROUND(IF(AD346=0, 0, AD26/AD346),5)</f>
        <v>5.2999999999999998E-4</v>
      </c>
      <c r="AF26" s="497">
        <v>51.22</v>
      </c>
      <c r="AG26" s="543">
        <v>138</v>
      </c>
      <c r="AH26" s="541">
        <v>6228.47</v>
      </c>
      <c r="AI26" s="542">
        <f>ROUND(IF(AH346=0, 0, AH26/AH346),5)</f>
        <v>3.5E-4</v>
      </c>
      <c r="AJ26" s="541">
        <v>45.13</v>
      </c>
      <c r="AK26" s="398">
        <v>118</v>
      </c>
      <c r="AL26" s="396">
        <v>5210.53</v>
      </c>
      <c r="AM26" s="397">
        <f>ROUND(IF(AL346=0, 0, AL26/AL346),5)</f>
        <v>3.6999999999999999E-4</v>
      </c>
      <c r="AN26" s="396">
        <v>44.16</v>
      </c>
      <c r="AO26" s="437">
        <v>0</v>
      </c>
      <c r="AP26" s="437">
        <v>0</v>
      </c>
      <c r="AQ26" s="438">
        <f>ROUND(IF(AP346=0, 0, AP26/AP346),5)</f>
        <v>0</v>
      </c>
      <c r="AR26" s="437">
        <v>0</v>
      </c>
      <c r="AS26" s="6">
        <f t="shared" si="1"/>
        <v>466</v>
      </c>
      <c r="AT26" s="6">
        <f t="shared" si="1"/>
        <v>22194.65</v>
      </c>
      <c r="AU26" s="8">
        <f>ROUND(IF(AT346=0, 0, AT26/AT346),5)</f>
        <v>1.3999999999999999E-4</v>
      </c>
      <c r="AV26" s="6">
        <v>47.63</v>
      </c>
    </row>
    <row r="27" spans="1:48" x14ac:dyDescent="0.25">
      <c r="A27" s="2"/>
      <c r="B27" s="2"/>
      <c r="C27" s="2"/>
      <c r="D27" s="2" t="s">
        <v>31</v>
      </c>
      <c r="E27" s="478">
        <v>0</v>
      </c>
      <c r="F27" s="478">
        <v>0</v>
      </c>
      <c r="G27" s="479">
        <f>ROUND(IF(F346=0, 0, F27/F346),5)</f>
        <v>0</v>
      </c>
      <c r="H27" s="478">
        <v>0</v>
      </c>
      <c r="I27" s="497">
        <v>0</v>
      </c>
      <c r="J27" s="497">
        <v>0</v>
      </c>
      <c r="K27" s="498">
        <f>ROUND(IF(J346=0, 0, J27/J346),5)</f>
        <v>0</v>
      </c>
      <c r="L27" s="497">
        <v>0</v>
      </c>
      <c r="M27" s="516">
        <v>0</v>
      </c>
      <c r="N27" s="517">
        <v>0</v>
      </c>
      <c r="O27" s="518">
        <f>ROUND(IF(N346=0, 0, N27/N346),5)</f>
        <v>0</v>
      </c>
      <c r="P27" s="517">
        <v>0</v>
      </c>
      <c r="Q27" s="437">
        <v>0</v>
      </c>
      <c r="R27" s="437">
        <v>0</v>
      </c>
      <c r="S27" s="438">
        <f>ROUND(IF(R346=0, 0, R27/R346),5)</f>
        <v>0</v>
      </c>
      <c r="T27" s="437">
        <v>0</v>
      </c>
      <c r="U27" s="336">
        <v>22</v>
      </c>
      <c r="V27" s="337">
        <v>972.77</v>
      </c>
      <c r="W27" s="338">
        <f>ROUND(IF(V346=0, 0, V27/V346),5)</f>
        <v>6.0000000000000002E-5</v>
      </c>
      <c r="X27" s="337">
        <v>44.22</v>
      </c>
      <c r="Y27" s="563">
        <v>0</v>
      </c>
      <c r="Z27" s="563">
        <v>0</v>
      </c>
      <c r="AA27" s="564">
        <f>ROUND(IF(Z346=0, 0, Z27/Z346),5)</f>
        <v>0</v>
      </c>
      <c r="AB27" s="563">
        <v>0</v>
      </c>
      <c r="AC27" s="499">
        <v>0</v>
      </c>
      <c r="AD27" s="497">
        <v>0</v>
      </c>
      <c r="AE27" s="498">
        <f>ROUND(IF(AD346=0, 0, AD27/AD346),5)</f>
        <v>0</v>
      </c>
      <c r="AF27" s="497">
        <v>0</v>
      </c>
      <c r="AG27" s="543">
        <v>30</v>
      </c>
      <c r="AH27" s="541">
        <v>1324.62</v>
      </c>
      <c r="AI27" s="542">
        <f>ROUND(IF(AH346=0, 0, AH27/AH346),5)</f>
        <v>6.9999999999999994E-5</v>
      </c>
      <c r="AJ27" s="541">
        <v>44.15</v>
      </c>
      <c r="AK27" s="398">
        <v>201</v>
      </c>
      <c r="AL27" s="396">
        <v>9785.43</v>
      </c>
      <c r="AM27" s="397">
        <f>ROUND(IF(AL346=0, 0, AL27/AL346),5)</f>
        <v>6.8999999999999997E-4</v>
      </c>
      <c r="AN27" s="396">
        <v>48.68</v>
      </c>
      <c r="AO27" s="439">
        <v>0</v>
      </c>
      <c r="AP27" s="437">
        <v>0</v>
      </c>
      <c r="AQ27" s="438">
        <f>ROUND(IF(AP346=0, 0, AP27/AP346),5)</f>
        <v>0</v>
      </c>
      <c r="AR27" s="437">
        <v>0</v>
      </c>
      <c r="AS27" s="6">
        <f t="shared" si="1"/>
        <v>253</v>
      </c>
      <c r="AT27" s="6">
        <f t="shared" si="1"/>
        <v>12082.82</v>
      </c>
      <c r="AU27" s="8">
        <f>ROUND(IF(AT346=0, 0, AT27/AT346),5)</f>
        <v>6.9999999999999994E-5</v>
      </c>
      <c r="AV27" s="6">
        <v>47.76</v>
      </c>
    </row>
    <row r="28" spans="1:48" x14ac:dyDescent="0.25">
      <c r="A28" s="2"/>
      <c r="B28" s="2"/>
      <c r="C28" s="2"/>
      <c r="D28" s="2" t="s">
        <v>32</v>
      </c>
      <c r="E28" s="478">
        <v>0</v>
      </c>
      <c r="F28" s="478">
        <v>0</v>
      </c>
      <c r="G28" s="479">
        <f>ROUND(IF(F346=0, 0, F28/F346),5)</f>
        <v>0</v>
      </c>
      <c r="H28" s="478">
        <v>0</v>
      </c>
      <c r="I28" s="497">
        <v>0</v>
      </c>
      <c r="J28" s="497">
        <v>0</v>
      </c>
      <c r="K28" s="498">
        <f>ROUND(IF(J346=0, 0, J28/J346),5)</f>
        <v>0</v>
      </c>
      <c r="L28" s="497">
        <v>0</v>
      </c>
      <c r="M28" s="516">
        <v>0</v>
      </c>
      <c r="N28" s="517">
        <v>0</v>
      </c>
      <c r="O28" s="518">
        <f>ROUND(IF(N346=0, 0, N28/N346),5)</f>
        <v>0</v>
      </c>
      <c r="P28" s="517">
        <v>0</v>
      </c>
      <c r="Q28" s="437">
        <v>0</v>
      </c>
      <c r="R28" s="437">
        <v>0</v>
      </c>
      <c r="S28" s="438">
        <f>ROUND(IF(R346=0, 0, R28/R346),5)</f>
        <v>0</v>
      </c>
      <c r="T28" s="437">
        <v>0</v>
      </c>
      <c r="U28" s="337">
        <v>0</v>
      </c>
      <c r="V28" s="337">
        <v>0</v>
      </c>
      <c r="W28" s="338">
        <f>ROUND(IF(V346=0, 0, V28/V346),5)</f>
        <v>0</v>
      </c>
      <c r="X28" s="337">
        <v>0</v>
      </c>
      <c r="Y28" s="565">
        <v>12</v>
      </c>
      <c r="Z28" s="563">
        <v>316.07</v>
      </c>
      <c r="AA28" s="564">
        <f>ROUND(IF(Z346=0, 0, Z28/Z346),5)</f>
        <v>2.0000000000000002E-5</v>
      </c>
      <c r="AB28" s="563">
        <v>26.34</v>
      </c>
      <c r="AC28" s="499">
        <v>0</v>
      </c>
      <c r="AD28" s="497">
        <v>0</v>
      </c>
      <c r="AE28" s="498">
        <f>ROUND(IF(AD346=0, 0, AD28/AD346),5)</f>
        <v>0</v>
      </c>
      <c r="AF28" s="497">
        <v>0</v>
      </c>
      <c r="AG28" s="541">
        <v>0</v>
      </c>
      <c r="AH28" s="541">
        <v>0</v>
      </c>
      <c r="AI28" s="542">
        <f>ROUND(IF(AH346=0, 0, AH28/AH346),5)</f>
        <v>0</v>
      </c>
      <c r="AJ28" s="541">
        <v>0</v>
      </c>
      <c r="AK28" s="398">
        <v>0</v>
      </c>
      <c r="AL28" s="396">
        <v>0</v>
      </c>
      <c r="AM28" s="397">
        <f>ROUND(IF(AL346=0, 0, AL28/AL346),5)</f>
        <v>0</v>
      </c>
      <c r="AN28" s="396">
        <v>0</v>
      </c>
      <c r="AO28" s="437">
        <v>0</v>
      </c>
      <c r="AP28" s="437">
        <v>0</v>
      </c>
      <c r="AQ28" s="438">
        <f>ROUND(IF(AP346=0, 0, AP28/AP346),5)</f>
        <v>0</v>
      </c>
      <c r="AR28" s="437">
        <v>0</v>
      </c>
      <c r="AS28" s="6">
        <f t="shared" si="1"/>
        <v>12</v>
      </c>
      <c r="AT28" s="6">
        <f t="shared" si="1"/>
        <v>316.07</v>
      </c>
      <c r="AU28" s="8">
        <f>ROUND(IF(AT346=0, 0, AT28/AT346),5)</f>
        <v>0</v>
      </c>
      <c r="AV28" s="6">
        <v>26.34</v>
      </c>
    </row>
    <row r="29" spans="1:48" x14ac:dyDescent="0.25">
      <c r="A29" s="2"/>
      <c r="B29" s="2"/>
      <c r="C29" s="2"/>
      <c r="D29" s="2" t="s">
        <v>500</v>
      </c>
      <c r="E29" s="478">
        <v>0</v>
      </c>
      <c r="F29" s="478">
        <v>0</v>
      </c>
      <c r="G29" s="479">
        <f>ROUND(IF(F346=0, 0, F29/F346),5)</f>
        <v>0</v>
      </c>
      <c r="H29" s="478">
        <v>0</v>
      </c>
      <c r="I29" s="497">
        <v>0</v>
      </c>
      <c r="J29" s="497">
        <v>0</v>
      </c>
      <c r="K29" s="498">
        <f>ROUND(IF(J346=0, 0, J29/J346),5)</f>
        <v>0</v>
      </c>
      <c r="L29" s="497">
        <v>0</v>
      </c>
      <c r="M29" s="516">
        <v>0</v>
      </c>
      <c r="N29" s="517">
        <v>0</v>
      </c>
      <c r="O29" s="518">
        <f>ROUND(IF(N346=0, 0, N29/N346),5)</f>
        <v>0</v>
      </c>
      <c r="P29" s="517">
        <v>0</v>
      </c>
      <c r="Q29" s="437">
        <v>0</v>
      </c>
      <c r="R29" s="437">
        <v>0</v>
      </c>
      <c r="S29" s="438">
        <f>ROUND(IF(R346=0, 0, R29/R346),5)</f>
        <v>0</v>
      </c>
      <c r="T29" s="437">
        <v>0</v>
      </c>
      <c r="U29" s="337">
        <v>0</v>
      </c>
      <c r="V29" s="337">
        <v>0</v>
      </c>
      <c r="W29" s="338">
        <f>ROUND(IF(V346=0, 0, V29/V346),5)</f>
        <v>0</v>
      </c>
      <c r="X29" s="337">
        <v>0</v>
      </c>
      <c r="Y29" s="563">
        <v>0</v>
      </c>
      <c r="Z29" s="563">
        <v>0</v>
      </c>
      <c r="AA29" s="564">
        <f>ROUND(IF(Z346=0, 0, Z29/Z346),5)</f>
        <v>0</v>
      </c>
      <c r="AB29" s="563">
        <v>0</v>
      </c>
      <c r="AC29" s="499">
        <v>45</v>
      </c>
      <c r="AD29" s="497">
        <v>902.03</v>
      </c>
      <c r="AE29" s="498">
        <f>ROUND(IF(AD346=0, 0, AD29/AD346),5)</f>
        <v>4.0000000000000003E-5</v>
      </c>
      <c r="AF29" s="497">
        <v>20.05</v>
      </c>
      <c r="AG29" s="541">
        <v>0</v>
      </c>
      <c r="AH29" s="541">
        <v>0</v>
      </c>
      <c r="AI29" s="542">
        <f>ROUND(IF(AH346=0, 0, AH29/AH346),5)</f>
        <v>0</v>
      </c>
      <c r="AJ29" s="541">
        <v>0</v>
      </c>
      <c r="AK29" s="398">
        <v>0</v>
      </c>
      <c r="AL29" s="396">
        <v>0</v>
      </c>
      <c r="AM29" s="397">
        <f>ROUND(IF(AL346=0, 0, AL29/AL346),5)</f>
        <v>0</v>
      </c>
      <c r="AN29" s="396">
        <v>0</v>
      </c>
      <c r="AO29" s="437">
        <v>0</v>
      </c>
      <c r="AP29" s="437">
        <v>0</v>
      </c>
      <c r="AQ29" s="438">
        <f>ROUND(IF(AP346=0, 0, AP29/AP346),5)</f>
        <v>0</v>
      </c>
      <c r="AR29" s="437">
        <v>0</v>
      </c>
      <c r="AS29" s="6">
        <f t="shared" si="1"/>
        <v>45</v>
      </c>
      <c r="AT29" s="6">
        <f t="shared" si="1"/>
        <v>902.03</v>
      </c>
      <c r="AU29" s="8">
        <f>ROUND(IF(AT346=0, 0, AT29/AT346),5)</f>
        <v>1.0000000000000001E-5</v>
      </c>
      <c r="AV29" s="6">
        <v>20.05</v>
      </c>
    </row>
    <row r="30" spans="1:48" x14ac:dyDescent="0.25">
      <c r="A30" s="2"/>
      <c r="B30" s="2"/>
      <c r="C30" s="2"/>
      <c r="D30" s="2" t="s">
        <v>33</v>
      </c>
      <c r="E30" s="480">
        <v>750</v>
      </c>
      <c r="F30" s="478">
        <v>19711.349999999999</v>
      </c>
      <c r="G30" s="479">
        <f>ROUND(IF(F346=0, 0, F30/F346),5)</f>
        <v>1.14E-3</v>
      </c>
      <c r="H30" s="478">
        <v>26.28</v>
      </c>
      <c r="I30" s="499">
        <v>600</v>
      </c>
      <c r="J30" s="497">
        <v>15782.58</v>
      </c>
      <c r="K30" s="498">
        <f>ROUND(IF(J346=0, 0, J30/J346),5)</f>
        <v>1.5100000000000001E-3</v>
      </c>
      <c r="L30" s="497">
        <v>26.3</v>
      </c>
      <c r="M30" s="516">
        <v>750</v>
      </c>
      <c r="N30" s="517">
        <v>19932.75</v>
      </c>
      <c r="O30" s="518">
        <f>ROUND(IF(N346=0, 0, N30/N346),5)</f>
        <v>9.7999999999999997E-4</v>
      </c>
      <c r="P30" s="517">
        <v>26.58</v>
      </c>
      <c r="Q30" s="439">
        <v>600</v>
      </c>
      <c r="R30" s="437">
        <v>16737.150000000001</v>
      </c>
      <c r="S30" s="438">
        <f>ROUND(IF(R346=0, 0, R30/R346),5)</f>
        <v>9.6000000000000002E-4</v>
      </c>
      <c r="T30" s="437">
        <v>27.9</v>
      </c>
      <c r="U30" s="336">
        <v>600</v>
      </c>
      <c r="V30" s="337">
        <v>15946.74</v>
      </c>
      <c r="W30" s="338">
        <f>ROUND(IF(V346=0, 0, V30/V346),5)</f>
        <v>9.7999999999999997E-4</v>
      </c>
      <c r="X30" s="337">
        <v>26.58</v>
      </c>
      <c r="Y30" s="565">
        <v>600</v>
      </c>
      <c r="Z30" s="563">
        <v>15969.96</v>
      </c>
      <c r="AA30" s="564">
        <f>ROUND(IF(Z346=0, 0, Z30/Z346),5)</f>
        <v>8.4999999999999995E-4</v>
      </c>
      <c r="AB30" s="563">
        <v>26.62</v>
      </c>
      <c r="AC30" s="499">
        <v>900</v>
      </c>
      <c r="AD30" s="497">
        <v>23974.38</v>
      </c>
      <c r="AE30" s="498">
        <f>ROUND(IF(AD346=0, 0, AD30/AD346),5)</f>
        <v>1.1900000000000001E-3</v>
      </c>
      <c r="AF30" s="497">
        <v>26.64</v>
      </c>
      <c r="AG30" s="543">
        <v>600</v>
      </c>
      <c r="AH30" s="541">
        <v>15907.05</v>
      </c>
      <c r="AI30" s="542">
        <f>ROUND(IF(AH346=0, 0, AH30/AH346),5)</f>
        <v>8.8000000000000003E-4</v>
      </c>
      <c r="AJ30" s="541">
        <v>26.51</v>
      </c>
      <c r="AK30" s="398">
        <v>750</v>
      </c>
      <c r="AL30" s="396">
        <v>19922.490000000002</v>
      </c>
      <c r="AM30" s="397">
        <f>ROUND(IF(AL346=0, 0, AL30/AL346),5)</f>
        <v>1.41E-3</v>
      </c>
      <c r="AN30" s="396">
        <v>26.56</v>
      </c>
      <c r="AO30" s="439">
        <v>300</v>
      </c>
      <c r="AP30" s="437">
        <v>8022.24</v>
      </c>
      <c r="AQ30" s="438">
        <f>ROUND(IF(AP346=0, 0, AP30/AP346),5)</f>
        <v>8.5999999999999998E-4</v>
      </c>
      <c r="AR30" s="437">
        <v>26.74</v>
      </c>
      <c r="AS30" s="291">
        <f t="shared" si="1"/>
        <v>6450</v>
      </c>
      <c r="AT30" s="6">
        <f t="shared" si="1"/>
        <v>171906.69</v>
      </c>
      <c r="AU30" s="8">
        <f>ROUND(IF(AT346=0, 0, AT30/AT346),5)</f>
        <v>1.06E-3</v>
      </c>
      <c r="AV30" s="6">
        <v>26.65</v>
      </c>
    </row>
    <row r="31" spans="1:48" x14ac:dyDescent="0.25">
      <c r="A31" s="2"/>
      <c r="B31" s="2"/>
      <c r="C31" s="2"/>
      <c r="D31" s="2" t="s">
        <v>34</v>
      </c>
      <c r="E31" s="480">
        <v>750</v>
      </c>
      <c r="F31" s="478">
        <v>19711.349999999999</v>
      </c>
      <c r="G31" s="479">
        <f>ROUND(IF(F346=0, 0, F31/F346),5)</f>
        <v>1.14E-3</v>
      </c>
      <c r="H31" s="478">
        <v>26.28</v>
      </c>
      <c r="I31" s="499">
        <v>600</v>
      </c>
      <c r="J31" s="497">
        <v>15782.58</v>
      </c>
      <c r="K31" s="498">
        <f>ROUND(IF(J346=0, 0, J31/J346),5)</f>
        <v>1.5100000000000001E-3</v>
      </c>
      <c r="L31" s="497">
        <v>26.3</v>
      </c>
      <c r="M31" s="516">
        <v>750</v>
      </c>
      <c r="N31" s="517">
        <v>19932.75</v>
      </c>
      <c r="O31" s="518">
        <f>ROUND(IF(N346=0, 0, N31/N346),5)</f>
        <v>9.7999999999999997E-4</v>
      </c>
      <c r="P31" s="517">
        <v>26.58</v>
      </c>
      <c r="Q31" s="439">
        <v>600</v>
      </c>
      <c r="R31" s="437">
        <v>16737.150000000001</v>
      </c>
      <c r="S31" s="438">
        <f>ROUND(IF(R346=0, 0, R31/R346),5)</f>
        <v>9.6000000000000002E-4</v>
      </c>
      <c r="T31" s="437">
        <v>27.9</v>
      </c>
      <c r="U31" s="336">
        <v>600</v>
      </c>
      <c r="V31" s="337">
        <v>15946.74</v>
      </c>
      <c r="W31" s="338">
        <f>ROUND(IF(V346=0, 0, V31/V346),5)</f>
        <v>9.7999999999999997E-4</v>
      </c>
      <c r="X31" s="337">
        <v>26.58</v>
      </c>
      <c r="Y31" s="565">
        <v>600</v>
      </c>
      <c r="Z31" s="563">
        <v>15969.96</v>
      </c>
      <c r="AA31" s="564">
        <f>ROUND(IF(Z346=0, 0, Z31/Z346),5)</f>
        <v>8.4999999999999995E-4</v>
      </c>
      <c r="AB31" s="563">
        <v>26.62</v>
      </c>
      <c r="AC31" s="499">
        <v>600</v>
      </c>
      <c r="AD31" s="497">
        <v>15997.5</v>
      </c>
      <c r="AE31" s="498">
        <f>ROUND(IF(AD346=0, 0, AD31/AD346),5)</f>
        <v>7.9000000000000001E-4</v>
      </c>
      <c r="AF31" s="497">
        <v>26.66</v>
      </c>
      <c r="AG31" s="543">
        <v>600</v>
      </c>
      <c r="AH31" s="541">
        <v>15907.05</v>
      </c>
      <c r="AI31" s="542">
        <f>ROUND(IF(AH346=0, 0, AH31/AH346),5)</f>
        <v>8.8000000000000003E-4</v>
      </c>
      <c r="AJ31" s="541">
        <v>26.51</v>
      </c>
      <c r="AK31" s="398">
        <v>300</v>
      </c>
      <c r="AL31" s="396">
        <v>7972.02</v>
      </c>
      <c r="AM31" s="397">
        <f>ROUND(IF(AL346=0, 0, AL31/AL346),5)</f>
        <v>5.6999999999999998E-4</v>
      </c>
      <c r="AN31" s="396">
        <v>26.57</v>
      </c>
      <c r="AO31" s="439">
        <v>300</v>
      </c>
      <c r="AP31" s="437">
        <v>8022.24</v>
      </c>
      <c r="AQ31" s="438">
        <f>ROUND(IF(AP346=0, 0, AP31/AP346),5)</f>
        <v>8.5999999999999998E-4</v>
      </c>
      <c r="AR31" s="437">
        <v>26.74</v>
      </c>
      <c r="AS31" s="291">
        <f t="shared" si="1"/>
        <v>5700</v>
      </c>
      <c r="AT31" s="6">
        <f t="shared" si="1"/>
        <v>151979.34</v>
      </c>
      <c r="AU31" s="8">
        <f>ROUND(IF(AT346=0, 0, AT31/AT346),5)</f>
        <v>9.3999999999999997E-4</v>
      </c>
      <c r="AV31" s="6">
        <v>26.66</v>
      </c>
    </row>
    <row r="32" spans="1:48" x14ac:dyDescent="0.25">
      <c r="A32" s="2"/>
      <c r="B32" s="2"/>
      <c r="C32" s="2"/>
      <c r="D32" s="2" t="s">
        <v>35</v>
      </c>
      <c r="E32" s="480">
        <v>47200</v>
      </c>
      <c r="F32" s="478">
        <v>689188.1</v>
      </c>
      <c r="G32" s="479">
        <f>ROUND(IF(F346=0, 0, F32/F346),5)</f>
        <v>3.993E-2</v>
      </c>
      <c r="H32" s="478">
        <v>14.6</v>
      </c>
      <c r="I32" s="499">
        <v>37750</v>
      </c>
      <c r="J32" s="497">
        <v>551682.1</v>
      </c>
      <c r="K32" s="498">
        <f>ROUND(IF(J346=0, 0, J32/J346),5)</f>
        <v>5.2729999999999999E-2</v>
      </c>
      <c r="L32" s="497">
        <v>14.61</v>
      </c>
      <c r="M32" s="516">
        <v>42400</v>
      </c>
      <c r="N32" s="517">
        <v>626060.5</v>
      </c>
      <c r="O32" s="518">
        <f>ROUND(IF(N346=0, 0, N32/N346),5)</f>
        <v>3.0630000000000001E-2</v>
      </c>
      <c r="P32" s="517">
        <v>14.77</v>
      </c>
      <c r="Q32" s="439">
        <v>34050</v>
      </c>
      <c r="R32" s="437">
        <v>550045.62</v>
      </c>
      <c r="S32" s="438">
        <f>ROUND(IF(R346=0, 0, R32/R346),5)</f>
        <v>3.1489999999999997E-2</v>
      </c>
      <c r="T32" s="437">
        <v>16.149999999999999</v>
      </c>
      <c r="U32" s="336">
        <v>33050</v>
      </c>
      <c r="V32" s="337">
        <v>488110.2</v>
      </c>
      <c r="W32" s="338">
        <f>ROUND(IF(V346=0, 0, V32/V346),5)</f>
        <v>3.0110000000000001E-2</v>
      </c>
      <c r="X32" s="337">
        <v>14.77</v>
      </c>
      <c r="Y32" s="565">
        <v>31000</v>
      </c>
      <c r="Z32" s="563">
        <v>458431.05</v>
      </c>
      <c r="AA32" s="564">
        <f>ROUND(IF(Z346=0, 0, Z32/Z346),5)</f>
        <v>2.4500000000000001E-2</v>
      </c>
      <c r="AB32" s="563">
        <v>14.79</v>
      </c>
      <c r="AC32" s="499">
        <v>55800</v>
      </c>
      <c r="AD32" s="497">
        <v>825964.05</v>
      </c>
      <c r="AE32" s="498">
        <f>ROUND(IF(AD346=0, 0, AD32/AD346),5)</f>
        <v>4.0969999999999999E-2</v>
      </c>
      <c r="AF32" s="497">
        <v>14.8</v>
      </c>
      <c r="AG32" s="543">
        <v>55050</v>
      </c>
      <c r="AH32" s="541">
        <v>810918</v>
      </c>
      <c r="AI32" s="542">
        <f>ROUND(IF(AH346=0, 0, AH32/AH346),5)</f>
        <v>4.4949999999999997E-2</v>
      </c>
      <c r="AJ32" s="541">
        <v>14.73</v>
      </c>
      <c r="AK32" s="398">
        <v>43550</v>
      </c>
      <c r="AL32" s="396">
        <v>642693.26</v>
      </c>
      <c r="AM32" s="397">
        <f>ROUND(IF(AL346=0, 0, AL32/AL346),5)</f>
        <v>4.5560000000000003E-2</v>
      </c>
      <c r="AN32" s="396">
        <v>14.76</v>
      </c>
      <c r="AO32" s="439">
        <v>13125</v>
      </c>
      <c r="AP32" s="437">
        <v>194975.63</v>
      </c>
      <c r="AQ32" s="438">
        <f>ROUND(IF(AP346=0, 0, AP32/AP346),5)</f>
        <v>2.0930000000000001E-2</v>
      </c>
      <c r="AR32" s="437">
        <v>14.86</v>
      </c>
      <c r="AS32" s="291">
        <f t="shared" si="1"/>
        <v>392975</v>
      </c>
      <c r="AT32" s="6">
        <f t="shared" si="1"/>
        <v>5838068.5099999998</v>
      </c>
      <c r="AU32" s="8">
        <f>ROUND(IF(AT346=0, 0, AT32/AT346),5)</f>
        <v>3.5999999999999997E-2</v>
      </c>
      <c r="AV32" s="6">
        <v>14.86</v>
      </c>
    </row>
    <row r="33" spans="1:48" x14ac:dyDescent="0.25">
      <c r="A33" s="2"/>
      <c r="B33" s="2"/>
      <c r="C33" s="2"/>
      <c r="D33" s="2" t="s">
        <v>36</v>
      </c>
      <c r="E33" s="480">
        <v>97800</v>
      </c>
      <c r="F33" s="478">
        <v>2570438.34</v>
      </c>
      <c r="G33" s="479">
        <f>ROUND(IF(F346=0, 0, F33/F346),5)</f>
        <v>0.14890999999999999</v>
      </c>
      <c r="H33" s="478">
        <v>26.28</v>
      </c>
      <c r="I33" s="499">
        <v>81000</v>
      </c>
      <c r="J33" s="497">
        <v>2130847.83</v>
      </c>
      <c r="K33" s="498">
        <f>ROUND(IF(J346=0, 0, J33/J346),5)</f>
        <v>0.20366000000000001</v>
      </c>
      <c r="L33" s="497">
        <v>26.31</v>
      </c>
      <c r="M33" s="516">
        <v>92550</v>
      </c>
      <c r="N33" s="517">
        <v>2459824.7400000002</v>
      </c>
      <c r="O33" s="518">
        <f>ROUND(IF(N346=0, 0, N33/N346),5)</f>
        <v>0.12033000000000001</v>
      </c>
      <c r="P33" s="517">
        <v>26.58</v>
      </c>
      <c r="Q33" s="439">
        <v>81175</v>
      </c>
      <c r="R33" s="437">
        <v>2247201.11</v>
      </c>
      <c r="S33" s="438">
        <f>ROUND(IF(R346=0, 0, R33/R346),5)</f>
        <v>0.12864999999999999</v>
      </c>
      <c r="T33" s="437">
        <v>27.68</v>
      </c>
      <c r="U33" s="336">
        <v>102825</v>
      </c>
      <c r="V33" s="337">
        <v>2731963.95</v>
      </c>
      <c r="W33" s="338">
        <f>ROUND(IF(V346=0, 0, V33/V346),5)</f>
        <v>0.16850999999999999</v>
      </c>
      <c r="X33" s="337">
        <v>26.57</v>
      </c>
      <c r="Y33" s="565">
        <v>78750</v>
      </c>
      <c r="Z33" s="563">
        <v>2096259.21</v>
      </c>
      <c r="AA33" s="564">
        <f>ROUND(IF(Z346=0, 0, Z33/Z346),5)</f>
        <v>0.11201999999999999</v>
      </c>
      <c r="AB33" s="563">
        <v>26.62</v>
      </c>
      <c r="AC33" s="499">
        <v>103650</v>
      </c>
      <c r="AD33" s="497">
        <v>2762529.57</v>
      </c>
      <c r="AE33" s="498">
        <f>ROUND(IF(AD346=0, 0, AD33/AD346),5)</f>
        <v>0.13703000000000001</v>
      </c>
      <c r="AF33" s="497">
        <v>26.65</v>
      </c>
      <c r="AG33" s="543">
        <v>96000</v>
      </c>
      <c r="AH33" s="541">
        <v>2545122.06</v>
      </c>
      <c r="AI33" s="542">
        <f>ROUND(IF(AH346=0, 0, AH33/AH346),5)</f>
        <v>0.14108000000000001</v>
      </c>
      <c r="AJ33" s="541">
        <v>26.51</v>
      </c>
      <c r="AK33" s="398">
        <v>83550</v>
      </c>
      <c r="AL33" s="396">
        <v>2219707.5299999998</v>
      </c>
      <c r="AM33" s="397">
        <f>ROUND(IF(AL346=0, 0, AL33/AL346),5)</f>
        <v>0.15736</v>
      </c>
      <c r="AN33" s="396">
        <v>26.57</v>
      </c>
      <c r="AO33" s="439">
        <v>15875</v>
      </c>
      <c r="AP33" s="437">
        <v>424160.33</v>
      </c>
      <c r="AQ33" s="438">
        <f>ROUND(IF(AP346=0, 0, AP33/AP346),5)</f>
        <v>4.5530000000000001E-2</v>
      </c>
      <c r="AR33" s="437">
        <v>26.72</v>
      </c>
      <c r="AS33" s="291">
        <f t="shared" si="1"/>
        <v>833175</v>
      </c>
      <c r="AT33" s="6">
        <f t="shared" si="1"/>
        <v>22188054.670000002</v>
      </c>
      <c r="AU33" s="8">
        <f>ROUND(IF(AT346=0, 0, AT33/AT346),5)</f>
        <v>0.13680999999999999</v>
      </c>
      <c r="AV33" s="6">
        <v>26.63</v>
      </c>
    </row>
    <row r="34" spans="1:48" x14ac:dyDescent="0.25">
      <c r="A34" s="2"/>
      <c r="B34" s="2"/>
      <c r="C34" s="2"/>
      <c r="D34" s="2" t="s">
        <v>37</v>
      </c>
      <c r="E34" s="480">
        <v>50400</v>
      </c>
      <c r="F34" s="478">
        <v>1324656.45</v>
      </c>
      <c r="G34" s="479">
        <f>ROUND(IF(F346=0, 0, F34/F346),5)</f>
        <v>7.6740000000000003E-2</v>
      </c>
      <c r="H34" s="478">
        <v>26.28</v>
      </c>
      <c r="I34" s="499">
        <v>43100</v>
      </c>
      <c r="J34" s="497">
        <v>1133941.32</v>
      </c>
      <c r="K34" s="498">
        <f>ROUND(IF(J346=0, 0, J34/J346),5)</f>
        <v>0.10838</v>
      </c>
      <c r="L34" s="497">
        <v>26.31</v>
      </c>
      <c r="M34" s="516">
        <v>47625</v>
      </c>
      <c r="N34" s="517">
        <v>1265683.19</v>
      </c>
      <c r="O34" s="518">
        <f>ROUND(IF(N346=0, 0, N34/N346),5)</f>
        <v>6.191E-2</v>
      </c>
      <c r="P34" s="517">
        <v>26.58</v>
      </c>
      <c r="Q34" s="439">
        <v>42450</v>
      </c>
      <c r="R34" s="437">
        <v>1179132.8999999999</v>
      </c>
      <c r="S34" s="438">
        <f>ROUND(IF(R346=0, 0, R34/R346),5)</f>
        <v>6.7500000000000004E-2</v>
      </c>
      <c r="T34" s="437">
        <v>27.78</v>
      </c>
      <c r="U34" s="336">
        <v>40950</v>
      </c>
      <c r="V34" s="337">
        <v>1088199.6299999999</v>
      </c>
      <c r="W34" s="338">
        <f>ROUND(IF(V346=0, 0, V34/V346),5)</f>
        <v>6.7119999999999999E-2</v>
      </c>
      <c r="X34" s="337">
        <v>26.57</v>
      </c>
      <c r="Y34" s="565">
        <v>37625</v>
      </c>
      <c r="Z34" s="563">
        <v>1001329.25</v>
      </c>
      <c r="AA34" s="564">
        <f>ROUND(IF(Z346=0, 0, Z34/Z346),5)</f>
        <v>5.3510000000000002E-2</v>
      </c>
      <c r="AB34" s="563">
        <v>26.61</v>
      </c>
      <c r="AC34" s="499">
        <v>61350</v>
      </c>
      <c r="AD34" s="497">
        <v>1634700.02</v>
      </c>
      <c r="AE34" s="498">
        <f>ROUND(IF(AD346=0, 0, AD34/AD346),5)</f>
        <v>8.1079999999999999E-2</v>
      </c>
      <c r="AF34" s="497">
        <v>26.65</v>
      </c>
      <c r="AG34" s="543">
        <v>43200</v>
      </c>
      <c r="AH34" s="541">
        <v>1145257.6499999999</v>
      </c>
      <c r="AI34" s="542">
        <f>ROUND(IF(AH346=0, 0, AH34/AH346),5)</f>
        <v>6.3479999999999995E-2</v>
      </c>
      <c r="AJ34" s="541">
        <v>26.51</v>
      </c>
      <c r="AK34" s="398">
        <v>45800</v>
      </c>
      <c r="AL34" s="396">
        <v>1215996.1299999999</v>
      </c>
      <c r="AM34" s="397">
        <f>ROUND(IF(AL346=0, 0, AL34/AL346),5)</f>
        <v>8.6199999999999999E-2</v>
      </c>
      <c r="AN34" s="396">
        <v>26.55</v>
      </c>
      <c r="AO34" s="439">
        <v>8175</v>
      </c>
      <c r="AP34" s="437">
        <v>218890.67</v>
      </c>
      <c r="AQ34" s="438">
        <f>ROUND(IF(AP346=0, 0, AP34/AP346),5)</f>
        <v>2.35E-2</v>
      </c>
      <c r="AR34" s="437">
        <v>26.78</v>
      </c>
      <c r="AS34" s="291">
        <f t="shared" si="1"/>
        <v>420675</v>
      </c>
      <c r="AT34" s="6">
        <f t="shared" si="1"/>
        <v>11207787.210000001</v>
      </c>
      <c r="AU34" s="8">
        <f>ROUND(IF(AT346=0, 0, AT34/AT346),5)</f>
        <v>6.9110000000000005E-2</v>
      </c>
      <c r="AV34" s="6">
        <v>26.64</v>
      </c>
    </row>
    <row r="35" spans="1:48" x14ac:dyDescent="0.25">
      <c r="A35" s="2"/>
      <c r="B35" s="2"/>
      <c r="C35" s="2"/>
      <c r="D35" s="2" t="s">
        <v>38</v>
      </c>
      <c r="E35" s="478">
        <v>0</v>
      </c>
      <c r="F35" s="478">
        <v>0</v>
      </c>
      <c r="G35" s="479">
        <f>ROUND(IF(F346=0, 0, F35/F346),5)</f>
        <v>0</v>
      </c>
      <c r="H35" s="478">
        <v>0</v>
      </c>
      <c r="I35" s="497">
        <v>0</v>
      </c>
      <c r="J35" s="497">
        <v>0</v>
      </c>
      <c r="K35" s="498">
        <f>ROUND(IF(J346=0, 0, J35/J346),5)</f>
        <v>0</v>
      </c>
      <c r="L35" s="497">
        <v>0</v>
      </c>
      <c r="M35" s="516">
        <v>0</v>
      </c>
      <c r="N35" s="517">
        <v>0</v>
      </c>
      <c r="O35" s="518">
        <f>ROUND(IF(N346=0, 0, N35/N346),5)</f>
        <v>0</v>
      </c>
      <c r="P35" s="517">
        <v>0</v>
      </c>
      <c r="Q35" s="437">
        <v>0</v>
      </c>
      <c r="R35" s="437">
        <v>0</v>
      </c>
      <c r="S35" s="438">
        <f>ROUND(IF(R346=0, 0, R35/R346),5)</f>
        <v>0</v>
      </c>
      <c r="T35" s="437">
        <v>0</v>
      </c>
      <c r="U35" s="337">
        <v>0</v>
      </c>
      <c r="V35" s="337">
        <v>0</v>
      </c>
      <c r="W35" s="338">
        <f>ROUND(IF(V346=0, 0, V35/V346),5)</f>
        <v>0</v>
      </c>
      <c r="X35" s="337">
        <v>0</v>
      </c>
      <c r="Y35" s="565">
        <v>12</v>
      </c>
      <c r="Z35" s="563">
        <v>597.03</v>
      </c>
      <c r="AA35" s="564">
        <f>ROUND(IF(Z346=0, 0, Z35/Z346),5)</f>
        <v>3.0000000000000001E-5</v>
      </c>
      <c r="AB35" s="563">
        <v>49.75</v>
      </c>
      <c r="AC35" s="499">
        <v>0</v>
      </c>
      <c r="AD35" s="497">
        <v>0</v>
      </c>
      <c r="AE35" s="498">
        <f>ROUND(IF(AD346=0, 0, AD35/AD346),5)</f>
        <v>0</v>
      </c>
      <c r="AF35" s="497">
        <v>0</v>
      </c>
      <c r="AG35" s="541">
        <v>0</v>
      </c>
      <c r="AH35" s="541">
        <v>0</v>
      </c>
      <c r="AI35" s="542">
        <f>ROUND(IF(AH346=0, 0, AH35/AH346),5)</f>
        <v>0</v>
      </c>
      <c r="AJ35" s="541">
        <v>0</v>
      </c>
      <c r="AK35" s="398">
        <v>0</v>
      </c>
      <c r="AL35" s="396">
        <v>0</v>
      </c>
      <c r="AM35" s="397">
        <f>ROUND(IF(AL346=0, 0, AL35/AL346),5)</f>
        <v>0</v>
      </c>
      <c r="AN35" s="396">
        <v>0</v>
      </c>
      <c r="AO35" s="437">
        <v>0</v>
      </c>
      <c r="AP35" s="437">
        <v>0</v>
      </c>
      <c r="AQ35" s="438">
        <f>ROUND(IF(AP346=0, 0, AP35/AP346),5)</f>
        <v>0</v>
      </c>
      <c r="AR35" s="437">
        <v>0</v>
      </c>
      <c r="AS35" s="6">
        <f t="shared" si="1"/>
        <v>12</v>
      </c>
      <c r="AT35" s="6">
        <f t="shared" si="1"/>
        <v>597.03</v>
      </c>
      <c r="AU35" s="8">
        <f>ROUND(IF(AT346=0, 0, AT35/AT346),5)</f>
        <v>0</v>
      </c>
      <c r="AV35" s="6">
        <v>49.75</v>
      </c>
    </row>
    <row r="36" spans="1:48" x14ac:dyDescent="0.25">
      <c r="A36" s="2"/>
      <c r="B36" s="2"/>
      <c r="C36" s="2"/>
      <c r="D36" s="2" t="s">
        <v>39</v>
      </c>
      <c r="E36" s="480">
        <v>750</v>
      </c>
      <c r="F36" s="478">
        <v>25186.73</v>
      </c>
      <c r="G36" s="479">
        <f>ROUND(IF(F346=0, 0, F36/F346),5)</f>
        <v>1.4599999999999999E-3</v>
      </c>
      <c r="H36" s="478">
        <v>33.58</v>
      </c>
      <c r="I36" s="499">
        <v>600</v>
      </c>
      <c r="J36" s="497">
        <v>20166.64</v>
      </c>
      <c r="K36" s="498">
        <f>ROUND(IF(J346=0, 0, J36/J346),5)</f>
        <v>1.9300000000000001E-3</v>
      </c>
      <c r="L36" s="497">
        <v>33.61</v>
      </c>
      <c r="M36" s="516">
        <v>725</v>
      </c>
      <c r="N36" s="517">
        <v>24622.89</v>
      </c>
      <c r="O36" s="518">
        <f>ROUND(IF(N346=0, 0, N36/N346),5)</f>
        <v>1.1999999999999999E-3</v>
      </c>
      <c r="P36" s="517">
        <v>33.96</v>
      </c>
      <c r="Q36" s="439">
        <v>450</v>
      </c>
      <c r="R36" s="437">
        <v>16071.28</v>
      </c>
      <c r="S36" s="438">
        <f>ROUND(IF(R346=0, 0, R36/R346),5)</f>
        <v>9.2000000000000003E-4</v>
      </c>
      <c r="T36" s="437">
        <v>35.71</v>
      </c>
      <c r="U36" s="336">
        <v>600</v>
      </c>
      <c r="V36" s="337">
        <v>20376.400000000001</v>
      </c>
      <c r="W36" s="338">
        <f>ROUND(IF(V346=0, 0, V36/V346),5)</f>
        <v>1.2600000000000001E-3</v>
      </c>
      <c r="X36" s="337">
        <v>33.96</v>
      </c>
      <c r="Y36" s="565">
        <v>450</v>
      </c>
      <c r="Z36" s="563">
        <v>15357.68</v>
      </c>
      <c r="AA36" s="564">
        <f>ROUND(IF(Z346=0, 0, Z36/Z346),5)</f>
        <v>8.1999999999999998E-4</v>
      </c>
      <c r="AB36" s="563">
        <v>34.130000000000003</v>
      </c>
      <c r="AC36" s="499">
        <v>580</v>
      </c>
      <c r="AD36" s="497">
        <v>19759.78</v>
      </c>
      <c r="AE36" s="498">
        <f>ROUND(IF(AD346=0, 0, AD36/AD346),5)</f>
        <v>9.7999999999999997E-4</v>
      </c>
      <c r="AF36" s="497">
        <v>34.07</v>
      </c>
      <c r="AG36" s="543">
        <v>300</v>
      </c>
      <c r="AH36" s="541">
        <v>10160.94</v>
      </c>
      <c r="AI36" s="542">
        <f>ROUND(IF(AH346=0, 0, AH36/AH346),5)</f>
        <v>5.5999999999999995E-4</v>
      </c>
      <c r="AJ36" s="541">
        <v>33.869999999999997</v>
      </c>
      <c r="AK36" s="398">
        <v>400</v>
      </c>
      <c r="AL36" s="396">
        <v>13582.88</v>
      </c>
      <c r="AM36" s="397">
        <f>ROUND(IF(AL346=0, 0, AL36/AL346),5)</f>
        <v>9.6000000000000002E-4</v>
      </c>
      <c r="AN36" s="396">
        <v>33.96</v>
      </c>
      <c r="AO36" s="439">
        <v>245</v>
      </c>
      <c r="AP36" s="437">
        <v>8374.52</v>
      </c>
      <c r="AQ36" s="438">
        <f>ROUND(IF(AP346=0, 0, AP36/AP346),5)</f>
        <v>8.9999999999999998E-4</v>
      </c>
      <c r="AR36" s="437">
        <v>34.18</v>
      </c>
      <c r="AS36" s="291">
        <f t="shared" si="1"/>
        <v>5100</v>
      </c>
      <c r="AT36" s="6">
        <f t="shared" si="1"/>
        <v>173659.74</v>
      </c>
      <c r="AU36" s="8">
        <f>ROUND(IF(AT346=0, 0, AT36/AT346),5)</f>
        <v>1.07E-3</v>
      </c>
      <c r="AV36" s="6">
        <v>34.049999999999997</v>
      </c>
    </row>
    <row r="37" spans="1:48" x14ac:dyDescent="0.25">
      <c r="A37" s="2"/>
      <c r="B37" s="2"/>
      <c r="C37" s="2"/>
      <c r="D37" s="2" t="s">
        <v>40</v>
      </c>
      <c r="E37" s="480">
        <v>750</v>
      </c>
      <c r="F37" s="478">
        <v>19711.349999999999</v>
      </c>
      <c r="G37" s="479">
        <f>ROUND(IF(F346=0, 0, F37/F346),5)</f>
        <v>1.14E-3</v>
      </c>
      <c r="H37" s="478">
        <v>26.28</v>
      </c>
      <c r="I37" s="499">
        <v>600</v>
      </c>
      <c r="J37" s="497">
        <v>15782.58</v>
      </c>
      <c r="K37" s="498">
        <f>ROUND(IF(J346=0, 0, J37/J346),5)</f>
        <v>1.5100000000000001E-3</v>
      </c>
      <c r="L37" s="497">
        <v>26.3</v>
      </c>
      <c r="M37" s="516">
        <v>750</v>
      </c>
      <c r="N37" s="517">
        <v>19932.75</v>
      </c>
      <c r="O37" s="518">
        <f>ROUND(IF(N346=0, 0, N37/N346),5)</f>
        <v>9.7999999999999997E-4</v>
      </c>
      <c r="P37" s="517">
        <v>26.58</v>
      </c>
      <c r="Q37" s="439">
        <v>1050</v>
      </c>
      <c r="R37" s="437">
        <v>28644.42</v>
      </c>
      <c r="S37" s="438">
        <f>ROUND(IF(R346=0, 0, R37/R346),5)</f>
        <v>1.64E-3</v>
      </c>
      <c r="T37" s="437">
        <v>27.28</v>
      </c>
      <c r="U37" s="336">
        <v>1350</v>
      </c>
      <c r="V37" s="337">
        <v>35899.47</v>
      </c>
      <c r="W37" s="338">
        <f>ROUND(IF(V346=0, 0, V37/V346),5)</f>
        <v>2.2100000000000002E-3</v>
      </c>
      <c r="X37" s="337">
        <v>26.59</v>
      </c>
      <c r="Y37" s="565">
        <v>1800</v>
      </c>
      <c r="Z37" s="563">
        <v>47909.88</v>
      </c>
      <c r="AA37" s="564">
        <f>ROUND(IF(Z346=0, 0, Z37/Z346),5)</f>
        <v>2.5600000000000002E-3</v>
      </c>
      <c r="AB37" s="563">
        <v>26.62</v>
      </c>
      <c r="AC37" s="499">
        <v>2700</v>
      </c>
      <c r="AD37" s="497">
        <v>71938.8</v>
      </c>
      <c r="AE37" s="498">
        <f>ROUND(IF(AD346=0, 0, AD37/AD346),5)</f>
        <v>3.5699999999999998E-3</v>
      </c>
      <c r="AF37" s="497">
        <v>26.64</v>
      </c>
      <c r="AG37" s="543">
        <v>2250</v>
      </c>
      <c r="AH37" s="541">
        <v>59658.93</v>
      </c>
      <c r="AI37" s="542">
        <f>ROUND(IF(AH346=0, 0, AH37/AH346),5)</f>
        <v>3.31E-3</v>
      </c>
      <c r="AJ37" s="541">
        <v>26.52</v>
      </c>
      <c r="AK37" s="398">
        <v>2100</v>
      </c>
      <c r="AL37" s="396">
        <v>55786.86</v>
      </c>
      <c r="AM37" s="397">
        <f>ROUND(IF(AL346=0, 0, AL37/AL346),5)</f>
        <v>3.9500000000000004E-3</v>
      </c>
      <c r="AN37" s="396">
        <v>26.57</v>
      </c>
      <c r="AO37" s="439">
        <v>600</v>
      </c>
      <c r="AP37" s="437">
        <v>16044.48</v>
      </c>
      <c r="AQ37" s="438">
        <f>ROUND(IF(AP346=0, 0, AP37/AP346),5)</f>
        <v>1.72E-3</v>
      </c>
      <c r="AR37" s="437">
        <v>26.74</v>
      </c>
      <c r="AS37" s="291">
        <f t="shared" si="1"/>
        <v>13950</v>
      </c>
      <c r="AT37" s="6">
        <f t="shared" si="1"/>
        <v>371309.52</v>
      </c>
      <c r="AU37" s="8">
        <f>ROUND(IF(AT346=0, 0, AT37/AT346),5)</f>
        <v>2.2899999999999999E-3</v>
      </c>
      <c r="AV37" s="6">
        <v>26.62</v>
      </c>
    </row>
    <row r="38" spans="1:48" x14ac:dyDescent="0.25">
      <c r="A38" s="2"/>
      <c r="B38" s="2"/>
      <c r="C38" s="2"/>
      <c r="D38" s="2" t="s">
        <v>41</v>
      </c>
      <c r="E38" s="480">
        <v>750</v>
      </c>
      <c r="F38" s="478">
        <v>21901.5</v>
      </c>
      <c r="G38" s="479">
        <f>ROUND(IF(F346=0, 0, F38/F346),5)</f>
        <v>1.2700000000000001E-3</v>
      </c>
      <c r="H38" s="478">
        <v>29.2</v>
      </c>
      <c r="I38" s="499">
        <v>600</v>
      </c>
      <c r="J38" s="497">
        <v>17536.2</v>
      </c>
      <c r="K38" s="498">
        <f>ROUND(IF(J346=0, 0, J38/J346),5)</f>
        <v>1.6800000000000001E-3</v>
      </c>
      <c r="L38" s="497">
        <v>29.23</v>
      </c>
      <c r="M38" s="516">
        <v>600</v>
      </c>
      <c r="N38" s="517">
        <v>17631.3</v>
      </c>
      <c r="O38" s="518">
        <f>ROUND(IF(N346=0, 0, N38/N346),5)</f>
        <v>8.5999999999999998E-4</v>
      </c>
      <c r="P38" s="517">
        <v>29.39</v>
      </c>
      <c r="Q38" s="439">
        <v>550</v>
      </c>
      <c r="R38" s="437">
        <v>17025.36</v>
      </c>
      <c r="S38" s="438">
        <f>ROUND(IF(R346=0, 0, R38/R346),5)</f>
        <v>9.7000000000000005E-4</v>
      </c>
      <c r="T38" s="437">
        <v>30.96</v>
      </c>
      <c r="U38" s="336">
        <v>625</v>
      </c>
      <c r="V38" s="337">
        <v>18345.18</v>
      </c>
      <c r="W38" s="338">
        <f>ROUND(IF(V346=0, 0, V38/V346),5)</f>
        <v>1.1299999999999999E-3</v>
      </c>
      <c r="X38" s="337">
        <v>29.35</v>
      </c>
      <c r="Y38" s="565">
        <v>600</v>
      </c>
      <c r="Z38" s="563">
        <v>17744.400000000001</v>
      </c>
      <c r="AA38" s="564">
        <f>ROUND(IF(Z346=0, 0, Z38/Z346),5)</f>
        <v>9.5E-4</v>
      </c>
      <c r="AB38" s="563">
        <v>29.57</v>
      </c>
      <c r="AC38" s="499">
        <v>600</v>
      </c>
      <c r="AD38" s="497">
        <v>17775</v>
      </c>
      <c r="AE38" s="498">
        <f>ROUND(IF(AD346=0, 0, AD38/AD346),5)</f>
        <v>8.8000000000000003E-4</v>
      </c>
      <c r="AF38" s="497">
        <v>29.63</v>
      </c>
      <c r="AG38" s="543">
        <v>600</v>
      </c>
      <c r="AH38" s="541">
        <v>17674.5</v>
      </c>
      <c r="AI38" s="542">
        <f>ROUND(IF(AH346=0, 0, AH38/AH346),5)</f>
        <v>9.7999999999999997E-4</v>
      </c>
      <c r="AJ38" s="541">
        <v>29.46</v>
      </c>
      <c r="AK38" s="398">
        <v>550</v>
      </c>
      <c r="AL38" s="396">
        <v>16231.7</v>
      </c>
      <c r="AM38" s="397">
        <f>ROUND(IF(AL346=0, 0, AL38/AL346),5)</f>
        <v>1.15E-3</v>
      </c>
      <c r="AN38" s="396">
        <v>29.51</v>
      </c>
      <c r="AO38" s="439">
        <v>300</v>
      </c>
      <c r="AP38" s="437">
        <v>8913.6</v>
      </c>
      <c r="AQ38" s="438">
        <f>ROUND(IF(AP346=0, 0, AP38/AP346),5)</f>
        <v>9.6000000000000002E-4</v>
      </c>
      <c r="AR38" s="437">
        <v>29.71</v>
      </c>
      <c r="AS38" s="291">
        <f t="shared" si="1"/>
        <v>5775</v>
      </c>
      <c r="AT38" s="6">
        <f t="shared" si="1"/>
        <v>170778.74</v>
      </c>
      <c r="AU38" s="8">
        <f>ROUND(IF(AT346=0, 0, AT38/AT346),5)</f>
        <v>1.0499999999999999E-3</v>
      </c>
      <c r="AV38" s="6">
        <v>29.57</v>
      </c>
    </row>
    <row r="39" spans="1:48" x14ac:dyDescent="0.25">
      <c r="A39" s="2"/>
      <c r="B39" s="2"/>
      <c r="C39" s="2"/>
      <c r="D39" s="2" t="s">
        <v>501</v>
      </c>
      <c r="E39" s="478">
        <v>0</v>
      </c>
      <c r="F39" s="478">
        <v>0</v>
      </c>
      <c r="G39" s="479">
        <f>ROUND(IF(F346=0, 0, F39/F346),5)</f>
        <v>0</v>
      </c>
      <c r="H39" s="478">
        <v>0</v>
      </c>
      <c r="I39" s="497">
        <v>0</v>
      </c>
      <c r="J39" s="497">
        <v>0</v>
      </c>
      <c r="K39" s="498">
        <f>ROUND(IF(J346=0, 0, J39/J346),5)</f>
        <v>0</v>
      </c>
      <c r="L39" s="497">
        <v>0</v>
      </c>
      <c r="M39" s="516">
        <v>0</v>
      </c>
      <c r="N39" s="517">
        <v>0</v>
      </c>
      <c r="O39" s="518">
        <f>ROUND(IF(N346=0, 0, N39/N346),5)</f>
        <v>0</v>
      </c>
      <c r="P39" s="517">
        <v>0</v>
      </c>
      <c r="Q39" s="437">
        <v>0</v>
      </c>
      <c r="R39" s="437">
        <v>0</v>
      </c>
      <c r="S39" s="438">
        <f>ROUND(IF(R346=0, 0, R39/R346),5)</f>
        <v>0</v>
      </c>
      <c r="T39" s="437">
        <v>0</v>
      </c>
      <c r="U39" s="337">
        <v>0</v>
      </c>
      <c r="V39" s="337">
        <v>0</v>
      </c>
      <c r="W39" s="338">
        <f>ROUND(IF(V346=0, 0, V39/V346),5)</f>
        <v>0</v>
      </c>
      <c r="X39" s="337">
        <v>0</v>
      </c>
      <c r="Y39" s="563">
        <v>0</v>
      </c>
      <c r="Z39" s="563">
        <v>0</v>
      </c>
      <c r="AA39" s="564">
        <f>ROUND(IF(Z346=0, 0, Z39/Z346),5)</f>
        <v>0</v>
      </c>
      <c r="AB39" s="563">
        <v>0</v>
      </c>
      <c r="AC39" s="499">
        <v>175</v>
      </c>
      <c r="AD39" s="497">
        <v>16902.11</v>
      </c>
      <c r="AE39" s="498">
        <f>ROUND(IF(AD346=0, 0, AD39/AD346),5)</f>
        <v>8.4000000000000003E-4</v>
      </c>
      <c r="AF39" s="497">
        <v>96.58</v>
      </c>
      <c r="AG39" s="541">
        <v>0</v>
      </c>
      <c r="AH39" s="541">
        <v>0</v>
      </c>
      <c r="AI39" s="542">
        <f>ROUND(IF(AH346=0, 0, AH39/AH346),5)</f>
        <v>0</v>
      </c>
      <c r="AJ39" s="541">
        <v>0</v>
      </c>
      <c r="AK39" s="398">
        <v>0</v>
      </c>
      <c r="AL39" s="396">
        <v>0</v>
      </c>
      <c r="AM39" s="397">
        <f>ROUND(IF(AL346=0, 0, AL39/AL346),5)</f>
        <v>0</v>
      </c>
      <c r="AN39" s="396">
        <v>0</v>
      </c>
      <c r="AO39" s="439">
        <v>670</v>
      </c>
      <c r="AP39" s="437">
        <v>34259.61</v>
      </c>
      <c r="AQ39" s="438">
        <f>ROUND(IF(AP346=0, 0, AP39/AP346),5)</f>
        <v>3.6800000000000001E-3</v>
      </c>
      <c r="AR39" s="437">
        <v>51.13</v>
      </c>
      <c r="AS39" s="6">
        <f t="shared" si="1"/>
        <v>845</v>
      </c>
      <c r="AT39" s="6">
        <f t="shared" si="1"/>
        <v>51161.72</v>
      </c>
      <c r="AU39" s="8">
        <f>ROUND(IF(AT346=0, 0, AT39/AT346),5)</f>
        <v>3.2000000000000003E-4</v>
      </c>
      <c r="AV39" s="6">
        <v>60.55</v>
      </c>
    </row>
    <row r="40" spans="1:48" x14ac:dyDescent="0.25">
      <c r="A40" s="2"/>
      <c r="B40" s="2"/>
      <c r="C40" s="2"/>
      <c r="D40" s="2" t="s">
        <v>42</v>
      </c>
      <c r="E40" s="478">
        <v>0</v>
      </c>
      <c r="F40" s="478">
        <v>0</v>
      </c>
      <c r="G40" s="479">
        <f>ROUND(IF(F346=0, 0, F40/F346),5)</f>
        <v>0</v>
      </c>
      <c r="H40" s="478">
        <v>0</v>
      </c>
      <c r="I40" s="497">
        <v>0</v>
      </c>
      <c r="J40" s="497">
        <v>0</v>
      </c>
      <c r="K40" s="498">
        <f>ROUND(IF(J346=0, 0, J40/J346),5)</f>
        <v>0</v>
      </c>
      <c r="L40" s="497">
        <v>0</v>
      </c>
      <c r="M40" s="516">
        <v>0</v>
      </c>
      <c r="N40" s="517">
        <v>0</v>
      </c>
      <c r="O40" s="518">
        <f>ROUND(IF(N346=0, 0, N40/N346),5)</f>
        <v>0</v>
      </c>
      <c r="P40" s="517">
        <v>0</v>
      </c>
      <c r="Q40" s="437">
        <v>0</v>
      </c>
      <c r="R40" s="437">
        <v>0</v>
      </c>
      <c r="S40" s="438">
        <f>ROUND(IF(R346=0, 0, R40/R346),5)</f>
        <v>0</v>
      </c>
      <c r="T40" s="437">
        <v>0</v>
      </c>
      <c r="U40" s="337">
        <v>0</v>
      </c>
      <c r="V40" s="337">
        <v>0</v>
      </c>
      <c r="W40" s="338">
        <f>ROUND(IF(V346=0, 0, V40/V346),5)</f>
        <v>0</v>
      </c>
      <c r="X40" s="337">
        <v>0</v>
      </c>
      <c r="Y40" s="565">
        <v>6</v>
      </c>
      <c r="Z40" s="563">
        <v>142.68</v>
      </c>
      <c r="AA40" s="564">
        <f>ROUND(IF(Z346=0, 0, Z40/Z346),5)</f>
        <v>1.0000000000000001E-5</v>
      </c>
      <c r="AB40" s="563">
        <v>23.78</v>
      </c>
      <c r="AC40" s="499">
        <v>0</v>
      </c>
      <c r="AD40" s="497">
        <v>0</v>
      </c>
      <c r="AE40" s="498">
        <f>ROUND(IF(AD346=0, 0, AD40/AD346),5)</f>
        <v>0</v>
      </c>
      <c r="AF40" s="497">
        <v>0</v>
      </c>
      <c r="AG40" s="541">
        <v>0</v>
      </c>
      <c r="AH40" s="541">
        <v>0</v>
      </c>
      <c r="AI40" s="542">
        <f>ROUND(IF(AH346=0, 0, AH40/AH346),5)</f>
        <v>0</v>
      </c>
      <c r="AJ40" s="541">
        <v>0</v>
      </c>
      <c r="AK40" s="398">
        <v>0</v>
      </c>
      <c r="AL40" s="396">
        <v>0</v>
      </c>
      <c r="AM40" s="397">
        <f>ROUND(IF(AL346=0, 0, AL40/AL346),5)</f>
        <v>0</v>
      </c>
      <c r="AN40" s="396">
        <v>0</v>
      </c>
      <c r="AO40" s="437">
        <v>0</v>
      </c>
      <c r="AP40" s="437">
        <v>0</v>
      </c>
      <c r="AQ40" s="438">
        <f>ROUND(IF(AP346=0, 0, AP40/AP346),5)</f>
        <v>0</v>
      </c>
      <c r="AR40" s="437">
        <v>0</v>
      </c>
      <c r="AS40" s="6">
        <f t="shared" ref="AS40:AT68" si="2">ROUND(E40+I40+M40+Q40+U40+Y40+AC40+AG40+AK40+AO40,5)</f>
        <v>6</v>
      </c>
      <c r="AT40" s="6">
        <f t="shared" si="2"/>
        <v>142.68</v>
      </c>
      <c r="AU40" s="8">
        <f>ROUND(IF(AT346=0, 0, AT40/AT346),5)</f>
        <v>0</v>
      </c>
      <c r="AV40" s="6">
        <v>23.78</v>
      </c>
    </row>
    <row r="41" spans="1:48" x14ac:dyDescent="0.25">
      <c r="A41" s="2"/>
      <c r="B41" s="2"/>
      <c r="C41" s="2"/>
      <c r="D41" s="2" t="s">
        <v>43</v>
      </c>
      <c r="E41" s="478">
        <v>0</v>
      </c>
      <c r="F41" s="478">
        <v>0</v>
      </c>
      <c r="G41" s="479">
        <f>ROUND(IF(F346=0, 0, F41/F346),5)</f>
        <v>0</v>
      </c>
      <c r="H41" s="478">
        <v>0</v>
      </c>
      <c r="I41" s="497">
        <v>0</v>
      </c>
      <c r="J41" s="497">
        <v>0</v>
      </c>
      <c r="K41" s="498">
        <f>ROUND(IF(J346=0, 0, J41/J346),5)</f>
        <v>0</v>
      </c>
      <c r="L41" s="497">
        <v>0</v>
      </c>
      <c r="M41" s="516">
        <v>0</v>
      </c>
      <c r="N41" s="517">
        <v>0</v>
      </c>
      <c r="O41" s="518">
        <f>ROUND(IF(N346=0, 0, N41/N346),5)</f>
        <v>0</v>
      </c>
      <c r="P41" s="517">
        <v>0</v>
      </c>
      <c r="Q41" s="437">
        <v>0</v>
      </c>
      <c r="R41" s="437">
        <v>0</v>
      </c>
      <c r="S41" s="438">
        <f>ROUND(IF(R346=0, 0, R41/R346),5)</f>
        <v>0</v>
      </c>
      <c r="T41" s="437">
        <v>0</v>
      </c>
      <c r="U41" s="336">
        <v>100</v>
      </c>
      <c r="V41" s="337">
        <v>1916.07</v>
      </c>
      <c r="W41" s="338">
        <f>ROUND(IF(V346=0, 0, V41/V346),5)</f>
        <v>1.2E-4</v>
      </c>
      <c r="X41" s="337">
        <v>19.16</v>
      </c>
      <c r="Y41" s="565">
        <v>37</v>
      </c>
      <c r="Z41" s="563">
        <v>1086.52</v>
      </c>
      <c r="AA41" s="564">
        <f>ROUND(IF(Z346=0, 0, Z41/Z346),5)</f>
        <v>6.0000000000000002E-5</v>
      </c>
      <c r="AB41" s="563">
        <v>29.37</v>
      </c>
      <c r="AC41" s="499">
        <v>130</v>
      </c>
      <c r="AD41" s="497">
        <v>3461.83</v>
      </c>
      <c r="AE41" s="498">
        <f>ROUND(IF(AD346=0, 0, AD41/AD346),5)</f>
        <v>1.7000000000000001E-4</v>
      </c>
      <c r="AF41" s="497">
        <v>26.63</v>
      </c>
      <c r="AG41" s="543">
        <v>380</v>
      </c>
      <c r="AH41" s="541">
        <v>9809.68</v>
      </c>
      <c r="AI41" s="542">
        <f>ROUND(IF(AH346=0, 0, AH41/AH346),5)</f>
        <v>5.4000000000000001E-4</v>
      </c>
      <c r="AJ41" s="541">
        <v>25.81</v>
      </c>
      <c r="AK41" s="398">
        <v>370</v>
      </c>
      <c r="AL41" s="396">
        <v>9816.5400000000009</v>
      </c>
      <c r="AM41" s="397">
        <f>ROUND(IF(AL346=0, 0, AL41/AL346),5)</f>
        <v>6.9999999999999999E-4</v>
      </c>
      <c r="AN41" s="396">
        <v>26.53</v>
      </c>
      <c r="AO41" s="439">
        <v>60</v>
      </c>
      <c r="AP41" s="437">
        <v>1601.75</v>
      </c>
      <c r="AQ41" s="438">
        <f>ROUND(IF(AP346=0, 0, AP41/AP346),5)</f>
        <v>1.7000000000000001E-4</v>
      </c>
      <c r="AR41" s="437">
        <v>26.7</v>
      </c>
      <c r="AS41" s="6">
        <f t="shared" si="2"/>
        <v>1077</v>
      </c>
      <c r="AT41" s="6">
        <f t="shared" si="2"/>
        <v>27692.39</v>
      </c>
      <c r="AU41" s="8">
        <f>ROUND(IF(AT346=0, 0, AT41/AT346),5)</f>
        <v>1.7000000000000001E-4</v>
      </c>
      <c r="AV41" s="6">
        <v>25.71</v>
      </c>
    </row>
    <row r="42" spans="1:48" x14ac:dyDescent="0.25">
      <c r="A42" s="2"/>
      <c r="B42" s="2"/>
      <c r="C42" s="2"/>
      <c r="D42" s="2" t="s">
        <v>44</v>
      </c>
      <c r="E42" s="480">
        <v>125</v>
      </c>
      <c r="F42" s="478">
        <v>2920.2</v>
      </c>
      <c r="G42" s="479">
        <f>ROUND(IF(F346=0, 0, F42/F346),5)</f>
        <v>1.7000000000000001E-4</v>
      </c>
      <c r="H42" s="478">
        <v>23.36</v>
      </c>
      <c r="I42" s="499">
        <v>100</v>
      </c>
      <c r="J42" s="497">
        <v>2338.16</v>
      </c>
      <c r="K42" s="498">
        <f>ROUND(IF(J346=0, 0, J42/J346),5)</f>
        <v>2.2000000000000001E-4</v>
      </c>
      <c r="L42" s="497">
        <v>23.38</v>
      </c>
      <c r="M42" s="516">
        <v>120</v>
      </c>
      <c r="N42" s="517">
        <v>2835.19</v>
      </c>
      <c r="O42" s="518">
        <f>ROUND(IF(N346=0, 0, N42/N346),5)</f>
        <v>1.3999999999999999E-4</v>
      </c>
      <c r="P42" s="517">
        <v>23.63</v>
      </c>
      <c r="Q42" s="439">
        <v>75</v>
      </c>
      <c r="R42" s="437">
        <v>1907.88</v>
      </c>
      <c r="S42" s="438">
        <f>ROUND(IF(R346=0, 0, R42/R346),5)</f>
        <v>1.1E-4</v>
      </c>
      <c r="T42" s="437">
        <v>25.44</v>
      </c>
      <c r="U42" s="336">
        <v>100</v>
      </c>
      <c r="V42" s="337">
        <v>2362.48</v>
      </c>
      <c r="W42" s="338">
        <f>ROUND(IF(V346=0, 0, V42/V346),5)</f>
        <v>1.4999999999999999E-4</v>
      </c>
      <c r="X42" s="337">
        <v>23.62</v>
      </c>
      <c r="Y42" s="565">
        <v>160</v>
      </c>
      <c r="Z42" s="563">
        <v>3973.07</v>
      </c>
      <c r="AA42" s="564">
        <f>ROUND(IF(Z346=0, 0, Z42/Z346),5)</f>
        <v>2.1000000000000001E-4</v>
      </c>
      <c r="AB42" s="563">
        <v>24.83</v>
      </c>
      <c r="AC42" s="499">
        <v>125</v>
      </c>
      <c r="AD42" s="497">
        <v>3034.74</v>
      </c>
      <c r="AE42" s="498">
        <f>ROUND(IF(AD346=0, 0, AD42/AD346),5)</f>
        <v>1.4999999999999999E-4</v>
      </c>
      <c r="AF42" s="497">
        <v>24.28</v>
      </c>
      <c r="AG42" s="541">
        <v>0</v>
      </c>
      <c r="AH42" s="541">
        <v>0</v>
      </c>
      <c r="AI42" s="542">
        <f>ROUND(IF(AH346=0, 0, AH42/AH346),5)</f>
        <v>0</v>
      </c>
      <c r="AJ42" s="541">
        <v>0</v>
      </c>
      <c r="AK42" s="398">
        <v>0</v>
      </c>
      <c r="AL42" s="396">
        <v>0</v>
      </c>
      <c r="AM42" s="397">
        <f>ROUND(IF(AL346=0, 0, AL42/AL346),5)</f>
        <v>0</v>
      </c>
      <c r="AN42" s="396">
        <v>0</v>
      </c>
      <c r="AO42" s="439">
        <v>50</v>
      </c>
      <c r="AP42" s="437">
        <v>1339.29</v>
      </c>
      <c r="AQ42" s="438">
        <f>ROUND(IF(AP346=0, 0, AP42/AP346),5)</f>
        <v>1.3999999999999999E-4</v>
      </c>
      <c r="AR42" s="437">
        <v>26.79</v>
      </c>
      <c r="AS42" s="6">
        <f t="shared" si="2"/>
        <v>855</v>
      </c>
      <c r="AT42" s="6">
        <f t="shared" si="2"/>
        <v>20711.009999999998</v>
      </c>
      <c r="AU42" s="8">
        <f>ROUND(IF(AT346=0, 0, AT42/AT346),5)</f>
        <v>1.2999999999999999E-4</v>
      </c>
      <c r="AV42" s="6">
        <v>24.22</v>
      </c>
    </row>
    <row r="43" spans="1:48" x14ac:dyDescent="0.25">
      <c r="A43" s="2"/>
      <c r="B43" s="2"/>
      <c r="C43" s="2"/>
      <c r="D43" s="2" t="s">
        <v>69</v>
      </c>
      <c r="E43" s="478">
        <v>0</v>
      </c>
      <c r="F43" s="478">
        <v>0</v>
      </c>
      <c r="G43" s="479">
        <f>ROUND(IF(F346=0, 0, F43/F346),5)</f>
        <v>0</v>
      </c>
      <c r="H43" s="478">
        <v>0</v>
      </c>
      <c r="I43" s="497">
        <v>0</v>
      </c>
      <c r="J43" s="497">
        <v>0</v>
      </c>
      <c r="K43" s="498">
        <f>ROUND(IF(J346=0, 0, J43/J346),5)</f>
        <v>0</v>
      </c>
      <c r="L43" s="497">
        <v>0</v>
      </c>
      <c r="M43" s="516">
        <v>0</v>
      </c>
      <c r="N43" s="517">
        <v>0</v>
      </c>
      <c r="O43" s="518">
        <f>ROUND(IF(N346=0, 0, N43/N346),5)</f>
        <v>0</v>
      </c>
      <c r="P43" s="517">
        <v>0</v>
      </c>
      <c r="Q43" s="437">
        <v>0</v>
      </c>
      <c r="R43" s="437">
        <v>0</v>
      </c>
      <c r="S43" s="438">
        <f>ROUND(IF(R346=0, 0, R43/R346),5)</f>
        <v>0</v>
      </c>
      <c r="T43" s="437">
        <v>0</v>
      </c>
      <c r="U43" s="337">
        <v>0</v>
      </c>
      <c r="V43" s="337">
        <v>0</v>
      </c>
      <c r="W43" s="338">
        <f>ROUND(IF(V346=0, 0, V43/V346),5)</f>
        <v>0</v>
      </c>
      <c r="X43" s="337">
        <v>0</v>
      </c>
      <c r="Y43" s="563">
        <v>0</v>
      </c>
      <c r="Z43" s="563">
        <v>0</v>
      </c>
      <c r="AA43" s="564">
        <f>ROUND(IF(Z346=0, 0, Z43/Z346),5)</f>
        <v>0</v>
      </c>
      <c r="AB43" s="563">
        <v>0</v>
      </c>
      <c r="AC43" s="499">
        <v>50</v>
      </c>
      <c r="AD43" s="497">
        <v>7547.08</v>
      </c>
      <c r="AE43" s="498">
        <f>ROUND(IF(AD346=0, 0, AD43/AD346),5)</f>
        <v>3.6999999999999999E-4</v>
      </c>
      <c r="AF43" s="497">
        <v>150.94</v>
      </c>
      <c r="AG43" s="541">
        <v>0</v>
      </c>
      <c r="AH43" s="541">
        <v>0</v>
      </c>
      <c r="AI43" s="542">
        <f>ROUND(IF(AH346=0, 0, AH43/AH346),5)</f>
        <v>0</v>
      </c>
      <c r="AJ43" s="541">
        <v>0</v>
      </c>
      <c r="AK43" s="398">
        <v>0</v>
      </c>
      <c r="AL43" s="396">
        <v>0</v>
      </c>
      <c r="AM43" s="397">
        <f>ROUND(IF(AL346=0, 0, AL43/AL346),5)</f>
        <v>0</v>
      </c>
      <c r="AN43" s="396">
        <v>0</v>
      </c>
      <c r="AO43" s="437">
        <v>0</v>
      </c>
      <c r="AP43" s="437">
        <v>0</v>
      </c>
      <c r="AQ43" s="438">
        <f>ROUND(IF(AP346=0, 0, AP43/AP346),5)</f>
        <v>0</v>
      </c>
      <c r="AR43" s="437">
        <v>0</v>
      </c>
      <c r="AS43" s="6">
        <f t="shared" si="2"/>
        <v>50</v>
      </c>
      <c r="AT43" s="6">
        <f t="shared" si="2"/>
        <v>7547.08</v>
      </c>
      <c r="AU43" s="8">
        <f>ROUND(IF(AT346=0, 0, AT43/AT346),5)</f>
        <v>5.0000000000000002E-5</v>
      </c>
      <c r="AV43" s="6">
        <v>150.94</v>
      </c>
    </row>
    <row r="44" spans="1:48" x14ac:dyDescent="0.25">
      <c r="A44" s="2"/>
      <c r="B44" s="2"/>
      <c r="C44" s="2"/>
      <c r="D44" s="2" t="s">
        <v>502</v>
      </c>
      <c r="E44" s="478">
        <v>0</v>
      </c>
      <c r="F44" s="478">
        <v>0</v>
      </c>
      <c r="G44" s="479">
        <f>ROUND(IF(F346=0, 0, F44/F346),5)</f>
        <v>0</v>
      </c>
      <c r="H44" s="478">
        <v>0</v>
      </c>
      <c r="I44" s="497">
        <v>0</v>
      </c>
      <c r="J44" s="497">
        <v>0</v>
      </c>
      <c r="K44" s="498">
        <f>ROUND(IF(J346=0, 0, J44/J346),5)</f>
        <v>0</v>
      </c>
      <c r="L44" s="497">
        <v>0</v>
      </c>
      <c r="M44" s="516">
        <v>0</v>
      </c>
      <c r="N44" s="517">
        <v>0</v>
      </c>
      <c r="O44" s="518">
        <f>ROUND(IF(N346=0, 0, N44/N346),5)</f>
        <v>0</v>
      </c>
      <c r="P44" s="517">
        <v>0</v>
      </c>
      <c r="Q44" s="437">
        <v>0</v>
      </c>
      <c r="R44" s="437">
        <v>0</v>
      </c>
      <c r="S44" s="438">
        <f>ROUND(IF(R346=0, 0, R44/R346),5)</f>
        <v>0</v>
      </c>
      <c r="T44" s="437">
        <v>0</v>
      </c>
      <c r="U44" s="337">
        <v>0</v>
      </c>
      <c r="V44" s="337">
        <v>0</v>
      </c>
      <c r="W44" s="338">
        <f>ROUND(IF(V346=0, 0, V44/V346),5)</f>
        <v>0</v>
      </c>
      <c r="X44" s="337">
        <v>0</v>
      </c>
      <c r="Y44" s="563">
        <v>0</v>
      </c>
      <c r="Z44" s="563">
        <v>0</v>
      </c>
      <c r="AA44" s="564">
        <f>ROUND(IF(Z346=0, 0, Z44/Z346),5)</f>
        <v>0</v>
      </c>
      <c r="AB44" s="563">
        <v>0</v>
      </c>
      <c r="AC44" s="499">
        <v>50</v>
      </c>
      <c r="AD44" s="497">
        <v>7547.08</v>
      </c>
      <c r="AE44" s="498">
        <f>ROUND(IF(AD346=0, 0, AD44/AD346),5)</f>
        <v>3.6999999999999999E-4</v>
      </c>
      <c r="AF44" s="497">
        <v>150.94</v>
      </c>
      <c r="AG44" s="541">
        <v>0</v>
      </c>
      <c r="AH44" s="541">
        <v>0</v>
      </c>
      <c r="AI44" s="542">
        <f>ROUND(IF(AH346=0, 0, AH44/AH346),5)</f>
        <v>0</v>
      </c>
      <c r="AJ44" s="541">
        <v>0</v>
      </c>
      <c r="AK44" s="398">
        <v>0</v>
      </c>
      <c r="AL44" s="396">
        <v>0</v>
      </c>
      <c r="AM44" s="397">
        <f>ROUND(IF(AL346=0, 0, AL44/AL346),5)</f>
        <v>0</v>
      </c>
      <c r="AN44" s="396">
        <v>0</v>
      </c>
      <c r="AO44" s="437">
        <v>0</v>
      </c>
      <c r="AP44" s="437">
        <v>0</v>
      </c>
      <c r="AQ44" s="438">
        <f>ROUND(IF(AP346=0, 0, AP44/AP346),5)</f>
        <v>0</v>
      </c>
      <c r="AR44" s="437">
        <v>0</v>
      </c>
      <c r="AS44" s="6">
        <f t="shared" si="2"/>
        <v>50</v>
      </c>
      <c r="AT44" s="6">
        <f t="shared" si="2"/>
        <v>7547.08</v>
      </c>
      <c r="AU44" s="8">
        <f>ROUND(IF(AT346=0, 0, AT44/AT346),5)</f>
        <v>5.0000000000000002E-5</v>
      </c>
      <c r="AV44" s="6">
        <v>150.94</v>
      </c>
    </row>
    <row r="45" spans="1:48" x14ac:dyDescent="0.25">
      <c r="A45" s="2"/>
      <c r="B45" s="2"/>
      <c r="C45" s="2"/>
      <c r="D45" s="2" t="s">
        <v>45</v>
      </c>
      <c r="E45" s="478">
        <v>0</v>
      </c>
      <c r="F45" s="478">
        <v>0</v>
      </c>
      <c r="G45" s="479">
        <f>ROUND(IF(F346=0, 0, F45/F346),5)</f>
        <v>0</v>
      </c>
      <c r="H45" s="478">
        <v>0</v>
      </c>
      <c r="I45" s="497">
        <v>0</v>
      </c>
      <c r="J45" s="497">
        <v>0</v>
      </c>
      <c r="K45" s="498">
        <f>ROUND(IF(J346=0, 0, J45/J346),5)</f>
        <v>0</v>
      </c>
      <c r="L45" s="497">
        <v>0</v>
      </c>
      <c r="M45" s="516">
        <v>0</v>
      </c>
      <c r="N45" s="517">
        <v>0</v>
      </c>
      <c r="O45" s="518">
        <f>ROUND(IF(N346=0, 0, N45/N346),5)</f>
        <v>0</v>
      </c>
      <c r="P45" s="517">
        <v>0</v>
      </c>
      <c r="Q45" s="437">
        <v>0</v>
      </c>
      <c r="R45" s="437">
        <v>0</v>
      </c>
      <c r="S45" s="438">
        <f>ROUND(IF(R346=0, 0, R45/R346),5)</f>
        <v>0</v>
      </c>
      <c r="T45" s="437">
        <v>0</v>
      </c>
      <c r="U45" s="336">
        <v>100</v>
      </c>
      <c r="V45" s="337">
        <v>2947.8</v>
      </c>
      <c r="W45" s="338">
        <f>ROUND(IF(V346=0, 0, V45/V346),5)</f>
        <v>1.8000000000000001E-4</v>
      </c>
      <c r="X45" s="337">
        <v>29.48</v>
      </c>
      <c r="Y45" s="565">
        <v>62</v>
      </c>
      <c r="Z45" s="563">
        <v>1748.65</v>
      </c>
      <c r="AA45" s="564">
        <f>ROUND(IF(Z346=0, 0, Z45/Z346),5)</f>
        <v>9.0000000000000006E-5</v>
      </c>
      <c r="AB45" s="563">
        <v>28.2</v>
      </c>
      <c r="AC45" s="499">
        <v>65</v>
      </c>
      <c r="AD45" s="497">
        <v>1924.27</v>
      </c>
      <c r="AE45" s="498">
        <f>ROUND(IF(AD346=0, 0, AD45/AD346),5)</f>
        <v>1E-4</v>
      </c>
      <c r="AF45" s="497">
        <v>29.6</v>
      </c>
      <c r="AG45" s="543">
        <v>205</v>
      </c>
      <c r="AH45" s="541">
        <v>6039.27</v>
      </c>
      <c r="AI45" s="542">
        <f>ROUND(IF(AH346=0, 0, AH45/AH346),5)</f>
        <v>3.3E-4</v>
      </c>
      <c r="AJ45" s="541">
        <v>29.46</v>
      </c>
      <c r="AK45" s="398">
        <v>159</v>
      </c>
      <c r="AL45" s="396">
        <v>4695.6400000000003</v>
      </c>
      <c r="AM45" s="397">
        <f>ROUND(IF(AL346=0, 0, AL45/AL346),5)</f>
        <v>3.3E-4</v>
      </c>
      <c r="AN45" s="396">
        <v>29.53</v>
      </c>
      <c r="AO45" s="439">
        <v>25</v>
      </c>
      <c r="AP45" s="437">
        <v>744.05</v>
      </c>
      <c r="AQ45" s="438">
        <f>ROUND(IF(AP346=0, 0, AP45/AP346),5)</f>
        <v>8.0000000000000007E-5</v>
      </c>
      <c r="AR45" s="437">
        <v>29.76</v>
      </c>
      <c r="AS45" s="6">
        <f t="shared" si="2"/>
        <v>616</v>
      </c>
      <c r="AT45" s="6">
        <f t="shared" si="2"/>
        <v>18099.68</v>
      </c>
      <c r="AU45" s="8">
        <f>ROUND(IF(AT346=0, 0, AT45/AT346),5)</f>
        <v>1.1E-4</v>
      </c>
      <c r="AV45" s="6">
        <v>29.38</v>
      </c>
    </row>
    <row r="46" spans="1:48" x14ac:dyDescent="0.25">
      <c r="A46" s="2"/>
      <c r="B46" s="2"/>
      <c r="C46" s="2"/>
      <c r="D46" s="2" t="s">
        <v>503</v>
      </c>
      <c r="E46" s="478">
        <v>0</v>
      </c>
      <c r="F46" s="478">
        <v>0</v>
      </c>
      <c r="G46" s="479">
        <f>ROUND(IF(F346=0, 0, F46/F346),5)</f>
        <v>0</v>
      </c>
      <c r="H46" s="478">
        <v>0</v>
      </c>
      <c r="I46" s="497">
        <v>0</v>
      </c>
      <c r="J46" s="497">
        <v>0</v>
      </c>
      <c r="K46" s="498">
        <f>ROUND(IF(J346=0, 0, J46/J346),5)</f>
        <v>0</v>
      </c>
      <c r="L46" s="497">
        <v>0</v>
      </c>
      <c r="M46" s="516">
        <v>0</v>
      </c>
      <c r="N46" s="517">
        <v>0</v>
      </c>
      <c r="O46" s="518">
        <f>ROUND(IF(N346=0, 0, N46/N346),5)</f>
        <v>0</v>
      </c>
      <c r="P46" s="517">
        <v>0</v>
      </c>
      <c r="Q46" s="437">
        <v>0</v>
      </c>
      <c r="R46" s="437">
        <v>0</v>
      </c>
      <c r="S46" s="438">
        <f>ROUND(IF(R346=0, 0, R46/R346),5)</f>
        <v>0</v>
      </c>
      <c r="T46" s="437">
        <v>0</v>
      </c>
      <c r="U46" s="337">
        <v>0</v>
      </c>
      <c r="V46" s="337">
        <v>0</v>
      </c>
      <c r="W46" s="338">
        <f>ROUND(IF(V346=0, 0, V46/V346),5)</f>
        <v>0</v>
      </c>
      <c r="X46" s="337">
        <v>0</v>
      </c>
      <c r="Y46" s="563">
        <v>0</v>
      </c>
      <c r="Z46" s="563">
        <v>0</v>
      </c>
      <c r="AA46" s="564">
        <f>ROUND(IF(Z346=0, 0, Z46/Z346),5)</f>
        <v>0</v>
      </c>
      <c r="AB46" s="563">
        <v>0</v>
      </c>
      <c r="AC46" s="499">
        <v>95</v>
      </c>
      <c r="AD46" s="497">
        <v>2810.35</v>
      </c>
      <c r="AE46" s="498">
        <f>ROUND(IF(AD346=0, 0, AD46/AD346),5)</f>
        <v>1.3999999999999999E-4</v>
      </c>
      <c r="AF46" s="497">
        <v>29.58</v>
      </c>
      <c r="AG46" s="543">
        <v>110</v>
      </c>
      <c r="AH46" s="541">
        <v>3242.2</v>
      </c>
      <c r="AI46" s="542">
        <f>ROUND(IF(AH346=0, 0, AH46/AH346),5)</f>
        <v>1.8000000000000001E-4</v>
      </c>
      <c r="AJ46" s="541">
        <v>29.47</v>
      </c>
      <c r="AK46" s="398">
        <v>224</v>
      </c>
      <c r="AL46" s="396">
        <v>6600.07</v>
      </c>
      <c r="AM46" s="397">
        <f>ROUND(IF(AL346=0, 0, AL46/AL346),5)</f>
        <v>4.6999999999999999E-4</v>
      </c>
      <c r="AN46" s="396">
        <v>29.46</v>
      </c>
      <c r="AO46" s="439">
        <v>25</v>
      </c>
      <c r="AP46" s="437">
        <v>744.05</v>
      </c>
      <c r="AQ46" s="438">
        <f>ROUND(IF(AP346=0, 0, AP46/AP346),5)</f>
        <v>8.0000000000000007E-5</v>
      </c>
      <c r="AR46" s="437">
        <v>29.76</v>
      </c>
      <c r="AS46" s="6">
        <f t="shared" si="2"/>
        <v>454</v>
      </c>
      <c r="AT46" s="6">
        <f t="shared" si="2"/>
        <v>13396.67</v>
      </c>
      <c r="AU46" s="8">
        <f>ROUND(IF(AT346=0, 0, AT46/AT346),5)</f>
        <v>8.0000000000000007E-5</v>
      </c>
      <c r="AV46" s="6">
        <v>29.51</v>
      </c>
    </row>
    <row r="47" spans="1:48" x14ac:dyDescent="0.25">
      <c r="A47" s="2"/>
      <c r="B47" s="2"/>
      <c r="C47" s="2"/>
      <c r="D47" s="2" t="s">
        <v>46</v>
      </c>
      <c r="E47" s="478">
        <v>0</v>
      </c>
      <c r="F47" s="478">
        <v>0</v>
      </c>
      <c r="G47" s="479">
        <f>ROUND(IF(F346=0, 0, F47/F346),5)</f>
        <v>0</v>
      </c>
      <c r="H47" s="478">
        <v>0</v>
      </c>
      <c r="I47" s="497">
        <v>0</v>
      </c>
      <c r="J47" s="497">
        <v>0</v>
      </c>
      <c r="K47" s="498">
        <f>ROUND(IF(J346=0, 0, J47/J346),5)</f>
        <v>0</v>
      </c>
      <c r="L47" s="497">
        <v>0</v>
      </c>
      <c r="M47" s="516">
        <v>0</v>
      </c>
      <c r="N47" s="517">
        <v>0</v>
      </c>
      <c r="O47" s="518">
        <f>ROUND(IF(N346=0, 0, N47/N346),5)</f>
        <v>0</v>
      </c>
      <c r="P47" s="517">
        <v>0</v>
      </c>
      <c r="Q47" s="437">
        <v>0</v>
      </c>
      <c r="R47" s="437">
        <v>0</v>
      </c>
      <c r="S47" s="438">
        <f>ROUND(IF(R346=0, 0, R47/R346),5)</f>
        <v>0</v>
      </c>
      <c r="T47" s="437">
        <v>0</v>
      </c>
      <c r="U47" s="337">
        <v>0</v>
      </c>
      <c r="V47" s="337">
        <v>0</v>
      </c>
      <c r="W47" s="338">
        <f>ROUND(IF(V346=0, 0, V47/V346),5)</f>
        <v>0</v>
      </c>
      <c r="X47" s="337">
        <v>0</v>
      </c>
      <c r="Y47" s="565">
        <v>12</v>
      </c>
      <c r="Z47" s="563">
        <v>298.51</v>
      </c>
      <c r="AA47" s="564">
        <f>ROUND(IF(Z346=0, 0, Z47/Z346),5)</f>
        <v>2.0000000000000002E-5</v>
      </c>
      <c r="AB47" s="563">
        <v>24.88</v>
      </c>
      <c r="AC47" s="499">
        <v>0</v>
      </c>
      <c r="AD47" s="497">
        <v>0</v>
      </c>
      <c r="AE47" s="498">
        <f>ROUND(IF(AD346=0, 0, AD47/AD346),5)</f>
        <v>0</v>
      </c>
      <c r="AF47" s="497">
        <v>0</v>
      </c>
      <c r="AG47" s="541">
        <v>0</v>
      </c>
      <c r="AH47" s="541">
        <v>0</v>
      </c>
      <c r="AI47" s="542">
        <f>ROUND(IF(AH346=0, 0, AH47/AH346),5)</f>
        <v>0</v>
      </c>
      <c r="AJ47" s="541">
        <v>0</v>
      </c>
      <c r="AK47" s="398">
        <v>0</v>
      </c>
      <c r="AL47" s="396">
        <v>0</v>
      </c>
      <c r="AM47" s="397">
        <f>ROUND(IF(AL346=0, 0, AL47/AL346),5)</f>
        <v>0</v>
      </c>
      <c r="AN47" s="396">
        <v>0</v>
      </c>
      <c r="AO47" s="437">
        <v>0</v>
      </c>
      <c r="AP47" s="437">
        <v>0</v>
      </c>
      <c r="AQ47" s="438">
        <f>ROUND(IF(AP346=0, 0, AP47/AP346),5)</f>
        <v>0</v>
      </c>
      <c r="AR47" s="437">
        <v>0</v>
      </c>
      <c r="AS47" s="6">
        <f t="shared" si="2"/>
        <v>12</v>
      </c>
      <c r="AT47" s="6">
        <f t="shared" si="2"/>
        <v>298.51</v>
      </c>
      <c r="AU47" s="8">
        <f>ROUND(IF(AT346=0, 0, AT47/AT346),5)</f>
        <v>0</v>
      </c>
      <c r="AV47" s="6">
        <v>24.88</v>
      </c>
    </row>
    <row r="48" spans="1:48" x14ac:dyDescent="0.25">
      <c r="A48" s="2"/>
      <c r="B48" s="2"/>
      <c r="C48" s="2"/>
      <c r="D48" s="2" t="s">
        <v>47</v>
      </c>
      <c r="E48" s="478">
        <v>0</v>
      </c>
      <c r="F48" s="478">
        <v>0</v>
      </c>
      <c r="G48" s="479">
        <f>ROUND(IF(F346=0, 0, F48/F346),5)</f>
        <v>0</v>
      </c>
      <c r="H48" s="478">
        <v>0</v>
      </c>
      <c r="I48" s="497">
        <v>0</v>
      </c>
      <c r="J48" s="497">
        <v>0</v>
      </c>
      <c r="K48" s="498">
        <f>ROUND(IF(J346=0, 0, J48/J346),5)</f>
        <v>0</v>
      </c>
      <c r="L48" s="497">
        <v>0</v>
      </c>
      <c r="M48" s="516">
        <v>0</v>
      </c>
      <c r="N48" s="517">
        <v>0</v>
      </c>
      <c r="O48" s="518">
        <f>ROUND(IF(N346=0, 0, N48/N346),5)</f>
        <v>0</v>
      </c>
      <c r="P48" s="517">
        <v>0</v>
      </c>
      <c r="Q48" s="437">
        <v>0</v>
      </c>
      <c r="R48" s="437">
        <v>0</v>
      </c>
      <c r="S48" s="438">
        <f>ROUND(IF(R346=0, 0, R48/R346),5)</f>
        <v>0</v>
      </c>
      <c r="T48" s="437">
        <v>0</v>
      </c>
      <c r="U48" s="336">
        <v>100</v>
      </c>
      <c r="V48" s="337">
        <v>2947.8</v>
      </c>
      <c r="W48" s="338">
        <f>ROUND(IF(V346=0, 0, V48/V346),5)</f>
        <v>1.8000000000000001E-4</v>
      </c>
      <c r="X48" s="337">
        <v>29.48</v>
      </c>
      <c r="Y48" s="563">
        <v>0</v>
      </c>
      <c r="Z48" s="563">
        <v>0</v>
      </c>
      <c r="AA48" s="564">
        <f>ROUND(IF(Z346=0, 0, Z48/Z346),5)</f>
        <v>0</v>
      </c>
      <c r="AB48" s="563">
        <v>0</v>
      </c>
      <c r="AC48" s="499">
        <v>420</v>
      </c>
      <c r="AD48" s="497">
        <v>14353.79</v>
      </c>
      <c r="AE48" s="498">
        <f>ROUND(IF(AD346=0, 0, AD48/AD346),5)</f>
        <v>7.1000000000000002E-4</v>
      </c>
      <c r="AF48" s="497">
        <v>34.18</v>
      </c>
      <c r="AG48" s="541">
        <v>0</v>
      </c>
      <c r="AH48" s="541">
        <v>0</v>
      </c>
      <c r="AI48" s="542">
        <f>ROUND(IF(AH346=0, 0, AH48/AH346),5)</f>
        <v>0</v>
      </c>
      <c r="AJ48" s="541">
        <v>0</v>
      </c>
      <c r="AK48" s="398">
        <v>0</v>
      </c>
      <c r="AL48" s="396">
        <v>0</v>
      </c>
      <c r="AM48" s="397">
        <f>ROUND(IF(AL346=0, 0, AL48/AL346),5)</f>
        <v>0</v>
      </c>
      <c r="AN48" s="396">
        <v>0</v>
      </c>
      <c r="AO48" s="437">
        <v>0</v>
      </c>
      <c r="AP48" s="437">
        <v>0</v>
      </c>
      <c r="AQ48" s="438">
        <f>ROUND(IF(AP346=0, 0, AP48/AP346),5)</f>
        <v>0</v>
      </c>
      <c r="AR48" s="437">
        <v>0</v>
      </c>
      <c r="AS48" s="6">
        <f t="shared" si="2"/>
        <v>520</v>
      </c>
      <c r="AT48" s="6">
        <f t="shared" si="2"/>
        <v>17301.59</v>
      </c>
      <c r="AU48" s="8">
        <f>ROUND(IF(AT346=0, 0, AT48/AT346),5)</f>
        <v>1.1E-4</v>
      </c>
      <c r="AV48" s="6">
        <v>33.270000000000003</v>
      </c>
    </row>
    <row r="49" spans="1:48" x14ac:dyDescent="0.25">
      <c r="A49" s="2"/>
      <c r="B49" s="2"/>
      <c r="C49" s="2"/>
      <c r="D49" s="2" t="s">
        <v>48</v>
      </c>
      <c r="E49" s="480">
        <v>3240</v>
      </c>
      <c r="F49" s="478">
        <v>175060.17</v>
      </c>
      <c r="G49" s="479">
        <f>ROUND(IF(F346=0, 0, F49/F346),5)</f>
        <v>1.014E-2</v>
      </c>
      <c r="H49" s="478">
        <v>54.03</v>
      </c>
      <c r="I49" s="499">
        <v>3290</v>
      </c>
      <c r="J49" s="497">
        <v>177886.57</v>
      </c>
      <c r="K49" s="498">
        <f>ROUND(IF(J346=0, 0, J49/J346),5)</f>
        <v>1.7000000000000001E-2</v>
      </c>
      <c r="L49" s="497">
        <v>54.07</v>
      </c>
      <c r="M49" s="516">
        <v>3480</v>
      </c>
      <c r="N49" s="517">
        <v>190248.38</v>
      </c>
      <c r="O49" s="518">
        <f>ROUND(IF(N346=0, 0, N49/N346),5)</f>
        <v>9.3100000000000006E-3</v>
      </c>
      <c r="P49" s="517">
        <v>54.67</v>
      </c>
      <c r="Q49" s="439">
        <v>3260</v>
      </c>
      <c r="R49" s="437">
        <v>181351.11</v>
      </c>
      <c r="S49" s="438">
        <f>ROUND(IF(R346=0, 0, R49/R346),5)</f>
        <v>1.038E-2</v>
      </c>
      <c r="T49" s="437">
        <v>55.63</v>
      </c>
      <c r="U49" s="336">
        <v>4690</v>
      </c>
      <c r="V49" s="337">
        <v>256295.08</v>
      </c>
      <c r="W49" s="338">
        <f>ROUND(IF(V346=0, 0, V49/V346),5)</f>
        <v>1.5810000000000001E-2</v>
      </c>
      <c r="X49" s="337">
        <v>54.65</v>
      </c>
      <c r="Y49" s="565">
        <v>4010</v>
      </c>
      <c r="Z49" s="563">
        <v>219343.84</v>
      </c>
      <c r="AA49" s="564">
        <f>ROUND(IF(Z346=0, 0, Z49/Z346),5)</f>
        <v>1.172E-2</v>
      </c>
      <c r="AB49" s="563">
        <v>54.7</v>
      </c>
      <c r="AC49" s="499">
        <v>4000</v>
      </c>
      <c r="AD49" s="497">
        <v>219026.32</v>
      </c>
      <c r="AE49" s="498">
        <f>ROUND(IF(AD346=0, 0, AD49/AD346),5)</f>
        <v>1.086E-2</v>
      </c>
      <c r="AF49" s="497">
        <v>54.76</v>
      </c>
      <c r="AG49" s="543">
        <v>1180</v>
      </c>
      <c r="AH49" s="541">
        <v>64301.56</v>
      </c>
      <c r="AI49" s="542">
        <f>ROUND(IF(AH346=0, 0, AH49/AH346),5)</f>
        <v>3.5599999999999998E-3</v>
      </c>
      <c r="AJ49" s="541">
        <v>54.49</v>
      </c>
      <c r="AK49" s="398">
        <v>1260</v>
      </c>
      <c r="AL49" s="396">
        <v>68847.91</v>
      </c>
      <c r="AM49" s="397">
        <f>ROUND(IF(AL346=0, 0, AL49/AL346),5)</f>
        <v>4.8799999999999998E-3</v>
      </c>
      <c r="AN49" s="396">
        <v>54.64</v>
      </c>
      <c r="AO49" s="439">
        <v>800</v>
      </c>
      <c r="AP49" s="437">
        <v>43955.26</v>
      </c>
      <c r="AQ49" s="438">
        <f>ROUND(IF(AP346=0, 0, AP49/AP346),5)</f>
        <v>4.7200000000000002E-3</v>
      </c>
      <c r="AR49" s="437">
        <v>54.94</v>
      </c>
      <c r="AS49" s="291">
        <f t="shared" si="2"/>
        <v>29210</v>
      </c>
      <c r="AT49" s="6">
        <f t="shared" si="2"/>
        <v>1596316.2</v>
      </c>
      <c r="AU49" s="8">
        <f>ROUND(IF(AT346=0, 0, AT49/AT346),5)</f>
        <v>9.8399999999999998E-3</v>
      </c>
      <c r="AV49" s="6">
        <v>54.65</v>
      </c>
    </row>
    <row r="50" spans="1:48" x14ac:dyDescent="0.25">
      <c r="A50" s="2"/>
      <c r="B50" s="2"/>
      <c r="C50" s="2"/>
      <c r="D50" s="2" t="s">
        <v>49</v>
      </c>
      <c r="E50" s="480">
        <v>17100</v>
      </c>
      <c r="F50" s="478">
        <v>424442.4</v>
      </c>
      <c r="G50" s="479">
        <f>ROUND(IF(F346=0, 0, F50/F346),5)</f>
        <v>2.4590000000000001E-2</v>
      </c>
      <c r="H50" s="478">
        <v>24.82</v>
      </c>
      <c r="I50" s="499">
        <v>15720</v>
      </c>
      <c r="J50" s="497">
        <v>390543.21</v>
      </c>
      <c r="K50" s="498">
        <f>ROUND(IF(J346=0, 0, J50/J346),5)</f>
        <v>3.7330000000000002E-2</v>
      </c>
      <c r="L50" s="497">
        <v>24.84</v>
      </c>
      <c r="M50" s="516">
        <v>13980</v>
      </c>
      <c r="N50" s="517">
        <v>351173.56</v>
      </c>
      <c r="O50" s="518">
        <f>ROUND(IF(N346=0, 0, N50/N346),5)</f>
        <v>1.7180000000000001E-2</v>
      </c>
      <c r="P50" s="517">
        <v>25.12</v>
      </c>
      <c r="Q50" s="439">
        <v>12660</v>
      </c>
      <c r="R50" s="437">
        <v>335192.3</v>
      </c>
      <c r="S50" s="438">
        <f>ROUND(IF(R346=0, 0, R50/R346),5)</f>
        <v>1.9189999999999999E-2</v>
      </c>
      <c r="T50" s="437">
        <v>26.48</v>
      </c>
      <c r="U50" s="336">
        <v>12860</v>
      </c>
      <c r="V50" s="337">
        <v>322813.34000000003</v>
      </c>
      <c r="W50" s="338">
        <f>ROUND(IF(V346=0, 0, V50/V346),5)</f>
        <v>1.9910000000000001E-2</v>
      </c>
      <c r="X50" s="337">
        <v>25.1</v>
      </c>
      <c r="Y50" s="565">
        <v>11940</v>
      </c>
      <c r="Z50" s="563">
        <v>299997.40000000002</v>
      </c>
      <c r="AA50" s="564">
        <f>ROUND(IF(Z346=0, 0, Z50/Z346),5)</f>
        <v>1.6029999999999999E-2</v>
      </c>
      <c r="AB50" s="563">
        <v>25.13</v>
      </c>
      <c r="AC50" s="499">
        <v>13660</v>
      </c>
      <c r="AD50" s="497">
        <v>344039.44</v>
      </c>
      <c r="AE50" s="498">
        <f>ROUND(IF(AD346=0, 0, AD50/AD346),5)</f>
        <v>1.7069999999999998E-2</v>
      </c>
      <c r="AF50" s="497">
        <v>25.19</v>
      </c>
      <c r="AG50" s="543">
        <v>15495</v>
      </c>
      <c r="AH50" s="541">
        <v>388006.17</v>
      </c>
      <c r="AI50" s="542">
        <f>ROUND(IF(AH346=0, 0, AH50/AH346),5)</f>
        <v>2.1510000000000001E-2</v>
      </c>
      <c r="AJ50" s="541">
        <v>25.04</v>
      </c>
      <c r="AK50" s="398">
        <v>9770</v>
      </c>
      <c r="AL50" s="396">
        <v>244900.22</v>
      </c>
      <c r="AM50" s="397">
        <f>ROUND(IF(AL346=0, 0, AL50/AL346),5)</f>
        <v>1.736E-2</v>
      </c>
      <c r="AN50" s="396">
        <v>25.07</v>
      </c>
      <c r="AO50" s="439">
        <v>4475</v>
      </c>
      <c r="AP50" s="437">
        <v>112977.71</v>
      </c>
      <c r="AQ50" s="438">
        <f>ROUND(IF(AP346=0, 0, AP50/AP346),5)</f>
        <v>1.213E-2</v>
      </c>
      <c r="AR50" s="437">
        <v>25.25</v>
      </c>
      <c r="AS50" s="291">
        <f t="shared" si="2"/>
        <v>127660</v>
      </c>
      <c r="AT50" s="6">
        <f t="shared" si="2"/>
        <v>3214085.75</v>
      </c>
      <c r="AU50" s="8">
        <f>ROUND(IF(AT346=0, 0, AT50/AT346),5)</f>
        <v>1.9820000000000001E-2</v>
      </c>
      <c r="AV50" s="6">
        <v>25.18</v>
      </c>
    </row>
    <row r="51" spans="1:48" x14ac:dyDescent="0.25">
      <c r="A51" s="2"/>
      <c r="B51" s="2"/>
      <c r="C51" s="2"/>
      <c r="D51" s="2" t="s">
        <v>50</v>
      </c>
      <c r="E51" s="480">
        <v>125</v>
      </c>
      <c r="F51" s="478">
        <v>3102.72</v>
      </c>
      <c r="G51" s="479">
        <f>ROUND(IF(F346=0, 0, F51/F346),5)</f>
        <v>1.8000000000000001E-4</v>
      </c>
      <c r="H51" s="478">
        <v>24.82</v>
      </c>
      <c r="I51" s="499">
        <v>100</v>
      </c>
      <c r="J51" s="497">
        <v>2484.3000000000002</v>
      </c>
      <c r="K51" s="498">
        <f>ROUND(IF(J346=0, 0, J51/J346),5)</f>
        <v>2.4000000000000001E-4</v>
      </c>
      <c r="L51" s="497">
        <v>24.84</v>
      </c>
      <c r="M51" s="516">
        <v>100</v>
      </c>
      <c r="N51" s="517">
        <v>2513.84</v>
      </c>
      <c r="O51" s="518">
        <f>ROUND(IF(N346=0, 0, N51/N346),5)</f>
        <v>1.2E-4</v>
      </c>
      <c r="P51" s="517">
        <v>25.14</v>
      </c>
      <c r="Q51" s="439">
        <v>100</v>
      </c>
      <c r="R51" s="437">
        <v>5203.99</v>
      </c>
      <c r="S51" s="438">
        <f>ROUND(IF(R346=0, 0, R51/R346),5)</f>
        <v>2.9999999999999997E-4</v>
      </c>
      <c r="T51" s="437">
        <v>52.04</v>
      </c>
      <c r="U51" s="336">
        <v>50</v>
      </c>
      <c r="V51" s="337">
        <v>1257.1500000000001</v>
      </c>
      <c r="W51" s="338">
        <f>ROUND(IF(V346=0, 0, V51/V346),5)</f>
        <v>8.0000000000000007E-5</v>
      </c>
      <c r="X51" s="337">
        <v>25.14</v>
      </c>
      <c r="Y51" s="565">
        <v>100</v>
      </c>
      <c r="Z51" s="563">
        <v>2513.79</v>
      </c>
      <c r="AA51" s="564">
        <f>ROUND(IF(Z346=0, 0, Z51/Z346),5)</f>
        <v>1.2999999999999999E-4</v>
      </c>
      <c r="AB51" s="563">
        <v>25.14</v>
      </c>
      <c r="AC51" s="499">
        <v>185</v>
      </c>
      <c r="AD51" s="497">
        <v>4741.32</v>
      </c>
      <c r="AE51" s="498">
        <f>ROUND(IF(AD346=0, 0, AD51/AD346),5)</f>
        <v>2.4000000000000001E-4</v>
      </c>
      <c r="AF51" s="497">
        <v>25.63</v>
      </c>
      <c r="AG51" s="543">
        <v>74</v>
      </c>
      <c r="AH51" s="541">
        <v>1853.12</v>
      </c>
      <c r="AI51" s="542">
        <f>ROUND(IF(AH346=0, 0, AH51/AH346),5)</f>
        <v>1E-4</v>
      </c>
      <c r="AJ51" s="541">
        <v>25.04</v>
      </c>
      <c r="AK51" s="398">
        <v>50</v>
      </c>
      <c r="AL51" s="396">
        <v>1257.24</v>
      </c>
      <c r="AM51" s="397">
        <f>ROUND(IF(AL346=0, 0, AL51/AL346),5)</f>
        <v>9.0000000000000006E-5</v>
      </c>
      <c r="AN51" s="396">
        <v>25.14</v>
      </c>
      <c r="AO51" s="439">
        <v>50</v>
      </c>
      <c r="AP51" s="437">
        <v>1262.76</v>
      </c>
      <c r="AQ51" s="438">
        <f>ROUND(IF(AP346=0, 0, AP51/AP346),5)</f>
        <v>1.3999999999999999E-4</v>
      </c>
      <c r="AR51" s="437">
        <v>25.26</v>
      </c>
      <c r="AS51" s="291">
        <f t="shared" si="2"/>
        <v>934</v>
      </c>
      <c r="AT51" s="6">
        <f t="shared" si="2"/>
        <v>26190.23</v>
      </c>
      <c r="AU51" s="8">
        <f>ROUND(IF(AT346=0, 0, AT51/AT346),5)</f>
        <v>1.6000000000000001E-4</v>
      </c>
      <c r="AV51" s="6">
        <v>28.04</v>
      </c>
    </row>
    <row r="52" spans="1:48" x14ac:dyDescent="0.25">
      <c r="A52" s="2"/>
      <c r="B52" s="2"/>
      <c r="C52" s="2"/>
      <c r="D52" s="2" t="s">
        <v>51</v>
      </c>
      <c r="E52" s="480">
        <v>14900</v>
      </c>
      <c r="F52" s="478">
        <v>435050.8</v>
      </c>
      <c r="G52" s="479">
        <f>ROUND(IF(F346=0, 0, F52/F346),5)</f>
        <v>2.52E-2</v>
      </c>
      <c r="H52" s="478">
        <v>29.2</v>
      </c>
      <c r="I52" s="499">
        <v>9000</v>
      </c>
      <c r="J52" s="497">
        <v>263030</v>
      </c>
      <c r="K52" s="498">
        <f>ROUND(IF(J346=0, 0, J52/J346),5)</f>
        <v>2.5139999999999999E-2</v>
      </c>
      <c r="L52" s="497">
        <v>29.23</v>
      </c>
      <c r="M52" s="516">
        <v>13500</v>
      </c>
      <c r="N52" s="517">
        <v>398922</v>
      </c>
      <c r="O52" s="518">
        <f>ROUND(IF(N346=0, 0, N52/N346),5)</f>
        <v>1.951E-2</v>
      </c>
      <c r="P52" s="517">
        <v>29.55</v>
      </c>
      <c r="Q52" s="439">
        <v>13500</v>
      </c>
      <c r="R52" s="437">
        <v>413974.2</v>
      </c>
      <c r="S52" s="438">
        <f>ROUND(IF(R346=0, 0, R52/R346),5)</f>
        <v>2.3699999999999999E-2</v>
      </c>
      <c r="T52" s="437">
        <v>30.66</v>
      </c>
      <c r="U52" s="336">
        <v>13000</v>
      </c>
      <c r="V52" s="337">
        <v>383852</v>
      </c>
      <c r="W52" s="338">
        <f>ROUND(IF(V346=0, 0, V52/V346),5)</f>
        <v>2.368E-2</v>
      </c>
      <c r="X52" s="337">
        <v>29.53</v>
      </c>
      <c r="Y52" s="565">
        <v>13250</v>
      </c>
      <c r="Z52" s="563">
        <v>392122.5</v>
      </c>
      <c r="AA52" s="564">
        <f>ROUND(IF(Z346=0, 0, Z52/Z346),5)</f>
        <v>2.095E-2</v>
      </c>
      <c r="AB52" s="563">
        <v>29.59</v>
      </c>
      <c r="AC52" s="499">
        <v>14500</v>
      </c>
      <c r="AD52" s="497">
        <v>429705</v>
      </c>
      <c r="AE52" s="498">
        <f>ROUND(IF(AD346=0, 0, AD52/AD346),5)</f>
        <v>2.1309999999999999E-2</v>
      </c>
      <c r="AF52" s="497">
        <v>29.63</v>
      </c>
      <c r="AG52" s="543">
        <v>14250</v>
      </c>
      <c r="AH52" s="541">
        <v>419881</v>
      </c>
      <c r="AI52" s="542">
        <f>ROUND(IF(AH346=0, 0, AH52/AH346),5)</f>
        <v>2.3269999999999999E-2</v>
      </c>
      <c r="AJ52" s="541">
        <v>29.47</v>
      </c>
      <c r="AK52" s="398">
        <v>13750</v>
      </c>
      <c r="AL52" s="396">
        <v>405848.5</v>
      </c>
      <c r="AM52" s="397">
        <f>ROUND(IF(AL346=0, 0, AL52/AL346),5)</f>
        <v>2.877E-2</v>
      </c>
      <c r="AN52" s="396">
        <v>29.52</v>
      </c>
      <c r="AO52" s="439">
        <v>8000</v>
      </c>
      <c r="AP52" s="437">
        <v>237696</v>
      </c>
      <c r="AQ52" s="438">
        <f>ROUND(IF(AP346=0, 0, AP52/AP346),5)</f>
        <v>2.5520000000000001E-2</v>
      </c>
      <c r="AR52" s="437">
        <v>29.71</v>
      </c>
      <c r="AS52" s="291">
        <f t="shared" si="2"/>
        <v>127650</v>
      </c>
      <c r="AT52" s="6">
        <f t="shared" si="2"/>
        <v>3780082</v>
      </c>
      <c r="AU52" s="8">
        <f>ROUND(IF(AT346=0, 0, AT52/AT346),5)</f>
        <v>2.3310000000000001E-2</v>
      </c>
      <c r="AV52" s="6">
        <v>29.61</v>
      </c>
    </row>
    <row r="53" spans="1:48" x14ac:dyDescent="0.25">
      <c r="A53" s="2"/>
      <c r="B53" s="2"/>
      <c r="C53" s="2"/>
      <c r="D53" s="2" t="s">
        <v>52</v>
      </c>
      <c r="E53" s="478">
        <v>0</v>
      </c>
      <c r="F53" s="478">
        <v>0</v>
      </c>
      <c r="G53" s="479">
        <f>ROUND(IF(F346=0, 0, F53/F346),5)</f>
        <v>0</v>
      </c>
      <c r="H53" s="478">
        <v>0</v>
      </c>
      <c r="I53" s="497">
        <v>0</v>
      </c>
      <c r="J53" s="497">
        <v>0</v>
      </c>
      <c r="K53" s="498">
        <f>ROUND(IF(J346=0, 0, J53/J346),5)</f>
        <v>0</v>
      </c>
      <c r="L53" s="497">
        <v>0</v>
      </c>
      <c r="M53" s="516">
        <v>0</v>
      </c>
      <c r="N53" s="517">
        <v>0</v>
      </c>
      <c r="O53" s="518">
        <f>ROUND(IF(N346=0, 0, N53/N346),5)</f>
        <v>0</v>
      </c>
      <c r="P53" s="517">
        <v>0</v>
      </c>
      <c r="Q53" s="437">
        <v>0</v>
      </c>
      <c r="R53" s="437">
        <v>0</v>
      </c>
      <c r="S53" s="438">
        <f>ROUND(IF(R346=0, 0, R53/R346),5)</f>
        <v>0</v>
      </c>
      <c r="T53" s="437">
        <v>0</v>
      </c>
      <c r="U53" s="337">
        <v>0</v>
      </c>
      <c r="V53" s="337">
        <v>0</v>
      </c>
      <c r="W53" s="338">
        <f>ROUND(IF(V346=0, 0, V53/V346),5)</f>
        <v>0</v>
      </c>
      <c r="X53" s="337">
        <v>0</v>
      </c>
      <c r="Y53" s="565">
        <v>70</v>
      </c>
      <c r="Z53" s="563">
        <v>2083.34</v>
      </c>
      <c r="AA53" s="564">
        <f>ROUND(IF(Z346=0, 0, Z53/Z346),5)</f>
        <v>1.1E-4</v>
      </c>
      <c r="AB53" s="563">
        <v>29.76</v>
      </c>
      <c r="AC53" s="499">
        <v>120</v>
      </c>
      <c r="AD53" s="497">
        <v>3549.96</v>
      </c>
      <c r="AE53" s="498">
        <f>ROUND(IF(AD346=0, 0, AD53/AD346),5)</f>
        <v>1.8000000000000001E-4</v>
      </c>
      <c r="AF53" s="497">
        <v>29.58</v>
      </c>
      <c r="AG53" s="543">
        <v>55</v>
      </c>
      <c r="AH53" s="541">
        <v>1620.74</v>
      </c>
      <c r="AI53" s="542">
        <f>ROUND(IF(AH346=0, 0, AH53/AH346),5)</f>
        <v>9.0000000000000006E-5</v>
      </c>
      <c r="AJ53" s="541">
        <v>29.47</v>
      </c>
      <c r="AK53" s="398">
        <v>250</v>
      </c>
      <c r="AL53" s="396">
        <v>7382.7</v>
      </c>
      <c r="AM53" s="397">
        <f>ROUND(IF(AL346=0, 0, AL53/AL346),5)</f>
        <v>5.1999999999999995E-4</v>
      </c>
      <c r="AN53" s="396">
        <v>29.53</v>
      </c>
      <c r="AO53" s="439">
        <v>0</v>
      </c>
      <c r="AP53" s="437">
        <v>0</v>
      </c>
      <c r="AQ53" s="438">
        <f>ROUND(IF(AP346=0, 0, AP53/AP346),5)</f>
        <v>0</v>
      </c>
      <c r="AR53" s="437">
        <v>0</v>
      </c>
      <c r="AS53" s="6">
        <f t="shared" si="2"/>
        <v>495</v>
      </c>
      <c r="AT53" s="6">
        <f t="shared" si="2"/>
        <v>14636.74</v>
      </c>
      <c r="AU53" s="8">
        <f>ROUND(IF(AT346=0, 0, AT53/AT346),5)</f>
        <v>9.0000000000000006E-5</v>
      </c>
      <c r="AV53" s="6">
        <v>29.57</v>
      </c>
    </row>
    <row r="54" spans="1:48" x14ac:dyDescent="0.25">
      <c r="A54" s="2"/>
      <c r="B54" s="2"/>
      <c r="C54" s="2"/>
      <c r="D54" s="2" t="s">
        <v>53</v>
      </c>
      <c r="E54" s="478">
        <v>0</v>
      </c>
      <c r="F54" s="478">
        <v>0</v>
      </c>
      <c r="G54" s="479">
        <f>ROUND(IF(F346=0, 0, F54/F346),5)</f>
        <v>0</v>
      </c>
      <c r="H54" s="478">
        <v>0</v>
      </c>
      <c r="I54" s="499">
        <v>450</v>
      </c>
      <c r="J54" s="497">
        <v>9216.9</v>
      </c>
      <c r="K54" s="498">
        <f>ROUND(IF(J346=0, 0, J54/J346),5)</f>
        <v>8.8000000000000003E-4</v>
      </c>
      <c r="L54" s="497">
        <v>20.48</v>
      </c>
      <c r="M54" s="516">
        <v>0</v>
      </c>
      <c r="N54" s="517">
        <v>0</v>
      </c>
      <c r="O54" s="518">
        <f>ROUND(IF(N346=0, 0, N54/N346),5)</f>
        <v>0</v>
      </c>
      <c r="P54" s="517">
        <v>0</v>
      </c>
      <c r="Q54" s="437">
        <v>0</v>
      </c>
      <c r="R54" s="437">
        <v>0</v>
      </c>
      <c r="S54" s="438">
        <f>ROUND(IF(R346=0, 0, R54/R346),5)</f>
        <v>0</v>
      </c>
      <c r="T54" s="437">
        <v>0</v>
      </c>
      <c r="U54" s="337">
        <v>0</v>
      </c>
      <c r="V54" s="337">
        <v>0</v>
      </c>
      <c r="W54" s="338">
        <f>ROUND(IF(V346=0, 0, V54/V346),5)</f>
        <v>0</v>
      </c>
      <c r="X54" s="337">
        <v>0</v>
      </c>
      <c r="Y54" s="563">
        <v>0</v>
      </c>
      <c r="Z54" s="563">
        <v>0</v>
      </c>
      <c r="AA54" s="564">
        <f>ROUND(IF(Z346=0, 0, Z54/Z346),5)</f>
        <v>0</v>
      </c>
      <c r="AB54" s="563">
        <v>0</v>
      </c>
      <c r="AC54" s="499">
        <v>0</v>
      </c>
      <c r="AD54" s="497">
        <v>0</v>
      </c>
      <c r="AE54" s="498">
        <f>ROUND(IF(AD346=0, 0, AD54/AD346),5)</f>
        <v>0</v>
      </c>
      <c r="AF54" s="497">
        <v>0</v>
      </c>
      <c r="AG54" s="541">
        <v>0</v>
      </c>
      <c r="AH54" s="541">
        <v>0</v>
      </c>
      <c r="AI54" s="542">
        <f>ROUND(IF(AH346=0, 0, AH54/AH346),5)</f>
        <v>0</v>
      </c>
      <c r="AJ54" s="541">
        <v>0</v>
      </c>
      <c r="AK54" s="398">
        <v>0</v>
      </c>
      <c r="AL54" s="396">
        <v>0</v>
      </c>
      <c r="AM54" s="397">
        <f>ROUND(IF(AL346=0, 0, AL54/AL346),5)</f>
        <v>0</v>
      </c>
      <c r="AN54" s="396">
        <v>0</v>
      </c>
      <c r="AO54" s="437">
        <v>0</v>
      </c>
      <c r="AP54" s="437">
        <v>0</v>
      </c>
      <c r="AQ54" s="438">
        <f>ROUND(IF(AP346=0, 0, AP54/AP346),5)</f>
        <v>0</v>
      </c>
      <c r="AR54" s="437">
        <v>0</v>
      </c>
      <c r="AS54" s="6">
        <f t="shared" si="2"/>
        <v>450</v>
      </c>
      <c r="AT54" s="6">
        <f t="shared" si="2"/>
        <v>9216.9</v>
      </c>
      <c r="AU54" s="8">
        <f>ROUND(IF(AT346=0, 0, AT54/AT346),5)</f>
        <v>6.0000000000000002E-5</v>
      </c>
      <c r="AV54" s="6">
        <v>20.48</v>
      </c>
    </row>
    <row r="55" spans="1:48" x14ac:dyDescent="0.25">
      <c r="A55" s="2"/>
      <c r="B55" s="2"/>
      <c r="C55" s="2"/>
      <c r="D55" s="2" t="s">
        <v>504</v>
      </c>
      <c r="E55" s="478">
        <v>0</v>
      </c>
      <c r="F55" s="478">
        <v>0</v>
      </c>
      <c r="G55" s="479">
        <f>ROUND(IF(F346=0, 0, F55/F346),5)</f>
        <v>0</v>
      </c>
      <c r="H55" s="478">
        <v>0</v>
      </c>
      <c r="I55" s="497">
        <v>0</v>
      </c>
      <c r="J55" s="497">
        <v>0</v>
      </c>
      <c r="K55" s="498">
        <f>ROUND(IF(J346=0, 0, J55/J346),5)</f>
        <v>0</v>
      </c>
      <c r="L55" s="497">
        <v>0</v>
      </c>
      <c r="M55" s="516">
        <v>0</v>
      </c>
      <c r="N55" s="517">
        <v>0</v>
      </c>
      <c r="O55" s="518">
        <f>ROUND(IF(N346=0, 0, N55/N346),5)</f>
        <v>0</v>
      </c>
      <c r="P55" s="517">
        <v>0</v>
      </c>
      <c r="Q55" s="437">
        <v>0</v>
      </c>
      <c r="R55" s="437">
        <v>0</v>
      </c>
      <c r="S55" s="438">
        <f>ROUND(IF(R346=0, 0, R55/R346),5)</f>
        <v>0</v>
      </c>
      <c r="T55" s="437">
        <v>0</v>
      </c>
      <c r="U55" s="337">
        <v>0</v>
      </c>
      <c r="V55" s="337">
        <v>0</v>
      </c>
      <c r="W55" s="338">
        <f>ROUND(IF(V346=0, 0, V55/V346),5)</f>
        <v>0</v>
      </c>
      <c r="X55" s="337">
        <v>0</v>
      </c>
      <c r="Y55" s="563">
        <v>0</v>
      </c>
      <c r="Z55" s="563">
        <v>0</v>
      </c>
      <c r="AA55" s="564">
        <f>ROUND(IF(Z346=0, 0, Z55/Z346),5)</f>
        <v>0</v>
      </c>
      <c r="AB55" s="563">
        <v>0</v>
      </c>
      <c r="AC55" s="499">
        <v>210</v>
      </c>
      <c r="AD55" s="497">
        <v>14977.87</v>
      </c>
      <c r="AE55" s="498">
        <f>ROUND(IF(AD346=0, 0, AD55/AD346),5)</f>
        <v>7.3999999999999999E-4</v>
      </c>
      <c r="AF55" s="497">
        <v>71.319999999999993</v>
      </c>
      <c r="AG55" s="541">
        <v>0</v>
      </c>
      <c r="AH55" s="541">
        <v>0</v>
      </c>
      <c r="AI55" s="542">
        <f>ROUND(IF(AH346=0, 0, AH55/AH346),5)</f>
        <v>0</v>
      </c>
      <c r="AJ55" s="541">
        <v>0</v>
      </c>
      <c r="AK55" s="398">
        <v>0</v>
      </c>
      <c r="AL55" s="396">
        <v>0</v>
      </c>
      <c r="AM55" s="397">
        <f>ROUND(IF(AL346=0, 0, AL55/AL346),5)</f>
        <v>0</v>
      </c>
      <c r="AN55" s="396">
        <v>0</v>
      </c>
      <c r="AO55" s="439">
        <v>125</v>
      </c>
      <c r="AP55" s="437">
        <v>8898.5</v>
      </c>
      <c r="AQ55" s="438">
        <f>ROUND(IF(AP346=0, 0, AP55/AP346),5)</f>
        <v>9.6000000000000002E-4</v>
      </c>
      <c r="AR55" s="437">
        <v>71.19</v>
      </c>
      <c r="AS55" s="6">
        <f t="shared" si="2"/>
        <v>335</v>
      </c>
      <c r="AT55" s="6">
        <f t="shared" si="2"/>
        <v>23876.37</v>
      </c>
      <c r="AU55" s="8">
        <f>ROUND(IF(AT346=0, 0, AT55/AT346),5)</f>
        <v>1.4999999999999999E-4</v>
      </c>
      <c r="AV55" s="6">
        <v>71.27</v>
      </c>
    </row>
    <row r="56" spans="1:48" x14ac:dyDescent="0.25">
      <c r="A56" s="2"/>
      <c r="B56" s="2"/>
      <c r="C56" s="2"/>
      <c r="D56" s="2" t="s">
        <v>505</v>
      </c>
      <c r="E56" s="478">
        <v>0</v>
      </c>
      <c r="F56" s="478">
        <v>0</v>
      </c>
      <c r="G56" s="479">
        <f>ROUND(IF(F346=0, 0, F56/F346),5)</f>
        <v>0</v>
      </c>
      <c r="H56" s="478">
        <v>0</v>
      </c>
      <c r="I56" s="497">
        <v>0</v>
      </c>
      <c r="J56" s="497">
        <v>0</v>
      </c>
      <c r="K56" s="498">
        <f>ROUND(IF(J346=0, 0, J56/J346),5)</f>
        <v>0</v>
      </c>
      <c r="L56" s="497">
        <v>0</v>
      </c>
      <c r="M56" s="516">
        <v>0</v>
      </c>
      <c r="N56" s="517">
        <v>0</v>
      </c>
      <c r="O56" s="518">
        <f>ROUND(IF(N346=0, 0, N56/N346),5)</f>
        <v>0</v>
      </c>
      <c r="P56" s="517">
        <v>0</v>
      </c>
      <c r="Q56" s="437">
        <v>0</v>
      </c>
      <c r="R56" s="437">
        <v>0</v>
      </c>
      <c r="S56" s="438">
        <f>ROUND(IF(R346=0, 0, R56/R346),5)</f>
        <v>0</v>
      </c>
      <c r="T56" s="437">
        <v>0</v>
      </c>
      <c r="U56" s="337">
        <v>0</v>
      </c>
      <c r="V56" s="337">
        <v>0</v>
      </c>
      <c r="W56" s="338">
        <f>ROUND(IF(V346=0, 0, V56/V346),5)</f>
        <v>0</v>
      </c>
      <c r="X56" s="337">
        <v>0</v>
      </c>
      <c r="Y56" s="563">
        <v>0</v>
      </c>
      <c r="Z56" s="563">
        <v>0</v>
      </c>
      <c r="AA56" s="564">
        <f>ROUND(IF(Z346=0, 0, Z56/Z346),5)</f>
        <v>0</v>
      </c>
      <c r="AB56" s="563">
        <v>0</v>
      </c>
      <c r="AC56" s="499">
        <v>0</v>
      </c>
      <c r="AD56" s="497">
        <v>0</v>
      </c>
      <c r="AE56" s="498">
        <f>ROUND(IF(AD346=0, 0, AD56/AD346),5)</f>
        <v>0</v>
      </c>
      <c r="AF56" s="497">
        <v>0</v>
      </c>
      <c r="AG56" s="541">
        <v>0</v>
      </c>
      <c r="AH56" s="541">
        <v>0</v>
      </c>
      <c r="AI56" s="542">
        <f>ROUND(IF(AH346=0, 0, AH56/AH346),5)</f>
        <v>0</v>
      </c>
      <c r="AJ56" s="541">
        <v>0</v>
      </c>
      <c r="AK56" s="398">
        <v>0</v>
      </c>
      <c r="AL56" s="396">
        <v>0</v>
      </c>
      <c r="AM56" s="397">
        <f>ROUND(IF(AL346=0, 0, AL56/AL346),5)</f>
        <v>0</v>
      </c>
      <c r="AN56" s="396">
        <v>0</v>
      </c>
      <c r="AO56" s="439">
        <v>175</v>
      </c>
      <c r="AP56" s="437">
        <v>5709.94</v>
      </c>
      <c r="AQ56" s="438">
        <f>ROUND(IF(AP346=0, 0, AP56/AP346),5)</f>
        <v>6.0999999999999997E-4</v>
      </c>
      <c r="AR56" s="437">
        <v>32.630000000000003</v>
      </c>
      <c r="AS56" s="6">
        <f t="shared" si="2"/>
        <v>175</v>
      </c>
      <c r="AT56" s="6">
        <f t="shared" si="2"/>
        <v>5709.94</v>
      </c>
      <c r="AU56" s="8">
        <f>ROUND(IF(AT346=0, 0, AT56/AT346),5)</f>
        <v>4.0000000000000003E-5</v>
      </c>
      <c r="AV56" s="6">
        <v>32.630000000000003</v>
      </c>
    </row>
    <row r="57" spans="1:48" x14ac:dyDescent="0.25">
      <c r="A57" s="2"/>
      <c r="B57" s="2"/>
      <c r="C57" s="2"/>
      <c r="D57" s="2" t="s">
        <v>54</v>
      </c>
      <c r="E57" s="478">
        <v>0</v>
      </c>
      <c r="F57" s="478">
        <v>0</v>
      </c>
      <c r="G57" s="479">
        <f>ROUND(IF(F346=0, 0, F57/F346),5)</f>
        <v>0</v>
      </c>
      <c r="H57" s="478">
        <v>0</v>
      </c>
      <c r="I57" s="499">
        <v>150</v>
      </c>
      <c r="J57" s="497">
        <v>3951.45</v>
      </c>
      <c r="K57" s="498">
        <f>ROUND(IF(J346=0, 0, J57/J346),5)</f>
        <v>3.8000000000000002E-4</v>
      </c>
      <c r="L57" s="497">
        <v>26.34</v>
      </c>
      <c r="M57" s="516">
        <v>0</v>
      </c>
      <c r="N57" s="517">
        <v>0</v>
      </c>
      <c r="O57" s="518">
        <f>ROUND(IF(N346=0, 0, N57/N346),5)</f>
        <v>0</v>
      </c>
      <c r="P57" s="517">
        <v>0</v>
      </c>
      <c r="Q57" s="437">
        <v>0</v>
      </c>
      <c r="R57" s="437">
        <v>0</v>
      </c>
      <c r="S57" s="438">
        <f>ROUND(IF(R346=0, 0, R57/R346),5)</f>
        <v>0</v>
      </c>
      <c r="T57" s="437">
        <v>0</v>
      </c>
      <c r="U57" s="337">
        <v>0</v>
      </c>
      <c r="V57" s="337">
        <v>0</v>
      </c>
      <c r="W57" s="338">
        <f>ROUND(IF(V346=0, 0, V57/V346),5)</f>
        <v>0</v>
      </c>
      <c r="X57" s="337">
        <v>0</v>
      </c>
      <c r="Y57" s="563">
        <v>0</v>
      </c>
      <c r="Z57" s="563">
        <v>0</v>
      </c>
      <c r="AA57" s="564">
        <f>ROUND(IF(Z346=0, 0, Z57/Z346),5)</f>
        <v>0</v>
      </c>
      <c r="AB57" s="563">
        <v>0</v>
      </c>
      <c r="AC57" s="499">
        <v>0</v>
      </c>
      <c r="AD57" s="497">
        <v>0</v>
      </c>
      <c r="AE57" s="498">
        <f>ROUND(IF(AD346=0, 0, AD57/AD346),5)</f>
        <v>0</v>
      </c>
      <c r="AF57" s="497">
        <v>0</v>
      </c>
      <c r="AG57" s="543">
        <v>501</v>
      </c>
      <c r="AH57" s="541">
        <v>13271.79</v>
      </c>
      <c r="AI57" s="542">
        <f>ROUND(IF(AH346=0, 0, AH57/AH346),5)</f>
        <v>7.3999999999999999E-4</v>
      </c>
      <c r="AJ57" s="541">
        <v>26.49</v>
      </c>
      <c r="AK57" s="398">
        <v>0</v>
      </c>
      <c r="AL57" s="396">
        <v>0</v>
      </c>
      <c r="AM57" s="397">
        <f>ROUND(IF(AL346=0, 0, AL57/AL346),5)</f>
        <v>0</v>
      </c>
      <c r="AN57" s="396">
        <v>0</v>
      </c>
      <c r="AO57" s="437">
        <v>0</v>
      </c>
      <c r="AP57" s="437">
        <v>0</v>
      </c>
      <c r="AQ57" s="438">
        <f>ROUND(IF(AP346=0, 0, AP57/AP346),5)</f>
        <v>0</v>
      </c>
      <c r="AR57" s="437">
        <v>0</v>
      </c>
      <c r="AS57" s="6">
        <f t="shared" si="2"/>
        <v>651</v>
      </c>
      <c r="AT57" s="6">
        <f t="shared" si="2"/>
        <v>17223.240000000002</v>
      </c>
      <c r="AU57" s="8">
        <f>ROUND(IF(AT346=0, 0, AT57/AT346),5)</f>
        <v>1.1E-4</v>
      </c>
      <c r="AV57" s="6">
        <v>26.46</v>
      </c>
    </row>
    <row r="58" spans="1:48" x14ac:dyDescent="0.25">
      <c r="A58" s="2"/>
      <c r="B58" s="2"/>
      <c r="C58" s="2"/>
      <c r="D58" s="2" t="s">
        <v>55</v>
      </c>
      <c r="E58" s="478">
        <v>0</v>
      </c>
      <c r="F58" s="478">
        <v>0</v>
      </c>
      <c r="G58" s="479">
        <f>ROUND(IF(F346=0, 0, F58/F346),5)</f>
        <v>0</v>
      </c>
      <c r="H58" s="478">
        <v>0</v>
      </c>
      <c r="I58" s="497">
        <v>0</v>
      </c>
      <c r="J58" s="497">
        <v>0</v>
      </c>
      <c r="K58" s="498">
        <f>ROUND(IF(J346=0, 0, J58/J346),5)</f>
        <v>0</v>
      </c>
      <c r="L58" s="497">
        <v>0</v>
      </c>
      <c r="M58" s="516">
        <v>0</v>
      </c>
      <c r="N58" s="517">
        <v>0</v>
      </c>
      <c r="O58" s="518">
        <f>ROUND(IF(N346=0, 0, N58/N346),5)</f>
        <v>0</v>
      </c>
      <c r="P58" s="517">
        <v>0</v>
      </c>
      <c r="Q58" s="437">
        <v>0</v>
      </c>
      <c r="R58" s="437">
        <v>0</v>
      </c>
      <c r="S58" s="438">
        <f>ROUND(IF(R346=0, 0, R58/R346),5)</f>
        <v>0</v>
      </c>
      <c r="T58" s="437">
        <v>0</v>
      </c>
      <c r="U58" s="337">
        <v>0</v>
      </c>
      <c r="V58" s="337">
        <v>0</v>
      </c>
      <c r="W58" s="338">
        <f>ROUND(IF(V346=0, 0, V58/V346),5)</f>
        <v>0</v>
      </c>
      <c r="X58" s="337">
        <v>0</v>
      </c>
      <c r="Y58" s="565">
        <v>8</v>
      </c>
      <c r="Z58" s="563">
        <v>1153.33</v>
      </c>
      <c r="AA58" s="564">
        <f>ROUND(IF(Z346=0, 0, Z58/Z346),5)</f>
        <v>6.0000000000000002E-5</v>
      </c>
      <c r="AB58" s="563">
        <v>144.16999999999999</v>
      </c>
      <c r="AC58" s="499">
        <v>0</v>
      </c>
      <c r="AD58" s="497">
        <v>0</v>
      </c>
      <c r="AE58" s="498">
        <f>ROUND(IF(AD346=0, 0, AD58/AD346),5)</f>
        <v>0</v>
      </c>
      <c r="AF58" s="497">
        <v>0</v>
      </c>
      <c r="AG58" s="541">
        <v>0</v>
      </c>
      <c r="AH58" s="541">
        <v>0</v>
      </c>
      <c r="AI58" s="542">
        <f>ROUND(IF(AH346=0, 0, AH58/AH346),5)</f>
        <v>0</v>
      </c>
      <c r="AJ58" s="541">
        <v>0</v>
      </c>
      <c r="AK58" s="398">
        <v>0</v>
      </c>
      <c r="AL58" s="396">
        <v>0</v>
      </c>
      <c r="AM58" s="397">
        <f>ROUND(IF(AL346=0, 0, AL58/AL346),5)</f>
        <v>0</v>
      </c>
      <c r="AN58" s="396">
        <v>0</v>
      </c>
      <c r="AO58" s="437">
        <v>0</v>
      </c>
      <c r="AP58" s="437">
        <v>0</v>
      </c>
      <c r="AQ58" s="438">
        <f>ROUND(IF(AP346=0, 0, AP58/AP346),5)</f>
        <v>0</v>
      </c>
      <c r="AR58" s="437">
        <v>0</v>
      </c>
      <c r="AS58" s="6">
        <f t="shared" si="2"/>
        <v>8</v>
      </c>
      <c r="AT58" s="6">
        <f t="shared" si="2"/>
        <v>1153.33</v>
      </c>
      <c r="AU58" s="8">
        <f>ROUND(IF(AT346=0, 0, AT58/AT346),5)</f>
        <v>1.0000000000000001E-5</v>
      </c>
      <c r="AV58" s="6">
        <v>144.16999999999999</v>
      </c>
    </row>
    <row r="59" spans="1:48" x14ac:dyDescent="0.25">
      <c r="A59" s="2"/>
      <c r="B59" s="2"/>
      <c r="C59" s="2"/>
      <c r="D59" s="2" t="s">
        <v>56</v>
      </c>
      <c r="E59" s="480">
        <v>232</v>
      </c>
      <c r="F59" s="478">
        <v>29470.51</v>
      </c>
      <c r="G59" s="479">
        <f>ROUND(IF(F346=0, 0, F59/F346),5)</f>
        <v>1.7099999999999999E-3</v>
      </c>
      <c r="H59" s="478">
        <v>127.03</v>
      </c>
      <c r="I59" s="499">
        <v>92</v>
      </c>
      <c r="J59" s="497">
        <v>11701.8</v>
      </c>
      <c r="K59" s="498">
        <f>ROUND(IF(J346=0, 0, J59/J346),5)</f>
        <v>1.1199999999999999E-3</v>
      </c>
      <c r="L59" s="497">
        <v>127.19</v>
      </c>
      <c r="M59" s="516">
        <v>248</v>
      </c>
      <c r="N59" s="517">
        <v>31858.22</v>
      </c>
      <c r="O59" s="518">
        <f>ROUND(IF(N346=0, 0, N59/N346),5)</f>
        <v>1.56E-3</v>
      </c>
      <c r="P59" s="517">
        <v>128.46</v>
      </c>
      <c r="Q59" s="439">
        <v>200</v>
      </c>
      <c r="R59" s="437">
        <v>25843.33</v>
      </c>
      <c r="S59" s="438">
        <f>ROUND(IF(R346=0, 0, R59/R346),5)</f>
        <v>1.48E-3</v>
      </c>
      <c r="T59" s="437">
        <v>129.22</v>
      </c>
      <c r="U59" s="336">
        <v>175</v>
      </c>
      <c r="V59" s="337">
        <v>22475.83</v>
      </c>
      <c r="W59" s="338">
        <f>ROUND(IF(V346=0, 0, V59/V346),5)</f>
        <v>1.39E-3</v>
      </c>
      <c r="X59" s="337">
        <v>128.43</v>
      </c>
      <c r="Y59" s="565">
        <v>100</v>
      </c>
      <c r="Z59" s="563">
        <v>12830.33</v>
      </c>
      <c r="AA59" s="564">
        <f>ROUND(IF(Z346=0, 0, Z59/Z346),5)</f>
        <v>6.8999999999999997E-4</v>
      </c>
      <c r="AB59" s="563">
        <v>128.30000000000001</v>
      </c>
      <c r="AC59" s="499">
        <v>253</v>
      </c>
      <c r="AD59" s="497">
        <v>32578.35</v>
      </c>
      <c r="AE59" s="498">
        <f>ROUND(IF(AD346=0, 0, AD59/AD346),5)</f>
        <v>1.6199999999999999E-3</v>
      </c>
      <c r="AF59" s="497">
        <v>128.77000000000001</v>
      </c>
      <c r="AG59" s="543">
        <v>150</v>
      </c>
      <c r="AH59" s="541">
        <v>19218.740000000002</v>
      </c>
      <c r="AI59" s="542">
        <f>ROUND(IF(AH346=0, 0, AH59/AH346),5)</f>
        <v>1.07E-3</v>
      </c>
      <c r="AJ59" s="541">
        <v>128.12</v>
      </c>
      <c r="AK59" s="398">
        <v>200</v>
      </c>
      <c r="AL59" s="396">
        <v>25670.240000000002</v>
      </c>
      <c r="AM59" s="397">
        <f>ROUND(IF(AL346=0, 0, AL59/AL346),5)</f>
        <v>1.82E-3</v>
      </c>
      <c r="AN59" s="396">
        <v>128.35</v>
      </c>
      <c r="AO59" s="439">
        <v>89</v>
      </c>
      <c r="AP59" s="437">
        <v>11505.4</v>
      </c>
      <c r="AQ59" s="438">
        <f>ROUND(IF(AP346=0, 0, AP59/AP346),5)</f>
        <v>1.24E-3</v>
      </c>
      <c r="AR59" s="437">
        <v>129.27000000000001</v>
      </c>
      <c r="AS59" s="291">
        <f t="shared" si="2"/>
        <v>1739</v>
      </c>
      <c r="AT59" s="6">
        <f t="shared" si="2"/>
        <v>223152.75</v>
      </c>
      <c r="AU59" s="8">
        <f>ROUND(IF(AT346=0, 0, AT59/AT346),5)</f>
        <v>1.3799999999999999E-3</v>
      </c>
      <c r="AV59" s="6">
        <v>128.32</v>
      </c>
    </row>
    <row r="60" spans="1:48" x14ac:dyDescent="0.25">
      <c r="A60" s="2"/>
      <c r="B60" s="2"/>
      <c r="C60" s="2"/>
      <c r="D60" s="2" t="s">
        <v>506</v>
      </c>
      <c r="E60" s="478">
        <v>0</v>
      </c>
      <c r="F60" s="478">
        <v>0</v>
      </c>
      <c r="G60" s="479">
        <f>ROUND(IF(F346=0, 0, F60/F346),5)</f>
        <v>0</v>
      </c>
      <c r="H60" s="478">
        <v>0</v>
      </c>
      <c r="I60" s="497">
        <v>0</v>
      </c>
      <c r="J60" s="497">
        <v>0</v>
      </c>
      <c r="K60" s="498">
        <f>ROUND(IF(J346=0, 0, J60/J346),5)</f>
        <v>0</v>
      </c>
      <c r="L60" s="497">
        <v>0</v>
      </c>
      <c r="M60" s="516">
        <v>0</v>
      </c>
      <c r="N60" s="517">
        <v>0</v>
      </c>
      <c r="O60" s="518">
        <f>ROUND(IF(N346=0, 0, N60/N346),5)</f>
        <v>0</v>
      </c>
      <c r="P60" s="517">
        <v>0</v>
      </c>
      <c r="Q60" s="437">
        <v>0</v>
      </c>
      <c r="R60" s="437">
        <v>0</v>
      </c>
      <c r="S60" s="438">
        <f>ROUND(IF(R346=0, 0, R60/R346),5)</f>
        <v>0</v>
      </c>
      <c r="T60" s="437">
        <v>0</v>
      </c>
      <c r="U60" s="337">
        <v>0</v>
      </c>
      <c r="V60" s="337">
        <v>0</v>
      </c>
      <c r="W60" s="338">
        <f>ROUND(IF(V346=0, 0, V60/V346),5)</f>
        <v>0</v>
      </c>
      <c r="X60" s="337">
        <v>0</v>
      </c>
      <c r="Y60" s="563">
        <v>0</v>
      </c>
      <c r="Z60" s="563">
        <v>0</v>
      </c>
      <c r="AA60" s="564">
        <f>ROUND(IF(Z346=0, 0, Z60/Z346),5)</f>
        <v>0</v>
      </c>
      <c r="AB60" s="563">
        <v>0</v>
      </c>
      <c r="AC60" s="499">
        <v>0</v>
      </c>
      <c r="AD60" s="497">
        <v>0</v>
      </c>
      <c r="AE60" s="498">
        <f>ROUND(IF(AD346=0, 0, AD60/AD346),5)</f>
        <v>0</v>
      </c>
      <c r="AF60" s="497">
        <v>0</v>
      </c>
      <c r="AG60" s="543">
        <v>516</v>
      </c>
      <c r="AH60" s="541">
        <v>13669.15</v>
      </c>
      <c r="AI60" s="542">
        <f>ROUND(IF(AH346=0, 0, AH60/AH346),5)</f>
        <v>7.6000000000000004E-4</v>
      </c>
      <c r="AJ60" s="541">
        <v>26.49</v>
      </c>
      <c r="AK60" s="398">
        <v>0</v>
      </c>
      <c r="AL60" s="396">
        <v>0</v>
      </c>
      <c r="AM60" s="397">
        <f>ROUND(IF(AL346=0, 0, AL60/AL346),5)</f>
        <v>0</v>
      </c>
      <c r="AN60" s="396">
        <v>0</v>
      </c>
      <c r="AO60" s="437">
        <v>0</v>
      </c>
      <c r="AP60" s="437">
        <v>0</v>
      </c>
      <c r="AQ60" s="438">
        <f>ROUND(IF(AP346=0, 0, AP60/AP346),5)</f>
        <v>0</v>
      </c>
      <c r="AR60" s="437">
        <v>0</v>
      </c>
      <c r="AS60" s="6">
        <f t="shared" si="2"/>
        <v>516</v>
      </c>
      <c r="AT60" s="6">
        <f t="shared" si="2"/>
        <v>13669.15</v>
      </c>
      <c r="AU60" s="8">
        <f>ROUND(IF(AT346=0, 0, AT60/AT346),5)</f>
        <v>8.0000000000000007E-5</v>
      </c>
      <c r="AV60" s="6">
        <v>26.49</v>
      </c>
    </row>
    <row r="61" spans="1:48" x14ac:dyDescent="0.25">
      <c r="A61" s="2"/>
      <c r="B61" s="2"/>
      <c r="C61" s="2"/>
      <c r="D61" s="2" t="s">
        <v>507</v>
      </c>
      <c r="E61" s="478">
        <v>0</v>
      </c>
      <c r="F61" s="478">
        <v>0</v>
      </c>
      <c r="G61" s="479">
        <f>ROUND(IF(F346=0, 0, F61/F346),5)</f>
        <v>0</v>
      </c>
      <c r="H61" s="478">
        <v>0</v>
      </c>
      <c r="I61" s="497">
        <v>0</v>
      </c>
      <c r="J61" s="497">
        <v>0</v>
      </c>
      <c r="K61" s="498">
        <f>ROUND(IF(J346=0, 0, J61/J346),5)</f>
        <v>0</v>
      </c>
      <c r="L61" s="497">
        <v>0</v>
      </c>
      <c r="M61" s="516">
        <v>0</v>
      </c>
      <c r="N61" s="517">
        <v>0</v>
      </c>
      <c r="O61" s="518">
        <f>ROUND(IF(N346=0, 0, N61/N346),5)</f>
        <v>0</v>
      </c>
      <c r="P61" s="517">
        <v>0</v>
      </c>
      <c r="Q61" s="437">
        <v>0</v>
      </c>
      <c r="R61" s="437">
        <v>0</v>
      </c>
      <c r="S61" s="438">
        <f>ROUND(IF(R346=0, 0, R61/R346),5)</f>
        <v>0</v>
      </c>
      <c r="T61" s="437">
        <v>0</v>
      </c>
      <c r="U61" s="337">
        <v>0</v>
      </c>
      <c r="V61" s="337">
        <v>0</v>
      </c>
      <c r="W61" s="338">
        <f>ROUND(IF(V346=0, 0, V61/V346),5)</f>
        <v>0</v>
      </c>
      <c r="X61" s="337">
        <v>0</v>
      </c>
      <c r="Y61" s="563">
        <v>0</v>
      </c>
      <c r="Z61" s="563">
        <v>0</v>
      </c>
      <c r="AA61" s="564">
        <f>ROUND(IF(Z346=0, 0, Z61/Z346),5)</f>
        <v>0</v>
      </c>
      <c r="AB61" s="563">
        <v>0</v>
      </c>
      <c r="AC61" s="499">
        <v>0</v>
      </c>
      <c r="AD61" s="497">
        <v>0</v>
      </c>
      <c r="AE61" s="498">
        <f>ROUND(IF(AD346=0, 0, AD61/AD346),5)</f>
        <v>0</v>
      </c>
      <c r="AF61" s="497">
        <v>0</v>
      </c>
      <c r="AG61" s="543">
        <v>60</v>
      </c>
      <c r="AH61" s="541">
        <v>2122.56</v>
      </c>
      <c r="AI61" s="542">
        <f>ROUND(IF(AH346=0, 0, AH61/AH346),5)</f>
        <v>1.2E-4</v>
      </c>
      <c r="AJ61" s="541">
        <v>35.380000000000003</v>
      </c>
      <c r="AK61" s="398">
        <v>0</v>
      </c>
      <c r="AL61" s="396">
        <v>0</v>
      </c>
      <c r="AM61" s="397">
        <f>ROUND(IF(AL346=0, 0, AL61/AL346),5)</f>
        <v>0</v>
      </c>
      <c r="AN61" s="396">
        <v>0</v>
      </c>
      <c r="AO61" s="439">
        <v>125</v>
      </c>
      <c r="AP61" s="437">
        <v>24100.38</v>
      </c>
      <c r="AQ61" s="438">
        <f>ROUND(IF(AP346=0, 0, AP61/AP346),5)</f>
        <v>2.5899999999999999E-3</v>
      </c>
      <c r="AR61" s="437">
        <v>192.8</v>
      </c>
      <c r="AS61" s="6">
        <f t="shared" si="2"/>
        <v>185</v>
      </c>
      <c r="AT61" s="6">
        <f t="shared" si="2"/>
        <v>26222.94</v>
      </c>
      <c r="AU61" s="8">
        <f>ROUND(IF(AT346=0, 0, AT61/AT346),5)</f>
        <v>1.6000000000000001E-4</v>
      </c>
      <c r="AV61" s="6">
        <v>141.75</v>
      </c>
    </row>
    <row r="62" spans="1:48" x14ac:dyDescent="0.25">
      <c r="A62" s="2"/>
      <c r="B62" s="2"/>
      <c r="C62" s="2"/>
      <c r="D62" s="2" t="s">
        <v>57</v>
      </c>
      <c r="E62" s="478">
        <v>0</v>
      </c>
      <c r="F62" s="478">
        <v>0</v>
      </c>
      <c r="G62" s="479">
        <f>ROUND(IF(F346=0, 0, F62/F346),5)</f>
        <v>0</v>
      </c>
      <c r="H62" s="478">
        <v>0</v>
      </c>
      <c r="I62" s="497">
        <v>0</v>
      </c>
      <c r="J62" s="497">
        <v>0</v>
      </c>
      <c r="K62" s="498">
        <f>ROUND(IF(J346=0, 0, J62/J346),5)</f>
        <v>0</v>
      </c>
      <c r="L62" s="497">
        <v>0</v>
      </c>
      <c r="M62" s="516">
        <v>100</v>
      </c>
      <c r="N62" s="517">
        <v>3335.58</v>
      </c>
      <c r="O62" s="518">
        <f>ROUND(IF(N346=0, 0, N62/N346),5)</f>
        <v>1.6000000000000001E-4</v>
      </c>
      <c r="P62" s="517">
        <v>33.36</v>
      </c>
      <c r="Q62" s="437">
        <v>0</v>
      </c>
      <c r="R62" s="437">
        <v>0</v>
      </c>
      <c r="S62" s="438">
        <f>ROUND(IF(R346=0, 0, R62/R346),5)</f>
        <v>0</v>
      </c>
      <c r="T62" s="437">
        <v>0</v>
      </c>
      <c r="U62" s="337">
        <v>0</v>
      </c>
      <c r="V62" s="337">
        <v>0</v>
      </c>
      <c r="W62" s="338">
        <f>ROUND(IF(V346=0, 0, V62/V346),5)</f>
        <v>0</v>
      </c>
      <c r="X62" s="337">
        <v>0</v>
      </c>
      <c r="Y62" s="563">
        <v>0</v>
      </c>
      <c r="Z62" s="563">
        <v>0</v>
      </c>
      <c r="AA62" s="564">
        <f>ROUND(IF(Z346=0, 0, Z62/Z346),5)</f>
        <v>0</v>
      </c>
      <c r="AB62" s="563">
        <v>0</v>
      </c>
      <c r="AC62" s="499">
        <v>0</v>
      </c>
      <c r="AD62" s="497">
        <v>0</v>
      </c>
      <c r="AE62" s="498">
        <f>ROUND(IF(AD346=0, 0, AD62/AD346),5)</f>
        <v>0</v>
      </c>
      <c r="AF62" s="497">
        <v>0</v>
      </c>
      <c r="AG62" s="541">
        <v>0</v>
      </c>
      <c r="AH62" s="541">
        <v>0</v>
      </c>
      <c r="AI62" s="542">
        <f>ROUND(IF(AH346=0, 0, AH62/AH346),5)</f>
        <v>0</v>
      </c>
      <c r="AJ62" s="541">
        <v>0</v>
      </c>
      <c r="AK62" s="398">
        <v>0</v>
      </c>
      <c r="AL62" s="396">
        <v>0</v>
      </c>
      <c r="AM62" s="397">
        <f>ROUND(IF(AL346=0, 0, AL62/AL346),5)</f>
        <v>0</v>
      </c>
      <c r="AN62" s="396">
        <v>0</v>
      </c>
      <c r="AO62" s="437">
        <v>0</v>
      </c>
      <c r="AP62" s="437">
        <v>0</v>
      </c>
      <c r="AQ62" s="438">
        <f>ROUND(IF(AP346=0, 0, AP62/AP346),5)</f>
        <v>0</v>
      </c>
      <c r="AR62" s="437">
        <v>0</v>
      </c>
      <c r="AS62" s="6">
        <f t="shared" si="2"/>
        <v>100</v>
      </c>
      <c r="AT62" s="6">
        <f t="shared" si="2"/>
        <v>3335.58</v>
      </c>
      <c r="AU62" s="8">
        <f>ROUND(IF(AT346=0, 0, AT62/AT346),5)</f>
        <v>2.0000000000000002E-5</v>
      </c>
      <c r="AV62" s="6">
        <v>33.36</v>
      </c>
    </row>
    <row r="63" spans="1:48" x14ac:dyDescent="0.25">
      <c r="A63" s="2"/>
      <c r="B63" s="2"/>
      <c r="C63" s="2"/>
      <c r="D63" s="2" t="s">
        <v>508</v>
      </c>
      <c r="E63" s="478">
        <v>0</v>
      </c>
      <c r="F63" s="478">
        <v>0</v>
      </c>
      <c r="G63" s="479">
        <f>ROUND(IF(F346=0, 0, F63/F346),5)</f>
        <v>0</v>
      </c>
      <c r="H63" s="478">
        <v>0</v>
      </c>
      <c r="I63" s="497">
        <v>0</v>
      </c>
      <c r="J63" s="497">
        <v>0</v>
      </c>
      <c r="K63" s="498">
        <f>ROUND(IF(J346=0, 0, J63/J346),5)</f>
        <v>0</v>
      </c>
      <c r="L63" s="497">
        <v>0</v>
      </c>
      <c r="M63" s="516">
        <v>0</v>
      </c>
      <c r="N63" s="517">
        <v>0</v>
      </c>
      <c r="O63" s="518">
        <f>ROUND(IF(N346=0, 0, N63/N346),5)</f>
        <v>0</v>
      </c>
      <c r="P63" s="517">
        <v>0</v>
      </c>
      <c r="Q63" s="437">
        <v>0</v>
      </c>
      <c r="R63" s="437">
        <v>0</v>
      </c>
      <c r="S63" s="438">
        <f>ROUND(IF(R346=0, 0, R63/R346),5)</f>
        <v>0</v>
      </c>
      <c r="T63" s="437">
        <v>0</v>
      </c>
      <c r="U63" s="337">
        <v>0</v>
      </c>
      <c r="V63" s="337">
        <v>0</v>
      </c>
      <c r="W63" s="338">
        <f>ROUND(IF(V346=0, 0, V63/V346),5)</f>
        <v>0</v>
      </c>
      <c r="X63" s="337">
        <v>0</v>
      </c>
      <c r="Y63" s="563">
        <v>0</v>
      </c>
      <c r="Z63" s="563">
        <v>0</v>
      </c>
      <c r="AA63" s="564">
        <f>ROUND(IF(Z346=0, 0, Z63/Z346),5)</f>
        <v>0</v>
      </c>
      <c r="AB63" s="563">
        <v>0</v>
      </c>
      <c r="AC63" s="499">
        <v>31</v>
      </c>
      <c r="AD63" s="497">
        <v>15565.47</v>
      </c>
      <c r="AE63" s="498">
        <f>ROUND(IF(AD346=0, 0, AD63/AD346),5)</f>
        <v>7.6999999999999996E-4</v>
      </c>
      <c r="AF63" s="497">
        <v>502.11</v>
      </c>
      <c r="AG63" s="543">
        <v>59</v>
      </c>
      <c r="AH63" s="541">
        <v>29545.18</v>
      </c>
      <c r="AI63" s="542">
        <f>ROUND(IF(AH346=0, 0, AH63/AH346),5)</f>
        <v>1.64E-3</v>
      </c>
      <c r="AJ63" s="541">
        <v>500.77</v>
      </c>
      <c r="AK63" s="398">
        <v>15</v>
      </c>
      <c r="AL63" s="396">
        <v>7551.57</v>
      </c>
      <c r="AM63" s="397">
        <f>ROUND(IF(AL346=0, 0, AL63/AL346),5)</f>
        <v>5.4000000000000001E-4</v>
      </c>
      <c r="AN63" s="396">
        <v>503.44</v>
      </c>
      <c r="AO63" s="439">
        <v>9</v>
      </c>
      <c r="AP63" s="437">
        <v>4538.29</v>
      </c>
      <c r="AQ63" s="438">
        <f>ROUND(IF(AP346=0, 0, AP63/AP346),5)</f>
        <v>4.8999999999999998E-4</v>
      </c>
      <c r="AR63" s="437">
        <v>504.25</v>
      </c>
      <c r="AS63" s="6">
        <f t="shared" si="2"/>
        <v>114</v>
      </c>
      <c r="AT63" s="6">
        <f t="shared" si="2"/>
        <v>57200.51</v>
      </c>
      <c r="AU63" s="8">
        <f>ROUND(IF(AT346=0, 0, AT63/AT346),5)</f>
        <v>3.5E-4</v>
      </c>
      <c r="AV63" s="6">
        <v>501.76</v>
      </c>
    </row>
    <row r="64" spans="1:48" x14ac:dyDescent="0.25">
      <c r="A64" s="2"/>
      <c r="B64" s="2"/>
      <c r="C64" s="2"/>
      <c r="D64" s="2" t="s">
        <v>509</v>
      </c>
      <c r="E64" s="478">
        <v>0</v>
      </c>
      <c r="F64" s="478">
        <v>0</v>
      </c>
      <c r="G64" s="479">
        <f>ROUND(IF(F346=0, 0, F64/F346),5)</f>
        <v>0</v>
      </c>
      <c r="H64" s="478">
        <v>0</v>
      </c>
      <c r="I64" s="497">
        <v>0</v>
      </c>
      <c r="J64" s="497">
        <v>0</v>
      </c>
      <c r="K64" s="498">
        <f>ROUND(IF(J346=0, 0, J64/J346),5)</f>
        <v>0</v>
      </c>
      <c r="L64" s="497">
        <v>0</v>
      </c>
      <c r="M64" s="516">
        <v>0</v>
      </c>
      <c r="N64" s="517">
        <v>0</v>
      </c>
      <c r="O64" s="518">
        <f>ROUND(IF(N346=0, 0, N64/N346),5)</f>
        <v>0</v>
      </c>
      <c r="P64" s="517">
        <v>0</v>
      </c>
      <c r="Q64" s="437">
        <v>0</v>
      </c>
      <c r="R64" s="437">
        <v>0</v>
      </c>
      <c r="S64" s="438">
        <f>ROUND(IF(R346=0, 0, R64/R346),5)</f>
        <v>0</v>
      </c>
      <c r="T64" s="437">
        <v>0</v>
      </c>
      <c r="U64" s="337">
        <v>0</v>
      </c>
      <c r="V64" s="337">
        <v>0</v>
      </c>
      <c r="W64" s="338">
        <f>ROUND(IF(V346=0, 0, V64/V346),5)</f>
        <v>0</v>
      </c>
      <c r="X64" s="337">
        <v>0</v>
      </c>
      <c r="Y64" s="563">
        <v>0</v>
      </c>
      <c r="Z64" s="563">
        <v>0</v>
      </c>
      <c r="AA64" s="564">
        <f>ROUND(IF(Z346=0, 0, Z64/Z346),5)</f>
        <v>0</v>
      </c>
      <c r="AB64" s="563">
        <v>0</v>
      </c>
      <c r="AC64" s="499">
        <v>300</v>
      </c>
      <c r="AD64" s="497">
        <v>112975.2</v>
      </c>
      <c r="AE64" s="498">
        <f>ROUND(IF(AD346=0, 0, AD64/AD346),5)</f>
        <v>5.5999999999999999E-3</v>
      </c>
      <c r="AF64" s="497">
        <v>376.58</v>
      </c>
      <c r="AG64" s="543">
        <v>12</v>
      </c>
      <c r="AH64" s="541">
        <v>4505.24</v>
      </c>
      <c r="AI64" s="542">
        <f>ROUND(IF(AH346=0, 0, AH64/AH346),5)</f>
        <v>2.5000000000000001E-4</v>
      </c>
      <c r="AJ64" s="541">
        <v>375.44</v>
      </c>
      <c r="AK64" s="398">
        <v>77</v>
      </c>
      <c r="AL64" s="396">
        <v>27931.65</v>
      </c>
      <c r="AM64" s="397">
        <f>ROUND(IF(AL346=0, 0, AL64/AL346),5)</f>
        <v>1.98E-3</v>
      </c>
      <c r="AN64" s="396">
        <v>362.75</v>
      </c>
      <c r="AO64" s="439">
        <v>30</v>
      </c>
      <c r="AP64" s="437">
        <v>11345.72</v>
      </c>
      <c r="AQ64" s="438">
        <f>ROUND(IF(AP346=0, 0, AP64/AP346),5)</f>
        <v>1.2199999999999999E-3</v>
      </c>
      <c r="AR64" s="437">
        <v>378.19</v>
      </c>
      <c r="AS64" s="6">
        <f t="shared" si="2"/>
        <v>419</v>
      </c>
      <c r="AT64" s="6">
        <f t="shared" si="2"/>
        <v>156757.81</v>
      </c>
      <c r="AU64" s="8">
        <f>ROUND(IF(AT346=0, 0, AT64/AT346),5)</f>
        <v>9.7000000000000005E-4</v>
      </c>
      <c r="AV64" s="6">
        <v>374.12</v>
      </c>
    </row>
    <row r="65" spans="1:48" x14ac:dyDescent="0.25">
      <c r="A65" s="2"/>
      <c r="B65" s="2"/>
      <c r="C65" s="2"/>
      <c r="D65" s="2" t="s">
        <v>58</v>
      </c>
      <c r="E65" s="480">
        <v>11052</v>
      </c>
      <c r="F65" s="478">
        <v>290451.62</v>
      </c>
      <c r="G65" s="479">
        <f>ROUND(IF(F346=0, 0, F65/F346),5)</f>
        <v>1.6830000000000001E-2</v>
      </c>
      <c r="H65" s="478">
        <v>26.28</v>
      </c>
      <c r="I65" s="499">
        <v>6507</v>
      </c>
      <c r="J65" s="497">
        <v>171184.76</v>
      </c>
      <c r="K65" s="498">
        <f>ROUND(IF(J346=0, 0, J65/J346),5)</f>
        <v>1.636E-2</v>
      </c>
      <c r="L65" s="497">
        <v>26.31</v>
      </c>
      <c r="M65" s="516">
        <v>12630</v>
      </c>
      <c r="N65" s="517">
        <v>335324.68</v>
      </c>
      <c r="O65" s="518">
        <f>ROUND(IF(N346=0, 0, N65/N346),5)</f>
        <v>1.6400000000000001E-2</v>
      </c>
      <c r="P65" s="517">
        <v>26.55</v>
      </c>
      <c r="Q65" s="439">
        <v>8904</v>
      </c>
      <c r="R65" s="437">
        <v>247090.25</v>
      </c>
      <c r="S65" s="438">
        <f>ROUND(IF(R346=0, 0, R65/R346),5)</f>
        <v>1.4149999999999999E-2</v>
      </c>
      <c r="T65" s="437">
        <v>27.75</v>
      </c>
      <c r="U65" s="336">
        <v>11526</v>
      </c>
      <c r="V65" s="337">
        <v>306472.21000000002</v>
      </c>
      <c r="W65" s="338">
        <f>ROUND(IF(V346=0, 0, V65/V346),5)</f>
        <v>1.89E-2</v>
      </c>
      <c r="X65" s="337">
        <v>26.59</v>
      </c>
      <c r="Y65" s="565">
        <v>9606</v>
      </c>
      <c r="Z65" s="563">
        <v>255251.58</v>
      </c>
      <c r="AA65" s="564">
        <f>ROUND(IF(Z346=0, 0, Z65/Z346),5)</f>
        <v>1.3639999999999999E-2</v>
      </c>
      <c r="AB65" s="563">
        <v>26.57</v>
      </c>
      <c r="AC65" s="499">
        <v>10398</v>
      </c>
      <c r="AD65" s="497">
        <v>277040.67</v>
      </c>
      <c r="AE65" s="498">
        <f>ROUND(IF(AD346=0, 0, AD65/AD346),5)</f>
        <v>1.374E-2</v>
      </c>
      <c r="AF65" s="497">
        <v>26.64</v>
      </c>
      <c r="AG65" s="543">
        <v>13338</v>
      </c>
      <c r="AH65" s="541">
        <v>353655.24</v>
      </c>
      <c r="AI65" s="542">
        <f>ROUND(IF(AH346=0, 0, AH65/AH346),5)</f>
        <v>1.9599999999999999E-2</v>
      </c>
      <c r="AJ65" s="541">
        <v>26.51</v>
      </c>
      <c r="AK65" s="398">
        <v>10956</v>
      </c>
      <c r="AL65" s="396">
        <v>290876.71999999997</v>
      </c>
      <c r="AM65" s="397">
        <f>ROUND(IF(AL346=0, 0, AL65/AL346),5)</f>
        <v>2.0619999999999999E-2</v>
      </c>
      <c r="AN65" s="396">
        <v>26.55</v>
      </c>
      <c r="AO65" s="439">
        <v>6624</v>
      </c>
      <c r="AP65" s="437">
        <v>177125.66</v>
      </c>
      <c r="AQ65" s="438">
        <f>ROUND(IF(AP346=0, 0, AP65/AP346),5)</f>
        <v>1.9009999999999999E-2</v>
      </c>
      <c r="AR65" s="437">
        <v>26.74</v>
      </c>
      <c r="AS65" s="291">
        <f t="shared" si="2"/>
        <v>101541</v>
      </c>
      <c r="AT65" s="6">
        <f t="shared" si="2"/>
        <v>2704473.39</v>
      </c>
      <c r="AU65" s="8">
        <f>ROUND(IF(AT346=0, 0, AT65/AT346),5)</f>
        <v>1.668E-2</v>
      </c>
      <c r="AV65" s="6">
        <v>26.63</v>
      </c>
    </row>
    <row r="66" spans="1:48" x14ac:dyDescent="0.25">
      <c r="A66" s="2"/>
      <c r="B66" s="2"/>
      <c r="C66" s="2"/>
      <c r="D66" s="2" t="s">
        <v>59</v>
      </c>
      <c r="E66" s="480">
        <v>7644</v>
      </c>
      <c r="F66" s="478">
        <v>200873.74</v>
      </c>
      <c r="G66" s="479">
        <f>ROUND(IF(F346=0, 0, F66/F346),5)</f>
        <v>1.1639999999999999E-2</v>
      </c>
      <c r="H66" s="478">
        <v>26.28</v>
      </c>
      <c r="I66" s="499">
        <v>5043</v>
      </c>
      <c r="J66" s="497">
        <v>132659.72</v>
      </c>
      <c r="K66" s="498">
        <f>ROUND(IF(J346=0, 0, J66/J346),5)</f>
        <v>1.268E-2</v>
      </c>
      <c r="L66" s="497">
        <v>26.31</v>
      </c>
      <c r="M66" s="516">
        <v>8745</v>
      </c>
      <c r="N66" s="517">
        <v>232258.75</v>
      </c>
      <c r="O66" s="518">
        <f>ROUND(IF(N346=0, 0, N66/N346),5)</f>
        <v>1.136E-2</v>
      </c>
      <c r="P66" s="517">
        <v>26.56</v>
      </c>
      <c r="Q66" s="439">
        <v>5988</v>
      </c>
      <c r="R66" s="437">
        <v>167091.01999999999</v>
      </c>
      <c r="S66" s="438">
        <f>ROUND(IF(R346=0, 0, R66/R346),5)</f>
        <v>9.5700000000000004E-3</v>
      </c>
      <c r="T66" s="437">
        <v>27.9</v>
      </c>
      <c r="U66" s="336">
        <v>5334</v>
      </c>
      <c r="V66" s="337">
        <v>141679.46</v>
      </c>
      <c r="W66" s="338">
        <f>ROUND(IF(V346=0, 0, V66/V346),5)</f>
        <v>8.7399999999999995E-3</v>
      </c>
      <c r="X66" s="337">
        <v>26.56</v>
      </c>
      <c r="Y66" s="565">
        <v>6669</v>
      </c>
      <c r="Z66" s="563">
        <v>177434.47</v>
      </c>
      <c r="AA66" s="564">
        <f>ROUND(IF(Z346=0, 0, Z66/Z346),5)</f>
        <v>9.4800000000000006E-3</v>
      </c>
      <c r="AB66" s="563">
        <v>26.61</v>
      </c>
      <c r="AC66" s="499">
        <v>7053</v>
      </c>
      <c r="AD66" s="497">
        <v>187912.85</v>
      </c>
      <c r="AE66" s="498">
        <f>ROUND(IF(AD346=0, 0, AD66/AD346),5)</f>
        <v>9.3200000000000002E-3</v>
      </c>
      <c r="AF66" s="497">
        <v>26.64</v>
      </c>
      <c r="AG66" s="543">
        <v>8385</v>
      </c>
      <c r="AH66" s="541">
        <v>222316.55</v>
      </c>
      <c r="AI66" s="542">
        <f>ROUND(IF(AH346=0, 0, AH66/AH346),5)</f>
        <v>1.2319999999999999E-2</v>
      </c>
      <c r="AJ66" s="541">
        <v>26.51</v>
      </c>
      <c r="AK66" s="398">
        <v>6864</v>
      </c>
      <c r="AL66" s="396">
        <v>182265.48</v>
      </c>
      <c r="AM66" s="397">
        <f>ROUND(IF(AL346=0, 0, AL66/AL346),5)</f>
        <v>1.2919999999999999E-2</v>
      </c>
      <c r="AN66" s="396">
        <v>26.55</v>
      </c>
      <c r="AO66" s="439">
        <v>4656</v>
      </c>
      <c r="AP66" s="437">
        <v>124494.37</v>
      </c>
      <c r="AQ66" s="438">
        <f>ROUND(IF(AP346=0, 0, AP66/AP346),5)</f>
        <v>1.336E-2</v>
      </c>
      <c r="AR66" s="437">
        <v>26.74</v>
      </c>
      <c r="AS66" s="291">
        <f t="shared" si="2"/>
        <v>66381</v>
      </c>
      <c r="AT66" s="6">
        <f t="shared" si="2"/>
        <v>1768986.41</v>
      </c>
      <c r="AU66" s="8">
        <f>ROUND(IF(AT346=0, 0, AT66/AT346),5)</f>
        <v>1.091E-2</v>
      </c>
      <c r="AV66" s="6">
        <v>26.65</v>
      </c>
    </row>
    <row r="67" spans="1:48" ht="15.75" thickBot="1" x14ac:dyDescent="0.3">
      <c r="A67" s="2"/>
      <c r="B67" s="2"/>
      <c r="C67" s="2"/>
      <c r="D67" s="2" t="s">
        <v>510</v>
      </c>
      <c r="E67" s="481">
        <v>0</v>
      </c>
      <c r="F67" s="481">
        <v>0</v>
      </c>
      <c r="G67" s="482">
        <f>ROUND(IF(F346=0, 0, F67/F346),5)</f>
        <v>0</v>
      </c>
      <c r="H67" s="481">
        <v>0</v>
      </c>
      <c r="I67" s="500">
        <v>0</v>
      </c>
      <c r="J67" s="500">
        <v>0</v>
      </c>
      <c r="K67" s="501">
        <f>ROUND(IF(J346=0, 0, J67/J346),5)</f>
        <v>0</v>
      </c>
      <c r="L67" s="500">
        <v>0</v>
      </c>
      <c r="M67" s="519">
        <v>0</v>
      </c>
      <c r="N67" s="520">
        <v>0</v>
      </c>
      <c r="O67" s="521">
        <f>ROUND(IF(N346=0, 0, N67/N346),5)</f>
        <v>0</v>
      </c>
      <c r="P67" s="520">
        <v>0</v>
      </c>
      <c r="Q67" s="441">
        <v>0</v>
      </c>
      <c r="R67" s="441">
        <v>0</v>
      </c>
      <c r="S67" s="442">
        <f>ROUND(IF(R346=0, 0, R67/R346),5)</f>
        <v>0</v>
      </c>
      <c r="T67" s="441">
        <v>0</v>
      </c>
      <c r="U67" s="340">
        <v>0</v>
      </c>
      <c r="V67" s="340">
        <v>0</v>
      </c>
      <c r="W67" s="341">
        <f>ROUND(IF(V346=0, 0, V67/V346),5)</f>
        <v>0</v>
      </c>
      <c r="X67" s="340">
        <v>0</v>
      </c>
      <c r="Y67" s="566">
        <v>0</v>
      </c>
      <c r="Z67" s="566">
        <v>0</v>
      </c>
      <c r="AA67" s="567">
        <f>ROUND(IF(Z346=0, 0, Z67/Z346),5)</f>
        <v>0</v>
      </c>
      <c r="AB67" s="566">
        <v>0</v>
      </c>
      <c r="AC67" s="506">
        <v>0</v>
      </c>
      <c r="AD67" s="500">
        <v>0</v>
      </c>
      <c r="AE67" s="501">
        <f>ROUND(IF(AD346=0, 0, AD67/AD346),5)</f>
        <v>0</v>
      </c>
      <c r="AF67" s="500">
        <v>0</v>
      </c>
      <c r="AG67" s="544">
        <v>48</v>
      </c>
      <c r="AH67" s="545">
        <v>6152.92</v>
      </c>
      <c r="AI67" s="546">
        <f>ROUND(IF(AH346=0, 0, AH67/AH346),5)</f>
        <v>3.4000000000000002E-4</v>
      </c>
      <c r="AJ67" s="545">
        <v>128.19</v>
      </c>
      <c r="AK67" s="405">
        <v>0</v>
      </c>
      <c r="AL67" s="399">
        <v>0</v>
      </c>
      <c r="AM67" s="400">
        <f>ROUND(IF(AL346=0, 0, AL67/AL346),5)</f>
        <v>0</v>
      </c>
      <c r="AN67" s="399">
        <v>0</v>
      </c>
      <c r="AO67" s="441">
        <v>0</v>
      </c>
      <c r="AP67" s="441">
        <v>0</v>
      </c>
      <c r="AQ67" s="442">
        <f>ROUND(IF(AP346=0, 0, AP67/AP346),5)</f>
        <v>0</v>
      </c>
      <c r="AR67" s="441">
        <v>0</v>
      </c>
      <c r="AS67" s="9">
        <f t="shared" si="2"/>
        <v>48</v>
      </c>
      <c r="AT67" s="9">
        <f t="shared" si="2"/>
        <v>6152.92</v>
      </c>
      <c r="AU67" s="10">
        <f>ROUND(IF(AT346=0, 0, AT67/AT346),5)</f>
        <v>4.0000000000000003E-5</v>
      </c>
      <c r="AV67" s="9">
        <v>128.19</v>
      </c>
    </row>
    <row r="68" spans="1:48" x14ac:dyDescent="0.25">
      <c r="A68" s="2"/>
      <c r="B68" s="2"/>
      <c r="C68" s="2" t="s">
        <v>60</v>
      </c>
      <c r="D68" s="2"/>
      <c r="E68" s="478">
        <f>ROUND(SUM(E7:E67),5)</f>
        <v>253604</v>
      </c>
      <c r="F68" s="478">
        <f>ROUND(SUM(F7:F67),5)</f>
        <v>6253140.1500000004</v>
      </c>
      <c r="G68" s="479">
        <f>ROUND(IF(F346=0, 0, F68/F346),5)</f>
        <v>0.36226000000000003</v>
      </c>
      <c r="H68" s="478">
        <v>24.66</v>
      </c>
      <c r="I68" s="497">
        <f>ROUND(SUM(I7:I67),5)</f>
        <v>205302</v>
      </c>
      <c r="J68" s="497">
        <f>ROUND(SUM(J7:J67),5)</f>
        <v>5066518.7</v>
      </c>
      <c r="K68" s="498">
        <f>ROUND(IF(J346=0, 0, J68/J346),5)</f>
        <v>0.48425000000000001</v>
      </c>
      <c r="L68" s="497">
        <v>24.68</v>
      </c>
      <c r="M68" s="516">
        <f>ROUND(SUM(M7:M67),5)</f>
        <v>239339</v>
      </c>
      <c r="N68" s="517">
        <f>ROUND(SUM(N7:N67),5)</f>
        <v>6009304.2699999996</v>
      </c>
      <c r="O68" s="518">
        <f>ROUND(IF(N346=0, 0, N68/N346),5)</f>
        <v>0.29396</v>
      </c>
      <c r="P68" s="517">
        <v>25.11</v>
      </c>
      <c r="Q68" s="437">
        <f>ROUND(SUM(Q7:Q67),5)</f>
        <v>205816</v>
      </c>
      <c r="R68" s="437">
        <f>ROUND(SUM(R7:R67),5)</f>
        <v>5458304.71</v>
      </c>
      <c r="S68" s="438">
        <f>ROUND(IF(R346=0, 0, R68/R346),5)</f>
        <v>0.31247999999999998</v>
      </c>
      <c r="T68" s="437">
        <v>26.52</v>
      </c>
      <c r="U68" s="337">
        <f>ROUND(SUM(U7:U67),5)</f>
        <v>228782</v>
      </c>
      <c r="V68" s="337">
        <f>ROUND(SUM(V7:V67),5)</f>
        <v>5863801.8099999996</v>
      </c>
      <c r="W68" s="338">
        <f>ROUND(IF(V346=0, 0, V68/V346),5)</f>
        <v>0.36168</v>
      </c>
      <c r="X68" s="337">
        <v>25.63</v>
      </c>
      <c r="Y68" s="563">
        <f>ROUND(SUM(Y7:Y67),5)</f>
        <v>197653</v>
      </c>
      <c r="Z68" s="563">
        <f>ROUND(SUM(Z7:Z67),5)</f>
        <v>5049132.3</v>
      </c>
      <c r="AA68" s="564">
        <f>ROUND(IF(Z346=0, 0, Z68/Z346),5)</f>
        <v>0.26982</v>
      </c>
      <c r="AB68" s="563">
        <v>25.55</v>
      </c>
      <c r="AC68" s="499">
        <f>ROUND(SUM(AC7:AC67),5)</f>
        <v>279804</v>
      </c>
      <c r="AD68" s="497">
        <f>ROUND(SUM(AD7:AD67),5)</f>
        <v>7129077.9699999997</v>
      </c>
      <c r="AE68" s="498">
        <f>ROUND(IF(AD346=0, 0, AD68/AD346),5)</f>
        <v>0.35361999999999999</v>
      </c>
      <c r="AF68" s="497">
        <v>25.48</v>
      </c>
      <c r="AG68" s="541">
        <f>ROUND(SUM(AG7:AG67),5)</f>
        <v>253798</v>
      </c>
      <c r="AH68" s="541">
        <f>ROUND(SUM(AH7:AH67),5)</f>
        <v>6193313.6100000003</v>
      </c>
      <c r="AI68" s="542">
        <f>ROUND(IF(AH346=0, 0, AH68/AH346),5)</f>
        <v>0.34329999999999999</v>
      </c>
      <c r="AJ68" s="541">
        <v>24.4</v>
      </c>
      <c r="AK68" s="398">
        <f>ROUND(SUM(AK7:AK67),5)</f>
        <v>221364</v>
      </c>
      <c r="AL68" s="396">
        <f>ROUND(SUM(AL7:AL67),5)</f>
        <v>5492902.4299999997</v>
      </c>
      <c r="AM68" s="397">
        <f>ROUND(IF(AL346=0, 0, AL68/AL346),5)</f>
        <v>0.38940000000000002</v>
      </c>
      <c r="AN68" s="396">
        <v>24.81</v>
      </c>
      <c r="AO68" s="437">
        <f>ROUND(SUM(AO7:AO67),5)</f>
        <v>65303</v>
      </c>
      <c r="AP68" s="437">
        <f>ROUND(SUM(AP7:AP67),5)</f>
        <v>1721454.47</v>
      </c>
      <c r="AQ68" s="438">
        <f>ROUND(IF(AP346=0, 0, AP68/AP346),5)</f>
        <v>0.18479999999999999</v>
      </c>
      <c r="AR68" s="437">
        <v>26.36</v>
      </c>
      <c r="AS68" s="6">
        <f t="shared" si="2"/>
        <v>2150765</v>
      </c>
      <c r="AT68" s="6">
        <f t="shared" si="2"/>
        <v>54236950.420000002</v>
      </c>
      <c r="AU68" s="8">
        <f>ROUND(IF(AT346=0, 0, AT68/AT346),5)</f>
        <v>0.33442</v>
      </c>
      <c r="AV68" s="6">
        <v>25.22</v>
      </c>
    </row>
    <row r="69" spans="1:48" x14ac:dyDescent="0.25">
      <c r="A69" s="2"/>
      <c r="B69" s="2"/>
      <c r="C69" s="2" t="s">
        <v>61</v>
      </c>
      <c r="D69" s="2"/>
      <c r="E69" s="478"/>
      <c r="F69" s="478"/>
      <c r="G69" s="479"/>
      <c r="H69" s="478"/>
      <c r="I69" s="497"/>
      <c r="J69" s="497"/>
      <c r="K69" s="498"/>
      <c r="L69" s="497"/>
      <c r="M69" s="516"/>
      <c r="N69" s="517"/>
      <c r="O69" s="518"/>
      <c r="P69" s="517"/>
      <c r="Q69" s="437"/>
      <c r="R69" s="437"/>
      <c r="S69" s="438"/>
      <c r="T69" s="437"/>
      <c r="U69" s="337"/>
      <c r="V69" s="337"/>
      <c r="W69" s="338"/>
      <c r="X69" s="337"/>
      <c r="Y69" s="563"/>
      <c r="Z69" s="563"/>
      <c r="AA69" s="564"/>
      <c r="AB69" s="563"/>
      <c r="AC69" s="499"/>
      <c r="AD69" s="497"/>
      <c r="AE69" s="498"/>
      <c r="AF69" s="497"/>
      <c r="AG69" s="541"/>
      <c r="AH69" s="541"/>
      <c r="AI69" s="542"/>
      <c r="AJ69" s="541"/>
      <c r="AK69" s="398"/>
      <c r="AL69" s="396"/>
      <c r="AM69" s="397"/>
      <c r="AN69" s="396"/>
      <c r="AO69" s="437"/>
      <c r="AP69" s="437"/>
      <c r="AQ69" s="438"/>
      <c r="AR69" s="437"/>
      <c r="AS69" s="6"/>
      <c r="AT69" s="6"/>
      <c r="AU69" s="8"/>
      <c r="AV69" s="6"/>
    </row>
    <row r="70" spans="1:48" x14ac:dyDescent="0.25">
      <c r="A70" s="2"/>
      <c r="B70" s="2"/>
      <c r="C70" s="2"/>
      <c r="D70" s="2" t="s">
        <v>62</v>
      </c>
      <c r="E70" s="478">
        <v>0</v>
      </c>
      <c r="F70" s="478">
        <v>0</v>
      </c>
      <c r="G70" s="479">
        <f>ROUND(IF(F346=0, 0, F70/F346),5)</f>
        <v>0</v>
      </c>
      <c r="H70" s="478">
        <v>0</v>
      </c>
      <c r="I70" s="497">
        <v>0</v>
      </c>
      <c r="J70" s="497">
        <v>0</v>
      </c>
      <c r="K70" s="498">
        <f>ROUND(IF(J346=0, 0, J70/J346),5)</f>
        <v>0</v>
      </c>
      <c r="L70" s="497">
        <v>0</v>
      </c>
      <c r="M70" s="516">
        <v>3170</v>
      </c>
      <c r="N70" s="517">
        <v>1201109.2</v>
      </c>
      <c r="O70" s="518">
        <f>ROUND(IF(N346=0, 0, N70/N346),5)</f>
        <v>5.8749999999999997E-2</v>
      </c>
      <c r="P70" s="517">
        <v>378.9</v>
      </c>
      <c r="Q70" s="437">
        <v>0</v>
      </c>
      <c r="R70" s="437">
        <v>0</v>
      </c>
      <c r="S70" s="438">
        <f>ROUND(IF(R346=0, 0, R70/R346),5)</f>
        <v>0</v>
      </c>
      <c r="T70" s="437">
        <v>0</v>
      </c>
      <c r="U70" s="337">
        <v>0</v>
      </c>
      <c r="V70" s="337">
        <v>0</v>
      </c>
      <c r="W70" s="338">
        <f>ROUND(IF(V346=0, 0, V70/V346),5)</f>
        <v>0</v>
      </c>
      <c r="X70" s="337">
        <v>0</v>
      </c>
      <c r="Y70" s="563">
        <v>0</v>
      </c>
      <c r="Z70" s="563">
        <v>0</v>
      </c>
      <c r="AA70" s="564">
        <f>ROUND(IF(Z346=0, 0, Z70/Z346),5)</f>
        <v>0</v>
      </c>
      <c r="AB70" s="563">
        <v>0</v>
      </c>
      <c r="AC70" s="499">
        <v>0</v>
      </c>
      <c r="AD70" s="497">
        <v>0</v>
      </c>
      <c r="AE70" s="498">
        <f>ROUND(IF(AD346=0, 0, AD70/AD346),5)</f>
        <v>0</v>
      </c>
      <c r="AF70" s="497">
        <v>0</v>
      </c>
      <c r="AG70" s="541">
        <v>0</v>
      </c>
      <c r="AH70" s="541">
        <v>0</v>
      </c>
      <c r="AI70" s="542">
        <f>ROUND(IF(AH346=0, 0, AH70/AH346),5)</f>
        <v>0</v>
      </c>
      <c r="AJ70" s="541">
        <v>0</v>
      </c>
      <c r="AK70" s="398">
        <v>0</v>
      </c>
      <c r="AL70" s="396">
        <v>0</v>
      </c>
      <c r="AM70" s="397">
        <f>ROUND(IF(AL346=0, 0, AL70/AL346),5)</f>
        <v>0</v>
      </c>
      <c r="AN70" s="396">
        <v>0</v>
      </c>
      <c r="AO70" s="437">
        <v>0</v>
      </c>
      <c r="AP70" s="437">
        <v>0</v>
      </c>
      <c r="AQ70" s="438">
        <f>ROUND(IF(AP346=0, 0, AP70/AP346),5)</f>
        <v>0</v>
      </c>
      <c r="AR70" s="437">
        <v>0</v>
      </c>
      <c r="AS70" s="6">
        <f t="shared" ref="AS70:AT73" si="3">ROUND(E70+I70+M70+Q70+U70+Y70+AC70+AG70+AK70+AO70,5)</f>
        <v>3170</v>
      </c>
      <c r="AT70" s="6">
        <f t="shared" si="3"/>
        <v>1201109.2</v>
      </c>
      <c r="AU70" s="8">
        <f>ROUND(IF(AT346=0, 0, AT70/AT346),5)</f>
        <v>7.4099999999999999E-3</v>
      </c>
      <c r="AV70" s="6">
        <v>378.9</v>
      </c>
    </row>
    <row r="71" spans="1:48" x14ac:dyDescent="0.25">
      <c r="A71" s="2"/>
      <c r="B71" s="2"/>
      <c r="C71" s="2"/>
      <c r="D71" s="2" t="s">
        <v>63</v>
      </c>
      <c r="E71" s="478">
        <v>0</v>
      </c>
      <c r="F71" s="478">
        <v>0</v>
      </c>
      <c r="G71" s="479">
        <f>ROUND(IF(F346=0, 0, F71/F346),5)</f>
        <v>0</v>
      </c>
      <c r="H71" s="478">
        <v>0</v>
      </c>
      <c r="I71" s="497">
        <v>0</v>
      </c>
      <c r="J71" s="497">
        <v>0</v>
      </c>
      <c r="K71" s="498">
        <f>ROUND(IF(J346=0, 0, J71/J346),5)</f>
        <v>0</v>
      </c>
      <c r="L71" s="497">
        <v>0</v>
      </c>
      <c r="M71" s="516">
        <v>2414</v>
      </c>
      <c r="N71" s="517">
        <v>1049379.32</v>
      </c>
      <c r="O71" s="518">
        <f>ROUND(IF(N346=0, 0, N71/N346),5)</f>
        <v>5.1330000000000001E-2</v>
      </c>
      <c r="P71" s="517">
        <v>434.71</v>
      </c>
      <c r="Q71" s="437">
        <v>0</v>
      </c>
      <c r="R71" s="437">
        <v>0</v>
      </c>
      <c r="S71" s="438">
        <f>ROUND(IF(R346=0, 0, R71/R346),5)</f>
        <v>0</v>
      </c>
      <c r="T71" s="437">
        <v>0</v>
      </c>
      <c r="U71" s="337">
        <v>0</v>
      </c>
      <c r="V71" s="337">
        <v>0</v>
      </c>
      <c r="W71" s="338">
        <f>ROUND(IF(V346=0, 0, V71/V346),5)</f>
        <v>0</v>
      </c>
      <c r="X71" s="337">
        <v>0</v>
      </c>
      <c r="Y71" s="563">
        <v>0</v>
      </c>
      <c r="Z71" s="563">
        <v>0</v>
      </c>
      <c r="AA71" s="564">
        <f>ROUND(IF(Z346=0, 0, Z71/Z346),5)</f>
        <v>0</v>
      </c>
      <c r="AB71" s="563">
        <v>0</v>
      </c>
      <c r="AC71" s="499">
        <v>0</v>
      </c>
      <c r="AD71" s="497">
        <v>0</v>
      </c>
      <c r="AE71" s="498">
        <f>ROUND(IF(AD346=0, 0, AD71/AD346),5)</f>
        <v>0</v>
      </c>
      <c r="AF71" s="497">
        <v>0</v>
      </c>
      <c r="AG71" s="541">
        <v>0</v>
      </c>
      <c r="AH71" s="541">
        <v>0</v>
      </c>
      <c r="AI71" s="542">
        <f>ROUND(IF(AH346=0, 0, AH71/AH346),5)</f>
        <v>0</v>
      </c>
      <c r="AJ71" s="541">
        <v>0</v>
      </c>
      <c r="AK71" s="398">
        <v>0</v>
      </c>
      <c r="AL71" s="396">
        <v>0</v>
      </c>
      <c r="AM71" s="397">
        <f>ROUND(IF(AL346=0, 0, AL71/AL346),5)</f>
        <v>0</v>
      </c>
      <c r="AN71" s="396">
        <v>0</v>
      </c>
      <c r="AO71" s="437">
        <v>0</v>
      </c>
      <c r="AP71" s="437">
        <v>0</v>
      </c>
      <c r="AQ71" s="438">
        <f>ROUND(IF(AP346=0, 0, AP71/AP346),5)</f>
        <v>0</v>
      </c>
      <c r="AR71" s="437">
        <v>0</v>
      </c>
      <c r="AS71" s="6">
        <f t="shared" si="3"/>
        <v>2414</v>
      </c>
      <c r="AT71" s="6">
        <f t="shared" si="3"/>
        <v>1049379.32</v>
      </c>
      <c r="AU71" s="8">
        <f>ROUND(IF(AT346=0, 0, AT71/AT346),5)</f>
        <v>6.4700000000000001E-3</v>
      </c>
      <c r="AV71" s="6">
        <v>434.71</v>
      </c>
    </row>
    <row r="72" spans="1:48" ht="15.75" thickBot="1" x14ac:dyDescent="0.3">
      <c r="A72" s="2"/>
      <c r="B72" s="2"/>
      <c r="C72" s="2"/>
      <c r="D72" s="2" t="s">
        <v>64</v>
      </c>
      <c r="E72" s="481">
        <v>0</v>
      </c>
      <c r="F72" s="481">
        <v>0</v>
      </c>
      <c r="G72" s="482">
        <f>ROUND(IF(F346=0, 0, F72/F346),5)</f>
        <v>0</v>
      </c>
      <c r="H72" s="481">
        <v>0</v>
      </c>
      <c r="I72" s="500">
        <v>0</v>
      </c>
      <c r="J72" s="500">
        <v>0</v>
      </c>
      <c r="K72" s="501">
        <f>ROUND(IF(J346=0, 0, J72/J346),5)</f>
        <v>0</v>
      </c>
      <c r="L72" s="500">
        <v>0</v>
      </c>
      <c r="M72" s="519">
        <v>2016</v>
      </c>
      <c r="N72" s="520">
        <v>885248.58</v>
      </c>
      <c r="O72" s="521">
        <f>ROUND(IF(N346=0, 0, N72/N346),5)</f>
        <v>4.3299999999999998E-2</v>
      </c>
      <c r="P72" s="520">
        <v>439.11</v>
      </c>
      <c r="Q72" s="441">
        <v>0</v>
      </c>
      <c r="R72" s="441">
        <v>0</v>
      </c>
      <c r="S72" s="442">
        <f>ROUND(IF(R346=0, 0, R72/R346),5)</f>
        <v>0</v>
      </c>
      <c r="T72" s="441">
        <v>0</v>
      </c>
      <c r="U72" s="340">
        <v>0</v>
      </c>
      <c r="V72" s="340">
        <v>0</v>
      </c>
      <c r="W72" s="341">
        <f>ROUND(IF(V346=0, 0, V72/V346),5)</f>
        <v>0</v>
      </c>
      <c r="X72" s="340">
        <v>0</v>
      </c>
      <c r="Y72" s="566">
        <v>0</v>
      </c>
      <c r="Z72" s="566">
        <v>0</v>
      </c>
      <c r="AA72" s="567">
        <f>ROUND(IF(Z346=0, 0, Z72/Z346),5)</f>
        <v>0</v>
      </c>
      <c r="AB72" s="566">
        <v>0</v>
      </c>
      <c r="AC72" s="506">
        <v>0</v>
      </c>
      <c r="AD72" s="500">
        <v>0</v>
      </c>
      <c r="AE72" s="501">
        <f>ROUND(IF(AD346=0, 0, AD72/AD346),5)</f>
        <v>0</v>
      </c>
      <c r="AF72" s="500">
        <v>0</v>
      </c>
      <c r="AG72" s="545">
        <v>0</v>
      </c>
      <c r="AH72" s="545">
        <v>0</v>
      </c>
      <c r="AI72" s="546">
        <f>ROUND(IF(AH346=0, 0, AH72/AH346),5)</f>
        <v>0</v>
      </c>
      <c r="AJ72" s="545">
        <v>0</v>
      </c>
      <c r="AK72" s="405">
        <v>0</v>
      </c>
      <c r="AL72" s="399">
        <v>0</v>
      </c>
      <c r="AM72" s="400">
        <f>ROUND(IF(AL346=0, 0, AL72/AL346),5)</f>
        <v>0</v>
      </c>
      <c r="AN72" s="399">
        <v>0</v>
      </c>
      <c r="AO72" s="441">
        <v>0</v>
      </c>
      <c r="AP72" s="441">
        <v>0</v>
      </c>
      <c r="AQ72" s="442">
        <f>ROUND(IF(AP346=0, 0, AP72/AP346),5)</f>
        <v>0</v>
      </c>
      <c r="AR72" s="441">
        <v>0</v>
      </c>
      <c r="AS72" s="9">
        <f t="shared" si="3"/>
        <v>2016</v>
      </c>
      <c r="AT72" s="9">
        <f t="shared" si="3"/>
        <v>885248.58</v>
      </c>
      <c r="AU72" s="10">
        <f>ROUND(IF(AT346=0, 0, AT72/AT346),5)</f>
        <v>5.4599999999999996E-3</v>
      </c>
      <c r="AV72" s="9">
        <v>439.11</v>
      </c>
    </row>
    <row r="73" spans="1:48" x14ac:dyDescent="0.25">
      <c r="A73" s="2"/>
      <c r="B73" s="2"/>
      <c r="C73" s="2" t="s">
        <v>65</v>
      </c>
      <c r="D73" s="2"/>
      <c r="E73" s="478">
        <f>ROUND(SUM(E69:E72),5)</f>
        <v>0</v>
      </c>
      <c r="F73" s="478">
        <f>ROUND(SUM(F69:F72),5)</f>
        <v>0</v>
      </c>
      <c r="G73" s="479">
        <f>ROUND(IF(F346=0, 0, F73/F346),5)</f>
        <v>0</v>
      </c>
      <c r="H73" s="478">
        <v>0</v>
      </c>
      <c r="I73" s="497">
        <f>ROUND(SUM(I69:I72),5)</f>
        <v>0</v>
      </c>
      <c r="J73" s="497">
        <f>ROUND(SUM(J69:J72),5)</f>
        <v>0</v>
      </c>
      <c r="K73" s="498">
        <f>ROUND(IF(J346=0, 0, J73/J346),5)</f>
        <v>0</v>
      </c>
      <c r="L73" s="497">
        <v>0</v>
      </c>
      <c r="M73" s="516">
        <f>ROUND(SUM(M69:M72),5)</f>
        <v>7600</v>
      </c>
      <c r="N73" s="517">
        <f>ROUND(SUM(N69:N72),5)</f>
        <v>3135737.1</v>
      </c>
      <c r="O73" s="518">
        <f>ROUND(IF(N346=0, 0, N73/N346),5)</f>
        <v>0.15339</v>
      </c>
      <c r="P73" s="517">
        <v>412.6</v>
      </c>
      <c r="Q73" s="437">
        <f>ROUND(SUM(Q69:Q72),5)</f>
        <v>0</v>
      </c>
      <c r="R73" s="437">
        <f>ROUND(SUM(R69:R72),5)</f>
        <v>0</v>
      </c>
      <c r="S73" s="438">
        <f>ROUND(IF(R346=0, 0, R73/R346),5)</f>
        <v>0</v>
      </c>
      <c r="T73" s="437">
        <v>0</v>
      </c>
      <c r="U73" s="337">
        <f>ROUND(SUM(U69:U72),5)</f>
        <v>0</v>
      </c>
      <c r="V73" s="337">
        <f>ROUND(SUM(V69:V72),5)</f>
        <v>0</v>
      </c>
      <c r="W73" s="338">
        <f>ROUND(IF(V346=0, 0, V73/V346),5)</f>
        <v>0</v>
      </c>
      <c r="X73" s="337">
        <v>0</v>
      </c>
      <c r="Y73" s="563">
        <f>ROUND(SUM(Y69:Y72),5)</f>
        <v>0</v>
      </c>
      <c r="Z73" s="563">
        <f>ROUND(SUM(Z69:Z72),5)</f>
        <v>0</v>
      </c>
      <c r="AA73" s="564">
        <f>ROUND(IF(Z346=0, 0, Z73/Z346),5)</f>
        <v>0</v>
      </c>
      <c r="AB73" s="563">
        <v>0</v>
      </c>
      <c r="AC73" s="499">
        <f>ROUND(SUM(AC69:AC72),5)</f>
        <v>0</v>
      </c>
      <c r="AD73" s="497">
        <f>ROUND(SUM(AD69:AD72),5)</f>
        <v>0</v>
      </c>
      <c r="AE73" s="498">
        <f>ROUND(IF(AD346=0, 0, AD73/AD346),5)</f>
        <v>0</v>
      </c>
      <c r="AF73" s="497">
        <v>0</v>
      </c>
      <c r="AG73" s="541">
        <f>ROUND(SUM(AG69:AG72),5)</f>
        <v>0</v>
      </c>
      <c r="AH73" s="541">
        <f>ROUND(SUM(AH69:AH72),5)</f>
        <v>0</v>
      </c>
      <c r="AI73" s="542">
        <f>ROUND(IF(AH346=0, 0, AH73/AH346),5)</f>
        <v>0</v>
      </c>
      <c r="AJ73" s="541">
        <v>0</v>
      </c>
      <c r="AK73" s="398">
        <f>ROUND(SUM(AK69:AK72),5)</f>
        <v>0</v>
      </c>
      <c r="AL73" s="396">
        <f>ROUND(SUM(AL69:AL72),5)</f>
        <v>0</v>
      </c>
      <c r="AM73" s="397">
        <f>ROUND(IF(AL346=0, 0, AL73/AL346),5)</f>
        <v>0</v>
      </c>
      <c r="AN73" s="396">
        <v>0</v>
      </c>
      <c r="AO73" s="437">
        <f>ROUND(SUM(AO69:AO72),5)</f>
        <v>0</v>
      </c>
      <c r="AP73" s="437">
        <f>ROUND(SUM(AP69:AP72),5)</f>
        <v>0</v>
      </c>
      <c r="AQ73" s="438">
        <f>ROUND(IF(AP346=0, 0, AP73/AP346),5)</f>
        <v>0</v>
      </c>
      <c r="AR73" s="437">
        <v>0</v>
      </c>
      <c r="AS73" s="6">
        <f t="shared" si="3"/>
        <v>7600</v>
      </c>
      <c r="AT73" s="6">
        <f t="shared" si="3"/>
        <v>3135737.1</v>
      </c>
      <c r="AU73" s="8">
        <f>ROUND(IF(AT346=0, 0, AT73/AT346),5)</f>
        <v>1.933E-2</v>
      </c>
      <c r="AV73" s="6">
        <v>412.6</v>
      </c>
    </row>
    <row r="74" spans="1:48" x14ac:dyDescent="0.25">
      <c r="A74" s="2"/>
      <c r="B74" s="2"/>
      <c r="C74" s="2" t="s">
        <v>66</v>
      </c>
      <c r="D74" s="2"/>
      <c r="E74" s="478"/>
      <c r="F74" s="478"/>
      <c r="G74" s="479"/>
      <c r="H74" s="478"/>
      <c r="I74" s="497"/>
      <c r="J74" s="497"/>
      <c r="K74" s="498"/>
      <c r="L74" s="497"/>
      <c r="M74" s="516"/>
      <c r="N74" s="517"/>
      <c r="O74" s="518"/>
      <c r="P74" s="517"/>
      <c r="Q74" s="437"/>
      <c r="R74" s="437"/>
      <c r="S74" s="438"/>
      <c r="T74" s="437"/>
      <c r="U74" s="337"/>
      <c r="V74" s="337"/>
      <c r="W74" s="338"/>
      <c r="X74" s="337"/>
      <c r="Y74" s="563"/>
      <c r="Z74" s="563"/>
      <c r="AA74" s="564"/>
      <c r="AB74" s="563"/>
      <c r="AC74" s="499"/>
      <c r="AD74" s="497"/>
      <c r="AE74" s="498"/>
      <c r="AF74" s="497"/>
      <c r="AG74" s="541"/>
      <c r="AH74" s="541"/>
      <c r="AI74" s="542"/>
      <c r="AJ74" s="541"/>
      <c r="AK74" s="398"/>
      <c r="AL74" s="396"/>
      <c r="AM74" s="397"/>
      <c r="AN74" s="396"/>
      <c r="AO74" s="437"/>
      <c r="AP74" s="437"/>
      <c r="AQ74" s="438"/>
      <c r="AR74" s="437"/>
      <c r="AS74" s="6"/>
      <c r="AT74" s="6"/>
      <c r="AU74" s="8"/>
      <c r="AV74" s="6"/>
    </row>
    <row r="75" spans="1:48" x14ac:dyDescent="0.25">
      <c r="A75" s="2"/>
      <c r="B75" s="2"/>
      <c r="C75" s="2"/>
      <c r="D75" s="2" t="s">
        <v>67</v>
      </c>
      <c r="E75" s="480">
        <v>5</v>
      </c>
      <c r="F75" s="478">
        <v>3104.63</v>
      </c>
      <c r="G75" s="479">
        <f>ROUND(IF(F346=0, 0, F75/F346),5)</f>
        <v>1.8000000000000001E-4</v>
      </c>
      <c r="H75" s="478">
        <v>620.92999999999995</v>
      </c>
      <c r="I75" s="497">
        <v>0</v>
      </c>
      <c r="J75" s="497">
        <v>0</v>
      </c>
      <c r="K75" s="498">
        <f>ROUND(IF(J346=0, 0, J75/J346),5)</f>
        <v>0</v>
      </c>
      <c r="L75" s="497">
        <v>0</v>
      </c>
      <c r="M75" s="516">
        <v>0</v>
      </c>
      <c r="N75" s="517">
        <v>0</v>
      </c>
      <c r="O75" s="518">
        <f>ROUND(IF(N346=0, 0, N75/N346),5)</f>
        <v>0</v>
      </c>
      <c r="P75" s="517">
        <v>0</v>
      </c>
      <c r="Q75" s="437">
        <v>0</v>
      </c>
      <c r="R75" s="437">
        <v>0</v>
      </c>
      <c r="S75" s="438">
        <f>ROUND(IF(R346=0, 0, R75/R346),5)</f>
        <v>0</v>
      </c>
      <c r="T75" s="437">
        <v>0</v>
      </c>
      <c r="U75" s="337">
        <v>0</v>
      </c>
      <c r="V75" s="337">
        <v>0</v>
      </c>
      <c r="W75" s="338">
        <f>ROUND(IF(V346=0, 0, V75/V346),5)</f>
        <v>0</v>
      </c>
      <c r="X75" s="337">
        <v>0</v>
      </c>
      <c r="Y75" s="563">
        <v>0</v>
      </c>
      <c r="Z75" s="563">
        <v>0</v>
      </c>
      <c r="AA75" s="564">
        <f>ROUND(IF(Z346=0, 0, Z75/Z346),5)</f>
        <v>0</v>
      </c>
      <c r="AB75" s="563">
        <v>0</v>
      </c>
      <c r="AC75" s="499">
        <v>0</v>
      </c>
      <c r="AD75" s="497">
        <v>0</v>
      </c>
      <c r="AE75" s="498">
        <f>ROUND(IF(AD346=0, 0, AD75/AD346),5)</f>
        <v>0</v>
      </c>
      <c r="AF75" s="497">
        <v>0</v>
      </c>
      <c r="AG75" s="543">
        <v>1</v>
      </c>
      <c r="AH75" s="541">
        <v>626.20000000000005</v>
      </c>
      <c r="AI75" s="542">
        <f>ROUND(IF(AH346=0, 0, AH75/AH346),5)</f>
        <v>3.0000000000000001E-5</v>
      </c>
      <c r="AJ75" s="541">
        <v>626.20000000000005</v>
      </c>
      <c r="AK75" s="398">
        <v>0</v>
      </c>
      <c r="AL75" s="396">
        <v>0</v>
      </c>
      <c r="AM75" s="397">
        <f>ROUND(IF(AL346=0, 0, AL75/AL346),5)</f>
        <v>0</v>
      </c>
      <c r="AN75" s="396">
        <v>0</v>
      </c>
      <c r="AO75" s="437">
        <v>0</v>
      </c>
      <c r="AP75" s="437">
        <v>0</v>
      </c>
      <c r="AQ75" s="438">
        <f>ROUND(IF(AP346=0, 0, AP75/AP346),5)</f>
        <v>0</v>
      </c>
      <c r="AR75" s="437">
        <v>0</v>
      </c>
      <c r="AS75" s="6">
        <f t="shared" ref="AS75:AT138" si="4">ROUND(E75+I75+M75+Q75+U75+Y75+AC75+AG75+AK75+AO75,5)</f>
        <v>6</v>
      </c>
      <c r="AT75" s="6">
        <f t="shared" si="4"/>
        <v>3730.83</v>
      </c>
      <c r="AU75" s="8">
        <f>ROUND(IF(AT346=0, 0, AT75/AT346),5)</f>
        <v>2.0000000000000002E-5</v>
      </c>
      <c r="AV75" s="6">
        <v>621.80999999999995</v>
      </c>
    </row>
    <row r="76" spans="1:48" x14ac:dyDescent="0.25">
      <c r="A76" s="2"/>
      <c r="B76" s="2"/>
      <c r="C76" s="2"/>
      <c r="D76" s="2" t="s">
        <v>68</v>
      </c>
      <c r="E76" s="480">
        <v>17</v>
      </c>
      <c r="F76" s="478">
        <v>4418.57</v>
      </c>
      <c r="G76" s="479">
        <f>ROUND(IF(F346=0, 0, F76/F346),5)</f>
        <v>2.5999999999999998E-4</v>
      </c>
      <c r="H76" s="478">
        <v>259.92</v>
      </c>
      <c r="I76" s="497">
        <v>0</v>
      </c>
      <c r="J76" s="497">
        <v>0</v>
      </c>
      <c r="K76" s="498">
        <f>ROUND(IF(J346=0, 0, J76/J346),5)</f>
        <v>0</v>
      </c>
      <c r="L76" s="497">
        <v>0</v>
      </c>
      <c r="M76" s="516">
        <v>0</v>
      </c>
      <c r="N76" s="517">
        <v>0</v>
      </c>
      <c r="O76" s="518">
        <f>ROUND(IF(N346=0, 0, N76/N346),5)</f>
        <v>0</v>
      </c>
      <c r="P76" s="517">
        <v>0</v>
      </c>
      <c r="Q76" s="437">
        <v>0</v>
      </c>
      <c r="R76" s="437">
        <v>0</v>
      </c>
      <c r="S76" s="438">
        <f>ROUND(IF(R346=0, 0, R76/R346),5)</f>
        <v>0</v>
      </c>
      <c r="T76" s="437">
        <v>0</v>
      </c>
      <c r="U76" s="337">
        <v>0</v>
      </c>
      <c r="V76" s="337">
        <v>0</v>
      </c>
      <c r="W76" s="338">
        <f>ROUND(IF(V346=0, 0, V76/V346),5)</f>
        <v>0</v>
      </c>
      <c r="X76" s="337">
        <v>0</v>
      </c>
      <c r="Y76" s="563">
        <v>0</v>
      </c>
      <c r="Z76" s="563">
        <v>0</v>
      </c>
      <c r="AA76" s="564">
        <f>ROUND(IF(Z346=0, 0, Z76/Z346),5)</f>
        <v>0</v>
      </c>
      <c r="AB76" s="563">
        <v>0</v>
      </c>
      <c r="AC76" s="499">
        <v>0</v>
      </c>
      <c r="AD76" s="497">
        <v>0</v>
      </c>
      <c r="AE76" s="498">
        <f>ROUND(IF(AD346=0, 0, AD76/AD346),5)</f>
        <v>0</v>
      </c>
      <c r="AF76" s="497">
        <v>0</v>
      </c>
      <c r="AG76" s="541">
        <v>0</v>
      </c>
      <c r="AH76" s="541">
        <v>0</v>
      </c>
      <c r="AI76" s="542">
        <f>ROUND(IF(AH346=0, 0, AH76/AH346),5)</f>
        <v>0</v>
      </c>
      <c r="AJ76" s="541">
        <v>0</v>
      </c>
      <c r="AK76" s="398">
        <v>0</v>
      </c>
      <c r="AL76" s="396">
        <v>0</v>
      </c>
      <c r="AM76" s="397">
        <f>ROUND(IF(AL346=0, 0, AL76/AL346),5)</f>
        <v>0</v>
      </c>
      <c r="AN76" s="396">
        <v>0</v>
      </c>
      <c r="AO76" s="437">
        <v>0</v>
      </c>
      <c r="AP76" s="437">
        <v>0</v>
      </c>
      <c r="AQ76" s="438">
        <f>ROUND(IF(AP346=0, 0, AP76/AP346),5)</f>
        <v>0</v>
      </c>
      <c r="AR76" s="437">
        <v>0</v>
      </c>
      <c r="AS76" s="6">
        <f t="shared" si="4"/>
        <v>17</v>
      </c>
      <c r="AT76" s="6">
        <f t="shared" si="4"/>
        <v>4418.57</v>
      </c>
      <c r="AU76" s="8">
        <f>ROUND(IF(AT346=0, 0, AT76/AT346),5)</f>
        <v>3.0000000000000001E-5</v>
      </c>
      <c r="AV76" s="6">
        <v>259.92</v>
      </c>
    </row>
    <row r="77" spans="1:48" x14ac:dyDescent="0.25">
      <c r="A77" s="2"/>
      <c r="B77" s="2"/>
      <c r="C77" s="2"/>
      <c r="D77" s="2" t="s">
        <v>69</v>
      </c>
      <c r="E77" s="478">
        <v>0</v>
      </c>
      <c r="F77" s="478">
        <v>0</v>
      </c>
      <c r="G77" s="479">
        <f>ROUND(IF(F346=0, 0, F77/F346),5)</f>
        <v>0</v>
      </c>
      <c r="H77" s="478">
        <v>0</v>
      </c>
      <c r="I77" s="497">
        <v>0</v>
      </c>
      <c r="J77" s="497">
        <v>0</v>
      </c>
      <c r="K77" s="498">
        <f>ROUND(IF(J346=0, 0, J77/J346),5)</f>
        <v>0</v>
      </c>
      <c r="L77" s="497">
        <v>0</v>
      </c>
      <c r="M77" s="516">
        <v>0</v>
      </c>
      <c r="N77" s="517">
        <v>0</v>
      </c>
      <c r="O77" s="518">
        <f>ROUND(IF(N346=0, 0, N77/N346),5)</f>
        <v>0</v>
      </c>
      <c r="P77" s="517">
        <v>0</v>
      </c>
      <c r="Q77" s="437">
        <v>0</v>
      </c>
      <c r="R77" s="437">
        <v>0</v>
      </c>
      <c r="S77" s="438">
        <f>ROUND(IF(R346=0, 0, R77/R346),5)</f>
        <v>0</v>
      </c>
      <c r="T77" s="437">
        <v>0</v>
      </c>
      <c r="U77" s="336">
        <v>25</v>
      </c>
      <c r="V77" s="337">
        <v>3758.45</v>
      </c>
      <c r="W77" s="338">
        <f>ROUND(IF(V346=0, 0, V77/V346),5)</f>
        <v>2.3000000000000001E-4</v>
      </c>
      <c r="X77" s="337">
        <v>150.34</v>
      </c>
      <c r="Y77" s="563">
        <v>0</v>
      </c>
      <c r="Z77" s="563">
        <v>0</v>
      </c>
      <c r="AA77" s="564">
        <f>ROUND(IF(Z346=0, 0, Z77/Z346),5)</f>
        <v>0</v>
      </c>
      <c r="AB77" s="563">
        <v>0</v>
      </c>
      <c r="AC77" s="499">
        <v>0</v>
      </c>
      <c r="AD77" s="497">
        <v>0</v>
      </c>
      <c r="AE77" s="498">
        <f>ROUND(IF(AD346=0, 0, AD77/AD346),5)</f>
        <v>0</v>
      </c>
      <c r="AF77" s="497">
        <v>0</v>
      </c>
      <c r="AG77" s="541">
        <v>0</v>
      </c>
      <c r="AH77" s="541">
        <v>0</v>
      </c>
      <c r="AI77" s="542">
        <f>ROUND(IF(AH346=0, 0, AH77/AH346),5)</f>
        <v>0</v>
      </c>
      <c r="AJ77" s="541">
        <v>0</v>
      </c>
      <c r="AK77" s="398">
        <v>0</v>
      </c>
      <c r="AL77" s="396">
        <v>0</v>
      </c>
      <c r="AM77" s="397">
        <f>ROUND(IF(AL346=0, 0, AL77/AL346),5)</f>
        <v>0</v>
      </c>
      <c r="AN77" s="396">
        <v>0</v>
      </c>
      <c r="AO77" s="437">
        <v>0</v>
      </c>
      <c r="AP77" s="437">
        <v>0</v>
      </c>
      <c r="AQ77" s="438">
        <f>ROUND(IF(AP346=0, 0, AP77/AP346),5)</f>
        <v>0</v>
      </c>
      <c r="AR77" s="437">
        <v>0</v>
      </c>
      <c r="AS77" s="6">
        <f t="shared" si="4"/>
        <v>25</v>
      </c>
      <c r="AT77" s="6">
        <f t="shared" si="4"/>
        <v>3758.45</v>
      </c>
      <c r="AU77" s="8">
        <f>ROUND(IF(AT346=0, 0, AT77/AT346),5)</f>
        <v>2.0000000000000002E-5</v>
      </c>
      <c r="AV77" s="6">
        <v>150.34</v>
      </c>
    </row>
    <row r="78" spans="1:48" x14ac:dyDescent="0.25">
      <c r="A78" s="2"/>
      <c r="B78" s="2"/>
      <c r="C78" s="2"/>
      <c r="D78" s="2" t="s">
        <v>72</v>
      </c>
      <c r="E78" s="478">
        <v>0</v>
      </c>
      <c r="F78" s="478">
        <v>0</v>
      </c>
      <c r="G78" s="479">
        <f>ROUND(IF(F346=0, 0, F78/F346),5)</f>
        <v>0</v>
      </c>
      <c r="H78" s="478">
        <v>0</v>
      </c>
      <c r="I78" s="497">
        <v>0</v>
      </c>
      <c r="J78" s="497">
        <v>0</v>
      </c>
      <c r="K78" s="498">
        <f>ROUND(IF(J346=0, 0, J78/J346),5)</f>
        <v>0</v>
      </c>
      <c r="L78" s="497">
        <v>0</v>
      </c>
      <c r="M78" s="516">
        <v>35</v>
      </c>
      <c r="N78" s="517">
        <v>15427.65</v>
      </c>
      <c r="O78" s="518">
        <f>ROUND(IF(N346=0, 0, N78/N346),5)</f>
        <v>7.5000000000000002E-4</v>
      </c>
      <c r="P78" s="517">
        <v>440.79</v>
      </c>
      <c r="Q78" s="439">
        <v>29</v>
      </c>
      <c r="R78" s="437">
        <v>12822.93</v>
      </c>
      <c r="S78" s="438">
        <f>ROUND(IF(R346=0, 0, R78/R346),5)</f>
        <v>7.2999999999999996E-4</v>
      </c>
      <c r="T78" s="437">
        <v>442.17</v>
      </c>
      <c r="U78" s="336">
        <v>108</v>
      </c>
      <c r="V78" s="337">
        <v>47825.7</v>
      </c>
      <c r="W78" s="338">
        <f>ROUND(IF(V346=0, 0, V78/V346),5)</f>
        <v>2.9499999999999999E-3</v>
      </c>
      <c r="X78" s="337">
        <v>442.83</v>
      </c>
      <c r="Y78" s="565">
        <v>50</v>
      </c>
      <c r="Z78" s="563">
        <v>22035.9</v>
      </c>
      <c r="AA78" s="564">
        <f>ROUND(IF(Z346=0, 0, Z78/Z346),5)</f>
        <v>1.1800000000000001E-3</v>
      </c>
      <c r="AB78" s="563">
        <v>440.72</v>
      </c>
      <c r="AC78" s="499">
        <v>92</v>
      </c>
      <c r="AD78" s="497">
        <v>40818.18</v>
      </c>
      <c r="AE78" s="498">
        <f>ROUND(IF(AD346=0, 0, AD78/AD346),5)</f>
        <v>2.0200000000000001E-3</v>
      </c>
      <c r="AF78" s="497">
        <v>443.68</v>
      </c>
      <c r="AG78" s="543">
        <v>100</v>
      </c>
      <c r="AH78" s="541">
        <v>44205.15</v>
      </c>
      <c r="AI78" s="542">
        <f>ROUND(IF(AH346=0, 0, AH78/AH346),5)</f>
        <v>2.4499999999999999E-3</v>
      </c>
      <c r="AJ78" s="541">
        <v>442.05</v>
      </c>
      <c r="AK78" s="398">
        <v>130</v>
      </c>
      <c r="AL78" s="396">
        <v>50326.27</v>
      </c>
      <c r="AM78" s="397">
        <f>ROUND(IF(AL346=0, 0, AL78/AL346),5)</f>
        <v>3.5699999999999998E-3</v>
      </c>
      <c r="AN78" s="396">
        <v>387.13</v>
      </c>
      <c r="AO78" s="439">
        <v>0</v>
      </c>
      <c r="AP78" s="437">
        <v>0</v>
      </c>
      <c r="AQ78" s="438">
        <f>ROUND(IF(AP346=0, 0, AP78/AP346),5)</f>
        <v>0</v>
      </c>
      <c r="AR78" s="437">
        <v>0</v>
      </c>
      <c r="AS78" s="6">
        <f t="shared" si="4"/>
        <v>544</v>
      </c>
      <c r="AT78" s="6">
        <f t="shared" si="4"/>
        <v>233461.78</v>
      </c>
      <c r="AU78" s="8">
        <f>ROUND(IF(AT346=0, 0, AT78/AT346),5)</f>
        <v>1.4400000000000001E-3</v>
      </c>
      <c r="AV78" s="6">
        <v>429.16</v>
      </c>
    </row>
    <row r="79" spans="1:48" x14ac:dyDescent="0.25">
      <c r="A79" s="2"/>
      <c r="B79" s="2"/>
      <c r="C79" s="2"/>
      <c r="D79" s="2" t="s">
        <v>73</v>
      </c>
      <c r="E79" s="478">
        <v>0</v>
      </c>
      <c r="F79" s="478">
        <v>0</v>
      </c>
      <c r="G79" s="479">
        <f>ROUND(IF(F346=0, 0, F79/F346),5)</f>
        <v>0</v>
      </c>
      <c r="H79" s="478">
        <v>0</v>
      </c>
      <c r="I79" s="497">
        <v>0</v>
      </c>
      <c r="J79" s="497">
        <v>0</v>
      </c>
      <c r="K79" s="498">
        <f>ROUND(IF(J346=0, 0, J79/J346),5)</f>
        <v>0</v>
      </c>
      <c r="L79" s="497">
        <v>0</v>
      </c>
      <c r="M79" s="516">
        <v>0</v>
      </c>
      <c r="N79" s="517">
        <v>0</v>
      </c>
      <c r="O79" s="518">
        <f>ROUND(IF(N346=0, 0, N79/N346),5)</f>
        <v>0</v>
      </c>
      <c r="P79" s="517">
        <v>0</v>
      </c>
      <c r="Q79" s="437">
        <v>0</v>
      </c>
      <c r="R79" s="437">
        <v>0</v>
      </c>
      <c r="S79" s="438">
        <f>ROUND(IF(R346=0, 0, R79/R346),5)</f>
        <v>0</v>
      </c>
      <c r="T79" s="437">
        <v>0</v>
      </c>
      <c r="U79" s="336">
        <v>13</v>
      </c>
      <c r="V79" s="337">
        <v>3250</v>
      </c>
      <c r="W79" s="338">
        <f>ROUND(IF(V346=0, 0, V79/V346),5)</f>
        <v>2.0000000000000001E-4</v>
      </c>
      <c r="X79" s="337">
        <v>250</v>
      </c>
      <c r="Y79" s="563">
        <v>0</v>
      </c>
      <c r="Z79" s="563">
        <v>0</v>
      </c>
      <c r="AA79" s="564">
        <f>ROUND(IF(Z346=0, 0, Z79/Z346),5)</f>
        <v>0</v>
      </c>
      <c r="AB79" s="563">
        <v>0</v>
      </c>
      <c r="AC79" s="499">
        <v>0</v>
      </c>
      <c r="AD79" s="497">
        <v>0</v>
      </c>
      <c r="AE79" s="498">
        <f>ROUND(IF(AD346=0, 0, AD79/AD346),5)</f>
        <v>0</v>
      </c>
      <c r="AF79" s="497">
        <v>0</v>
      </c>
      <c r="AG79" s="541">
        <v>0</v>
      </c>
      <c r="AH79" s="541">
        <v>0</v>
      </c>
      <c r="AI79" s="542">
        <f>ROUND(IF(AH346=0, 0, AH79/AH346),5)</f>
        <v>0</v>
      </c>
      <c r="AJ79" s="541">
        <v>0</v>
      </c>
      <c r="AK79" s="398">
        <v>0</v>
      </c>
      <c r="AL79" s="396">
        <v>0</v>
      </c>
      <c r="AM79" s="397">
        <f>ROUND(IF(AL346=0, 0, AL79/AL346),5)</f>
        <v>0</v>
      </c>
      <c r="AN79" s="396">
        <v>0</v>
      </c>
      <c r="AO79" s="437">
        <v>0</v>
      </c>
      <c r="AP79" s="437">
        <v>0</v>
      </c>
      <c r="AQ79" s="438">
        <f>ROUND(IF(AP346=0, 0, AP79/AP346),5)</f>
        <v>0</v>
      </c>
      <c r="AR79" s="437">
        <v>0</v>
      </c>
      <c r="AS79" s="6">
        <f t="shared" si="4"/>
        <v>13</v>
      </c>
      <c r="AT79" s="6">
        <f t="shared" si="4"/>
        <v>3250</v>
      </c>
      <c r="AU79" s="8">
        <f>ROUND(IF(AT346=0, 0, AT79/AT346),5)</f>
        <v>2.0000000000000002E-5</v>
      </c>
      <c r="AV79" s="6">
        <v>250</v>
      </c>
    </row>
    <row r="80" spans="1:48" x14ac:dyDescent="0.25">
      <c r="A80" s="2"/>
      <c r="B80" s="2"/>
      <c r="C80" s="2"/>
      <c r="D80" s="2" t="s">
        <v>74</v>
      </c>
      <c r="E80" s="478">
        <v>0</v>
      </c>
      <c r="F80" s="478">
        <v>0</v>
      </c>
      <c r="G80" s="479">
        <f>ROUND(IF(F346=0, 0, F80/F346),5)</f>
        <v>0</v>
      </c>
      <c r="H80" s="478">
        <v>0</v>
      </c>
      <c r="I80" s="497">
        <v>0</v>
      </c>
      <c r="J80" s="497">
        <v>0</v>
      </c>
      <c r="K80" s="498">
        <f>ROUND(IF(J346=0, 0, J80/J346),5)</f>
        <v>0</v>
      </c>
      <c r="L80" s="497">
        <v>0</v>
      </c>
      <c r="M80" s="516">
        <v>0</v>
      </c>
      <c r="N80" s="517">
        <v>0</v>
      </c>
      <c r="O80" s="518">
        <f>ROUND(IF(N346=0, 0, N80/N346),5)</f>
        <v>0</v>
      </c>
      <c r="P80" s="517">
        <v>0</v>
      </c>
      <c r="Q80" s="437">
        <v>0</v>
      </c>
      <c r="R80" s="437">
        <v>0</v>
      </c>
      <c r="S80" s="438">
        <f>ROUND(IF(R346=0, 0, R80/R346),5)</f>
        <v>0</v>
      </c>
      <c r="T80" s="437">
        <v>0</v>
      </c>
      <c r="U80" s="336">
        <v>8</v>
      </c>
      <c r="V80" s="337">
        <v>1400</v>
      </c>
      <c r="W80" s="338">
        <f>ROUND(IF(V346=0, 0, V80/V346),5)</f>
        <v>9.0000000000000006E-5</v>
      </c>
      <c r="X80" s="337">
        <v>175</v>
      </c>
      <c r="Y80" s="563">
        <v>0</v>
      </c>
      <c r="Z80" s="563">
        <v>0</v>
      </c>
      <c r="AA80" s="564">
        <f>ROUND(IF(Z346=0, 0, Z80/Z346),5)</f>
        <v>0</v>
      </c>
      <c r="AB80" s="563">
        <v>0</v>
      </c>
      <c r="AC80" s="499">
        <v>0</v>
      </c>
      <c r="AD80" s="497">
        <v>0</v>
      </c>
      <c r="AE80" s="498">
        <f>ROUND(IF(AD346=0, 0, AD80/AD346),5)</f>
        <v>0</v>
      </c>
      <c r="AF80" s="497">
        <v>0</v>
      </c>
      <c r="AG80" s="541">
        <v>0</v>
      </c>
      <c r="AH80" s="541">
        <v>0</v>
      </c>
      <c r="AI80" s="542">
        <f>ROUND(IF(AH346=0, 0, AH80/AH346),5)</f>
        <v>0</v>
      </c>
      <c r="AJ80" s="541">
        <v>0</v>
      </c>
      <c r="AK80" s="398">
        <v>0</v>
      </c>
      <c r="AL80" s="396">
        <v>0</v>
      </c>
      <c r="AM80" s="397">
        <f>ROUND(IF(AL346=0, 0, AL80/AL346),5)</f>
        <v>0</v>
      </c>
      <c r="AN80" s="396">
        <v>0</v>
      </c>
      <c r="AO80" s="437">
        <v>0</v>
      </c>
      <c r="AP80" s="437">
        <v>0</v>
      </c>
      <c r="AQ80" s="438">
        <f>ROUND(IF(AP346=0, 0, AP80/AP346),5)</f>
        <v>0</v>
      </c>
      <c r="AR80" s="437">
        <v>0</v>
      </c>
      <c r="AS80" s="6">
        <f t="shared" si="4"/>
        <v>8</v>
      </c>
      <c r="AT80" s="6">
        <f t="shared" si="4"/>
        <v>1400</v>
      </c>
      <c r="AU80" s="8">
        <f>ROUND(IF(AT346=0, 0, AT80/AT346),5)</f>
        <v>1.0000000000000001E-5</v>
      </c>
      <c r="AV80" s="6">
        <v>175</v>
      </c>
    </row>
    <row r="81" spans="1:48" x14ac:dyDescent="0.25">
      <c r="A81" s="2"/>
      <c r="B81" s="2"/>
      <c r="C81" s="2"/>
      <c r="D81" s="2" t="s">
        <v>75</v>
      </c>
      <c r="E81" s="478">
        <v>0</v>
      </c>
      <c r="F81" s="478">
        <v>0</v>
      </c>
      <c r="G81" s="479">
        <f>ROUND(IF(F346=0, 0, F81/F346),5)</f>
        <v>0</v>
      </c>
      <c r="H81" s="478">
        <v>0</v>
      </c>
      <c r="I81" s="497">
        <v>0</v>
      </c>
      <c r="J81" s="497">
        <v>0</v>
      </c>
      <c r="K81" s="498">
        <f>ROUND(IF(J346=0, 0, J81/J346),5)</f>
        <v>0</v>
      </c>
      <c r="L81" s="497">
        <v>0</v>
      </c>
      <c r="M81" s="516">
        <v>1</v>
      </c>
      <c r="N81" s="517">
        <v>1063.95</v>
      </c>
      <c r="O81" s="518">
        <f>ROUND(IF(N346=0, 0, N81/N346),5)</f>
        <v>5.0000000000000002E-5</v>
      </c>
      <c r="P81" s="517">
        <v>1063.95</v>
      </c>
      <c r="Q81" s="437">
        <v>0</v>
      </c>
      <c r="R81" s="437">
        <v>0</v>
      </c>
      <c r="S81" s="438">
        <f>ROUND(IF(R346=0, 0, R81/R346),5)</f>
        <v>0</v>
      </c>
      <c r="T81" s="437">
        <v>0</v>
      </c>
      <c r="U81" s="337">
        <v>0</v>
      </c>
      <c r="V81" s="337">
        <v>0</v>
      </c>
      <c r="W81" s="338">
        <f>ROUND(IF(V346=0, 0, V81/V346),5)</f>
        <v>0</v>
      </c>
      <c r="X81" s="337">
        <v>0</v>
      </c>
      <c r="Y81" s="563">
        <v>0</v>
      </c>
      <c r="Z81" s="563">
        <v>0</v>
      </c>
      <c r="AA81" s="564">
        <f>ROUND(IF(Z346=0, 0, Z81/Z346),5)</f>
        <v>0</v>
      </c>
      <c r="AB81" s="563">
        <v>0</v>
      </c>
      <c r="AC81" s="499">
        <v>0</v>
      </c>
      <c r="AD81" s="497">
        <v>0</v>
      </c>
      <c r="AE81" s="498">
        <f>ROUND(IF(AD346=0, 0, AD81/AD346),5)</f>
        <v>0</v>
      </c>
      <c r="AF81" s="497">
        <v>0</v>
      </c>
      <c r="AG81" s="541">
        <v>0</v>
      </c>
      <c r="AH81" s="541">
        <v>0</v>
      </c>
      <c r="AI81" s="542">
        <f>ROUND(IF(AH346=0, 0, AH81/AH346),5)</f>
        <v>0</v>
      </c>
      <c r="AJ81" s="541">
        <v>0</v>
      </c>
      <c r="AK81" s="398">
        <v>0</v>
      </c>
      <c r="AL81" s="396">
        <v>0</v>
      </c>
      <c r="AM81" s="397">
        <f>ROUND(IF(AL346=0, 0, AL81/AL346),5)</f>
        <v>0</v>
      </c>
      <c r="AN81" s="396">
        <v>0</v>
      </c>
      <c r="AO81" s="437">
        <v>0</v>
      </c>
      <c r="AP81" s="437">
        <v>0</v>
      </c>
      <c r="AQ81" s="438">
        <f>ROUND(IF(AP346=0, 0, AP81/AP346),5)</f>
        <v>0</v>
      </c>
      <c r="AR81" s="437">
        <v>0</v>
      </c>
      <c r="AS81" s="6">
        <f t="shared" si="4"/>
        <v>1</v>
      </c>
      <c r="AT81" s="6">
        <f t="shared" si="4"/>
        <v>1063.95</v>
      </c>
      <c r="AU81" s="8">
        <f>ROUND(IF(AT346=0, 0, AT81/AT346),5)</f>
        <v>1.0000000000000001E-5</v>
      </c>
      <c r="AV81" s="6">
        <v>1063.95</v>
      </c>
    </row>
    <row r="82" spans="1:48" x14ac:dyDescent="0.25">
      <c r="A82" s="2"/>
      <c r="B82" s="2"/>
      <c r="C82" s="2"/>
      <c r="D82" s="2" t="s">
        <v>76</v>
      </c>
      <c r="E82" s="480">
        <v>2</v>
      </c>
      <c r="F82" s="478">
        <v>496.26</v>
      </c>
      <c r="G82" s="479">
        <f>ROUND(IF(F346=0, 0, F82/F346),5)</f>
        <v>3.0000000000000001E-5</v>
      </c>
      <c r="H82" s="478">
        <v>248.13</v>
      </c>
      <c r="I82" s="497">
        <v>0</v>
      </c>
      <c r="J82" s="497">
        <v>0</v>
      </c>
      <c r="K82" s="498">
        <f>ROUND(IF(J346=0, 0, J82/J346),5)</f>
        <v>0</v>
      </c>
      <c r="L82" s="497">
        <v>0</v>
      </c>
      <c r="M82" s="516">
        <v>0</v>
      </c>
      <c r="N82" s="517">
        <v>0</v>
      </c>
      <c r="O82" s="518">
        <f>ROUND(IF(N346=0, 0, N82/N346),5)</f>
        <v>0</v>
      </c>
      <c r="P82" s="517">
        <v>0</v>
      </c>
      <c r="Q82" s="437">
        <v>0</v>
      </c>
      <c r="R82" s="437">
        <v>0</v>
      </c>
      <c r="S82" s="438">
        <f>ROUND(IF(R346=0, 0, R82/R346),5)</f>
        <v>0</v>
      </c>
      <c r="T82" s="437">
        <v>0</v>
      </c>
      <c r="U82" s="337">
        <v>0</v>
      </c>
      <c r="V82" s="337">
        <v>0</v>
      </c>
      <c r="W82" s="338">
        <f>ROUND(IF(V346=0, 0, V82/V346),5)</f>
        <v>0</v>
      </c>
      <c r="X82" s="337">
        <v>0</v>
      </c>
      <c r="Y82" s="563">
        <v>0</v>
      </c>
      <c r="Z82" s="563">
        <v>0</v>
      </c>
      <c r="AA82" s="564">
        <f>ROUND(IF(Z346=0, 0, Z82/Z346),5)</f>
        <v>0</v>
      </c>
      <c r="AB82" s="563">
        <v>0</v>
      </c>
      <c r="AC82" s="499">
        <v>0</v>
      </c>
      <c r="AD82" s="497">
        <v>0</v>
      </c>
      <c r="AE82" s="498">
        <f>ROUND(IF(AD346=0, 0, AD82/AD346),5)</f>
        <v>0</v>
      </c>
      <c r="AF82" s="497">
        <v>0</v>
      </c>
      <c r="AG82" s="541">
        <v>0</v>
      </c>
      <c r="AH82" s="541">
        <v>0</v>
      </c>
      <c r="AI82" s="542">
        <f>ROUND(IF(AH346=0, 0, AH82/AH346),5)</f>
        <v>0</v>
      </c>
      <c r="AJ82" s="541">
        <v>0</v>
      </c>
      <c r="AK82" s="398">
        <v>0</v>
      </c>
      <c r="AL82" s="396">
        <v>0</v>
      </c>
      <c r="AM82" s="397">
        <f>ROUND(IF(AL346=0, 0, AL82/AL346),5)</f>
        <v>0</v>
      </c>
      <c r="AN82" s="396">
        <v>0</v>
      </c>
      <c r="AO82" s="437">
        <v>0</v>
      </c>
      <c r="AP82" s="437">
        <v>0</v>
      </c>
      <c r="AQ82" s="438">
        <f>ROUND(IF(AP346=0, 0, AP82/AP346),5)</f>
        <v>0</v>
      </c>
      <c r="AR82" s="437">
        <v>0</v>
      </c>
      <c r="AS82" s="6">
        <f t="shared" si="4"/>
        <v>2</v>
      </c>
      <c r="AT82" s="6">
        <f t="shared" si="4"/>
        <v>496.26</v>
      </c>
      <c r="AU82" s="8">
        <f>ROUND(IF(AT346=0, 0, AT82/AT346),5)</f>
        <v>0</v>
      </c>
      <c r="AV82" s="6">
        <v>248.13</v>
      </c>
    </row>
    <row r="83" spans="1:48" x14ac:dyDescent="0.25">
      <c r="A83" s="2"/>
      <c r="B83" s="2"/>
      <c r="C83" s="2"/>
      <c r="D83" s="2" t="s">
        <v>77</v>
      </c>
      <c r="E83" s="480">
        <v>10</v>
      </c>
      <c r="F83" s="478">
        <v>3000</v>
      </c>
      <c r="G83" s="479">
        <f>ROUND(IF(F346=0, 0, F83/F346),5)</f>
        <v>1.7000000000000001E-4</v>
      </c>
      <c r="H83" s="478">
        <v>300</v>
      </c>
      <c r="I83" s="497">
        <v>0</v>
      </c>
      <c r="J83" s="497">
        <v>0</v>
      </c>
      <c r="K83" s="498">
        <f>ROUND(IF(J346=0, 0, J83/J346),5)</f>
        <v>0</v>
      </c>
      <c r="L83" s="497">
        <v>0</v>
      </c>
      <c r="M83" s="516">
        <v>0</v>
      </c>
      <c r="N83" s="517">
        <v>0</v>
      </c>
      <c r="O83" s="518">
        <f>ROUND(IF(N346=0, 0, N83/N346),5)</f>
        <v>0</v>
      </c>
      <c r="P83" s="517">
        <v>0</v>
      </c>
      <c r="Q83" s="437">
        <v>0</v>
      </c>
      <c r="R83" s="437">
        <v>0</v>
      </c>
      <c r="S83" s="438">
        <f>ROUND(IF(R346=0, 0, R83/R346),5)</f>
        <v>0</v>
      </c>
      <c r="T83" s="437">
        <v>0</v>
      </c>
      <c r="U83" s="337">
        <v>0</v>
      </c>
      <c r="V83" s="337">
        <v>0</v>
      </c>
      <c r="W83" s="338">
        <f>ROUND(IF(V346=0, 0, V83/V346),5)</f>
        <v>0</v>
      </c>
      <c r="X83" s="337">
        <v>0</v>
      </c>
      <c r="Y83" s="563">
        <v>0</v>
      </c>
      <c r="Z83" s="563">
        <v>0</v>
      </c>
      <c r="AA83" s="564">
        <f>ROUND(IF(Z346=0, 0, Z83/Z346),5)</f>
        <v>0</v>
      </c>
      <c r="AB83" s="563">
        <v>0</v>
      </c>
      <c r="AC83" s="499">
        <v>0</v>
      </c>
      <c r="AD83" s="497">
        <v>0</v>
      </c>
      <c r="AE83" s="498">
        <f>ROUND(IF(AD346=0, 0, AD83/AD346),5)</f>
        <v>0</v>
      </c>
      <c r="AF83" s="497">
        <v>0</v>
      </c>
      <c r="AG83" s="541">
        <v>0</v>
      </c>
      <c r="AH83" s="541">
        <v>0</v>
      </c>
      <c r="AI83" s="542">
        <f>ROUND(IF(AH346=0, 0, AH83/AH346),5)</f>
        <v>0</v>
      </c>
      <c r="AJ83" s="541">
        <v>0</v>
      </c>
      <c r="AK83" s="398">
        <v>0</v>
      </c>
      <c r="AL83" s="396">
        <v>0</v>
      </c>
      <c r="AM83" s="397">
        <f>ROUND(IF(AL346=0, 0, AL83/AL346),5)</f>
        <v>0</v>
      </c>
      <c r="AN83" s="396">
        <v>0</v>
      </c>
      <c r="AO83" s="437">
        <v>0</v>
      </c>
      <c r="AP83" s="437">
        <v>0</v>
      </c>
      <c r="AQ83" s="438">
        <f>ROUND(IF(AP346=0, 0, AP83/AP346),5)</f>
        <v>0</v>
      </c>
      <c r="AR83" s="437">
        <v>0</v>
      </c>
      <c r="AS83" s="6">
        <f t="shared" si="4"/>
        <v>10</v>
      </c>
      <c r="AT83" s="6">
        <f t="shared" si="4"/>
        <v>3000</v>
      </c>
      <c r="AU83" s="8">
        <f>ROUND(IF(AT346=0, 0, AT83/AT346),5)</f>
        <v>2.0000000000000002E-5</v>
      </c>
      <c r="AV83" s="6">
        <v>300</v>
      </c>
    </row>
    <row r="84" spans="1:48" x14ac:dyDescent="0.25">
      <c r="A84" s="2"/>
      <c r="B84" s="2"/>
      <c r="C84" s="2"/>
      <c r="D84" s="2" t="s">
        <v>78</v>
      </c>
      <c r="E84" s="480">
        <v>5</v>
      </c>
      <c r="F84" s="478">
        <v>1875</v>
      </c>
      <c r="G84" s="479">
        <f>ROUND(IF(F346=0, 0, F84/F346),5)</f>
        <v>1.1E-4</v>
      </c>
      <c r="H84" s="478">
        <v>375</v>
      </c>
      <c r="I84" s="497">
        <v>0</v>
      </c>
      <c r="J84" s="497">
        <v>0</v>
      </c>
      <c r="K84" s="498">
        <f>ROUND(IF(J346=0, 0, J84/J346),5)</f>
        <v>0</v>
      </c>
      <c r="L84" s="497">
        <v>0</v>
      </c>
      <c r="M84" s="516">
        <v>0</v>
      </c>
      <c r="N84" s="517">
        <v>0</v>
      </c>
      <c r="O84" s="518">
        <f>ROUND(IF(N346=0, 0, N84/N346),5)</f>
        <v>0</v>
      </c>
      <c r="P84" s="517">
        <v>0</v>
      </c>
      <c r="Q84" s="437">
        <v>0</v>
      </c>
      <c r="R84" s="437">
        <v>0</v>
      </c>
      <c r="S84" s="438">
        <f>ROUND(IF(R346=0, 0, R84/R346),5)</f>
        <v>0</v>
      </c>
      <c r="T84" s="437">
        <v>0</v>
      </c>
      <c r="U84" s="337">
        <v>0</v>
      </c>
      <c r="V84" s="337">
        <v>0</v>
      </c>
      <c r="W84" s="338">
        <f>ROUND(IF(V346=0, 0, V84/V346),5)</f>
        <v>0</v>
      </c>
      <c r="X84" s="337">
        <v>0</v>
      </c>
      <c r="Y84" s="563">
        <v>0</v>
      </c>
      <c r="Z84" s="563">
        <v>0</v>
      </c>
      <c r="AA84" s="564">
        <f>ROUND(IF(Z346=0, 0, Z84/Z346),5)</f>
        <v>0</v>
      </c>
      <c r="AB84" s="563">
        <v>0</v>
      </c>
      <c r="AC84" s="499">
        <v>0</v>
      </c>
      <c r="AD84" s="497">
        <v>0</v>
      </c>
      <c r="AE84" s="498">
        <f>ROUND(IF(AD346=0, 0, AD84/AD346),5)</f>
        <v>0</v>
      </c>
      <c r="AF84" s="497">
        <v>0</v>
      </c>
      <c r="AG84" s="541">
        <v>0</v>
      </c>
      <c r="AH84" s="541">
        <v>0</v>
      </c>
      <c r="AI84" s="542">
        <f>ROUND(IF(AH346=0, 0, AH84/AH346),5)</f>
        <v>0</v>
      </c>
      <c r="AJ84" s="541">
        <v>0</v>
      </c>
      <c r="AK84" s="398">
        <v>0</v>
      </c>
      <c r="AL84" s="396">
        <v>0</v>
      </c>
      <c r="AM84" s="397">
        <f>ROUND(IF(AL346=0, 0, AL84/AL346),5)</f>
        <v>0</v>
      </c>
      <c r="AN84" s="396">
        <v>0</v>
      </c>
      <c r="AO84" s="437">
        <v>0</v>
      </c>
      <c r="AP84" s="437">
        <v>0</v>
      </c>
      <c r="AQ84" s="438">
        <f>ROUND(IF(AP346=0, 0, AP84/AP346),5)</f>
        <v>0</v>
      </c>
      <c r="AR84" s="437">
        <v>0</v>
      </c>
      <c r="AS84" s="6">
        <f t="shared" si="4"/>
        <v>5</v>
      </c>
      <c r="AT84" s="6">
        <f t="shared" si="4"/>
        <v>1875</v>
      </c>
      <c r="AU84" s="8">
        <f>ROUND(IF(AT346=0, 0, AT84/AT346),5)</f>
        <v>1.0000000000000001E-5</v>
      </c>
      <c r="AV84" s="6">
        <v>375</v>
      </c>
    </row>
    <row r="85" spans="1:48" x14ac:dyDescent="0.25">
      <c r="A85" s="2"/>
      <c r="B85" s="2"/>
      <c r="C85" s="2"/>
      <c r="D85" s="2" t="s">
        <v>79</v>
      </c>
      <c r="E85" s="480">
        <v>2</v>
      </c>
      <c r="F85" s="478">
        <v>1900</v>
      </c>
      <c r="G85" s="479">
        <f>ROUND(IF(F346=0, 0, F85/F346),5)</f>
        <v>1.1E-4</v>
      </c>
      <c r="H85" s="478">
        <v>950</v>
      </c>
      <c r="I85" s="499">
        <v>-1</v>
      </c>
      <c r="J85" s="497">
        <v>-800</v>
      </c>
      <c r="K85" s="498">
        <f>ROUND(IF(J346=0, 0, J85/J346),5)</f>
        <v>-8.0000000000000007E-5</v>
      </c>
      <c r="L85" s="497">
        <v>800</v>
      </c>
      <c r="M85" s="516">
        <v>0</v>
      </c>
      <c r="N85" s="517">
        <v>0</v>
      </c>
      <c r="O85" s="518">
        <f>ROUND(IF(N346=0, 0, N85/N346),5)</f>
        <v>0</v>
      </c>
      <c r="P85" s="517">
        <v>0</v>
      </c>
      <c r="Q85" s="437">
        <v>0</v>
      </c>
      <c r="R85" s="437">
        <v>0</v>
      </c>
      <c r="S85" s="438">
        <f>ROUND(IF(R346=0, 0, R85/R346),5)</f>
        <v>0</v>
      </c>
      <c r="T85" s="437">
        <v>0</v>
      </c>
      <c r="U85" s="337">
        <v>0</v>
      </c>
      <c r="V85" s="337">
        <v>0</v>
      </c>
      <c r="W85" s="338">
        <f>ROUND(IF(V346=0, 0, V85/V346),5)</f>
        <v>0</v>
      </c>
      <c r="X85" s="337">
        <v>0</v>
      </c>
      <c r="Y85" s="563">
        <v>0</v>
      </c>
      <c r="Z85" s="563">
        <v>0</v>
      </c>
      <c r="AA85" s="564">
        <f>ROUND(IF(Z346=0, 0, Z85/Z346),5)</f>
        <v>0</v>
      </c>
      <c r="AB85" s="563">
        <v>0</v>
      </c>
      <c r="AC85" s="499">
        <v>0</v>
      </c>
      <c r="AD85" s="497">
        <v>0</v>
      </c>
      <c r="AE85" s="498">
        <f>ROUND(IF(AD346=0, 0, AD85/AD346),5)</f>
        <v>0</v>
      </c>
      <c r="AF85" s="497">
        <v>0</v>
      </c>
      <c r="AG85" s="541">
        <v>0</v>
      </c>
      <c r="AH85" s="541">
        <v>0</v>
      </c>
      <c r="AI85" s="542">
        <f>ROUND(IF(AH346=0, 0, AH85/AH346),5)</f>
        <v>0</v>
      </c>
      <c r="AJ85" s="541">
        <v>0</v>
      </c>
      <c r="AK85" s="398">
        <v>0</v>
      </c>
      <c r="AL85" s="396">
        <v>0</v>
      </c>
      <c r="AM85" s="397">
        <f>ROUND(IF(AL346=0, 0, AL85/AL346),5)</f>
        <v>0</v>
      </c>
      <c r="AN85" s="396">
        <v>0</v>
      </c>
      <c r="AO85" s="437">
        <v>0</v>
      </c>
      <c r="AP85" s="437">
        <v>0</v>
      </c>
      <c r="AQ85" s="438">
        <f>ROUND(IF(AP346=0, 0, AP85/AP346),5)</f>
        <v>0</v>
      </c>
      <c r="AR85" s="437">
        <v>0</v>
      </c>
      <c r="AS85" s="6">
        <f t="shared" si="4"/>
        <v>1</v>
      </c>
      <c r="AT85" s="6">
        <f t="shared" si="4"/>
        <v>1100</v>
      </c>
      <c r="AU85" s="8">
        <f>ROUND(IF(AT346=0, 0, AT85/AT346),5)</f>
        <v>1.0000000000000001E-5</v>
      </c>
      <c r="AV85" s="6">
        <v>1100</v>
      </c>
    </row>
    <row r="86" spans="1:48" x14ac:dyDescent="0.25">
      <c r="A86" s="2"/>
      <c r="B86" s="2"/>
      <c r="C86" s="2"/>
      <c r="D86" s="2" t="s">
        <v>80</v>
      </c>
      <c r="E86" s="480">
        <v>2</v>
      </c>
      <c r="F86" s="478">
        <v>496.36</v>
      </c>
      <c r="G86" s="479">
        <f>ROUND(IF(F346=0, 0, F86/F346),5)</f>
        <v>3.0000000000000001E-5</v>
      </c>
      <c r="H86" s="478">
        <v>248.18</v>
      </c>
      <c r="I86" s="497">
        <v>0</v>
      </c>
      <c r="J86" s="497">
        <v>0</v>
      </c>
      <c r="K86" s="498">
        <f>ROUND(IF(J346=0, 0, J86/J346),5)</f>
        <v>0</v>
      </c>
      <c r="L86" s="497">
        <v>0</v>
      </c>
      <c r="M86" s="516">
        <v>8</v>
      </c>
      <c r="N86" s="517">
        <v>2004.92</v>
      </c>
      <c r="O86" s="518">
        <f>ROUND(IF(N346=0, 0, N86/N346),5)</f>
        <v>1E-4</v>
      </c>
      <c r="P86" s="517">
        <v>250.62</v>
      </c>
      <c r="Q86" s="437">
        <v>0</v>
      </c>
      <c r="R86" s="437">
        <v>0</v>
      </c>
      <c r="S86" s="438">
        <f>ROUND(IF(R346=0, 0, R86/R346),5)</f>
        <v>0</v>
      </c>
      <c r="T86" s="437">
        <v>0</v>
      </c>
      <c r="U86" s="336">
        <v>4</v>
      </c>
      <c r="V86" s="337">
        <v>1002.52</v>
      </c>
      <c r="W86" s="338">
        <f>ROUND(IF(V346=0, 0, V86/V346),5)</f>
        <v>6.0000000000000002E-5</v>
      </c>
      <c r="X86" s="337">
        <v>250.63</v>
      </c>
      <c r="Y86" s="565">
        <v>4</v>
      </c>
      <c r="Z86" s="563">
        <v>1006.1</v>
      </c>
      <c r="AA86" s="564">
        <f>ROUND(IF(Z346=0, 0, Z86/Z346),5)</f>
        <v>5.0000000000000002E-5</v>
      </c>
      <c r="AB86" s="563">
        <v>251.53</v>
      </c>
      <c r="AC86" s="499">
        <v>3</v>
      </c>
      <c r="AD86" s="497">
        <v>754.14</v>
      </c>
      <c r="AE86" s="498">
        <f>ROUND(IF(AD346=0, 0, AD86/AD346),5)</f>
        <v>4.0000000000000003E-5</v>
      </c>
      <c r="AF86" s="497">
        <v>251.38</v>
      </c>
      <c r="AG86" s="543">
        <v>8</v>
      </c>
      <c r="AH86" s="541">
        <v>2508.67</v>
      </c>
      <c r="AI86" s="542">
        <f>ROUND(IF(AH346=0, 0, AH86/AH346),5)</f>
        <v>1.3999999999999999E-4</v>
      </c>
      <c r="AJ86" s="541">
        <v>313.58</v>
      </c>
      <c r="AK86" s="398">
        <v>9</v>
      </c>
      <c r="AL86" s="396">
        <v>2251.19</v>
      </c>
      <c r="AM86" s="397">
        <f>ROUND(IF(AL346=0, 0, AL86/AL346),5)</f>
        <v>1.6000000000000001E-4</v>
      </c>
      <c r="AN86" s="396">
        <v>250.13</v>
      </c>
      <c r="AO86" s="437">
        <v>0</v>
      </c>
      <c r="AP86" s="437">
        <v>0</v>
      </c>
      <c r="AQ86" s="438">
        <f>ROUND(IF(AP346=0, 0, AP86/AP346),5)</f>
        <v>0</v>
      </c>
      <c r="AR86" s="437">
        <v>0</v>
      </c>
      <c r="AS86" s="6">
        <f t="shared" si="4"/>
        <v>38</v>
      </c>
      <c r="AT86" s="6">
        <f t="shared" si="4"/>
        <v>10023.9</v>
      </c>
      <c r="AU86" s="8">
        <f>ROUND(IF(AT346=0, 0, AT86/AT346),5)</f>
        <v>6.0000000000000002E-5</v>
      </c>
      <c r="AV86" s="6">
        <v>263.79000000000002</v>
      </c>
    </row>
    <row r="87" spans="1:48" x14ac:dyDescent="0.25">
      <c r="A87" s="2"/>
      <c r="B87" s="2"/>
      <c r="C87" s="2"/>
      <c r="D87" s="2" t="s">
        <v>81</v>
      </c>
      <c r="E87" s="478">
        <v>0</v>
      </c>
      <c r="F87" s="478">
        <v>0</v>
      </c>
      <c r="G87" s="479">
        <f>ROUND(IF(F346=0, 0, F87/F346),5)</f>
        <v>0</v>
      </c>
      <c r="H87" s="478">
        <v>0</v>
      </c>
      <c r="I87" s="497">
        <v>0</v>
      </c>
      <c r="J87" s="497">
        <v>0</v>
      </c>
      <c r="K87" s="498">
        <f>ROUND(IF(J346=0, 0, J87/J346),5)</f>
        <v>0</v>
      </c>
      <c r="L87" s="497">
        <v>0</v>
      </c>
      <c r="M87" s="516">
        <v>0</v>
      </c>
      <c r="N87" s="517">
        <v>0</v>
      </c>
      <c r="O87" s="518">
        <f>ROUND(IF(N346=0, 0, N87/N346),5)</f>
        <v>0</v>
      </c>
      <c r="P87" s="517">
        <v>0</v>
      </c>
      <c r="Q87" s="437">
        <v>0</v>
      </c>
      <c r="R87" s="437">
        <v>0</v>
      </c>
      <c r="S87" s="438">
        <f>ROUND(IF(R346=0, 0, R87/R346),5)</f>
        <v>0</v>
      </c>
      <c r="T87" s="437">
        <v>0</v>
      </c>
      <c r="U87" s="336">
        <v>2</v>
      </c>
      <c r="V87" s="337">
        <v>4644.05</v>
      </c>
      <c r="W87" s="338">
        <f>ROUND(IF(V346=0, 0, V87/V346),5)</f>
        <v>2.9E-4</v>
      </c>
      <c r="X87" s="337">
        <v>2322.0300000000002</v>
      </c>
      <c r="Y87" s="563">
        <v>0</v>
      </c>
      <c r="Z87" s="563">
        <v>0</v>
      </c>
      <c r="AA87" s="564">
        <f>ROUND(IF(Z346=0, 0, Z87/Z346),5)</f>
        <v>0</v>
      </c>
      <c r="AB87" s="563">
        <v>0</v>
      </c>
      <c r="AC87" s="499">
        <v>0</v>
      </c>
      <c r="AD87" s="497">
        <v>0</v>
      </c>
      <c r="AE87" s="498">
        <f>ROUND(IF(AD346=0, 0, AD87/AD346),5)</f>
        <v>0</v>
      </c>
      <c r="AF87" s="497">
        <v>0</v>
      </c>
      <c r="AG87" s="541">
        <v>0</v>
      </c>
      <c r="AH87" s="541">
        <v>0</v>
      </c>
      <c r="AI87" s="542">
        <f>ROUND(IF(AH346=0, 0, AH87/AH346),5)</f>
        <v>0</v>
      </c>
      <c r="AJ87" s="541">
        <v>0</v>
      </c>
      <c r="AK87" s="398">
        <v>0</v>
      </c>
      <c r="AL87" s="396">
        <v>0</v>
      </c>
      <c r="AM87" s="397">
        <f>ROUND(IF(AL346=0, 0, AL87/AL346),5)</f>
        <v>0</v>
      </c>
      <c r="AN87" s="396">
        <v>0</v>
      </c>
      <c r="AO87" s="437">
        <v>0</v>
      </c>
      <c r="AP87" s="437">
        <v>0</v>
      </c>
      <c r="AQ87" s="438">
        <f>ROUND(IF(AP346=0, 0, AP87/AP346),5)</f>
        <v>0</v>
      </c>
      <c r="AR87" s="437">
        <v>0</v>
      </c>
      <c r="AS87" s="6">
        <f t="shared" si="4"/>
        <v>2</v>
      </c>
      <c r="AT87" s="6">
        <f t="shared" si="4"/>
        <v>4644.05</v>
      </c>
      <c r="AU87" s="8">
        <f>ROUND(IF(AT346=0, 0, AT87/AT346),5)</f>
        <v>3.0000000000000001E-5</v>
      </c>
      <c r="AV87" s="6">
        <v>2322.0300000000002</v>
      </c>
    </row>
    <row r="88" spans="1:48" x14ac:dyDescent="0.25">
      <c r="A88" s="2"/>
      <c r="B88" s="2"/>
      <c r="C88" s="2"/>
      <c r="D88" s="2" t="s">
        <v>82</v>
      </c>
      <c r="E88" s="478">
        <v>0</v>
      </c>
      <c r="F88" s="478">
        <v>0</v>
      </c>
      <c r="G88" s="479">
        <f>ROUND(IF(F346=0, 0, F88/F346),5)</f>
        <v>0</v>
      </c>
      <c r="H88" s="478">
        <v>0</v>
      </c>
      <c r="I88" s="497">
        <v>0</v>
      </c>
      <c r="J88" s="497">
        <v>0</v>
      </c>
      <c r="K88" s="498">
        <f>ROUND(IF(J346=0, 0, J88/J346),5)</f>
        <v>0</v>
      </c>
      <c r="L88" s="497">
        <v>0</v>
      </c>
      <c r="M88" s="516">
        <v>0</v>
      </c>
      <c r="N88" s="517">
        <v>0</v>
      </c>
      <c r="O88" s="518">
        <f>ROUND(IF(N346=0, 0, N88/N346),5)</f>
        <v>0</v>
      </c>
      <c r="P88" s="517">
        <v>0</v>
      </c>
      <c r="Q88" s="439">
        <v>4</v>
      </c>
      <c r="R88" s="437">
        <v>9221.7099999999991</v>
      </c>
      <c r="S88" s="438">
        <f>ROUND(IF(R346=0, 0, R88/R346),5)</f>
        <v>5.2999999999999998E-4</v>
      </c>
      <c r="T88" s="437">
        <v>2305.4299999999998</v>
      </c>
      <c r="U88" s="336">
        <v>2</v>
      </c>
      <c r="V88" s="337">
        <v>4638.1499999999996</v>
      </c>
      <c r="W88" s="338">
        <f>ROUND(IF(V346=0, 0, V88/V346),5)</f>
        <v>2.9E-4</v>
      </c>
      <c r="X88" s="337">
        <v>2319.08</v>
      </c>
      <c r="Y88" s="563">
        <v>0</v>
      </c>
      <c r="Z88" s="563">
        <v>0</v>
      </c>
      <c r="AA88" s="564">
        <f>ROUND(IF(Z346=0, 0, Z88/Z346),5)</f>
        <v>0</v>
      </c>
      <c r="AB88" s="563">
        <v>0</v>
      </c>
      <c r="AC88" s="499">
        <v>0</v>
      </c>
      <c r="AD88" s="497">
        <v>0</v>
      </c>
      <c r="AE88" s="498">
        <f>ROUND(IF(AD346=0, 0, AD88/AD346),5)</f>
        <v>0</v>
      </c>
      <c r="AF88" s="497">
        <v>0</v>
      </c>
      <c r="AG88" s="541">
        <v>0</v>
      </c>
      <c r="AH88" s="541">
        <v>0</v>
      </c>
      <c r="AI88" s="542">
        <f>ROUND(IF(AH346=0, 0, AH88/AH346),5)</f>
        <v>0</v>
      </c>
      <c r="AJ88" s="541">
        <v>0</v>
      </c>
      <c r="AK88" s="398">
        <v>0</v>
      </c>
      <c r="AL88" s="396">
        <v>0</v>
      </c>
      <c r="AM88" s="397">
        <f>ROUND(IF(AL346=0, 0, AL88/AL346),5)</f>
        <v>0</v>
      </c>
      <c r="AN88" s="396">
        <v>0</v>
      </c>
      <c r="AO88" s="439">
        <v>1</v>
      </c>
      <c r="AP88" s="437">
        <v>2340.7800000000002</v>
      </c>
      <c r="AQ88" s="438">
        <f>ROUND(IF(AP346=0, 0, AP88/AP346),5)</f>
        <v>2.5000000000000001E-4</v>
      </c>
      <c r="AR88" s="437">
        <v>2340.7800000000002</v>
      </c>
      <c r="AS88" s="6">
        <f t="shared" si="4"/>
        <v>7</v>
      </c>
      <c r="AT88" s="6">
        <f t="shared" si="4"/>
        <v>16200.64</v>
      </c>
      <c r="AU88" s="8">
        <f>ROUND(IF(AT346=0, 0, AT88/AT346),5)</f>
        <v>1E-4</v>
      </c>
      <c r="AV88" s="6">
        <v>2314.38</v>
      </c>
    </row>
    <row r="89" spans="1:48" x14ac:dyDescent="0.25">
      <c r="A89" s="2"/>
      <c r="B89" s="2"/>
      <c r="C89" s="2"/>
      <c r="D89" s="2" t="s">
        <v>83</v>
      </c>
      <c r="E89" s="478">
        <v>0</v>
      </c>
      <c r="F89" s="478">
        <v>0</v>
      </c>
      <c r="G89" s="479">
        <f>ROUND(IF(F346=0, 0, F89/F346),5)</f>
        <v>0</v>
      </c>
      <c r="H89" s="478">
        <v>0</v>
      </c>
      <c r="I89" s="497">
        <v>0</v>
      </c>
      <c r="J89" s="497">
        <v>0</v>
      </c>
      <c r="K89" s="498">
        <f>ROUND(IF(J346=0, 0, J89/J346),5)</f>
        <v>0</v>
      </c>
      <c r="L89" s="497">
        <v>0</v>
      </c>
      <c r="M89" s="516">
        <v>4</v>
      </c>
      <c r="N89" s="517">
        <v>11519.32</v>
      </c>
      <c r="O89" s="518">
        <f>ROUND(IF(N346=0, 0, N89/N346),5)</f>
        <v>5.5999999999999995E-4</v>
      </c>
      <c r="P89" s="517">
        <v>2879.83</v>
      </c>
      <c r="Q89" s="439">
        <v>8</v>
      </c>
      <c r="R89" s="437">
        <v>22465.89</v>
      </c>
      <c r="S89" s="438">
        <f>ROUND(IF(R346=0, 0, R89/R346),5)</f>
        <v>1.2899999999999999E-3</v>
      </c>
      <c r="T89" s="437">
        <v>2808.24</v>
      </c>
      <c r="U89" s="336">
        <v>6</v>
      </c>
      <c r="V89" s="337">
        <v>16936.169999999998</v>
      </c>
      <c r="W89" s="338">
        <f>ROUND(IF(V346=0, 0, V89/V346),5)</f>
        <v>1.0399999999999999E-3</v>
      </c>
      <c r="X89" s="337">
        <v>2822.7</v>
      </c>
      <c r="Y89" s="563">
        <v>0</v>
      </c>
      <c r="Z89" s="563">
        <v>0</v>
      </c>
      <c r="AA89" s="564">
        <f>ROUND(IF(Z346=0, 0, Z89/Z346),5)</f>
        <v>0</v>
      </c>
      <c r="AB89" s="563">
        <v>0</v>
      </c>
      <c r="AC89" s="499">
        <v>1</v>
      </c>
      <c r="AD89" s="497">
        <v>2839.1</v>
      </c>
      <c r="AE89" s="498">
        <f>ROUND(IF(AD346=0, 0, AD89/AD346),5)</f>
        <v>1.3999999999999999E-4</v>
      </c>
      <c r="AF89" s="497">
        <v>2839.1</v>
      </c>
      <c r="AG89" s="541">
        <v>0</v>
      </c>
      <c r="AH89" s="541">
        <v>0</v>
      </c>
      <c r="AI89" s="542">
        <f>ROUND(IF(AH346=0, 0, AH89/AH346),5)</f>
        <v>0</v>
      </c>
      <c r="AJ89" s="541">
        <v>0</v>
      </c>
      <c r="AK89" s="398">
        <v>0</v>
      </c>
      <c r="AL89" s="396">
        <v>0</v>
      </c>
      <c r="AM89" s="397">
        <f>ROUND(IF(AL346=0, 0, AL89/AL346),5)</f>
        <v>0</v>
      </c>
      <c r="AN89" s="396">
        <v>0</v>
      </c>
      <c r="AO89" s="437">
        <v>0</v>
      </c>
      <c r="AP89" s="437">
        <v>0</v>
      </c>
      <c r="AQ89" s="438">
        <f>ROUND(IF(AP346=0, 0, AP89/AP346),5)</f>
        <v>0</v>
      </c>
      <c r="AR89" s="437">
        <v>0</v>
      </c>
      <c r="AS89" s="6">
        <f t="shared" si="4"/>
        <v>19</v>
      </c>
      <c r="AT89" s="6">
        <f t="shared" si="4"/>
        <v>53760.480000000003</v>
      </c>
      <c r="AU89" s="8">
        <f>ROUND(IF(AT346=0, 0, AT89/AT346),5)</f>
        <v>3.3E-4</v>
      </c>
      <c r="AV89" s="6">
        <v>2829.5</v>
      </c>
    </row>
    <row r="90" spans="1:48" x14ac:dyDescent="0.25">
      <c r="A90" s="2"/>
      <c r="B90" s="2"/>
      <c r="C90" s="2"/>
      <c r="D90" s="2" t="s">
        <v>84</v>
      </c>
      <c r="E90" s="478">
        <v>0</v>
      </c>
      <c r="F90" s="478">
        <v>0</v>
      </c>
      <c r="G90" s="479">
        <f>ROUND(IF(F346=0, 0, F90/F346),5)</f>
        <v>0</v>
      </c>
      <c r="H90" s="478">
        <v>0</v>
      </c>
      <c r="I90" s="497">
        <v>0</v>
      </c>
      <c r="J90" s="497">
        <v>0</v>
      </c>
      <c r="K90" s="498">
        <f>ROUND(IF(J346=0, 0, J90/J346),5)</f>
        <v>0</v>
      </c>
      <c r="L90" s="497">
        <v>0</v>
      </c>
      <c r="M90" s="516">
        <v>0</v>
      </c>
      <c r="N90" s="517">
        <v>0</v>
      </c>
      <c r="O90" s="518">
        <f>ROUND(IF(N346=0, 0, N90/N346),5)</f>
        <v>0</v>
      </c>
      <c r="P90" s="517">
        <v>0</v>
      </c>
      <c r="Q90" s="439">
        <v>3</v>
      </c>
      <c r="R90" s="437">
        <v>10879.71</v>
      </c>
      <c r="S90" s="438">
        <f>ROUND(IF(R346=0, 0, R90/R346),5)</f>
        <v>6.2E-4</v>
      </c>
      <c r="T90" s="437">
        <v>3626.57</v>
      </c>
      <c r="U90" s="336">
        <v>1</v>
      </c>
      <c r="V90" s="337">
        <v>3636.11</v>
      </c>
      <c r="W90" s="338">
        <f>ROUND(IF(V346=0, 0, V90/V346),5)</f>
        <v>2.2000000000000001E-4</v>
      </c>
      <c r="X90" s="337">
        <v>3636.11</v>
      </c>
      <c r="Y90" s="563">
        <v>0</v>
      </c>
      <c r="Z90" s="563">
        <v>0</v>
      </c>
      <c r="AA90" s="564">
        <f>ROUND(IF(Z346=0, 0, Z90/Z346),5)</f>
        <v>0</v>
      </c>
      <c r="AB90" s="563">
        <v>0</v>
      </c>
      <c r="AC90" s="499">
        <v>0</v>
      </c>
      <c r="AD90" s="497">
        <v>0</v>
      </c>
      <c r="AE90" s="498">
        <f>ROUND(IF(AD346=0, 0, AD90/AD346),5)</f>
        <v>0</v>
      </c>
      <c r="AF90" s="497">
        <v>0</v>
      </c>
      <c r="AG90" s="541">
        <v>0</v>
      </c>
      <c r="AH90" s="541">
        <v>0</v>
      </c>
      <c r="AI90" s="542">
        <f>ROUND(IF(AH346=0, 0, AH90/AH346),5)</f>
        <v>0</v>
      </c>
      <c r="AJ90" s="541">
        <v>0</v>
      </c>
      <c r="AK90" s="398">
        <v>0</v>
      </c>
      <c r="AL90" s="396">
        <v>0</v>
      </c>
      <c r="AM90" s="397">
        <f>ROUND(IF(AL346=0, 0, AL90/AL346),5)</f>
        <v>0</v>
      </c>
      <c r="AN90" s="396">
        <v>0</v>
      </c>
      <c r="AO90" s="437">
        <v>0</v>
      </c>
      <c r="AP90" s="437">
        <v>0</v>
      </c>
      <c r="AQ90" s="438">
        <f>ROUND(IF(AP346=0, 0, AP90/AP346),5)</f>
        <v>0</v>
      </c>
      <c r="AR90" s="437">
        <v>0</v>
      </c>
      <c r="AS90" s="6">
        <f t="shared" si="4"/>
        <v>4</v>
      </c>
      <c r="AT90" s="6">
        <f t="shared" si="4"/>
        <v>14515.82</v>
      </c>
      <c r="AU90" s="8">
        <f>ROUND(IF(AT346=0, 0, AT90/AT346),5)</f>
        <v>9.0000000000000006E-5</v>
      </c>
      <c r="AV90" s="6">
        <v>3628.96</v>
      </c>
    </row>
    <row r="91" spans="1:48" x14ac:dyDescent="0.25">
      <c r="A91" s="2"/>
      <c r="B91" s="2"/>
      <c r="C91" s="2"/>
      <c r="D91" s="2" t="s">
        <v>85</v>
      </c>
      <c r="E91" s="478">
        <v>0</v>
      </c>
      <c r="F91" s="478">
        <v>0</v>
      </c>
      <c r="G91" s="479">
        <f>ROUND(IF(F346=0, 0, F91/F346),5)</f>
        <v>0</v>
      </c>
      <c r="H91" s="478">
        <v>0</v>
      </c>
      <c r="I91" s="497">
        <v>0</v>
      </c>
      <c r="J91" s="497">
        <v>0</v>
      </c>
      <c r="K91" s="498">
        <f>ROUND(IF(J346=0, 0, J91/J346),5)</f>
        <v>0</v>
      </c>
      <c r="L91" s="497">
        <v>0</v>
      </c>
      <c r="M91" s="516">
        <v>1</v>
      </c>
      <c r="N91" s="517">
        <v>1062.3</v>
      </c>
      <c r="O91" s="518">
        <f>ROUND(IF(N346=0, 0, N91/N346),5)</f>
        <v>5.0000000000000002E-5</v>
      </c>
      <c r="P91" s="517">
        <v>1062.3</v>
      </c>
      <c r="Q91" s="437">
        <v>0</v>
      </c>
      <c r="R91" s="437">
        <v>0</v>
      </c>
      <c r="S91" s="438">
        <f>ROUND(IF(R346=0, 0, R91/R346),5)</f>
        <v>0</v>
      </c>
      <c r="T91" s="437">
        <v>0</v>
      </c>
      <c r="U91" s="337">
        <v>0</v>
      </c>
      <c r="V91" s="337">
        <v>0</v>
      </c>
      <c r="W91" s="338">
        <f>ROUND(IF(V346=0, 0, V91/V346),5)</f>
        <v>0</v>
      </c>
      <c r="X91" s="337">
        <v>0</v>
      </c>
      <c r="Y91" s="563">
        <v>0</v>
      </c>
      <c r="Z91" s="563">
        <v>0</v>
      </c>
      <c r="AA91" s="564">
        <f>ROUND(IF(Z346=0, 0, Z91/Z346),5)</f>
        <v>0</v>
      </c>
      <c r="AB91" s="563">
        <v>0</v>
      </c>
      <c r="AC91" s="499">
        <v>0</v>
      </c>
      <c r="AD91" s="497">
        <v>0</v>
      </c>
      <c r="AE91" s="498">
        <f>ROUND(IF(AD346=0, 0, AD91/AD346),5)</f>
        <v>0</v>
      </c>
      <c r="AF91" s="497">
        <v>0</v>
      </c>
      <c r="AG91" s="541">
        <v>0</v>
      </c>
      <c r="AH91" s="541">
        <v>0</v>
      </c>
      <c r="AI91" s="542">
        <f>ROUND(IF(AH346=0, 0, AH91/AH346),5)</f>
        <v>0</v>
      </c>
      <c r="AJ91" s="541">
        <v>0</v>
      </c>
      <c r="AK91" s="398">
        <v>0</v>
      </c>
      <c r="AL91" s="396">
        <v>0</v>
      </c>
      <c r="AM91" s="397">
        <f>ROUND(IF(AL346=0, 0, AL91/AL346),5)</f>
        <v>0</v>
      </c>
      <c r="AN91" s="396">
        <v>0</v>
      </c>
      <c r="AO91" s="437">
        <v>0</v>
      </c>
      <c r="AP91" s="437">
        <v>0</v>
      </c>
      <c r="AQ91" s="438">
        <f>ROUND(IF(AP346=0, 0, AP91/AP346),5)</f>
        <v>0</v>
      </c>
      <c r="AR91" s="437">
        <v>0</v>
      </c>
      <c r="AS91" s="6">
        <f t="shared" si="4"/>
        <v>1</v>
      </c>
      <c r="AT91" s="6">
        <f t="shared" si="4"/>
        <v>1062.3</v>
      </c>
      <c r="AU91" s="8">
        <f>ROUND(IF(AT346=0, 0, AT91/AT346),5)</f>
        <v>1.0000000000000001E-5</v>
      </c>
      <c r="AV91" s="6">
        <v>1062.3</v>
      </c>
    </row>
    <row r="92" spans="1:48" x14ac:dyDescent="0.25">
      <c r="A92" s="2"/>
      <c r="B92" s="2"/>
      <c r="C92" s="2"/>
      <c r="D92" s="2" t="s">
        <v>86</v>
      </c>
      <c r="E92" s="478">
        <v>0</v>
      </c>
      <c r="F92" s="478">
        <v>0</v>
      </c>
      <c r="G92" s="479">
        <f>ROUND(IF(F346=0, 0, F92/F346),5)</f>
        <v>0</v>
      </c>
      <c r="H92" s="478">
        <v>0</v>
      </c>
      <c r="I92" s="497">
        <v>0</v>
      </c>
      <c r="J92" s="497">
        <v>0</v>
      </c>
      <c r="K92" s="498">
        <f>ROUND(IF(J346=0, 0, J92/J346),5)</f>
        <v>0</v>
      </c>
      <c r="L92" s="497">
        <v>0</v>
      </c>
      <c r="M92" s="516">
        <v>1</v>
      </c>
      <c r="N92" s="517">
        <v>1061.07</v>
      </c>
      <c r="O92" s="518">
        <f>ROUND(IF(N346=0, 0, N92/N346),5)</f>
        <v>5.0000000000000002E-5</v>
      </c>
      <c r="P92" s="517">
        <v>1061.07</v>
      </c>
      <c r="Q92" s="439">
        <v>5</v>
      </c>
      <c r="R92" s="437">
        <v>10088.84</v>
      </c>
      <c r="S92" s="438">
        <f>ROUND(IF(R346=0, 0, R92/R346),5)</f>
        <v>5.8E-4</v>
      </c>
      <c r="T92" s="437">
        <v>2017.77</v>
      </c>
      <c r="U92" s="337">
        <v>0</v>
      </c>
      <c r="V92" s="337">
        <v>0</v>
      </c>
      <c r="W92" s="338">
        <f>ROUND(IF(V346=0, 0, V92/V346),5)</f>
        <v>0</v>
      </c>
      <c r="X92" s="337">
        <v>0</v>
      </c>
      <c r="Y92" s="563">
        <v>0</v>
      </c>
      <c r="Z92" s="563">
        <v>0</v>
      </c>
      <c r="AA92" s="564">
        <f>ROUND(IF(Z346=0, 0, Z92/Z346),5)</f>
        <v>0</v>
      </c>
      <c r="AB92" s="563">
        <v>0</v>
      </c>
      <c r="AC92" s="499">
        <v>0</v>
      </c>
      <c r="AD92" s="497">
        <v>0</v>
      </c>
      <c r="AE92" s="498">
        <f>ROUND(IF(AD346=0, 0, AD92/AD346),5)</f>
        <v>0</v>
      </c>
      <c r="AF92" s="497">
        <v>0</v>
      </c>
      <c r="AG92" s="541">
        <v>0</v>
      </c>
      <c r="AH92" s="541">
        <v>0</v>
      </c>
      <c r="AI92" s="542">
        <f>ROUND(IF(AH346=0, 0, AH92/AH346),5)</f>
        <v>0</v>
      </c>
      <c r="AJ92" s="541">
        <v>0</v>
      </c>
      <c r="AK92" s="398">
        <v>0</v>
      </c>
      <c r="AL92" s="396">
        <v>0</v>
      </c>
      <c r="AM92" s="397">
        <f>ROUND(IF(AL346=0, 0, AL92/AL346),5)</f>
        <v>0</v>
      </c>
      <c r="AN92" s="396">
        <v>0</v>
      </c>
      <c r="AO92" s="437">
        <v>0</v>
      </c>
      <c r="AP92" s="437">
        <v>0</v>
      </c>
      <c r="AQ92" s="438">
        <f>ROUND(IF(AP346=0, 0, AP92/AP346),5)</f>
        <v>0</v>
      </c>
      <c r="AR92" s="437">
        <v>0</v>
      </c>
      <c r="AS92" s="6">
        <f t="shared" si="4"/>
        <v>6</v>
      </c>
      <c r="AT92" s="6">
        <f t="shared" si="4"/>
        <v>11149.91</v>
      </c>
      <c r="AU92" s="8">
        <f>ROUND(IF(AT346=0, 0, AT92/AT346),5)</f>
        <v>6.9999999999999994E-5</v>
      </c>
      <c r="AV92" s="6">
        <v>1858.32</v>
      </c>
    </row>
    <row r="93" spans="1:48" x14ac:dyDescent="0.25">
      <c r="A93" s="2"/>
      <c r="B93" s="2"/>
      <c r="C93" s="2"/>
      <c r="D93" s="2" t="s">
        <v>87</v>
      </c>
      <c r="E93" s="480">
        <v>1</v>
      </c>
      <c r="F93" s="478">
        <v>1055.29</v>
      </c>
      <c r="G93" s="479">
        <f>ROUND(IF(F346=0, 0, F93/F346),5)</f>
        <v>6.0000000000000002E-5</v>
      </c>
      <c r="H93" s="478">
        <v>1055.29</v>
      </c>
      <c r="I93" s="497">
        <v>0</v>
      </c>
      <c r="J93" s="497">
        <v>0</v>
      </c>
      <c r="K93" s="498">
        <f>ROUND(IF(J346=0, 0, J93/J346),5)</f>
        <v>0</v>
      </c>
      <c r="L93" s="497">
        <v>0</v>
      </c>
      <c r="M93" s="516">
        <v>0</v>
      </c>
      <c r="N93" s="517">
        <v>0</v>
      </c>
      <c r="O93" s="518">
        <f>ROUND(IF(N346=0, 0, N93/N346),5)</f>
        <v>0</v>
      </c>
      <c r="P93" s="517">
        <v>0</v>
      </c>
      <c r="Q93" s="437">
        <v>0</v>
      </c>
      <c r="R93" s="437">
        <v>0</v>
      </c>
      <c r="S93" s="438">
        <f>ROUND(IF(R346=0, 0, R93/R346),5)</f>
        <v>0</v>
      </c>
      <c r="T93" s="437">
        <v>0</v>
      </c>
      <c r="U93" s="336">
        <v>1</v>
      </c>
      <c r="V93" s="337">
        <v>1567.18</v>
      </c>
      <c r="W93" s="338">
        <f>ROUND(IF(V346=0, 0, V93/V346),5)</f>
        <v>1E-4</v>
      </c>
      <c r="X93" s="337">
        <v>1567.18</v>
      </c>
      <c r="Y93" s="563">
        <v>0</v>
      </c>
      <c r="Z93" s="563">
        <v>0</v>
      </c>
      <c r="AA93" s="564">
        <f>ROUND(IF(Z346=0, 0, Z93/Z346),5)</f>
        <v>0</v>
      </c>
      <c r="AB93" s="563">
        <v>0</v>
      </c>
      <c r="AC93" s="499">
        <v>0</v>
      </c>
      <c r="AD93" s="497">
        <v>0</v>
      </c>
      <c r="AE93" s="498">
        <f>ROUND(IF(AD346=0, 0, AD93/AD346),5)</f>
        <v>0</v>
      </c>
      <c r="AF93" s="497">
        <v>0</v>
      </c>
      <c r="AG93" s="541">
        <v>0</v>
      </c>
      <c r="AH93" s="541">
        <v>0</v>
      </c>
      <c r="AI93" s="542">
        <f>ROUND(IF(AH346=0, 0, AH93/AH346),5)</f>
        <v>0</v>
      </c>
      <c r="AJ93" s="541">
        <v>0</v>
      </c>
      <c r="AK93" s="398">
        <v>0</v>
      </c>
      <c r="AL93" s="396">
        <v>0</v>
      </c>
      <c r="AM93" s="397">
        <f>ROUND(IF(AL346=0, 0, AL93/AL346),5)</f>
        <v>0</v>
      </c>
      <c r="AN93" s="396">
        <v>0</v>
      </c>
      <c r="AO93" s="437">
        <v>0</v>
      </c>
      <c r="AP93" s="437">
        <v>0</v>
      </c>
      <c r="AQ93" s="438">
        <f>ROUND(IF(AP346=0, 0, AP93/AP346),5)</f>
        <v>0</v>
      </c>
      <c r="AR93" s="437">
        <v>0</v>
      </c>
      <c r="AS93" s="6">
        <f t="shared" si="4"/>
        <v>2</v>
      </c>
      <c r="AT93" s="6">
        <f t="shared" si="4"/>
        <v>2622.47</v>
      </c>
      <c r="AU93" s="8">
        <f>ROUND(IF(AT346=0, 0, AT93/AT346),5)</f>
        <v>2.0000000000000002E-5</v>
      </c>
      <c r="AV93" s="6">
        <v>1311.24</v>
      </c>
    </row>
    <row r="94" spans="1:48" x14ac:dyDescent="0.25">
      <c r="A94" s="2"/>
      <c r="B94" s="2"/>
      <c r="C94" s="2"/>
      <c r="D94" s="2" t="s">
        <v>513</v>
      </c>
      <c r="E94" s="478">
        <v>0</v>
      </c>
      <c r="F94" s="478">
        <v>0</v>
      </c>
      <c r="G94" s="479">
        <f>ROUND(IF(F346=0, 0, F94/F346),5)</f>
        <v>0</v>
      </c>
      <c r="H94" s="478">
        <v>0</v>
      </c>
      <c r="I94" s="497">
        <v>0</v>
      </c>
      <c r="J94" s="497">
        <v>0</v>
      </c>
      <c r="K94" s="498">
        <f>ROUND(IF(J346=0, 0, J94/J346),5)</f>
        <v>0</v>
      </c>
      <c r="L94" s="497">
        <v>0</v>
      </c>
      <c r="M94" s="516">
        <v>0</v>
      </c>
      <c r="N94" s="517">
        <v>0</v>
      </c>
      <c r="O94" s="518">
        <f>ROUND(IF(N346=0, 0, N94/N346),5)</f>
        <v>0</v>
      </c>
      <c r="P94" s="517">
        <v>0</v>
      </c>
      <c r="Q94" s="437">
        <v>0</v>
      </c>
      <c r="R94" s="437">
        <v>0</v>
      </c>
      <c r="S94" s="438">
        <f>ROUND(IF(R346=0, 0, R94/R346),5)</f>
        <v>0</v>
      </c>
      <c r="T94" s="437">
        <v>0</v>
      </c>
      <c r="U94" s="337">
        <v>0</v>
      </c>
      <c r="V94" s="337">
        <v>0</v>
      </c>
      <c r="W94" s="338">
        <f>ROUND(IF(V346=0, 0, V94/V346),5)</f>
        <v>0</v>
      </c>
      <c r="X94" s="337">
        <v>0</v>
      </c>
      <c r="Y94" s="563">
        <v>0</v>
      </c>
      <c r="Z94" s="563">
        <v>0</v>
      </c>
      <c r="AA94" s="564">
        <f>ROUND(IF(Z346=0, 0, Z94/Z346),5)</f>
        <v>0</v>
      </c>
      <c r="AB94" s="563">
        <v>0</v>
      </c>
      <c r="AC94" s="499">
        <v>10</v>
      </c>
      <c r="AD94" s="497">
        <v>12599.56</v>
      </c>
      <c r="AE94" s="498">
        <f>ROUND(IF(AD346=0, 0, AD94/AD346),5)</f>
        <v>6.2E-4</v>
      </c>
      <c r="AF94" s="497">
        <v>1259.96</v>
      </c>
      <c r="AG94" s="543">
        <v>5</v>
      </c>
      <c r="AH94" s="541">
        <v>6260.59</v>
      </c>
      <c r="AI94" s="542">
        <f>ROUND(IF(AH346=0, 0, AH94/AH346),5)</f>
        <v>3.5E-4</v>
      </c>
      <c r="AJ94" s="541">
        <v>1252.1199999999999</v>
      </c>
      <c r="AK94" s="398">
        <v>0</v>
      </c>
      <c r="AL94" s="396">
        <v>0</v>
      </c>
      <c r="AM94" s="397">
        <f>ROUND(IF(AL346=0, 0, AL94/AL346),5)</f>
        <v>0</v>
      </c>
      <c r="AN94" s="396">
        <v>0</v>
      </c>
      <c r="AO94" s="437">
        <v>0</v>
      </c>
      <c r="AP94" s="437">
        <v>0</v>
      </c>
      <c r="AQ94" s="438">
        <f>ROUND(IF(AP346=0, 0, AP94/AP346),5)</f>
        <v>0</v>
      </c>
      <c r="AR94" s="437">
        <v>0</v>
      </c>
      <c r="AS94" s="6">
        <f t="shared" si="4"/>
        <v>15</v>
      </c>
      <c r="AT94" s="6">
        <f t="shared" si="4"/>
        <v>18860.150000000001</v>
      </c>
      <c r="AU94" s="8">
        <f>ROUND(IF(AT346=0, 0, AT94/AT346),5)</f>
        <v>1.2E-4</v>
      </c>
      <c r="AV94" s="6">
        <v>1257.3399999999999</v>
      </c>
    </row>
    <row r="95" spans="1:48" x14ac:dyDescent="0.25">
      <c r="A95" s="2"/>
      <c r="B95" s="2"/>
      <c r="C95" s="2"/>
      <c r="D95" s="2" t="s">
        <v>89</v>
      </c>
      <c r="E95" s="478">
        <v>0</v>
      </c>
      <c r="F95" s="478">
        <v>0</v>
      </c>
      <c r="G95" s="479">
        <f>ROUND(IF(F346=0, 0, F95/F346),5)</f>
        <v>0</v>
      </c>
      <c r="H95" s="478">
        <v>0</v>
      </c>
      <c r="I95" s="497">
        <v>0</v>
      </c>
      <c r="J95" s="497">
        <v>0</v>
      </c>
      <c r="K95" s="498">
        <f>ROUND(IF(J346=0, 0, J95/J346),5)</f>
        <v>0</v>
      </c>
      <c r="L95" s="497">
        <v>0</v>
      </c>
      <c r="M95" s="516">
        <v>0</v>
      </c>
      <c r="N95" s="517">
        <v>0</v>
      </c>
      <c r="O95" s="518">
        <f>ROUND(IF(N346=0, 0, N95/N346),5)</f>
        <v>0</v>
      </c>
      <c r="P95" s="517">
        <v>0</v>
      </c>
      <c r="Q95" s="437">
        <v>0</v>
      </c>
      <c r="R95" s="437">
        <v>0</v>
      </c>
      <c r="S95" s="438">
        <f>ROUND(IF(R346=0, 0, R95/R346),5)</f>
        <v>0</v>
      </c>
      <c r="T95" s="437">
        <v>0</v>
      </c>
      <c r="U95" s="336">
        <v>12</v>
      </c>
      <c r="V95" s="337">
        <v>2164.38</v>
      </c>
      <c r="W95" s="338">
        <f>ROUND(IF(V346=0, 0, V95/V346),5)</f>
        <v>1.2999999999999999E-4</v>
      </c>
      <c r="X95" s="337">
        <v>180.37</v>
      </c>
      <c r="Y95" s="563">
        <v>0</v>
      </c>
      <c r="Z95" s="563">
        <v>0</v>
      </c>
      <c r="AA95" s="564">
        <f>ROUND(IF(Z346=0, 0, Z95/Z346),5)</f>
        <v>0</v>
      </c>
      <c r="AB95" s="563">
        <v>0</v>
      </c>
      <c r="AC95" s="499">
        <v>0</v>
      </c>
      <c r="AD95" s="497">
        <v>0</v>
      </c>
      <c r="AE95" s="498">
        <f>ROUND(IF(AD346=0, 0, AD95/AD346),5)</f>
        <v>0</v>
      </c>
      <c r="AF95" s="497">
        <v>0</v>
      </c>
      <c r="AG95" s="541">
        <v>0</v>
      </c>
      <c r="AH95" s="541">
        <v>0</v>
      </c>
      <c r="AI95" s="542">
        <f>ROUND(IF(AH346=0, 0, AH95/AH346),5)</f>
        <v>0</v>
      </c>
      <c r="AJ95" s="541">
        <v>0</v>
      </c>
      <c r="AK95" s="398">
        <v>0</v>
      </c>
      <c r="AL95" s="396">
        <v>0</v>
      </c>
      <c r="AM95" s="397">
        <f>ROUND(IF(AL346=0, 0, AL95/AL346),5)</f>
        <v>0</v>
      </c>
      <c r="AN95" s="396">
        <v>0</v>
      </c>
      <c r="AO95" s="437">
        <v>0</v>
      </c>
      <c r="AP95" s="437">
        <v>0</v>
      </c>
      <c r="AQ95" s="438">
        <f>ROUND(IF(AP346=0, 0, AP95/AP346),5)</f>
        <v>0</v>
      </c>
      <c r="AR95" s="437">
        <v>0</v>
      </c>
      <c r="AS95" s="6">
        <f t="shared" si="4"/>
        <v>12</v>
      </c>
      <c r="AT95" s="6">
        <f t="shared" si="4"/>
        <v>2164.38</v>
      </c>
      <c r="AU95" s="8">
        <f>ROUND(IF(AT346=0, 0, AT95/AT346),5)</f>
        <v>1.0000000000000001E-5</v>
      </c>
      <c r="AV95" s="6">
        <v>180.37</v>
      </c>
    </row>
    <row r="96" spans="1:48" x14ac:dyDescent="0.25">
      <c r="A96" s="2"/>
      <c r="B96" s="2"/>
      <c r="C96" s="2"/>
      <c r="D96" s="2" t="s">
        <v>90</v>
      </c>
      <c r="E96" s="480">
        <v>6</v>
      </c>
      <c r="F96" s="478">
        <v>5584.67</v>
      </c>
      <c r="G96" s="479">
        <f>ROUND(IF(F346=0, 0, F96/F346),5)</f>
        <v>3.2000000000000003E-4</v>
      </c>
      <c r="H96" s="478">
        <v>930.78</v>
      </c>
      <c r="I96" s="499">
        <v>13</v>
      </c>
      <c r="J96" s="497">
        <v>12110.9</v>
      </c>
      <c r="K96" s="498">
        <f>ROUND(IF(J346=0, 0, J96/J346),5)</f>
        <v>1.16E-3</v>
      </c>
      <c r="L96" s="497">
        <v>931.61</v>
      </c>
      <c r="M96" s="516">
        <v>2</v>
      </c>
      <c r="N96" s="517">
        <v>1920.89</v>
      </c>
      <c r="O96" s="518">
        <f>ROUND(IF(N346=0, 0, N96/N346),5)</f>
        <v>9.0000000000000006E-5</v>
      </c>
      <c r="P96" s="517">
        <v>960.45</v>
      </c>
      <c r="Q96" s="437">
        <v>0</v>
      </c>
      <c r="R96" s="437">
        <v>0</v>
      </c>
      <c r="S96" s="438">
        <f>ROUND(IF(R346=0, 0, R96/R346),5)</f>
        <v>0</v>
      </c>
      <c r="T96" s="437">
        <v>0</v>
      </c>
      <c r="U96" s="336">
        <v>3</v>
      </c>
      <c r="V96" s="337">
        <v>2821.04</v>
      </c>
      <c r="W96" s="338">
        <f>ROUND(IF(V346=0, 0, V96/V346),5)</f>
        <v>1.7000000000000001E-4</v>
      </c>
      <c r="X96" s="337">
        <v>940.35</v>
      </c>
      <c r="Y96" s="565">
        <v>5</v>
      </c>
      <c r="Z96" s="563">
        <v>4667.93</v>
      </c>
      <c r="AA96" s="564">
        <f>ROUND(IF(Z346=0, 0, Z96/Z346),5)</f>
        <v>2.5000000000000001E-4</v>
      </c>
      <c r="AB96" s="563">
        <v>933.59</v>
      </c>
      <c r="AC96" s="499">
        <v>41</v>
      </c>
      <c r="AD96" s="497">
        <v>39108.76</v>
      </c>
      <c r="AE96" s="498">
        <f>ROUND(IF(AD346=0, 0, AD96/AD346),5)</f>
        <v>1.9400000000000001E-3</v>
      </c>
      <c r="AF96" s="497">
        <v>953.87</v>
      </c>
      <c r="AG96" s="543">
        <v>30</v>
      </c>
      <c r="AH96" s="541">
        <v>28199.48</v>
      </c>
      <c r="AI96" s="542">
        <f>ROUND(IF(AH346=0, 0, AH96/AH346),5)</f>
        <v>1.56E-3</v>
      </c>
      <c r="AJ96" s="541">
        <v>939.98</v>
      </c>
      <c r="AK96" s="398">
        <v>40</v>
      </c>
      <c r="AL96" s="396">
        <v>37770.61</v>
      </c>
      <c r="AM96" s="397">
        <f>ROUND(IF(AL346=0, 0, AL96/AL346),5)</f>
        <v>2.6800000000000001E-3</v>
      </c>
      <c r="AN96" s="396">
        <v>944.27</v>
      </c>
      <c r="AO96" s="439">
        <v>24</v>
      </c>
      <c r="AP96" s="437">
        <v>22747.5</v>
      </c>
      <c r="AQ96" s="438">
        <f>ROUND(IF(AP346=0, 0, AP96/AP346),5)</f>
        <v>2.4399999999999999E-3</v>
      </c>
      <c r="AR96" s="437">
        <v>947.81</v>
      </c>
      <c r="AS96" s="6">
        <f t="shared" si="4"/>
        <v>164</v>
      </c>
      <c r="AT96" s="6">
        <f t="shared" si="4"/>
        <v>154931.78</v>
      </c>
      <c r="AU96" s="8">
        <f>ROUND(IF(AT346=0, 0, AT96/AT346),5)</f>
        <v>9.6000000000000002E-4</v>
      </c>
      <c r="AV96" s="6">
        <v>944.71</v>
      </c>
    </row>
    <row r="97" spans="1:48" x14ac:dyDescent="0.25">
      <c r="A97" s="2"/>
      <c r="B97" s="2"/>
      <c r="C97" s="2"/>
      <c r="D97" s="2" t="s">
        <v>91</v>
      </c>
      <c r="E97" s="480">
        <v>4</v>
      </c>
      <c r="F97" s="478">
        <v>11920.81</v>
      </c>
      <c r="G97" s="479">
        <f>ROUND(IF(F346=0, 0, F97/F346),5)</f>
        <v>6.8999999999999997E-4</v>
      </c>
      <c r="H97" s="478">
        <v>2980.2</v>
      </c>
      <c r="I97" s="499">
        <v>6</v>
      </c>
      <c r="J97" s="497">
        <v>17904.46</v>
      </c>
      <c r="K97" s="498">
        <f>ROUND(IF(J346=0, 0, J97/J346),5)</f>
        <v>1.7099999999999999E-3</v>
      </c>
      <c r="L97" s="497">
        <v>2984.08</v>
      </c>
      <c r="M97" s="516">
        <v>7</v>
      </c>
      <c r="N97" s="517">
        <v>20998.240000000002</v>
      </c>
      <c r="O97" s="518">
        <f>ROUND(IF(N346=0, 0, N97/N346),5)</f>
        <v>1.0300000000000001E-3</v>
      </c>
      <c r="P97" s="517">
        <v>2999.75</v>
      </c>
      <c r="Q97" s="437">
        <v>0</v>
      </c>
      <c r="R97" s="437">
        <v>0</v>
      </c>
      <c r="S97" s="438">
        <f>ROUND(IF(R346=0, 0, R97/R346),5)</f>
        <v>0</v>
      </c>
      <c r="T97" s="437">
        <v>0</v>
      </c>
      <c r="U97" s="336">
        <v>4</v>
      </c>
      <c r="V97" s="337">
        <v>12057.83</v>
      </c>
      <c r="W97" s="338">
        <f>ROUND(IF(V346=0, 0, V97/V346),5)</f>
        <v>7.3999999999999999E-4</v>
      </c>
      <c r="X97" s="337">
        <v>3014.46</v>
      </c>
      <c r="Y97" s="565">
        <v>2</v>
      </c>
      <c r="Z97" s="563">
        <v>6086.01</v>
      </c>
      <c r="AA97" s="564">
        <f>ROUND(IF(Z346=0, 0, Z97/Z346),5)</f>
        <v>3.3E-4</v>
      </c>
      <c r="AB97" s="563">
        <v>3043.01</v>
      </c>
      <c r="AC97" s="499">
        <v>8</v>
      </c>
      <c r="AD97" s="497">
        <v>29713.919999999998</v>
      </c>
      <c r="AE97" s="498">
        <f>ROUND(IF(AD346=0, 0, AD97/AD346),5)</f>
        <v>1.47E-3</v>
      </c>
      <c r="AF97" s="497">
        <v>3714.24</v>
      </c>
      <c r="AG97" s="543">
        <v>1</v>
      </c>
      <c r="AH97" s="541">
        <v>5153.05</v>
      </c>
      <c r="AI97" s="542">
        <f>ROUND(IF(AH346=0, 0, AH97/AH346),5)</f>
        <v>2.9E-4</v>
      </c>
      <c r="AJ97" s="541">
        <v>5153.05</v>
      </c>
      <c r="AK97" s="398">
        <v>0</v>
      </c>
      <c r="AL97" s="396">
        <v>0</v>
      </c>
      <c r="AM97" s="397">
        <f>ROUND(IF(AL346=0, 0, AL97/AL346),5)</f>
        <v>0</v>
      </c>
      <c r="AN97" s="396">
        <v>0</v>
      </c>
      <c r="AO97" s="437">
        <v>0</v>
      </c>
      <c r="AP97" s="437">
        <v>0</v>
      </c>
      <c r="AQ97" s="438">
        <f>ROUND(IF(AP346=0, 0, AP97/AP346),5)</f>
        <v>0</v>
      </c>
      <c r="AR97" s="437">
        <v>0</v>
      </c>
      <c r="AS97" s="6">
        <f t="shared" si="4"/>
        <v>32</v>
      </c>
      <c r="AT97" s="6">
        <f t="shared" si="4"/>
        <v>103834.32</v>
      </c>
      <c r="AU97" s="8">
        <f>ROUND(IF(AT346=0, 0, AT97/AT346),5)</f>
        <v>6.4000000000000005E-4</v>
      </c>
      <c r="AV97" s="6">
        <v>3244.82</v>
      </c>
    </row>
    <row r="98" spans="1:48" x14ac:dyDescent="0.25">
      <c r="A98" s="2"/>
      <c r="B98" s="2"/>
      <c r="C98" s="2"/>
      <c r="D98" s="2" t="s">
        <v>92</v>
      </c>
      <c r="E98" s="478">
        <v>0</v>
      </c>
      <c r="F98" s="478">
        <v>0</v>
      </c>
      <c r="G98" s="479">
        <f>ROUND(IF(F346=0, 0, F98/F346),5)</f>
        <v>0</v>
      </c>
      <c r="H98" s="478">
        <v>0</v>
      </c>
      <c r="I98" s="497">
        <v>0</v>
      </c>
      <c r="J98" s="497">
        <v>0</v>
      </c>
      <c r="K98" s="498">
        <f>ROUND(IF(J346=0, 0, J98/J346),5)</f>
        <v>0</v>
      </c>
      <c r="L98" s="497">
        <v>0</v>
      </c>
      <c r="M98" s="516">
        <v>16</v>
      </c>
      <c r="N98" s="517">
        <v>47878.98</v>
      </c>
      <c r="O98" s="518">
        <f>ROUND(IF(N346=0, 0, N98/N346),5)</f>
        <v>2.3400000000000001E-3</v>
      </c>
      <c r="P98" s="517">
        <v>2992.44</v>
      </c>
      <c r="Q98" s="437">
        <v>0</v>
      </c>
      <c r="R98" s="437">
        <v>0</v>
      </c>
      <c r="S98" s="438">
        <f>ROUND(IF(R346=0, 0, R98/R346),5)</f>
        <v>0</v>
      </c>
      <c r="T98" s="437">
        <v>0</v>
      </c>
      <c r="U98" s="336">
        <v>7</v>
      </c>
      <c r="V98" s="337">
        <v>21055.33</v>
      </c>
      <c r="W98" s="338">
        <f>ROUND(IF(V346=0, 0, V98/V346),5)</f>
        <v>1.2999999999999999E-3</v>
      </c>
      <c r="X98" s="337">
        <v>3007.9</v>
      </c>
      <c r="Y98" s="565">
        <v>2</v>
      </c>
      <c r="Z98" s="563">
        <v>6086.01</v>
      </c>
      <c r="AA98" s="564">
        <f>ROUND(IF(Z346=0, 0, Z98/Z346),5)</f>
        <v>3.3E-4</v>
      </c>
      <c r="AB98" s="563">
        <v>3043.01</v>
      </c>
      <c r="AC98" s="499">
        <v>4</v>
      </c>
      <c r="AD98" s="497">
        <v>16382.44</v>
      </c>
      <c r="AE98" s="498">
        <f>ROUND(IF(AD346=0, 0, AD98/AD346),5)</f>
        <v>8.0999999999999996E-4</v>
      </c>
      <c r="AF98" s="497">
        <v>4095.61</v>
      </c>
      <c r="AG98" s="543">
        <v>3</v>
      </c>
      <c r="AH98" s="541">
        <v>15470.7</v>
      </c>
      <c r="AI98" s="542">
        <f>ROUND(IF(AH346=0, 0, AH98/AH346),5)</f>
        <v>8.5999999999999998E-4</v>
      </c>
      <c r="AJ98" s="541">
        <v>5156.8999999999996</v>
      </c>
      <c r="AK98" s="398">
        <v>6</v>
      </c>
      <c r="AL98" s="396">
        <v>31027.5</v>
      </c>
      <c r="AM98" s="397">
        <f>ROUND(IF(AL346=0, 0, AL98/AL346),5)</f>
        <v>2.2000000000000001E-3</v>
      </c>
      <c r="AN98" s="396">
        <v>5171.25</v>
      </c>
      <c r="AO98" s="439">
        <v>0</v>
      </c>
      <c r="AP98" s="437">
        <v>0</v>
      </c>
      <c r="AQ98" s="438">
        <f>ROUND(IF(AP346=0, 0, AP98/AP346),5)</f>
        <v>0</v>
      </c>
      <c r="AR98" s="437">
        <v>0</v>
      </c>
      <c r="AS98" s="6">
        <f t="shared" si="4"/>
        <v>38</v>
      </c>
      <c r="AT98" s="6">
        <f t="shared" si="4"/>
        <v>137900.96</v>
      </c>
      <c r="AU98" s="8">
        <f>ROUND(IF(AT346=0, 0, AT98/AT346),5)</f>
        <v>8.4999999999999995E-4</v>
      </c>
      <c r="AV98" s="6">
        <v>3628.97</v>
      </c>
    </row>
    <row r="99" spans="1:48" x14ac:dyDescent="0.25">
      <c r="A99" s="2"/>
      <c r="B99" s="2"/>
      <c r="C99" s="2"/>
      <c r="D99" s="2" t="s">
        <v>93</v>
      </c>
      <c r="E99" s="480">
        <v>1</v>
      </c>
      <c r="F99" s="478">
        <v>1055.72</v>
      </c>
      <c r="G99" s="479">
        <f>ROUND(IF(F346=0, 0, F99/F346),5)</f>
        <v>6.0000000000000002E-5</v>
      </c>
      <c r="H99" s="478">
        <v>1055.72</v>
      </c>
      <c r="I99" s="497">
        <v>0</v>
      </c>
      <c r="J99" s="497">
        <v>0</v>
      </c>
      <c r="K99" s="498">
        <f>ROUND(IF(J346=0, 0, J99/J346),5)</f>
        <v>0</v>
      </c>
      <c r="L99" s="497">
        <v>0</v>
      </c>
      <c r="M99" s="516">
        <v>0</v>
      </c>
      <c r="N99" s="517">
        <v>0</v>
      </c>
      <c r="O99" s="518">
        <f>ROUND(IF(N346=0, 0, N99/N346),5)</f>
        <v>0</v>
      </c>
      <c r="P99" s="517">
        <v>0</v>
      </c>
      <c r="Q99" s="437">
        <v>0</v>
      </c>
      <c r="R99" s="437">
        <v>0</v>
      </c>
      <c r="S99" s="438">
        <f>ROUND(IF(R346=0, 0, R99/R346),5)</f>
        <v>0</v>
      </c>
      <c r="T99" s="437">
        <v>0</v>
      </c>
      <c r="U99" s="337">
        <v>0</v>
      </c>
      <c r="V99" s="337">
        <v>0</v>
      </c>
      <c r="W99" s="338">
        <f>ROUND(IF(V346=0, 0, V99/V346),5)</f>
        <v>0</v>
      </c>
      <c r="X99" s="337">
        <v>0</v>
      </c>
      <c r="Y99" s="563">
        <v>0</v>
      </c>
      <c r="Z99" s="563">
        <v>0</v>
      </c>
      <c r="AA99" s="564">
        <f>ROUND(IF(Z346=0, 0, Z99/Z346),5)</f>
        <v>0</v>
      </c>
      <c r="AB99" s="563">
        <v>0</v>
      </c>
      <c r="AC99" s="499">
        <v>0</v>
      </c>
      <c r="AD99" s="497">
        <v>0</v>
      </c>
      <c r="AE99" s="498">
        <f>ROUND(IF(AD346=0, 0, AD99/AD346),5)</f>
        <v>0</v>
      </c>
      <c r="AF99" s="497">
        <v>0</v>
      </c>
      <c r="AG99" s="541">
        <v>0</v>
      </c>
      <c r="AH99" s="541">
        <v>0</v>
      </c>
      <c r="AI99" s="542">
        <f>ROUND(IF(AH346=0, 0, AH99/AH346),5)</f>
        <v>0</v>
      </c>
      <c r="AJ99" s="541">
        <v>0</v>
      </c>
      <c r="AK99" s="398">
        <v>0</v>
      </c>
      <c r="AL99" s="396">
        <v>0</v>
      </c>
      <c r="AM99" s="397">
        <f>ROUND(IF(AL346=0, 0, AL99/AL346),5)</f>
        <v>0</v>
      </c>
      <c r="AN99" s="396">
        <v>0</v>
      </c>
      <c r="AO99" s="437">
        <v>0</v>
      </c>
      <c r="AP99" s="437">
        <v>0</v>
      </c>
      <c r="AQ99" s="438">
        <f>ROUND(IF(AP346=0, 0, AP99/AP346),5)</f>
        <v>0</v>
      </c>
      <c r="AR99" s="437">
        <v>0</v>
      </c>
      <c r="AS99" s="6">
        <f t="shared" si="4"/>
        <v>1</v>
      </c>
      <c r="AT99" s="6">
        <f t="shared" si="4"/>
        <v>1055.72</v>
      </c>
      <c r="AU99" s="8">
        <f>ROUND(IF(AT346=0, 0, AT99/AT346),5)</f>
        <v>1.0000000000000001E-5</v>
      </c>
      <c r="AV99" s="6">
        <v>1055.72</v>
      </c>
    </row>
    <row r="100" spans="1:48" x14ac:dyDescent="0.25">
      <c r="A100" s="2"/>
      <c r="B100" s="2"/>
      <c r="C100" s="2"/>
      <c r="D100" s="2" t="s">
        <v>94</v>
      </c>
      <c r="E100" s="478">
        <v>0</v>
      </c>
      <c r="F100" s="478">
        <v>0</v>
      </c>
      <c r="G100" s="479">
        <f>ROUND(IF(F346=0, 0, F100/F346),5)</f>
        <v>0</v>
      </c>
      <c r="H100" s="478">
        <v>0</v>
      </c>
      <c r="I100" s="499">
        <v>2</v>
      </c>
      <c r="J100" s="497">
        <v>4355.38</v>
      </c>
      <c r="K100" s="498">
        <f>ROUND(IF(J346=0, 0, J100/J346),5)</f>
        <v>4.2000000000000002E-4</v>
      </c>
      <c r="L100" s="497">
        <v>2177.69</v>
      </c>
      <c r="M100" s="516">
        <v>6</v>
      </c>
      <c r="N100" s="517">
        <v>13276.54</v>
      </c>
      <c r="O100" s="518">
        <f>ROUND(IF(N346=0, 0, N100/N346),5)</f>
        <v>6.4999999999999997E-4</v>
      </c>
      <c r="P100" s="517">
        <v>2212.7600000000002</v>
      </c>
      <c r="Q100" s="439">
        <v>3</v>
      </c>
      <c r="R100" s="437">
        <v>6579.49</v>
      </c>
      <c r="S100" s="438">
        <f>ROUND(IF(R346=0, 0, R100/R346),5)</f>
        <v>3.8000000000000002E-4</v>
      </c>
      <c r="T100" s="437">
        <v>2193.16</v>
      </c>
      <c r="U100" s="336">
        <v>1</v>
      </c>
      <c r="V100" s="337">
        <v>2193.16</v>
      </c>
      <c r="W100" s="338">
        <f>ROUND(IF(V346=0, 0, V100/V346),5)</f>
        <v>1.3999999999999999E-4</v>
      </c>
      <c r="X100" s="337">
        <v>2193.16</v>
      </c>
      <c r="Y100" s="565">
        <v>7</v>
      </c>
      <c r="Z100" s="563">
        <v>14143.46</v>
      </c>
      <c r="AA100" s="564">
        <f>ROUND(IF(Z346=0, 0, Z100/Z346),5)</f>
        <v>7.6000000000000004E-4</v>
      </c>
      <c r="AB100" s="563">
        <v>2020.49</v>
      </c>
      <c r="AC100" s="499">
        <v>10</v>
      </c>
      <c r="AD100" s="497">
        <v>22122.32</v>
      </c>
      <c r="AE100" s="498">
        <f>ROUND(IF(AD346=0, 0, AD100/AD346),5)</f>
        <v>1.1000000000000001E-3</v>
      </c>
      <c r="AF100" s="497">
        <v>2212.23</v>
      </c>
      <c r="AG100" s="543">
        <v>6</v>
      </c>
      <c r="AH100" s="541">
        <v>13153.63</v>
      </c>
      <c r="AI100" s="542">
        <f>ROUND(IF(AH346=0, 0, AH100/AH346),5)</f>
        <v>7.2999999999999996E-4</v>
      </c>
      <c r="AJ100" s="541">
        <v>2192.27</v>
      </c>
      <c r="AK100" s="398">
        <v>10</v>
      </c>
      <c r="AL100" s="396">
        <v>21966.15</v>
      </c>
      <c r="AM100" s="397">
        <f>ROUND(IF(AL346=0, 0, AL100/AL346),5)</f>
        <v>1.56E-3</v>
      </c>
      <c r="AN100" s="396">
        <v>2196.62</v>
      </c>
      <c r="AO100" s="439">
        <v>3</v>
      </c>
      <c r="AP100" s="437">
        <v>6642.88</v>
      </c>
      <c r="AQ100" s="438">
        <f>ROUND(IF(AP346=0, 0, AP100/AP346),5)</f>
        <v>7.1000000000000002E-4</v>
      </c>
      <c r="AR100" s="437">
        <v>2214.29</v>
      </c>
      <c r="AS100" s="6">
        <f t="shared" si="4"/>
        <v>48</v>
      </c>
      <c r="AT100" s="6">
        <f t="shared" si="4"/>
        <v>104433.01</v>
      </c>
      <c r="AU100" s="8">
        <f>ROUND(IF(AT346=0, 0, AT100/AT346),5)</f>
        <v>6.4000000000000005E-4</v>
      </c>
      <c r="AV100" s="6">
        <v>2175.69</v>
      </c>
    </row>
    <row r="101" spans="1:48" x14ac:dyDescent="0.25">
      <c r="A101" s="2"/>
      <c r="B101" s="2"/>
      <c r="C101" s="2"/>
      <c r="D101" s="2" t="s">
        <v>95</v>
      </c>
      <c r="E101" s="478">
        <v>0</v>
      </c>
      <c r="F101" s="478">
        <v>0</v>
      </c>
      <c r="G101" s="479">
        <f>ROUND(IF(F346=0, 0, F101/F346),5)</f>
        <v>0</v>
      </c>
      <c r="H101" s="478">
        <v>0</v>
      </c>
      <c r="I101" s="497">
        <v>0</v>
      </c>
      <c r="J101" s="497">
        <v>0</v>
      </c>
      <c r="K101" s="498">
        <f>ROUND(IF(J346=0, 0, J101/J346),5)</f>
        <v>0</v>
      </c>
      <c r="L101" s="497">
        <v>0</v>
      </c>
      <c r="M101" s="516">
        <v>2</v>
      </c>
      <c r="N101" s="517">
        <v>3162.11</v>
      </c>
      <c r="O101" s="518">
        <f>ROUND(IF(N346=0, 0, N101/N346),5)</f>
        <v>1.4999999999999999E-4</v>
      </c>
      <c r="P101" s="517">
        <v>1581.06</v>
      </c>
      <c r="Q101" s="439">
        <v>1</v>
      </c>
      <c r="R101" s="437">
        <v>1566.76</v>
      </c>
      <c r="S101" s="438">
        <f>ROUND(IF(R346=0, 0, R101/R346),5)</f>
        <v>9.0000000000000006E-5</v>
      </c>
      <c r="T101" s="437">
        <v>1566.76</v>
      </c>
      <c r="U101" s="337">
        <v>0</v>
      </c>
      <c r="V101" s="337">
        <v>0</v>
      </c>
      <c r="W101" s="338">
        <f>ROUND(IF(V346=0, 0, V101/V346),5)</f>
        <v>0</v>
      </c>
      <c r="X101" s="337">
        <v>0</v>
      </c>
      <c r="Y101" s="565">
        <v>2</v>
      </c>
      <c r="Z101" s="563">
        <v>3135.32</v>
      </c>
      <c r="AA101" s="564">
        <f>ROUND(IF(Z346=0, 0, Z101/Z346),5)</f>
        <v>1.7000000000000001E-4</v>
      </c>
      <c r="AB101" s="563">
        <v>1567.66</v>
      </c>
      <c r="AC101" s="499">
        <v>7</v>
      </c>
      <c r="AD101" s="497">
        <v>11409.07</v>
      </c>
      <c r="AE101" s="498">
        <f>ROUND(IF(AD346=0, 0, AD101/AD346),5)</f>
        <v>5.6999999999999998E-4</v>
      </c>
      <c r="AF101" s="497">
        <v>1629.87</v>
      </c>
      <c r="AG101" s="543">
        <v>6</v>
      </c>
      <c r="AH101" s="541">
        <v>10198.36</v>
      </c>
      <c r="AI101" s="542">
        <f>ROUND(IF(AH346=0, 0, AH101/AH346),5)</f>
        <v>5.6999999999999998E-4</v>
      </c>
      <c r="AJ101" s="541">
        <v>1699.73</v>
      </c>
      <c r="AK101" s="398">
        <v>10</v>
      </c>
      <c r="AL101" s="396">
        <v>15651.4</v>
      </c>
      <c r="AM101" s="397">
        <f>ROUND(IF(AL346=0, 0, AL101/AL346),5)</f>
        <v>1.1100000000000001E-3</v>
      </c>
      <c r="AN101" s="396">
        <v>1565.14</v>
      </c>
      <c r="AO101" s="437">
        <v>0</v>
      </c>
      <c r="AP101" s="437">
        <v>0</v>
      </c>
      <c r="AQ101" s="438">
        <f>ROUND(IF(AP346=0, 0, AP101/AP346),5)</f>
        <v>0</v>
      </c>
      <c r="AR101" s="437">
        <v>0</v>
      </c>
      <c r="AS101" s="6">
        <f t="shared" si="4"/>
        <v>28</v>
      </c>
      <c r="AT101" s="6">
        <f t="shared" si="4"/>
        <v>45123.02</v>
      </c>
      <c r="AU101" s="8">
        <f>ROUND(IF(AT346=0, 0, AT101/AT346),5)</f>
        <v>2.7999999999999998E-4</v>
      </c>
      <c r="AV101" s="6">
        <v>1611.54</v>
      </c>
    </row>
    <row r="102" spans="1:48" x14ac:dyDescent="0.25">
      <c r="A102" s="2"/>
      <c r="B102" s="2"/>
      <c r="C102" s="2"/>
      <c r="D102" s="2" t="s">
        <v>96</v>
      </c>
      <c r="E102" s="478">
        <v>0</v>
      </c>
      <c r="F102" s="478">
        <v>0</v>
      </c>
      <c r="G102" s="479">
        <f>ROUND(IF(F346=0, 0, F102/F346),5)</f>
        <v>0</v>
      </c>
      <c r="H102" s="478">
        <v>0</v>
      </c>
      <c r="I102" s="497">
        <v>0</v>
      </c>
      <c r="J102" s="497">
        <v>0</v>
      </c>
      <c r="K102" s="498">
        <f>ROUND(IF(J346=0, 0, J102/J346),5)</f>
        <v>0</v>
      </c>
      <c r="L102" s="497">
        <v>0</v>
      </c>
      <c r="M102" s="516">
        <v>12</v>
      </c>
      <c r="N102" s="517">
        <v>21266.28</v>
      </c>
      <c r="O102" s="518">
        <f>ROUND(IF(N346=0, 0, N102/N346),5)</f>
        <v>1.0399999999999999E-3</v>
      </c>
      <c r="P102" s="517">
        <v>1772.19</v>
      </c>
      <c r="Q102" s="437">
        <v>0</v>
      </c>
      <c r="R102" s="437">
        <v>0</v>
      </c>
      <c r="S102" s="438">
        <f>ROUND(IF(R346=0, 0, R102/R346),5)</f>
        <v>0</v>
      </c>
      <c r="T102" s="437">
        <v>0</v>
      </c>
      <c r="U102" s="336">
        <v>5</v>
      </c>
      <c r="V102" s="337">
        <v>8843.4</v>
      </c>
      <c r="W102" s="338">
        <f>ROUND(IF(V346=0, 0, V102/V346),5)</f>
        <v>5.5000000000000003E-4</v>
      </c>
      <c r="X102" s="337">
        <v>1768.68</v>
      </c>
      <c r="Y102" s="565">
        <v>6</v>
      </c>
      <c r="Z102" s="563">
        <v>10613.76</v>
      </c>
      <c r="AA102" s="564">
        <f>ROUND(IF(Z346=0, 0, Z102/Z346),5)</f>
        <v>5.6999999999999998E-4</v>
      </c>
      <c r="AB102" s="563">
        <v>1768.96</v>
      </c>
      <c r="AC102" s="499">
        <v>7</v>
      </c>
      <c r="AD102" s="497">
        <v>12445.68</v>
      </c>
      <c r="AE102" s="498">
        <f>ROUND(IF(AD346=0, 0, AD102/AD346),5)</f>
        <v>6.2E-4</v>
      </c>
      <c r="AF102" s="497">
        <v>1777.95</v>
      </c>
      <c r="AG102" s="543">
        <v>4</v>
      </c>
      <c r="AH102" s="541">
        <v>7071.96</v>
      </c>
      <c r="AI102" s="542">
        <f>ROUND(IF(AH346=0, 0, AH102/AH346),5)</f>
        <v>3.8999999999999999E-4</v>
      </c>
      <c r="AJ102" s="541">
        <v>1767.99</v>
      </c>
      <c r="AK102" s="398">
        <v>8</v>
      </c>
      <c r="AL102" s="396">
        <v>14127.36</v>
      </c>
      <c r="AM102" s="397">
        <f>ROUND(IF(AL346=0, 0, AL102/AL346),5)</f>
        <v>1E-3</v>
      </c>
      <c r="AN102" s="396">
        <v>1765.92</v>
      </c>
      <c r="AO102" s="437">
        <v>0</v>
      </c>
      <c r="AP102" s="437">
        <v>0</v>
      </c>
      <c r="AQ102" s="438">
        <f>ROUND(IF(AP346=0, 0, AP102/AP346),5)</f>
        <v>0</v>
      </c>
      <c r="AR102" s="437">
        <v>0</v>
      </c>
      <c r="AS102" s="6">
        <f t="shared" si="4"/>
        <v>42</v>
      </c>
      <c r="AT102" s="6">
        <f t="shared" si="4"/>
        <v>74368.44</v>
      </c>
      <c r="AU102" s="8">
        <f>ROUND(IF(AT346=0, 0, AT102/AT346),5)</f>
        <v>4.6000000000000001E-4</v>
      </c>
      <c r="AV102" s="6">
        <v>1770.68</v>
      </c>
    </row>
    <row r="103" spans="1:48" x14ac:dyDescent="0.25">
      <c r="A103" s="2"/>
      <c r="B103" s="2"/>
      <c r="C103" s="2"/>
      <c r="D103" s="2" t="s">
        <v>515</v>
      </c>
      <c r="E103" s="478">
        <v>0</v>
      </c>
      <c r="F103" s="478">
        <v>0</v>
      </c>
      <c r="G103" s="479">
        <f>ROUND(IF(F346=0, 0, F103/F346),5)</f>
        <v>0</v>
      </c>
      <c r="H103" s="478">
        <v>0</v>
      </c>
      <c r="I103" s="497">
        <v>0</v>
      </c>
      <c r="J103" s="497">
        <v>0</v>
      </c>
      <c r="K103" s="498">
        <f>ROUND(IF(J346=0, 0, J103/J346),5)</f>
        <v>0</v>
      </c>
      <c r="L103" s="497">
        <v>0</v>
      </c>
      <c r="M103" s="516">
        <v>0</v>
      </c>
      <c r="N103" s="517">
        <v>0</v>
      </c>
      <c r="O103" s="518">
        <f>ROUND(IF(N346=0, 0, N103/N346),5)</f>
        <v>0</v>
      </c>
      <c r="P103" s="517">
        <v>0</v>
      </c>
      <c r="Q103" s="437">
        <v>0</v>
      </c>
      <c r="R103" s="437">
        <v>0</v>
      </c>
      <c r="S103" s="438">
        <f>ROUND(IF(R346=0, 0, R103/R346),5)</f>
        <v>0</v>
      </c>
      <c r="T103" s="437">
        <v>0</v>
      </c>
      <c r="U103" s="337">
        <v>0</v>
      </c>
      <c r="V103" s="337">
        <v>0</v>
      </c>
      <c r="W103" s="338">
        <f>ROUND(IF(V346=0, 0, V103/V346),5)</f>
        <v>0</v>
      </c>
      <c r="X103" s="337">
        <v>0</v>
      </c>
      <c r="Y103" s="563">
        <v>0</v>
      </c>
      <c r="Z103" s="563">
        <v>0</v>
      </c>
      <c r="AA103" s="564">
        <f>ROUND(IF(Z346=0, 0, Z103/Z346),5)</f>
        <v>0</v>
      </c>
      <c r="AB103" s="563">
        <v>0</v>
      </c>
      <c r="AC103" s="499">
        <v>0</v>
      </c>
      <c r="AD103" s="497">
        <v>0</v>
      </c>
      <c r="AE103" s="498">
        <f>ROUND(IF(AD346=0, 0, AD103/AD346),5)</f>
        <v>0</v>
      </c>
      <c r="AF103" s="497">
        <v>0</v>
      </c>
      <c r="AG103" s="541">
        <v>0</v>
      </c>
      <c r="AH103" s="541">
        <v>0</v>
      </c>
      <c r="AI103" s="542">
        <f>ROUND(IF(AH346=0, 0, AH103/AH346),5)</f>
        <v>0</v>
      </c>
      <c r="AJ103" s="541">
        <v>0</v>
      </c>
      <c r="AK103" s="398">
        <v>3</v>
      </c>
      <c r="AL103" s="396">
        <v>4721.95</v>
      </c>
      <c r="AM103" s="397">
        <f>ROUND(IF(AL346=0, 0, AL103/AL346),5)</f>
        <v>3.3E-4</v>
      </c>
      <c r="AN103" s="396">
        <v>1573.98</v>
      </c>
      <c r="AO103" s="437">
        <v>0</v>
      </c>
      <c r="AP103" s="437">
        <v>0</v>
      </c>
      <c r="AQ103" s="438">
        <f>ROUND(IF(AP346=0, 0, AP103/AP346),5)</f>
        <v>0</v>
      </c>
      <c r="AR103" s="437">
        <v>0</v>
      </c>
      <c r="AS103" s="6">
        <f t="shared" si="4"/>
        <v>3</v>
      </c>
      <c r="AT103" s="6">
        <f t="shared" si="4"/>
        <v>4721.95</v>
      </c>
      <c r="AU103" s="8">
        <f>ROUND(IF(AT346=0, 0, AT103/AT346),5)</f>
        <v>3.0000000000000001E-5</v>
      </c>
      <c r="AV103" s="6">
        <v>1573.98</v>
      </c>
    </row>
    <row r="104" spans="1:48" x14ac:dyDescent="0.25">
      <c r="A104" s="2"/>
      <c r="B104" s="2"/>
      <c r="C104" s="2"/>
      <c r="D104" s="2" t="s">
        <v>97</v>
      </c>
      <c r="E104" s="480">
        <v>4</v>
      </c>
      <c r="F104" s="478">
        <v>11184.16</v>
      </c>
      <c r="G104" s="479">
        <f>ROUND(IF(F346=0, 0, F104/F346),5)</f>
        <v>6.4999999999999997E-4</v>
      </c>
      <c r="H104" s="478">
        <v>2796.04</v>
      </c>
      <c r="I104" s="499">
        <v>3</v>
      </c>
      <c r="J104" s="497">
        <v>8380.09</v>
      </c>
      <c r="K104" s="498">
        <f>ROUND(IF(J346=0, 0, J104/J346),5)</f>
        <v>8.0000000000000004E-4</v>
      </c>
      <c r="L104" s="497">
        <v>2793.36</v>
      </c>
      <c r="M104" s="516">
        <v>5</v>
      </c>
      <c r="N104" s="517">
        <v>14135.54</v>
      </c>
      <c r="O104" s="518">
        <f>ROUND(IF(N346=0, 0, N104/N346),5)</f>
        <v>6.8999999999999997E-4</v>
      </c>
      <c r="P104" s="517">
        <v>2827.11</v>
      </c>
      <c r="Q104" s="439">
        <v>1</v>
      </c>
      <c r="R104" s="437">
        <v>2819.57</v>
      </c>
      <c r="S104" s="438">
        <f>ROUND(IF(R346=0, 0, R104/R346),5)</f>
        <v>1.6000000000000001E-4</v>
      </c>
      <c r="T104" s="437">
        <v>2819.57</v>
      </c>
      <c r="U104" s="337">
        <v>0</v>
      </c>
      <c r="V104" s="337">
        <v>0</v>
      </c>
      <c r="W104" s="338">
        <f>ROUND(IF(V346=0, 0, V104/V346),5)</f>
        <v>0</v>
      </c>
      <c r="X104" s="337">
        <v>0</v>
      </c>
      <c r="Y104" s="565">
        <v>4</v>
      </c>
      <c r="Z104" s="563">
        <v>11233.91</v>
      </c>
      <c r="AA104" s="564">
        <f>ROUND(IF(Z346=0, 0, Z104/Z346),5)</f>
        <v>5.9999999999999995E-4</v>
      </c>
      <c r="AB104" s="563">
        <v>2808.48</v>
      </c>
      <c r="AC104" s="499">
        <v>0</v>
      </c>
      <c r="AD104" s="497">
        <v>0</v>
      </c>
      <c r="AE104" s="498">
        <f>ROUND(IF(AD346=0, 0, AD104/AD346),5)</f>
        <v>0</v>
      </c>
      <c r="AF104" s="497">
        <v>0</v>
      </c>
      <c r="AG104" s="543">
        <v>1</v>
      </c>
      <c r="AH104" s="541">
        <v>2818.61</v>
      </c>
      <c r="AI104" s="542">
        <f>ROUND(IF(AH346=0, 0, AH104/AH346),5)</f>
        <v>1.6000000000000001E-4</v>
      </c>
      <c r="AJ104" s="541">
        <v>2818.61</v>
      </c>
      <c r="AK104" s="398">
        <v>2</v>
      </c>
      <c r="AL104" s="396">
        <v>5659.04</v>
      </c>
      <c r="AM104" s="397">
        <f>ROUND(IF(AL346=0, 0, AL104/AL346),5)</f>
        <v>4.0000000000000002E-4</v>
      </c>
      <c r="AN104" s="396">
        <v>2829.52</v>
      </c>
      <c r="AO104" s="439">
        <v>4</v>
      </c>
      <c r="AP104" s="437">
        <v>11367.81</v>
      </c>
      <c r="AQ104" s="438">
        <f>ROUND(IF(AP346=0, 0, AP104/AP346),5)</f>
        <v>1.2199999999999999E-3</v>
      </c>
      <c r="AR104" s="437">
        <v>2841.95</v>
      </c>
      <c r="AS104" s="6">
        <f t="shared" si="4"/>
        <v>24</v>
      </c>
      <c r="AT104" s="6">
        <f t="shared" si="4"/>
        <v>67598.73</v>
      </c>
      <c r="AU104" s="8">
        <f>ROUND(IF(AT346=0, 0, AT104/AT346),5)</f>
        <v>4.2000000000000002E-4</v>
      </c>
      <c r="AV104" s="6">
        <v>2816.61</v>
      </c>
    </row>
    <row r="105" spans="1:48" x14ac:dyDescent="0.25">
      <c r="A105" s="2"/>
      <c r="B105" s="2"/>
      <c r="C105" s="2"/>
      <c r="D105" s="2" t="s">
        <v>98</v>
      </c>
      <c r="E105" s="478">
        <v>0</v>
      </c>
      <c r="F105" s="478">
        <v>0</v>
      </c>
      <c r="G105" s="479">
        <f>ROUND(IF(F346=0, 0, F105/F346),5)</f>
        <v>0</v>
      </c>
      <c r="H105" s="478">
        <v>0</v>
      </c>
      <c r="I105" s="497">
        <v>0</v>
      </c>
      <c r="J105" s="497">
        <v>0</v>
      </c>
      <c r="K105" s="498">
        <f>ROUND(IF(J346=0, 0, J105/J346),5)</f>
        <v>0</v>
      </c>
      <c r="L105" s="497">
        <v>0</v>
      </c>
      <c r="M105" s="516">
        <v>0</v>
      </c>
      <c r="N105" s="517">
        <v>0</v>
      </c>
      <c r="O105" s="518">
        <f>ROUND(IF(N346=0, 0, N105/N346),5)</f>
        <v>0</v>
      </c>
      <c r="P105" s="517">
        <v>0</v>
      </c>
      <c r="Q105" s="437">
        <v>0</v>
      </c>
      <c r="R105" s="437">
        <v>0</v>
      </c>
      <c r="S105" s="438">
        <f>ROUND(IF(R346=0, 0, R105/R346),5)</f>
        <v>0</v>
      </c>
      <c r="T105" s="437">
        <v>0</v>
      </c>
      <c r="U105" s="337">
        <v>0</v>
      </c>
      <c r="V105" s="337">
        <v>0</v>
      </c>
      <c r="W105" s="338">
        <f>ROUND(IF(V346=0, 0, V105/V346),5)</f>
        <v>0</v>
      </c>
      <c r="X105" s="337">
        <v>0</v>
      </c>
      <c r="Y105" s="565">
        <v>2</v>
      </c>
      <c r="Z105" s="563">
        <v>1502.36</v>
      </c>
      <c r="AA105" s="564">
        <f>ROUND(IF(Z346=0, 0, Z105/Z346),5)</f>
        <v>8.0000000000000007E-5</v>
      </c>
      <c r="AB105" s="563">
        <v>751.18</v>
      </c>
      <c r="AC105" s="499">
        <v>0</v>
      </c>
      <c r="AD105" s="497">
        <v>0</v>
      </c>
      <c r="AE105" s="498">
        <f>ROUND(IF(AD346=0, 0, AD105/AD346),5)</f>
        <v>0</v>
      </c>
      <c r="AF105" s="497">
        <v>0</v>
      </c>
      <c r="AG105" s="541">
        <v>0</v>
      </c>
      <c r="AH105" s="541">
        <v>0</v>
      </c>
      <c r="AI105" s="542">
        <f>ROUND(IF(AH346=0, 0, AH105/AH346),5)</f>
        <v>0</v>
      </c>
      <c r="AJ105" s="541">
        <v>0</v>
      </c>
      <c r="AK105" s="398">
        <v>3</v>
      </c>
      <c r="AL105" s="396">
        <v>2265.4699999999998</v>
      </c>
      <c r="AM105" s="397">
        <f>ROUND(IF(AL346=0, 0, AL105/AL346),5)</f>
        <v>1.6000000000000001E-4</v>
      </c>
      <c r="AN105" s="396">
        <v>755.16</v>
      </c>
      <c r="AO105" s="437">
        <v>0</v>
      </c>
      <c r="AP105" s="437">
        <v>0</v>
      </c>
      <c r="AQ105" s="438">
        <f>ROUND(IF(AP346=0, 0, AP105/AP346),5)</f>
        <v>0</v>
      </c>
      <c r="AR105" s="437">
        <v>0</v>
      </c>
      <c r="AS105" s="6">
        <f t="shared" si="4"/>
        <v>5</v>
      </c>
      <c r="AT105" s="6">
        <f t="shared" si="4"/>
        <v>3767.83</v>
      </c>
      <c r="AU105" s="8">
        <f>ROUND(IF(AT346=0, 0, AT105/AT346),5)</f>
        <v>2.0000000000000002E-5</v>
      </c>
      <c r="AV105" s="6">
        <v>753.57</v>
      </c>
    </row>
    <row r="106" spans="1:48" x14ac:dyDescent="0.25">
      <c r="A106" s="2"/>
      <c r="B106" s="2"/>
      <c r="C106" s="2"/>
      <c r="D106" s="2" t="s">
        <v>99</v>
      </c>
      <c r="E106" s="480">
        <v>3</v>
      </c>
      <c r="F106" s="478">
        <v>932.68</v>
      </c>
      <c r="G106" s="479">
        <f>ROUND(IF(F346=0, 0, F106/F346),5)</f>
        <v>5.0000000000000002E-5</v>
      </c>
      <c r="H106" s="478">
        <v>310.89</v>
      </c>
      <c r="I106" s="497">
        <v>0</v>
      </c>
      <c r="J106" s="497">
        <v>0</v>
      </c>
      <c r="K106" s="498">
        <f>ROUND(IF(J346=0, 0, J106/J346),5)</f>
        <v>0</v>
      </c>
      <c r="L106" s="497">
        <v>0</v>
      </c>
      <c r="M106" s="516">
        <v>12</v>
      </c>
      <c r="N106" s="517">
        <v>3796.07</v>
      </c>
      <c r="O106" s="518">
        <f>ROUND(IF(N346=0, 0, N106/N346),5)</f>
        <v>1.9000000000000001E-4</v>
      </c>
      <c r="P106" s="517">
        <v>316.33999999999997</v>
      </c>
      <c r="Q106" s="439">
        <v>2</v>
      </c>
      <c r="R106" s="437">
        <v>627.03</v>
      </c>
      <c r="S106" s="438">
        <f>ROUND(IF(R346=0, 0, R106/R346),5)</f>
        <v>4.0000000000000003E-5</v>
      </c>
      <c r="T106" s="437">
        <v>313.52</v>
      </c>
      <c r="U106" s="336">
        <v>12</v>
      </c>
      <c r="V106" s="337">
        <v>3771.8</v>
      </c>
      <c r="W106" s="338">
        <f>ROUND(IF(V346=0, 0, V106/V346),5)</f>
        <v>2.3000000000000001E-4</v>
      </c>
      <c r="X106" s="337">
        <v>314.32</v>
      </c>
      <c r="Y106" s="565">
        <v>6</v>
      </c>
      <c r="Z106" s="563">
        <v>1881.9</v>
      </c>
      <c r="AA106" s="564">
        <f>ROUND(IF(Z346=0, 0, Z106/Z346),5)</f>
        <v>1E-4</v>
      </c>
      <c r="AB106" s="563">
        <v>313.64999999999998</v>
      </c>
      <c r="AC106" s="499">
        <v>15</v>
      </c>
      <c r="AD106" s="497">
        <v>4807.9399999999996</v>
      </c>
      <c r="AE106" s="498">
        <f>ROUND(IF(AD346=0, 0, AD106/AD346),5)</f>
        <v>2.4000000000000001E-4</v>
      </c>
      <c r="AF106" s="497">
        <v>320.52999999999997</v>
      </c>
      <c r="AG106" s="543">
        <v>3</v>
      </c>
      <c r="AH106" s="541">
        <v>941.5</v>
      </c>
      <c r="AI106" s="542">
        <f>ROUND(IF(AH346=0, 0, AH106/AH346),5)</f>
        <v>5.0000000000000002E-5</v>
      </c>
      <c r="AJ106" s="541">
        <v>313.83</v>
      </c>
      <c r="AK106" s="398">
        <v>39</v>
      </c>
      <c r="AL106" s="396">
        <v>12109.98</v>
      </c>
      <c r="AM106" s="397">
        <f>ROUND(IF(AL346=0, 0, AL106/AL346),5)</f>
        <v>8.5999999999999998E-4</v>
      </c>
      <c r="AN106" s="396">
        <v>310.51</v>
      </c>
      <c r="AO106" s="439">
        <v>0</v>
      </c>
      <c r="AP106" s="437">
        <v>0</v>
      </c>
      <c r="AQ106" s="438">
        <f>ROUND(IF(AP346=0, 0, AP106/AP346),5)</f>
        <v>0</v>
      </c>
      <c r="AR106" s="437">
        <v>0</v>
      </c>
      <c r="AS106" s="6">
        <f t="shared" si="4"/>
        <v>92</v>
      </c>
      <c r="AT106" s="6">
        <f t="shared" si="4"/>
        <v>28868.9</v>
      </c>
      <c r="AU106" s="8">
        <f>ROUND(IF(AT346=0, 0, AT106/AT346),5)</f>
        <v>1.8000000000000001E-4</v>
      </c>
      <c r="AV106" s="6">
        <v>313.79000000000002</v>
      </c>
    </row>
    <row r="107" spans="1:48" x14ac:dyDescent="0.25">
      <c r="A107" s="2"/>
      <c r="B107" s="2"/>
      <c r="C107" s="2"/>
      <c r="D107" s="2" t="s">
        <v>100</v>
      </c>
      <c r="E107" s="478">
        <v>0</v>
      </c>
      <c r="F107" s="478">
        <v>0</v>
      </c>
      <c r="G107" s="479">
        <f>ROUND(IF(F346=0, 0, F107/F346),5)</f>
        <v>0</v>
      </c>
      <c r="H107" s="478">
        <v>0</v>
      </c>
      <c r="I107" s="497">
        <v>0</v>
      </c>
      <c r="J107" s="497">
        <v>0</v>
      </c>
      <c r="K107" s="498">
        <f>ROUND(IF(J346=0, 0, J107/J346),5)</f>
        <v>0</v>
      </c>
      <c r="L107" s="497">
        <v>0</v>
      </c>
      <c r="M107" s="516">
        <v>1</v>
      </c>
      <c r="N107" s="517">
        <v>437.85</v>
      </c>
      <c r="O107" s="518">
        <f>ROUND(IF(N346=0, 0, N107/N346),5)</f>
        <v>2.0000000000000002E-5</v>
      </c>
      <c r="P107" s="517">
        <v>437.85</v>
      </c>
      <c r="Q107" s="437">
        <v>0</v>
      </c>
      <c r="R107" s="437">
        <v>0</v>
      </c>
      <c r="S107" s="438">
        <f>ROUND(IF(R346=0, 0, R107/R346),5)</f>
        <v>0</v>
      </c>
      <c r="T107" s="437">
        <v>0</v>
      </c>
      <c r="U107" s="337">
        <v>0</v>
      </c>
      <c r="V107" s="337">
        <v>0</v>
      </c>
      <c r="W107" s="338">
        <f>ROUND(IF(V346=0, 0, V107/V346),5)</f>
        <v>0</v>
      </c>
      <c r="X107" s="337">
        <v>0</v>
      </c>
      <c r="Y107" s="565">
        <v>5</v>
      </c>
      <c r="Z107" s="563">
        <v>2199.69</v>
      </c>
      <c r="AA107" s="564">
        <f>ROUND(IF(Z346=0, 0, Z107/Z346),5)</f>
        <v>1.2E-4</v>
      </c>
      <c r="AB107" s="563">
        <v>439.94</v>
      </c>
      <c r="AC107" s="499">
        <v>0</v>
      </c>
      <c r="AD107" s="497">
        <v>0</v>
      </c>
      <c r="AE107" s="498">
        <f>ROUND(IF(AD346=0, 0, AD107/AD346),5)</f>
        <v>0</v>
      </c>
      <c r="AF107" s="497">
        <v>0</v>
      </c>
      <c r="AG107" s="543">
        <v>5</v>
      </c>
      <c r="AH107" s="541">
        <v>2195.37</v>
      </c>
      <c r="AI107" s="542">
        <f>ROUND(IF(AH346=0, 0, AH107/AH346),5)</f>
        <v>1.2E-4</v>
      </c>
      <c r="AJ107" s="541">
        <v>439.07</v>
      </c>
      <c r="AK107" s="398">
        <v>2</v>
      </c>
      <c r="AL107" s="396">
        <v>882.5</v>
      </c>
      <c r="AM107" s="397">
        <f>ROUND(IF(AL346=0, 0, AL107/AL346),5)</f>
        <v>6.0000000000000002E-5</v>
      </c>
      <c r="AN107" s="396">
        <v>441.25</v>
      </c>
      <c r="AO107" s="439">
        <v>0</v>
      </c>
      <c r="AP107" s="437">
        <v>0</v>
      </c>
      <c r="AQ107" s="438">
        <f>ROUND(IF(AP346=0, 0, AP107/AP346),5)</f>
        <v>0</v>
      </c>
      <c r="AR107" s="437">
        <v>0</v>
      </c>
      <c r="AS107" s="6">
        <f t="shared" si="4"/>
        <v>13</v>
      </c>
      <c r="AT107" s="6">
        <f t="shared" si="4"/>
        <v>5715.41</v>
      </c>
      <c r="AU107" s="8">
        <f>ROUND(IF(AT346=0, 0, AT107/AT346),5)</f>
        <v>4.0000000000000003E-5</v>
      </c>
      <c r="AV107" s="6">
        <v>439.65</v>
      </c>
    </row>
    <row r="108" spans="1:48" x14ac:dyDescent="0.25">
      <c r="A108" s="2"/>
      <c r="B108" s="2"/>
      <c r="C108" s="2"/>
      <c r="D108" s="2" t="s">
        <v>101</v>
      </c>
      <c r="E108" s="480">
        <v>3</v>
      </c>
      <c r="F108" s="478">
        <v>930.5</v>
      </c>
      <c r="G108" s="479">
        <f>ROUND(IF(F346=0, 0, F108/F346),5)</f>
        <v>5.0000000000000002E-5</v>
      </c>
      <c r="H108" s="478">
        <v>310.17</v>
      </c>
      <c r="I108" s="497">
        <v>0</v>
      </c>
      <c r="J108" s="497">
        <v>0</v>
      </c>
      <c r="K108" s="498">
        <f>ROUND(IF(J346=0, 0, J108/J346),5)</f>
        <v>0</v>
      </c>
      <c r="L108" s="497">
        <v>0</v>
      </c>
      <c r="M108" s="516">
        <v>0</v>
      </c>
      <c r="N108" s="517">
        <v>0</v>
      </c>
      <c r="O108" s="518">
        <f>ROUND(IF(N346=0, 0, N108/N346),5)</f>
        <v>0</v>
      </c>
      <c r="P108" s="517">
        <v>0</v>
      </c>
      <c r="Q108" s="437">
        <v>0</v>
      </c>
      <c r="R108" s="437">
        <v>0</v>
      </c>
      <c r="S108" s="438">
        <f>ROUND(IF(R346=0, 0, R108/R346),5)</f>
        <v>0</v>
      </c>
      <c r="T108" s="437">
        <v>0</v>
      </c>
      <c r="U108" s="337">
        <v>0</v>
      </c>
      <c r="V108" s="337">
        <v>0</v>
      </c>
      <c r="W108" s="338">
        <f>ROUND(IF(V346=0, 0, V108/V346),5)</f>
        <v>0</v>
      </c>
      <c r="X108" s="337">
        <v>0</v>
      </c>
      <c r="Y108" s="563">
        <v>0</v>
      </c>
      <c r="Z108" s="563">
        <v>0</v>
      </c>
      <c r="AA108" s="564">
        <f>ROUND(IF(Z346=0, 0, Z108/Z346),5)</f>
        <v>0</v>
      </c>
      <c r="AB108" s="563">
        <v>0</v>
      </c>
      <c r="AC108" s="499">
        <v>0</v>
      </c>
      <c r="AD108" s="497">
        <v>0</v>
      </c>
      <c r="AE108" s="498">
        <f>ROUND(IF(AD346=0, 0, AD108/AD346),5)</f>
        <v>0</v>
      </c>
      <c r="AF108" s="497">
        <v>0</v>
      </c>
      <c r="AG108" s="541">
        <v>0</v>
      </c>
      <c r="AH108" s="541">
        <v>0</v>
      </c>
      <c r="AI108" s="542">
        <f>ROUND(IF(AH346=0, 0, AH108/AH346),5)</f>
        <v>0</v>
      </c>
      <c r="AJ108" s="541">
        <v>0</v>
      </c>
      <c r="AK108" s="398">
        <v>0</v>
      </c>
      <c r="AL108" s="396">
        <v>0</v>
      </c>
      <c r="AM108" s="397">
        <f>ROUND(IF(AL346=0, 0, AL108/AL346),5)</f>
        <v>0</v>
      </c>
      <c r="AN108" s="396">
        <v>0</v>
      </c>
      <c r="AO108" s="437">
        <v>0</v>
      </c>
      <c r="AP108" s="437">
        <v>0</v>
      </c>
      <c r="AQ108" s="438">
        <f>ROUND(IF(AP346=0, 0, AP108/AP346),5)</f>
        <v>0</v>
      </c>
      <c r="AR108" s="437">
        <v>0</v>
      </c>
      <c r="AS108" s="6">
        <f t="shared" si="4"/>
        <v>3</v>
      </c>
      <c r="AT108" s="6">
        <f t="shared" si="4"/>
        <v>930.5</v>
      </c>
      <c r="AU108" s="8">
        <f>ROUND(IF(AT346=0, 0, AT108/AT346),5)</f>
        <v>1.0000000000000001E-5</v>
      </c>
      <c r="AV108" s="6">
        <v>310.17</v>
      </c>
    </row>
    <row r="109" spans="1:48" x14ac:dyDescent="0.25">
      <c r="A109" s="2"/>
      <c r="B109" s="2"/>
      <c r="C109" s="2"/>
      <c r="D109" s="2" t="s">
        <v>102</v>
      </c>
      <c r="E109" s="478">
        <v>0</v>
      </c>
      <c r="F109" s="478">
        <v>0</v>
      </c>
      <c r="G109" s="479">
        <f>ROUND(IF(F346=0, 0, F109/F346),5)</f>
        <v>0</v>
      </c>
      <c r="H109" s="478">
        <v>0</v>
      </c>
      <c r="I109" s="497">
        <v>0</v>
      </c>
      <c r="J109" s="497">
        <v>0</v>
      </c>
      <c r="K109" s="498">
        <f>ROUND(IF(J346=0, 0, J109/J346),5)</f>
        <v>0</v>
      </c>
      <c r="L109" s="497">
        <v>0</v>
      </c>
      <c r="M109" s="516">
        <v>3</v>
      </c>
      <c r="N109" s="517">
        <v>2286.54</v>
      </c>
      <c r="O109" s="518">
        <f>ROUND(IF(N346=0, 0, N109/N346),5)</f>
        <v>1.1E-4</v>
      </c>
      <c r="P109" s="517">
        <v>762.18</v>
      </c>
      <c r="Q109" s="439">
        <v>3</v>
      </c>
      <c r="R109" s="437">
        <v>2253.0300000000002</v>
      </c>
      <c r="S109" s="438">
        <f>ROUND(IF(R346=0, 0, R109/R346),5)</f>
        <v>1.2999999999999999E-4</v>
      </c>
      <c r="T109" s="437">
        <v>751.01</v>
      </c>
      <c r="U109" s="336">
        <v>2</v>
      </c>
      <c r="V109" s="337">
        <v>1503.58</v>
      </c>
      <c r="W109" s="338">
        <f>ROUND(IF(V346=0, 0, V109/V346),5)</f>
        <v>9.0000000000000006E-5</v>
      </c>
      <c r="X109" s="337">
        <v>751.79</v>
      </c>
      <c r="Y109" s="565">
        <v>8</v>
      </c>
      <c r="Z109" s="563">
        <v>5991.74</v>
      </c>
      <c r="AA109" s="564">
        <f>ROUND(IF(Z346=0, 0, Z109/Z346),5)</f>
        <v>3.2000000000000003E-4</v>
      </c>
      <c r="AB109" s="563">
        <v>748.97</v>
      </c>
      <c r="AC109" s="499">
        <v>14</v>
      </c>
      <c r="AD109" s="497">
        <v>9808.2800000000007</v>
      </c>
      <c r="AE109" s="498">
        <f>ROUND(IF(AD346=0, 0, AD109/AD346),5)</f>
        <v>4.8999999999999998E-4</v>
      </c>
      <c r="AF109" s="497">
        <v>700.59</v>
      </c>
      <c r="AG109" s="543">
        <v>7</v>
      </c>
      <c r="AH109" s="541">
        <v>5260.24</v>
      </c>
      <c r="AI109" s="542">
        <f>ROUND(IF(AH346=0, 0, AH109/AH346),5)</f>
        <v>2.9E-4</v>
      </c>
      <c r="AJ109" s="541">
        <v>751.46</v>
      </c>
      <c r="AK109" s="398">
        <v>6</v>
      </c>
      <c r="AL109" s="396">
        <v>4512.17</v>
      </c>
      <c r="AM109" s="397">
        <f>ROUND(IF(AL346=0, 0, AL109/AL346),5)</f>
        <v>3.2000000000000003E-4</v>
      </c>
      <c r="AN109" s="396">
        <v>752.03</v>
      </c>
      <c r="AO109" s="437">
        <v>0</v>
      </c>
      <c r="AP109" s="437">
        <v>0</v>
      </c>
      <c r="AQ109" s="438">
        <f>ROUND(IF(AP346=0, 0, AP109/AP346),5)</f>
        <v>0</v>
      </c>
      <c r="AR109" s="437">
        <v>0</v>
      </c>
      <c r="AS109" s="6">
        <f t="shared" si="4"/>
        <v>43</v>
      </c>
      <c r="AT109" s="6">
        <f t="shared" si="4"/>
        <v>31615.58</v>
      </c>
      <c r="AU109" s="8">
        <f>ROUND(IF(AT346=0, 0, AT109/AT346),5)</f>
        <v>1.9000000000000001E-4</v>
      </c>
      <c r="AV109" s="6">
        <v>735.25</v>
      </c>
    </row>
    <row r="110" spans="1:48" x14ac:dyDescent="0.25">
      <c r="A110" s="2"/>
      <c r="B110" s="2"/>
      <c r="C110" s="2"/>
      <c r="D110" s="2" t="s">
        <v>516</v>
      </c>
      <c r="E110" s="480">
        <v>1</v>
      </c>
      <c r="F110" s="478">
        <v>1242.3599999999999</v>
      </c>
      <c r="G110" s="479">
        <f>ROUND(IF(F346=0, 0, F110/F346),5)</f>
        <v>6.9999999999999994E-5</v>
      </c>
      <c r="H110" s="478">
        <v>1242.3599999999999</v>
      </c>
      <c r="I110" s="497">
        <v>0</v>
      </c>
      <c r="J110" s="497">
        <v>0</v>
      </c>
      <c r="K110" s="498">
        <f>ROUND(IF(J346=0, 0, J110/J346),5)</f>
        <v>0</v>
      </c>
      <c r="L110" s="497">
        <v>0</v>
      </c>
      <c r="M110" s="516">
        <v>14</v>
      </c>
      <c r="N110" s="517">
        <v>17577.919999999998</v>
      </c>
      <c r="O110" s="518">
        <f>ROUND(IF(N346=0, 0, N110/N346),5)</f>
        <v>8.5999999999999998E-4</v>
      </c>
      <c r="P110" s="517">
        <v>1255.57</v>
      </c>
      <c r="Q110" s="439">
        <v>2</v>
      </c>
      <c r="R110" s="437">
        <v>2505.63</v>
      </c>
      <c r="S110" s="438">
        <f>ROUND(IF(R346=0, 0, R110/R346),5)</f>
        <v>1.3999999999999999E-4</v>
      </c>
      <c r="T110" s="437">
        <v>1252.82</v>
      </c>
      <c r="U110" s="336">
        <v>6</v>
      </c>
      <c r="V110" s="337">
        <v>7531.77</v>
      </c>
      <c r="W110" s="338">
        <f>ROUND(IF(V346=0, 0, V110/V346),5)</f>
        <v>4.6000000000000001E-4</v>
      </c>
      <c r="X110" s="337">
        <v>1255.3</v>
      </c>
      <c r="Y110" s="565">
        <v>6</v>
      </c>
      <c r="Z110" s="563">
        <v>7495.47</v>
      </c>
      <c r="AA110" s="564">
        <f>ROUND(IF(Z346=0, 0, Z110/Z346),5)</f>
        <v>4.0000000000000002E-4</v>
      </c>
      <c r="AB110" s="563">
        <v>1249.25</v>
      </c>
      <c r="AC110" s="499">
        <v>0</v>
      </c>
      <c r="AD110" s="497">
        <v>0</v>
      </c>
      <c r="AE110" s="498">
        <f>ROUND(IF(AD346=0, 0, AD110/AD346),5)</f>
        <v>0</v>
      </c>
      <c r="AF110" s="497">
        <v>0</v>
      </c>
      <c r="AG110" s="541">
        <v>0</v>
      </c>
      <c r="AH110" s="541">
        <v>0</v>
      </c>
      <c r="AI110" s="542">
        <f>ROUND(IF(AH346=0, 0, AH110/AH346),5)</f>
        <v>0</v>
      </c>
      <c r="AJ110" s="541">
        <v>0</v>
      </c>
      <c r="AK110" s="398">
        <v>0</v>
      </c>
      <c r="AL110" s="396">
        <v>0</v>
      </c>
      <c r="AM110" s="397">
        <f>ROUND(IF(AL346=0, 0, AL110/AL346),5)</f>
        <v>0</v>
      </c>
      <c r="AN110" s="396">
        <v>0</v>
      </c>
      <c r="AO110" s="437">
        <v>0</v>
      </c>
      <c r="AP110" s="437">
        <v>0</v>
      </c>
      <c r="AQ110" s="438">
        <f>ROUND(IF(AP346=0, 0, AP110/AP346),5)</f>
        <v>0</v>
      </c>
      <c r="AR110" s="437">
        <v>0</v>
      </c>
      <c r="AS110" s="6">
        <f t="shared" si="4"/>
        <v>29</v>
      </c>
      <c r="AT110" s="6">
        <f t="shared" si="4"/>
        <v>36353.15</v>
      </c>
      <c r="AU110" s="8">
        <f>ROUND(IF(AT346=0, 0, AT110/AT346),5)</f>
        <v>2.2000000000000001E-4</v>
      </c>
      <c r="AV110" s="6">
        <v>1253.56</v>
      </c>
    </row>
    <row r="111" spans="1:48" x14ac:dyDescent="0.25">
      <c r="A111" s="2"/>
      <c r="B111" s="2"/>
      <c r="C111" s="2"/>
      <c r="D111" s="2" t="s">
        <v>517</v>
      </c>
      <c r="E111" s="480">
        <v>17</v>
      </c>
      <c r="F111" s="478">
        <v>26393.02</v>
      </c>
      <c r="G111" s="479">
        <f>ROUND(IF(F346=0, 0, F111/F346),5)</f>
        <v>1.5299999999999999E-3</v>
      </c>
      <c r="H111" s="478">
        <v>1552.53</v>
      </c>
      <c r="I111" s="499">
        <v>8</v>
      </c>
      <c r="J111" s="497">
        <v>12438.59</v>
      </c>
      <c r="K111" s="498">
        <f>ROUND(IF(J346=0, 0, J111/J346),5)</f>
        <v>1.1900000000000001E-3</v>
      </c>
      <c r="L111" s="497">
        <v>1554.82</v>
      </c>
      <c r="M111" s="516">
        <v>14</v>
      </c>
      <c r="N111" s="517">
        <v>22061.3</v>
      </c>
      <c r="O111" s="518">
        <f>ROUND(IF(N346=0, 0, N111/N346),5)</f>
        <v>1.08E-3</v>
      </c>
      <c r="P111" s="517">
        <v>1575.81</v>
      </c>
      <c r="Q111" s="437">
        <v>0</v>
      </c>
      <c r="R111" s="437">
        <v>0</v>
      </c>
      <c r="S111" s="438">
        <f>ROUND(IF(R346=0, 0, R111/R346),5)</f>
        <v>0</v>
      </c>
      <c r="T111" s="437">
        <v>0</v>
      </c>
      <c r="U111" s="336">
        <v>9</v>
      </c>
      <c r="V111" s="337">
        <v>14125.57</v>
      </c>
      <c r="W111" s="338">
        <f>ROUND(IF(V346=0, 0, V111/V346),5)</f>
        <v>8.7000000000000001E-4</v>
      </c>
      <c r="X111" s="337">
        <v>1569.51</v>
      </c>
      <c r="Y111" s="565">
        <v>3</v>
      </c>
      <c r="Z111" s="563">
        <v>4701.01</v>
      </c>
      <c r="AA111" s="564">
        <f>ROUND(IF(Z346=0, 0, Z111/Z346),5)</f>
        <v>2.5000000000000001E-4</v>
      </c>
      <c r="AB111" s="563">
        <v>1567</v>
      </c>
      <c r="AC111" s="499">
        <v>13</v>
      </c>
      <c r="AD111" s="497">
        <v>18906.82</v>
      </c>
      <c r="AE111" s="498">
        <f>ROUND(IF(AD346=0, 0, AD111/AD346),5)</f>
        <v>9.3999999999999997E-4</v>
      </c>
      <c r="AF111" s="497">
        <v>1454.37</v>
      </c>
      <c r="AG111" s="543">
        <v>17</v>
      </c>
      <c r="AH111" s="541">
        <v>23182.31</v>
      </c>
      <c r="AI111" s="542">
        <f>ROUND(IF(AH346=0, 0, AH111/AH346),5)</f>
        <v>1.2899999999999999E-3</v>
      </c>
      <c r="AJ111" s="541">
        <v>1363.67</v>
      </c>
      <c r="AK111" s="398">
        <v>57</v>
      </c>
      <c r="AL111" s="396">
        <v>78788.990000000005</v>
      </c>
      <c r="AM111" s="397">
        <f>ROUND(IF(AL346=0, 0, AL111/AL346),5)</f>
        <v>5.5900000000000004E-3</v>
      </c>
      <c r="AN111" s="396">
        <v>1382.26</v>
      </c>
      <c r="AO111" s="439">
        <v>5</v>
      </c>
      <c r="AP111" s="437">
        <v>7909.25</v>
      </c>
      <c r="AQ111" s="438">
        <f>ROUND(IF(AP346=0, 0, AP111/AP346),5)</f>
        <v>8.4999999999999995E-4</v>
      </c>
      <c r="AR111" s="437">
        <v>1581.85</v>
      </c>
      <c r="AS111" s="6">
        <f t="shared" si="4"/>
        <v>143</v>
      </c>
      <c r="AT111" s="6">
        <f t="shared" si="4"/>
        <v>208506.86</v>
      </c>
      <c r="AU111" s="8">
        <f>ROUND(IF(AT346=0, 0, AT111/AT346),5)</f>
        <v>1.2899999999999999E-3</v>
      </c>
      <c r="AV111" s="6">
        <v>1458.09</v>
      </c>
    </row>
    <row r="112" spans="1:48" x14ac:dyDescent="0.25">
      <c r="A112" s="2"/>
      <c r="B112" s="2"/>
      <c r="C112" s="2"/>
      <c r="D112" s="2" t="s">
        <v>104</v>
      </c>
      <c r="E112" s="480">
        <v>28</v>
      </c>
      <c r="F112" s="478">
        <v>43465.64</v>
      </c>
      <c r="G112" s="479">
        <f>ROUND(IF(F346=0, 0, F112/F346),5)</f>
        <v>2.5200000000000001E-3</v>
      </c>
      <c r="H112" s="478">
        <v>1552.34</v>
      </c>
      <c r="I112" s="499">
        <v>10</v>
      </c>
      <c r="J112" s="497">
        <v>15521.93</v>
      </c>
      <c r="K112" s="498">
        <f>ROUND(IF(J346=0, 0, J112/J346),5)</f>
        <v>1.48E-3</v>
      </c>
      <c r="L112" s="497">
        <v>1552.19</v>
      </c>
      <c r="M112" s="516">
        <v>13</v>
      </c>
      <c r="N112" s="517">
        <v>20358.259999999998</v>
      </c>
      <c r="O112" s="518">
        <f>ROUND(IF(N346=0, 0, N112/N346),5)</f>
        <v>1E-3</v>
      </c>
      <c r="P112" s="517">
        <v>1566.02</v>
      </c>
      <c r="Q112" s="439">
        <v>2</v>
      </c>
      <c r="R112" s="437">
        <v>3133.51</v>
      </c>
      <c r="S112" s="438">
        <f>ROUND(IF(R346=0, 0, R112/R346),5)</f>
        <v>1.8000000000000001E-4</v>
      </c>
      <c r="T112" s="437">
        <v>1566.76</v>
      </c>
      <c r="U112" s="337">
        <v>0</v>
      </c>
      <c r="V112" s="337">
        <v>0</v>
      </c>
      <c r="W112" s="338">
        <f>ROUND(IF(V346=0, 0, V112/V346),5)</f>
        <v>0</v>
      </c>
      <c r="X112" s="337">
        <v>0</v>
      </c>
      <c r="Y112" s="565">
        <v>7</v>
      </c>
      <c r="Z112" s="563">
        <v>10970.69</v>
      </c>
      <c r="AA112" s="564">
        <f>ROUND(IF(Z346=0, 0, Z112/Z346),5)</f>
        <v>5.9000000000000003E-4</v>
      </c>
      <c r="AB112" s="563">
        <v>1567.24</v>
      </c>
      <c r="AC112" s="499">
        <v>6</v>
      </c>
      <c r="AD112" s="497">
        <v>9127.0300000000007</v>
      </c>
      <c r="AE112" s="498">
        <f>ROUND(IF(AD346=0, 0, AD112/AD346),5)</f>
        <v>4.4999999999999999E-4</v>
      </c>
      <c r="AF112" s="497">
        <v>1521.17</v>
      </c>
      <c r="AG112" s="543">
        <v>11</v>
      </c>
      <c r="AH112" s="541">
        <v>17234.419999999998</v>
      </c>
      <c r="AI112" s="542">
        <f>ROUND(IF(AH346=0, 0, AH112/AH346),5)</f>
        <v>9.6000000000000002E-4</v>
      </c>
      <c r="AJ112" s="541">
        <v>1566.77</v>
      </c>
      <c r="AK112" s="398">
        <v>19</v>
      </c>
      <c r="AL112" s="396">
        <v>29840.22</v>
      </c>
      <c r="AM112" s="397">
        <f>ROUND(IF(AL346=0, 0, AL112/AL346),5)</f>
        <v>2.1199999999999999E-3</v>
      </c>
      <c r="AN112" s="396">
        <v>1570.54</v>
      </c>
      <c r="AO112" s="439">
        <v>12</v>
      </c>
      <c r="AP112" s="437">
        <v>18950.310000000001</v>
      </c>
      <c r="AQ112" s="438">
        <f>ROUND(IF(AP346=0, 0, AP112/AP346),5)</f>
        <v>2.0300000000000001E-3</v>
      </c>
      <c r="AR112" s="437">
        <v>1579.19</v>
      </c>
      <c r="AS112" s="6">
        <f t="shared" si="4"/>
        <v>108</v>
      </c>
      <c r="AT112" s="6">
        <f t="shared" si="4"/>
        <v>168602.01</v>
      </c>
      <c r="AU112" s="8">
        <f>ROUND(IF(AT346=0, 0, AT112/AT346),5)</f>
        <v>1.0399999999999999E-3</v>
      </c>
      <c r="AV112" s="6">
        <v>1561.13</v>
      </c>
    </row>
    <row r="113" spans="1:48" x14ac:dyDescent="0.25">
      <c r="A113" s="2"/>
      <c r="B113" s="2"/>
      <c r="C113" s="2"/>
      <c r="D113" s="2" t="s">
        <v>105</v>
      </c>
      <c r="E113" s="478">
        <v>0</v>
      </c>
      <c r="F113" s="478">
        <v>0</v>
      </c>
      <c r="G113" s="479">
        <f>ROUND(IF(F346=0, 0, F113/F346),5)</f>
        <v>0</v>
      </c>
      <c r="H113" s="478">
        <v>0</v>
      </c>
      <c r="I113" s="497">
        <v>0</v>
      </c>
      <c r="J113" s="497">
        <v>0</v>
      </c>
      <c r="K113" s="498">
        <f>ROUND(IF(J346=0, 0, J113/J346),5)</f>
        <v>0</v>
      </c>
      <c r="L113" s="497">
        <v>0</v>
      </c>
      <c r="M113" s="516">
        <v>0</v>
      </c>
      <c r="N113" s="517">
        <v>0</v>
      </c>
      <c r="O113" s="518">
        <f>ROUND(IF(N346=0, 0, N113/N346),5)</f>
        <v>0</v>
      </c>
      <c r="P113" s="517">
        <v>0</v>
      </c>
      <c r="Q113" s="437">
        <v>0</v>
      </c>
      <c r="R113" s="437">
        <v>0</v>
      </c>
      <c r="S113" s="438">
        <f>ROUND(IF(R346=0, 0, R113/R346),5)</f>
        <v>0</v>
      </c>
      <c r="T113" s="437">
        <v>0</v>
      </c>
      <c r="U113" s="336">
        <v>15</v>
      </c>
      <c r="V113" s="337">
        <v>3750</v>
      </c>
      <c r="W113" s="338">
        <f>ROUND(IF(V346=0, 0, V113/V346),5)</f>
        <v>2.3000000000000001E-4</v>
      </c>
      <c r="X113" s="337">
        <v>250</v>
      </c>
      <c r="Y113" s="563">
        <v>0</v>
      </c>
      <c r="Z113" s="563">
        <v>0</v>
      </c>
      <c r="AA113" s="564">
        <f>ROUND(IF(Z346=0, 0, Z113/Z346),5)</f>
        <v>0</v>
      </c>
      <c r="AB113" s="563">
        <v>0</v>
      </c>
      <c r="AC113" s="499">
        <v>0</v>
      </c>
      <c r="AD113" s="497">
        <v>0</v>
      </c>
      <c r="AE113" s="498">
        <f>ROUND(IF(AD346=0, 0, AD113/AD346),5)</f>
        <v>0</v>
      </c>
      <c r="AF113" s="497">
        <v>0</v>
      </c>
      <c r="AG113" s="541">
        <v>0</v>
      </c>
      <c r="AH113" s="541">
        <v>0</v>
      </c>
      <c r="AI113" s="542">
        <f>ROUND(IF(AH346=0, 0, AH113/AH346),5)</f>
        <v>0</v>
      </c>
      <c r="AJ113" s="541">
        <v>0</v>
      </c>
      <c r="AK113" s="398">
        <v>0</v>
      </c>
      <c r="AL113" s="396">
        <v>0</v>
      </c>
      <c r="AM113" s="397">
        <f>ROUND(IF(AL346=0, 0, AL113/AL346),5)</f>
        <v>0</v>
      </c>
      <c r="AN113" s="396">
        <v>0</v>
      </c>
      <c r="AO113" s="437">
        <v>0</v>
      </c>
      <c r="AP113" s="437">
        <v>0</v>
      </c>
      <c r="AQ113" s="438">
        <f>ROUND(IF(AP346=0, 0, AP113/AP346),5)</f>
        <v>0</v>
      </c>
      <c r="AR113" s="437">
        <v>0</v>
      </c>
      <c r="AS113" s="6">
        <f t="shared" si="4"/>
        <v>15</v>
      </c>
      <c r="AT113" s="6">
        <f t="shared" si="4"/>
        <v>3750</v>
      </c>
      <c r="AU113" s="8">
        <f>ROUND(IF(AT346=0, 0, AT113/AT346),5)</f>
        <v>2.0000000000000002E-5</v>
      </c>
      <c r="AV113" s="6">
        <v>250</v>
      </c>
    </row>
    <row r="114" spans="1:48" x14ac:dyDescent="0.25">
      <c r="A114" s="2"/>
      <c r="B114" s="2"/>
      <c r="C114" s="2"/>
      <c r="D114" s="2" t="s">
        <v>106</v>
      </c>
      <c r="E114" s="480">
        <v>50</v>
      </c>
      <c r="F114" s="478">
        <v>21143.040000000001</v>
      </c>
      <c r="G114" s="479">
        <f>ROUND(IF(F346=0, 0, F114/F346),5)</f>
        <v>1.2199999999999999E-3</v>
      </c>
      <c r="H114" s="478">
        <v>422.86</v>
      </c>
      <c r="I114" s="497">
        <v>0</v>
      </c>
      <c r="J114" s="497">
        <v>0</v>
      </c>
      <c r="K114" s="498">
        <f>ROUND(IF(J346=0, 0, J114/J346),5)</f>
        <v>0</v>
      </c>
      <c r="L114" s="497">
        <v>0</v>
      </c>
      <c r="M114" s="516">
        <v>61</v>
      </c>
      <c r="N114" s="517">
        <v>30508.06</v>
      </c>
      <c r="O114" s="518">
        <f>ROUND(IF(N346=0, 0, N114/N346),5)</f>
        <v>1.49E-3</v>
      </c>
      <c r="P114" s="517">
        <v>500.13</v>
      </c>
      <c r="Q114" s="439">
        <v>28</v>
      </c>
      <c r="R114" s="437">
        <v>19526.669999999998</v>
      </c>
      <c r="S114" s="438">
        <f>ROUND(IF(R346=0, 0, R114/R346),5)</f>
        <v>1.1199999999999999E-3</v>
      </c>
      <c r="T114" s="437">
        <v>697.38</v>
      </c>
      <c r="U114" s="336">
        <v>14</v>
      </c>
      <c r="V114" s="337">
        <v>7037.18</v>
      </c>
      <c r="W114" s="338">
        <f>ROUND(IF(V346=0, 0, V114/V346),5)</f>
        <v>4.2999999999999999E-4</v>
      </c>
      <c r="X114" s="337">
        <v>502.66</v>
      </c>
      <c r="Y114" s="565">
        <v>20</v>
      </c>
      <c r="Z114" s="563">
        <v>10015.719999999999</v>
      </c>
      <c r="AA114" s="564">
        <f>ROUND(IF(Z346=0, 0, Z114/Z346),5)</f>
        <v>5.4000000000000001E-4</v>
      </c>
      <c r="AB114" s="563">
        <v>500.79</v>
      </c>
      <c r="AC114" s="499">
        <v>22</v>
      </c>
      <c r="AD114" s="497">
        <v>11062.17</v>
      </c>
      <c r="AE114" s="498">
        <f>ROUND(IF(AD346=0, 0, AD114/AD346),5)</f>
        <v>5.5000000000000003E-4</v>
      </c>
      <c r="AF114" s="497">
        <v>502.83</v>
      </c>
      <c r="AG114" s="541">
        <v>0</v>
      </c>
      <c r="AH114" s="541">
        <v>0</v>
      </c>
      <c r="AI114" s="542">
        <f>ROUND(IF(AH346=0, 0, AH114/AH346),5)</f>
        <v>0</v>
      </c>
      <c r="AJ114" s="541">
        <v>0</v>
      </c>
      <c r="AK114" s="398">
        <v>0</v>
      </c>
      <c r="AL114" s="396">
        <v>0</v>
      </c>
      <c r="AM114" s="397">
        <f>ROUND(IF(AL346=0, 0, AL114/AL346),5)</f>
        <v>0</v>
      </c>
      <c r="AN114" s="396">
        <v>0</v>
      </c>
      <c r="AO114" s="437">
        <v>0</v>
      </c>
      <c r="AP114" s="437">
        <v>0</v>
      </c>
      <c r="AQ114" s="438">
        <f>ROUND(IF(AP346=0, 0, AP114/AP346),5)</f>
        <v>0</v>
      </c>
      <c r="AR114" s="437">
        <v>0</v>
      </c>
      <c r="AS114" s="6">
        <f t="shared" si="4"/>
        <v>195</v>
      </c>
      <c r="AT114" s="6">
        <f t="shared" si="4"/>
        <v>99292.84</v>
      </c>
      <c r="AU114" s="8">
        <f>ROUND(IF(AT346=0, 0, AT114/AT346),5)</f>
        <v>6.0999999999999997E-4</v>
      </c>
      <c r="AV114" s="6">
        <v>509.19</v>
      </c>
    </row>
    <row r="115" spans="1:48" x14ac:dyDescent="0.25">
      <c r="A115" s="2"/>
      <c r="B115" s="2"/>
      <c r="C115" s="2"/>
      <c r="D115" s="2" t="s">
        <v>107</v>
      </c>
      <c r="E115" s="480">
        <v>233</v>
      </c>
      <c r="F115" s="478">
        <v>114205.47</v>
      </c>
      <c r="G115" s="479">
        <f>ROUND(IF(F346=0, 0, F115/F346),5)</f>
        <v>6.62E-3</v>
      </c>
      <c r="H115" s="478">
        <v>490.15</v>
      </c>
      <c r="I115" s="499">
        <v>161</v>
      </c>
      <c r="J115" s="497">
        <v>72593.919999999998</v>
      </c>
      <c r="K115" s="498">
        <f>ROUND(IF(J346=0, 0, J115/J346),5)</f>
        <v>6.94E-3</v>
      </c>
      <c r="L115" s="497">
        <v>450.89</v>
      </c>
      <c r="M115" s="516">
        <v>176</v>
      </c>
      <c r="N115" s="517">
        <v>88528.7</v>
      </c>
      <c r="O115" s="518">
        <f>ROUND(IF(N346=0, 0, N115/N346),5)</f>
        <v>4.3299999999999996E-3</v>
      </c>
      <c r="P115" s="517">
        <v>503</v>
      </c>
      <c r="Q115" s="439">
        <v>22</v>
      </c>
      <c r="R115" s="437">
        <v>17387.57</v>
      </c>
      <c r="S115" s="438">
        <f>ROUND(IF(R346=0, 0, R115/R346),5)</f>
        <v>1E-3</v>
      </c>
      <c r="T115" s="437">
        <v>790.34</v>
      </c>
      <c r="U115" s="336">
        <v>140</v>
      </c>
      <c r="V115" s="337">
        <v>60139.56</v>
      </c>
      <c r="W115" s="338">
        <f>ROUND(IF(V346=0, 0, V115/V346),5)</f>
        <v>3.7100000000000002E-3</v>
      </c>
      <c r="X115" s="337">
        <v>429.57</v>
      </c>
      <c r="Y115" s="565">
        <v>17</v>
      </c>
      <c r="Z115" s="563">
        <v>8535.9699999999993</v>
      </c>
      <c r="AA115" s="564">
        <f>ROUND(IF(Z346=0, 0, Z115/Z346),5)</f>
        <v>4.6000000000000001E-4</v>
      </c>
      <c r="AB115" s="563">
        <v>502.12</v>
      </c>
      <c r="AC115" s="499">
        <v>80</v>
      </c>
      <c r="AD115" s="497">
        <v>40360.17</v>
      </c>
      <c r="AE115" s="498">
        <f>ROUND(IF(AD346=0, 0, AD115/AD346),5)</f>
        <v>2E-3</v>
      </c>
      <c r="AF115" s="497">
        <v>504.5</v>
      </c>
      <c r="AG115" s="541">
        <v>0</v>
      </c>
      <c r="AH115" s="541">
        <v>0</v>
      </c>
      <c r="AI115" s="542">
        <f>ROUND(IF(AH346=0, 0, AH115/AH346),5)</f>
        <v>0</v>
      </c>
      <c r="AJ115" s="541">
        <v>0</v>
      </c>
      <c r="AK115" s="398">
        <v>0</v>
      </c>
      <c r="AL115" s="396">
        <v>0</v>
      </c>
      <c r="AM115" s="397">
        <f>ROUND(IF(AL346=0, 0, AL115/AL346),5)</f>
        <v>0</v>
      </c>
      <c r="AN115" s="396">
        <v>0</v>
      </c>
      <c r="AO115" s="439">
        <v>53</v>
      </c>
      <c r="AP115" s="437">
        <v>22635.49</v>
      </c>
      <c r="AQ115" s="438">
        <f>ROUND(IF(AP346=0, 0, AP115/AP346),5)</f>
        <v>2.4299999999999999E-3</v>
      </c>
      <c r="AR115" s="437">
        <v>427.08</v>
      </c>
      <c r="AS115" s="6">
        <f t="shared" si="4"/>
        <v>882</v>
      </c>
      <c r="AT115" s="6">
        <f t="shared" si="4"/>
        <v>424386.85</v>
      </c>
      <c r="AU115" s="8">
        <f>ROUND(IF(AT346=0, 0, AT115/AT346),5)</f>
        <v>2.6199999999999999E-3</v>
      </c>
      <c r="AV115" s="6">
        <v>481.16</v>
      </c>
    </row>
    <row r="116" spans="1:48" x14ac:dyDescent="0.25">
      <c r="A116" s="2"/>
      <c r="B116" s="2"/>
      <c r="C116" s="2"/>
      <c r="D116" s="2" t="s">
        <v>518</v>
      </c>
      <c r="E116" s="480">
        <v>166</v>
      </c>
      <c r="F116" s="478">
        <v>74399.5</v>
      </c>
      <c r="G116" s="479">
        <f>ROUND(IF(F346=0, 0, F116/F346),5)</f>
        <v>4.3099999999999996E-3</v>
      </c>
      <c r="H116" s="478">
        <v>448.19</v>
      </c>
      <c r="I116" s="499">
        <v>23</v>
      </c>
      <c r="J116" s="497">
        <v>12869.45</v>
      </c>
      <c r="K116" s="498">
        <f>ROUND(IF(J346=0, 0, J116/J346),5)</f>
        <v>1.23E-3</v>
      </c>
      <c r="L116" s="497">
        <v>559.54</v>
      </c>
      <c r="M116" s="516">
        <v>106</v>
      </c>
      <c r="N116" s="517">
        <v>60185.7</v>
      </c>
      <c r="O116" s="518">
        <f>ROUND(IF(N346=0, 0, N116/N346),5)</f>
        <v>2.9399999999999999E-3</v>
      </c>
      <c r="P116" s="517">
        <v>567.79</v>
      </c>
      <c r="Q116" s="437">
        <v>0</v>
      </c>
      <c r="R116" s="437">
        <v>0</v>
      </c>
      <c r="S116" s="438">
        <f>ROUND(IF(R346=0, 0, R116/R346),5)</f>
        <v>0</v>
      </c>
      <c r="T116" s="437">
        <v>0</v>
      </c>
      <c r="U116" s="336">
        <v>61</v>
      </c>
      <c r="V116" s="337">
        <v>32966.19</v>
      </c>
      <c r="W116" s="338">
        <f>ROUND(IF(V346=0, 0, V116/V346),5)</f>
        <v>2.0300000000000001E-3</v>
      </c>
      <c r="X116" s="337">
        <v>540.42999999999995</v>
      </c>
      <c r="Y116" s="565">
        <v>1</v>
      </c>
      <c r="Z116" s="563">
        <v>569.21</v>
      </c>
      <c r="AA116" s="564">
        <f>ROUND(IF(Z346=0, 0, Z116/Z346),5)</f>
        <v>3.0000000000000001E-5</v>
      </c>
      <c r="AB116" s="563">
        <v>569.21</v>
      </c>
      <c r="AC116" s="499">
        <v>4</v>
      </c>
      <c r="AD116" s="497">
        <v>2282.7399999999998</v>
      </c>
      <c r="AE116" s="498">
        <f>ROUND(IF(AD346=0, 0, AD116/AD346),5)</f>
        <v>1.1E-4</v>
      </c>
      <c r="AF116" s="497">
        <v>570.69000000000005</v>
      </c>
      <c r="AG116" s="541">
        <v>0</v>
      </c>
      <c r="AH116" s="541">
        <v>0</v>
      </c>
      <c r="AI116" s="542">
        <f>ROUND(IF(AH346=0, 0, AH116/AH346),5)</f>
        <v>0</v>
      </c>
      <c r="AJ116" s="541">
        <v>0</v>
      </c>
      <c r="AK116" s="398">
        <v>0</v>
      </c>
      <c r="AL116" s="396">
        <v>0</v>
      </c>
      <c r="AM116" s="397">
        <f>ROUND(IF(AL346=0, 0, AL116/AL346),5)</f>
        <v>0</v>
      </c>
      <c r="AN116" s="396">
        <v>0</v>
      </c>
      <c r="AO116" s="437">
        <v>0</v>
      </c>
      <c r="AP116" s="437">
        <v>0</v>
      </c>
      <c r="AQ116" s="438">
        <f>ROUND(IF(AP346=0, 0, AP116/AP346),5)</f>
        <v>0</v>
      </c>
      <c r="AR116" s="437">
        <v>0</v>
      </c>
      <c r="AS116" s="6">
        <f t="shared" si="4"/>
        <v>361</v>
      </c>
      <c r="AT116" s="6">
        <f t="shared" si="4"/>
        <v>183272.79</v>
      </c>
      <c r="AU116" s="8">
        <f>ROUND(IF(AT346=0, 0, AT116/AT346),5)</f>
        <v>1.1299999999999999E-3</v>
      </c>
      <c r="AV116" s="6">
        <v>507.68</v>
      </c>
    </row>
    <row r="117" spans="1:48" x14ac:dyDescent="0.25">
      <c r="A117" s="2"/>
      <c r="B117" s="2"/>
      <c r="C117" s="2"/>
      <c r="D117" s="2" t="s">
        <v>519</v>
      </c>
      <c r="E117" s="478">
        <v>0</v>
      </c>
      <c r="F117" s="478">
        <v>0</v>
      </c>
      <c r="G117" s="479">
        <f>ROUND(IF(F346=0, 0, F117/F346),5)</f>
        <v>0</v>
      </c>
      <c r="H117" s="478">
        <v>0</v>
      </c>
      <c r="I117" s="497">
        <v>0</v>
      </c>
      <c r="J117" s="497">
        <v>0</v>
      </c>
      <c r="K117" s="498">
        <f>ROUND(IF(J346=0, 0, J117/J346),5)</f>
        <v>0</v>
      </c>
      <c r="L117" s="497">
        <v>0</v>
      </c>
      <c r="M117" s="516">
        <v>0</v>
      </c>
      <c r="N117" s="517">
        <v>0</v>
      </c>
      <c r="O117" s="518">
        <f>ROUND(IF(N346=0, 0, N117/N346),5)</f>
        <v>0</v>
      </c>
      <c r="P117" s="517">
        <v>0</v>
      </c>
      <c r="Q117" s="437">
        <v>0</v>
      </c>
      <c r="R117" s="437">
        <v>0</v>
      </c>
      <c r="S117" s="438">
        <f>ROUND(IF(R346=0, 0, R117/R346),5)</f>
        <v>0</v>
      </c>
      <c r="T117" s="437">
        <v>0</v>
      </c>
      <c r="U117" s="337">
        <v>0</v>
      </c>
      <c r="V117" s="337">
        <v>0</v>
      </c>
      <c r="W117" s="338">
        <f>ROUND(IF(V346=0, 0, V117/V346),5)</f>
        <v>0</v>
      </c>
      <c r="X117" s="337">
        <v>0</v>
      </c>
      <c r="Y117" s="563">
        <v>0</v>
      </c>
      <c r="Z117" s="563">
        <v>0</v>
      </c>
      <c r="AA117" s="564">
        <f>ROUND(IF(Z346=0, 0, Z117/Z346),5)</f>
        <v>0</v>
      </c>
      <c r="AB117" s="563">
        <v>0</v>
      </c>
      <c r="AC117" s="499">
        <v>10</v>
      </c>
      <c r="AD117" s="497">
        <v>5656.14</v>
      </c>
      <c r="AE117" s="498">
        <f>ROUND(IF(AD346=0, 0, AD117/AD346),5)</f>
        <v>2.7999999999999998E-4</v>
      </c>
      <c r="AF117" s="497">
        <v>565.61</v>
      </c>
      <c r="AG117" s="543">
        <v>34</v>
      </c>
      <c r="AH117" s="541">
        <v>19180.939999999999</v>
      </c>
      <c r="AI117" s="542">
        <f>ROUND(IF(AH346=0, 0, AH117/AH346),5)</f>
        <v>1.06E-3</v>
      </c>
      <c r="AJ117" s="541">
        <v>564.15</v>
      </c>
      <c r="AK117" s="398">
        <v>156</v>
      </c>
      <c r="AL117" s="396">
        <v>77953.429999999993</v>
      </c>
      <c r="AM117" s="397">
        <f>ROUND(IF(AL346=0, 0, AL117/AL346),5)</f>
        <v>5.5300000000000002E-3</v>
      </c>
      <c r="AN117" s="396">
        <v>499.7</v>
      </c>
      <c r="AO117" s="439">
        <v>73</v>
      </c>
      <c r="AP117" s="437">
        <v>41569.4</v>
      </c>
      <c r="AQ117" s="438">
        <f>ROUND(IF(AP346=0, 0, AP117/AP346),5)</f>
        <v>4.4600000000000004E-3</v>
      </c>
      <c r="AR117" s="437">
        <v>569.44000000000005</v>
      </c>
      <c r="AS117" s="6">
        <f t="shared" si="4"/>
        <v>273</v>
      </c>
      <c r="AT117" s="6">
        <f t="shared" si="4"/>
        <v>144359.91</v>
      </c>
      <c r="AU117" s="8">
        <f>ROUND(IF(AT346=0, 0, AT117/AT346),5)</f>
        <v>8.8999999999999995E-4</v>
      </c>
      <c r="AV117" s="6">
        <v>528.79</v>
      </c>
    </row>
    <row r="118" spans="1:48" x14ac:dyDescent="0.25">
      <c r="A118" s="2"/>
      <c r="B118" s="2"/>
      <c r="C118" s="2"/>
      <c r="D118" s="2" t="s">
        <v>520</v>
      </c>
      <c r="E118" s="478">
        <v>0</v>
      </c>
      <c r="F118" s="478">
        <v>0</v>
      </c>
      <c r="G118" s="479">
        <f>ROUND(IF(F346=0, 0, F118/F346),5)</f>
        <v>0</v>
      </c>
      <c r="H118" s="478">
        <v>0</v>
      </c>
      <c r="I118" s="497">
        <v>0</v>
      </c>
      <c r="J118" s="497">
        <v>0</v>
      </c>
      <c r="K118" s="498">
        <f>ROUND(IF(J346=0, 0, J118/J346),5)</f>
        <v>0</v>
      </c>
      <c r="L118" s="497">
        <v>0</v>
      </c>
      <c r="M118" s="516">
        <v>0</v>
      </c>
      <c r="N118" s="517">
        <v>0</v>
      </c>
      <c r="O118" s="518">
        <f>ROUND(IF(N346=0, 0, N118/N346),5)</f>
        <v>0</v>
      </c>
      <c r="P118" s="517">
        <v>0</v>
      </c>
      <c r="Q118" s="437">
        <v>0</v>
      </c>
      <c r="R118" s="437">
        <v>0</v>
      </c>
      <c r="S118" s="438">
        <f>ROUND(IF(R346=0, 0, R118/R346),5)</f>
        <v>0</v>
      </c>
      <c r="T118" s="437">
        <v>0</v>
      </c>
      <c r="U118" s="337">
        <v>0</v>
      </c>
      <c r="V118" s="337">
        <v>0</v>
      </c>
      <c r="W118" s="338">
        <f>ROUND(IF(V346=0, 0, V118/V346),5)</f>
        <v>0</v>
      </c>
      <c r="X118" s="337">
        <v>0</v>
      </c>
      <c r="Y118" s="563">
        <v>0</v>
      </c>
      <c r="Z118" s="563">
        <v>0</v>
      </c>
      <c r="AA118" s="564">
        <f>ROUND(IF(Z346=0, 0, Z118/Z346),5)</f>
        <v>0</v>
      </c>
      <c r="AB118" s="563">
        <v>0</v>
      </c>
      <c r="AC118" s="499">
        <v>100</v>
      </c>
      <c r="AD118" s="497">
        <v>50211.199999999997</v>
      </c>
      <c r="AE118" s="498">
        <f>ROUND(IF(AD346=0, 0, AD118/AD346),5)</f>
        <v>2.49E-3</v>
      </c>
      <c r="AF118" s="497">
        <v>502.11</v>
      </c>
      <c r="AG118" s="543">
        <v>237</v>
      </c>
      <c r="AH118" s="541">
        <v>120064.38</v>
      </c>
      <c r="AI118" s="542">
        <f>ROUND(IF(AH346=0, 0, AH118/AH346),5)</f>
        <v>6.6600000000000001E-3</v>
      </c>
      <c r="AJ118" s="541">
        <v>506.6</v>
      </c>
      <c r="AK118" s="398">
        <v>161</v>
      </c>
      <c r="AL118" s="396">
        <v>72044.800000000003</v>
      </c>
      <c r="AM118" s="397">
        <f>ROUND(IF(AL346=0, 0, AL118/AL346),5)</f>
        <v>5.11E-3</v>
      </c>
      <c r="AN118" s="396">
        <v>447.48</v>
      </c>
      <c r="AO118" s="439">
        <v>155</v>
      </c>
      <c r="AP118" s="437">
        <v>78331.070000000007</v>
      </c>
      <c r="AQ118" s="438">
        <f>ROUND(IF(AP346=0, 0, AP118/AP346),5)</f>
        <v>8.4100000000000008E-3</v>
      </c>
      <c r="AR118" s="437">
        <v>505.36</v>
      </c>
      <c r="AS118" s="6">
        <f t="shared" si="4"/>
        <v>653</v>
      </c>
      <c r="AT118" s="6">
        <f t="shared" si="4"/>
        <v>320651.45</v>
      </c>
      <c r="AU118" s="8">
        <f>ROUND(IF(AT346=0, 0, AT118/AT346),5)</f>
        <v>1.98E-3</v>
      </c>
      <c r="AV118" s="6">
        <v>491.04</v>
      </c>
    </row>
    <row r="119" spans="1:48" x14ac:dyDescent="0.25">
      <c r="A119" s="2"/>
      <c r="B119" s="2"/>
      <c r="C119" s="2"/>
      <c r="D119" s="2" t="s">
        <v>521</v>
      </c>
      <c r="E119" s="478">
        <v>0</v>
      </c>
      <c r="F119" s="478">
        <v>0</v>
      </c>
      <c r="G119" s="479">
        <f>ROUND(IF(F346=0, 0, F119/F346),5)</f>
        <v>0</v>
      </c>
      <c r="H119" s="478">
        <v>0</v>
      </c>
      <c r="I119" s="497">
        <v>0</v>
      </c>
      <c r="J119" s="497">
        <v>0</v>
      </c>
      <c r="K119" s="498">
        <f>ROUND(IF(J346=0, 0, J119/J346),5)</f>
        <v>0</v>
      </c>
      <c r="L119" s="497">
        <v>0</v>
      </c>
      <c r="M119" s="516">
        <v>0</v>
      </c>
      <c r="N119" s="517">
        <v>0</v>
      </c>
      <c r="O119" s="518">
        <f>ROUND(IF(N346=0, 0, N119/N346),5)</f>
        <v>0</v>
      </c>
      <c r="P119" s="517">
        <v>0</v>
      </c>
      <c r="Q119" s="437">
        <v>0</v>
      </c>
      <c r="R119" s="437">
        <v>0</v>
      </c>
      <c r="S119" s="438">
        <f>ROUND(IF(R346=0, 0, R119/R346),5)</f>
        <v>0</v>
      </c>
      <c r="T119" s="437">
        <v>0</v>
      </c>
      <c r="U119" s="336">
        <v>15</v>
      </c>
      <c r="V119" s="337">
        <v>4125</v>
      </c>
      <c r="W119" s="338">
        <f>ROUND(IF(V346=0, 0, V119/V346),5)</f>
        <v>2.5000000000000001E-4</v>
      </c>
      <c r="X119" s="337">
        <v>275</v>
      </c>
      <c r="Y119" s="563">
        <v>0</v>
      </c>
      <c r="Z119" s="563">
        <v>0</v>
      </c>
      <c r="AA119" s="564">
        <f>ROUND(IF(Z346=0, 0, Z119/Z346),5)</f>
        <v>0</v>
      </c>
      <c r="AB119" s="563">
        <v>0</v>
      </c>
      <c r="AC119" s="499">
        <v>0</v>
      </c>
      <c r="AD119" s="497">
        <v>0</v>
      </c>
      <c r="AE119" s="498">
        <f>ROUND(IF(AD346=0, 0, AD119/AD346),5)</f>
        <v>0</v>
      </c>
      <c r="AF119" s="497">
        <v>0</v>
      </c>
      <c r="AG119" s="541">
        <v>0</v>
      </c>
      <c r="AH119" s="541">
        <v>0</v>
      </c>
      <c r="AI119" s="542">
        <f>ROUND(IF(AH346=0, 0, AH119/AH346),5)</f>
        <v>0</v>
      </c>
      <c r="AJ119" s="541">
        <v>0</v>
      </c>
      <c r="AK119" s="398">
        <v>0</v>
      </c>
      <c r="AL119" s="396">
        <v>0</v>
      </c>
      <c r="AM119" s="397">
        <f>ROUND(IF(AL346=0, 0, AL119/AL346),5)</f>
        <v>0</v>
      </c>
      <c r="AN119" s="396">
        <v>0</v>
      </c>
      <c r="AO119" s="437">
        <v>0</v>
      </c>
      <c r="AP119" s="437">
        <v>0</v>
      </c>
      <c r="AQ119" s="438">
        <f>ROUND(IF(AP346=0, 0, AP119/AP346),5)</f>
        <v>0</v>
      </c>
      <c r="AR119" s="437">
        <v>0</v>
      </c>
      <c r="AS119" s="6">
        <f t="shared" si="4"/>
        <v>15</v>
      </c>
      <c r="AT119" s="6">
        <f t="shared" si="4"/>
        <v>4125</v>
      </c>
      <c r="AU119" s="8">
        <f>ROUND(IF(AT346=0, 0, AT119/AT346),5)</f>
        <v>3.0000000000000001E-5</v>
      </c>
      <c r="AV119" s="6">
        <v>275</v>
      </c>
    </row>
    <row r="120" spans="1:48" x14ac:dyDescent="0.25">
      <c r="A120" s="2"/>
      <c r="B120" s="2"/>
      <c r="C120" s="2"/>
      <c r="D120" s="2" t="s">
        <v>109</v>
      </c>
      <c r="E120" s="480">
        <v>415</v>
      </c>
      <c r="F120" s="478">
        <v>179811.5</v>
      </c>
      <c r="G120" s="479">
        <f>ROUND(IF(F346=0, 0, F120/F346),5)</f>
        <v>1.042E-2</v>
      </c>
      <c r="H120" s="478">
        <v>433.28</v>
      </c>
      <c r="I120" s="499">
        <v>97</v>
      </c>
      <c r="J120" s="497">
        <v>48190.85</v>
      </c>
      <c r="K120" s="498">
        <f>ROUND(IF(J346=0, 0, J120/J346),5)</f>
        <v>4.6100000000000004E-3</v>
      </c>
      <c r="L120" s="497">
        <v>496.81</v>
      </c>
      <c r="M120" s="516">
        <v>135</v>
      </c>
      <c r="N120" s="517">
        <v>67368.039999999994</v>
      </c>
      <c r="O120" s="518">
        <f>ROUND(IF(N346=0, 0, N120/N346),5)</f>
        <v>3.3E-3</v>
      </c>
      <c r="P120" s="517">
        <v>499.02</v>
      </c>
      <c r="Q120" s="439">
        <v>25</v>
      </c>
      <c r="R120" s="437">
        <v>16852.82</v>
      </c>
      <c r="S120" s="438">
        <f>ROUND(IF(R346=0, 0, R120/R346),5)</f>
        <v>9.6000000000000002E-4</v>
      </c>
      <c r="T120" s="437">
        <v>674.11</v>
      </c>
      <c r="U120" s="336">
        <v>56</v>
      </c>
      <c r="V120" s="337">
        <v>28120.86</v>
      </c>
      <c r="W120" s="338">
        <f>ROUND(IF(V346=0, 0, V120/V346),5)</f>
        <v>1.73E-3</v>
      </c>
      <c r="X120" s="337">
        <v>502.16</v>
      </c>
      <c r="Y120" s="563">
        <v>0</v>
      </c>
      <c r="Z120" s="563">
        <v>0</v>
      </c>
      <c r="AA120" s="564">
        <f>ROUND(IF(Z346=0, 0, Z120/Z346),5)</f>
        <v>0</v>
      </c>
      <c r="AB120" s="563">
        <v>0</v>
      </c>
      <c r="AC120" s="499">
        <v>0</v>
      </c>
      <c r="AD120" s="497">
        <v>0</v>
      </c>
      <c r="AE120" s="498">
        <f>ROUND(IF(AD346=0, 0, AD120/AD346),5)</f>
        <v>0</v>
      </c>
      <c r="AF120" s="497">
        <v>0</v>
      </c>
      <c r="AG120" s="543">
        <v>20</v>
      </c>
      <c r="AH120" s="541">
        <v>10009.94</v>
      </c>
      <c r="AI120" s="542">
        <f>ROUND(IF(AH346=0, 0, AH120/AH346),5)</f>
        <v>5.5000000000000003E-4</v>
      </c>
      <c r="AJ120" s="541">
        <v>500.5</v>
      </c>
      <c r="AK120" s="398">
        <v>12</v>
      </c>
      <c r="AL120" s="396">
        <v>6041.26</v>
      </c>
      <c r="AM120" s="397">
        <f>ROUND(IF(AL346=0, 0, AL120/AL346),5)</f>
        <v>4.2999999999999999E-4</v>
      </c>
      <c r="AN120" s="396">
        <v>503.44</v>
      </c>
      <c r="AO120" s="439">
        <v>10</v>
      </c>
      <c r="AP120" s="437">
        <v>5042.54</v>
      </c>
      <c r="AQ120" s="438">
        <f>ROUND(IF(AP346=0, 0, AP120/AP346),5)</f>
        <v>5.4000000000000001E-4</v>
      </c>
      <c r="AR120" s="437">
        <v>504.25</v>
      </c>
      <c r="AS120" s="6">
        <f t="shared" si="4"/>
        <v>770</v>
      </c>
      <c r="AT120" s="6">
        <f t="shared" si="4"/>
        <v>361437.81</v>
      </c>
      <c r="AU120" s="8">
        <f>ROUND(IF(AT346=0, 0, AT120/AT346),5)</f>
        <v>2.2300000000000002E-3</v>
      </c>
      <c r="AV120" s="6">
        <v>469.4</v>
      </c>
    </row>
    <row r="121" spans="1:48" x14ac:dyDescent="0.25">
      <c r="A121" s="2"/>
      <c r="B121" s="2"/>
      <c r="C121" s="2"/>
      <c r="D121" s="2" t="s">
        <v>522</v>
      </c>
      <c r="E121" s="478">
        <v>0</v>
      </c>
      <c r="F121" s="478">
        <v>0</v>
      </c>
      <c r="G121" s="479">
        <f>ROUND(IF(F346=0, 0, F121/F346),5)</f>
        <v>0</v>
      </c>
      <c r="H121" s="478">
        <v>0</v>
      </c>
      <c r="I121" s="497">
        <v>0</v>
      </c>
      <c r="J121" s="497">
        <v>0</v>
      </c>
      <c r="K121" s="498">
        <f>ROUND(IF(J346=0, 0, J121/J346),5)</f>
        <v>0</v>
      </c>
      <c r="L121" s="497">
        <v>0</v>
      </c>
      <c r="M121" s="516">
        <v>0</v>
      </c>
      <c r="N121" s="517">
        <v>0</v>
      </c>
      <c r="O121" s="518">
        <f>ROUND(IF(N346=0, 0, N121/N346),5)</f>
        <v>0</v>
      </c>
      <c r="P121" s="517">
        <v>0</v>
      </c>
      <c r="Q121" s="437">
        <v>0</v>
      </c>
      <c r="R121" s="437">
        <v>0</v>
      </c>
      <c r="S121" s="438">
        <f>ROUND(IF(R346=0, 0, R121/R346),5)</f>
        <v>0</v>
      </c>
      <c r="T121" s="437">
        <v>0</v>
      </c>
      <c r="U121" s="337">
        <v>0</v>
      </c>
      <c r="V121" s="337">
        <v>0</v>
      </c>
      <c r="W121" s="338">
        <f>ROUND(IF(V346=0, 0, V121/V346),5)</f>
        <v>0</v>
      </c>
      <c r="X121" s="337">
        <v>0</v>
      </c>
      <c r="Y121" s="563">
        <v>0</v>
      </c>
      <c r="Z121" s="563">
        <v>0</v>
      </c>
      <c r="AA121" s="564">
        <f>ROUND(IF(Z346=0, 0, Z121/Z346),5)</f>
        <v>0</v>
      </c>
      <c r="AB121" s="563">
        <v>0</v>
      </c>
      <c r="AC121" s="499">
        <v>0</v>
      </c>
      <c r="AD121" s="497">
        <v>0</v>
      </c>
      <c r="AE121" s="498">
        <f>ROUND(IF(AD346=0, 0, AD121/AD346),5)</f>
        <v>0</v>
      </c>
      <c r="AF121" s="497">
        <v>0</v>
      </c>
      <c r="AG121" s="541">
        <v>0</v>
      </c>
      <c r="AH121" s="541">
        <v>0</v>
      </c>
      <c r="AI121" s="542">
        <f>ROUND(IF(AH346=0, 0, AH121/AH346),5)</f>
        <v>0</v>
      </c>
      <c r="AJ121" s="541">
        <v>0</v>
      </c>
      <c r="AK121" s="398">
        <v>0</v>
      </c>
      <c r="AL121" s="396">
        <v>0</v>
      </c>
      <c r="AM121" s="397">
        <f>ROUND(IF(AL346=0, 0, AL121/AL346),5)</f>
        <v>0</v>
      </c>
      <c r="AN121" s="396">
        <v>0</v>
      </c>
      <c r="AO121" s="439">
        <v>3</v>
      </c>
      <c r="AP121" s="437">
        <v>11383.97</v>
      </c>
      <c r="AQ121" s="438">
        <f>ROUND(IF(AP346=0, 0, AP121/AP346),5)</f>
        <v>1.2199999999999999E-3</v>
      </c>
      <c r="AR121" s="437">
        <v>3794.66</v>
      </c>
      <c r="AS121" s="6">
        <f t="shared" si="4"/>
        <v>3</v>
      </c>
      <c r="AT121" s="6">
        <f t="shared" si="4"/>
        <v>11383.97</v>
      </c>
      <c r="AU121" s="8">
        <f>ROUND(IF(AT346=0, 0, AT121/AT346),5)</f>
        <v>6.9999999999999994E-5</v>
      </c>
      <c r="AV121" s="6">
        <v>3794.66</v>
      </c>
    </row>
    <row r="122" spans="1:48" x14ac:dyDescent="0.25">
      <c r="A122" s="2"/>
      <c r="B122" s="2"/>
      <c r="C122" s="2"/>
      <c r="D122" s="2" t="s">
        <v>110</v>
      </c>
      <c r="E122" s="480">
        <v>19</v>
      </c>
      <c r="F122" s="478">
        <v>70732.41</v>
      </c>
      <c r="G122" s="479">
        <f>ROUND(IF(F346=0, 0, F122/F346),5)</f>
        <v>4.1000000000000003E-3</v>
      </c>
      <c r="H122" s="478">
        <v>3722.76</v>
      </c>
      <c r="I122" s="499">
        <v>6</v>
      </c>
      <c r="J122" s="497">
        <v>22341.06</v>
      </c>
      <c r="K122" s="498">
        <f>ROUND(IF(J346=0, 0, J122/J346),5)</f>
        <v>2.14E-3</v>
      </c>
      <c r="L122" s="497">
        <v>3723.51</v>
      </c>
      <c r="M122" s="516">
        <v>0</v>
      </c>
      <c r="N122" s="517">
        <v>0</v>
      </c>
      <c r="O122" s="518">
        <f>ROUND(IF(N346=0, 0, N122/N346),5)</f>
        <v>0</v>
      </c>
      <c r="P122" s="517">
        <v>0</v>
      </c>
      <c r="Q122" s="437">
        <v>0</v>
      </c>
      <c r="R122" s="437">
        <v>0</v>
      </c>
      <c r="S122" s="438">
        <f>ROUND(IF(R346=0, 0, R122/R346),5)</f>
        <v>0</v>
      </c>
      <c r="T122" s="437">
        <v>0</v>
      </c>
      <c r="U122" s="337">
        <v>0</v>
      </c>
      <c r="V122" s="337">
        <v>0</v>
      </c>
      <c r="W122" s="338">
        <f>ROUND(IF(V346=0, 0, V122/V346),5)</f>
        <v>0</v>
      </c>
      <c r="X122" s="337">
        <v>0</v>
      </c>
      <c r="Y122" s="563">
        <v>0</v>
      </c>
      <c r="Z122" s="563">
        <v>0</v>
      </c>
      <c r="AA122" s="564">
        <f>ROUND(IF(Z346=0, 0, Z122/Z346),5)</f>
        <v>0</v>
      </c>
      <c r="AB122" s="563">
        <v>0</v>
      </c>
      <c r="AC122" s="499">
        <v>0</v>
      </c>
      <c r="AD122" s="497">
        <v>0</v>
      </c>
      <c r="AE122" s="498">
        <f>ROUND(IF(AD346=0, 0, AD122/AD346),5)</f>
        <v>0</v>
      </c>
      <c r="AF122" s="497">
        <v>0</v>
      </c>
      <c r="AG122" s="541">
        <v>0</v>
      </c>
      <c r="AH122" s="541">
        <v>0</v>
      </c>
      <c r="AI122" s="542">
        <f>ROUND(IF(AH346=0, 0, AH122/AH346),5)</f>
        <v>0</v>
      </c>
      <c r="AJ122" s="541">
        <v>0</v>
      </c>
      <c r="AK122" s="398">
        <v>7</v>
      </c>
      <c r="AL122" s="396">
        <v>26430.5</v>
      </c>
      <c r="AM122" s="397">
        <f>ROUND(IF(AL346=0, 0, AL122/AL346),5)</f>
        <v>1.8699999999999999E-3</v>
      </c>
      <c r="AN122" s="396">
        <v>3775.79</v>
      </c>
      <c r="AO122" s="439">
        <v>2</v>
      </c>
      <c r="AP122" s="437">
        <v>889.86</v>
      </c>
      <c r="AQ122" s="438">
        <f>ROUND(IF(AP346=0, 0, AP122/AP346),5)</f>
        <v>1E-4</v>
      </c>
      <c r="AR122" s="437">
        <v>444.93</v>
      </c>
      <c r="AS122" s="6">
        <f t="shared" si="4"/>
        <v>34</v>
      </c>
      <c r="AT122" s="6">
        <f t="shared" si="4"/>
        <v>120393.83</v>
      </c>
      <c r="AU122" s="8">
        <f>ROUND(IF(AT346=0, 0, AT122/AT346),5)</f>
        <v>7.3999999999999999E-4</v>
      </c>
      <c r="AV122" s="6">
        <v>3541</v>
      </c>
    </row>
    <row r="123" spans="1:48" x14ac:dyDescent="0.25">
      <c r="A123" s="2"/>
      <c r="B123" s="2"/>
      <c r="C123" s="2"/>
      <c r="D123" s="2" t="s">
        <v>111</v>
      </c>
      <c r="E123" s="478">
        <v>0</v>
      </c>
      <c r="F123" s="478">
        <v>0</v>
      </c>
      <c r="G123" s="479">
        <f>ROUND(IF(F346=0, 0, F123/F346),5)</f>
        <v>0</v>
      </c>
      <c r="H123" s="478">
        <v>0</v>
      </c>
      <c r="I123" s="499">
        <v>25</v>
      </c>
      <c r="J123" s="497">
        <v>6972.46</v>
      </c>
      <c r="K123" s="498">
        <f>ROUND(IF(J346=0, 0, J123/J346),5)</f>
        <v>6.7000000000000002E-4</v>
      </c>
      <c r="L123" s="497">
        <v>278.89999999999998</v>
      </c>
      <c r="M123" s="516">
        <v>4</v>
      </c>
      <c r="N123" s="517">
        <v>1125.07</v>
      </c>
      <c r="O123" s="518">
        <f>ROUND(IF(N346=0, 0, N123/N346),5)</f>
        <v>6.0000000000000002E-5</v>
      </c>
      <c r="P123" s="517">
        <v>281.27</v>
      </c>
      <c r="Q123" s="439">
        <v>17</v>
      </c>
      <c r="R123" s="437">
        <v>4785.75</v>
      </c>
      <c r="S123" s="438">
        <f>ROUND(IF(R346=0, 0, R123/R346),5)</f>
        <v>2.7E-4</v>
      </c>
      <c r="T123" s="437">
        <v>281.51</v>
      </c>
      <c r="U123" s="336">
        <v>5</v>
      </c>
      <c r="V123" s="337">
        <v>1407.96</v>
      </c>
      <c r="W123" s="338">
        <f>ROUND(IF(V346=0, 0, V123/V346),5)</f>
        <v>9.0000000000000006E-5</v>
      </c>
      <c r="X123" s="337">
        <v>281.58999999999997</v>
      </c>
      <c r="Y123" s="565">
        <v>28</v>
      </c>
      <c r="Z123" s="563">
        <v>7948.2</v>
      </c>
      <c r="AA123" s="564">
        <f>ROUND(IF(Z346=0, 0, Z123/Z346),5)</f>
        <v>4.2000000000000002E-4</v>
      </c>
      <c r="AB123" s="563">
        <v>283.86</v>
      </c>
      <c r="AC123" s="499">
        <v>0</v>
      </c>
      <c r="AD123" s="497">
        <v>0</v>
      </c>
      <c r="AE123" s="498">
        <f>ROUND(IF(AD346=0, 0, AD123/AD346),5)</f>
        <v>0</v>
      </c>
      <c r="AF123" s="497">
        <v>0</v>
      </c>
      <c r="AG123" s="541">
        <v>0</v>
      </c>
      <c r="AH123" s="541">
        <v>0</v>
      </c>
      <c r="AI123" s="542">
        <f>ROUND(IF(AH346=0, 0, AH123/AH346),5)</f>
        <v>0</v>
      </c>
      <c r="AJ123" s="541">
        <v>0</v>
      </c>
      <c r="AK123" s="398">
        <v>15</v>
      </c>
      <c r="AL123" s="396">
        <v>4242.21</v>
      </c>
      <c r="AM123" s="397">
        <f>ROUND(IF(AL346=0, 0, AL123/AL346),5)</f>
        <v>2.9999999999999997E-4</v>
      </c>
      <c r="AN123" s="396">
        <v>282.81</v>
      </c>
      <c r="AO123" s="439">
        <v>0</v>
      </c>
      <c r="AP123" s="437">
        <v>0</v>
      </c>
      <c r="AQ123" s="438">
        <f>ROUND(IF(AP346=0, 0, AP123/AP346),5)</f>
        <v>0</v>
      </c>
      <c r="AR123" s="437">
        <v>0</v>
      </c>
      <c r="AS123" s="6">
        <f t="shared" si="4"/>
        <v>94</v>
      </c>
      <c r="AT123" s="6">
        <f t="shared" si="4"/>
        <v>26481.65</v>
      </c>
      <c r="AU123" s="8">
        <f>ROUND(IF(AT346=0, 0, AT123/AT346),5)</f>
        <v>1.6000000000000001E-4</v>
      </c>
      <c r="AV123" s="6">
        <v>281.72000000000003</v>
      </c>
    </row>
    <row r="124" spans="1:48" x14ac:dyDescent="0.25">
      <c r="A124" s="2"/>
      <c r="B124" s="2"/>
      <c r="C124" s="2"/>
      <c r="D124" s="2" t="s">
        <v>112</v>
      </c>
      <c r="E124" s="478">
        <v>0</v>
      </c>
      <c r="F124" s="478">
        <v>0</v>
      </c>
      <c r="G124" s="479">
        <f>ROUND(IF(F346=0, 0, F124/F346),5)</f>
        <v>0</v>
      </c>
      <c r="H124" s="478">
        <v>0</v>
      </c>
      <c r="I124" s="499">
        <v>12</v>
      </c>
      <c r="J124" s="497">
        <v>3732.27</v>
      </c>
      <c r="K124" s="498">
        <f>ROUND(IF(J346=0, 0, J124/J346),5)</f>
        <v>3.6000000000000002E-4</v>
      </c>
      <c r="L124" s="497">
        <v>311.02</v>
      </c>
      <c r="M124" s="516">
        <v>5</v>
      </c>
      <c r="N124" s="517">
        <v>1568.32</v>
      </c>
      <c r="O124" s="518">
        <f>ROUND(IF(N346=0, 0, N124/N346),5)</f>
        <v>8.0000000000000007E-5</v>
      </c>
      <c r="P124" s="517">
        <v>313.66000000000003</v>
      </c>
      <c r="Q124" s="437">
        <v>0</v>
      </c>
      <c r="R124" s="437">
        <v>0</v>
      </c>
      <c r="S124" s="438">
        <f>ROUND(IF(R346=0, 0, R124/R346),5)</f>
        <v>0</v>
      </c>
      <c r="T124" s="437">
        <v>0</v>
      </c>
      <c r="U124" s="336">
        <v>31</v>
      </c>
      <c r="V124" s="337">
        <v>9732.5</v>
      </c>
      <c r="W124" s="338">
        <f>ROUND(IF(V346=0, 0, V124/V346),5)</f>
        <v>5.9999999999999995E-4</v>
      </c>
      <c r="X124" s="337">
        <v>313.95</v>
      </c>
      <c r="Y124" s="563">
        <v>0</v>
      </c>
      <c r="Z124" s="563">
        <v>0</v>
      </c>
      <c r="AA124" s="564">
        <f>ROUND(IF(Z346=0, 0, Z124/Z346),5)</f>
        <v>0</v>
      </c>
      <c r="AB124" s="563">
        <v>0</v>
      </c>
      <c r="AC124" s="499">
        <v>0</v>
      </c>
      <c r="AD124" s="497">
        <v>0</v>
      </c>
      <c r="AE124" s="498">
        <f>ROUND(IF(AD346=0, 0, AD124/AD346),5)</f>
        <v>0</v>
      </c>
      <c r="AF124" s="497">
        <v>0</v>
      </c>
      <c r="AG124" s="543">
        <v>25</v>
      </c>
      <c r="AH124" s="541">
        <v>7849.44</v>
      </c>
      <c r="AI124" s="542">
        <f>ROUND(IF(AH346=0, 0, AH124/AH346),5)</f>
        <v>4.4000000000000002E-4</v>
      </c>
      <c r="AJ124" s="541">
        <v>313.98</v>
      </c>
      <c r="AK124" s="398">
        <v>9</v>
      </c>
      <c r="AL124" s="396">
        <v>2838.5</v>
      </c>
      <c r="AM124" s="397">
        <f>ROUND(IF(AL346=0, 0, AL124/AL346),5)</f>
        <v>2.0000000000000001E-4</v>
      </c>
      <c r="AN124" s="396">
        <v>315.39</v>
      </c>
      <c r="AO124" s="439">
        <v>0</v>
      </c>
      <c r="AP124" s="437">
        <v>0</v>
      </c>
      <c r="AQ124" s="438">
        <f>ROUND(IF(AP346=0, 0, AP124/AP346),5)</f>
        <v>0</v>
      </c>
      <c r="AR124" s="437">
        <v>0</v>
      </c>
      <c r="AS124" s="6">
        <f t="shared" si="4"/>
        <v>82</v>
      </c>
      <c r="AT124" s="6">
        <f t="shared" si="4"/>
        <v>25721.03</v>
      </c>
      <c r="AU124" s="8">
        <f>ROUND(IF(AT346=0, 0, AT124/AT346),5)</f>
        <v>1.6000000000000001E-4</v>
      </c>
      <c r="AV124" s="6">
        <v>313.67</v>
      </c>
    </row>
    <row r="125" spans="1:48" x14ac:dyDescent="0.25">
      <c r="A125" s="2"/>
      <c r="B125" s="2"/>
      <c r="C125" s="2"/>
      <c r="D125" s="2" t="s">
        <v>113</v>
      </c>
      <c r="E125" s="478">
        <v>0</v>
      </c>
      <c r="F125" s="478">
        <v>0</v>
      </c>
      <c r="G125" s="479">
        <f>ROUND(IF(F346=0, 0, F125/F346),5)</f>
        <v>0</v>
      </c>
      <c r="H125" s="478">
        <v>0</v>
      </c>
      <c r="I125" s="497">
        <v>0</v>
      </c>
      <c r="J125" s="497">
        <v>0</v>
      </c>
      <c r="K125" s="498">
        <f>ROUND(IF(J346=0, 0, J125/J346),5)</f>
        <v>0</v>
      </c>
      <c r="L125" s="497">
        <v>0</v>
      </c>
      <c r="M125" s="516">
        <v>0</v>
      </c>
      <c r="N125" s="517">
        <v>0</v>
      </c>
      <c r="O125" s="518">
        <f>ROUND(IF(N346=0, 0, N125/N346),5)</f>
        <v>0</v>
      </c>
      <c r="P125" s="517">
        <v>0</v>
      </c>
      <c r="Q125" s="437">
        <v>0</v>
      </c>
      <c r="R125" s="437">
        <v>0</v>
      </c>
      <c r="S125" s="438">
        <f>ROUND(IF(R346=0, 0, R125/R346),5)</f>
        <v>0</v>
      </c>
      <c r="T125" s="437">
        <v>0</v>
      </c>
      <c r="U125" s="336">
        <v>15</v>
      </c>
      <c r="V125" s="337">
        <v>5860.34</v>
      </c>
      <c r="W125" s="338">
        <f>ROUND(IF(V346=0, 0, V125/V346),5)</f>
        <v>3.6000000000000002E-4</v>
      </c>
      <c r="X125" s="337">
        <v>390.69</v>
      </c>
      <c r="Y125" s="563">
        <v>0</v>
      </c>
      <c r="Z125" s="563">
        <v>0</v>
      </c>
      <c r="AA125" s="564">
        <f>ROUND(IF(Z346=0, 0, Z125/Z346),5)</f>
        <v>0</v>
      </c>
      <c r="AB125" s="563">
        <v>0</v>
      </c>
      <c r="AC125" s="499">
        <v>0</v>
      </c>
      <c r="AD125" s="497">
        <v>0</v>
      </c>
      <c r="AE125" s="498">
        <f>ROUND(IF(AD346=0, 0, AD125/AD346),5)</f>
        <v>0</v>
      </c>
      <c r="AF125" s="497">
        <v>0</v>
      </c>
      <c r="AG125" s="541">
        <v>0</v>
      </c>
      <c r="AH125" s="541">
        <v>0</v>
      </c>
      <c r="AI125" s="542">
        <f>ROUND(IF(AH346=0, 0, AH125/AH346),5)</f>
        <v>0</v>
      </c>
      <c r="AJ125" s="541">
        <v>0</v>
      </c>
      <c r="AK125" s="398">
        <v>0</v>
      </c>
      <c r="AL125" s="396">
        <v>0</v>
      </c>
      <c r="AM125" s="397">
        <f>ROUND(IF(AL346=0, 0, AL125/AL346),5)</f>
        <v>0</v>
      </c>
      <c r="AN125" s="396">
        <v>0</v>
      </c>
      <c r="AO125" s="437">
        <v>0</v>
      </c>
      <c r="AP125" s="437">
        <v>0</v>
      </c>
      <c r="AQ125" s="438">
        <f>ROUND(IF(AP346=0, 0, AP125/AP346),5)</f>
        <v>0</v>
      </c>
      <c r="AR125" s="437">
        <v>0</v>
      </c>
      <c r="AS125" s="6">
        <f t="shared" si="4"/>
        <v>15</v>
      </c>
      <c r="AT125" s="6">
        <f t="shared" si="4"/>
        <v>5860.34</v>
      </c>
      <c r="AU125" s="8">
        <f>ROUND(IF(AT346=0, 0, AT125/AT346),5)</f>
        <v>4.0000000000000003E-5</v>
      </c>
      <c r="AV125" s="6">
        <v>390.69</v>
      </c>
    </row>
    <row r="126" spans="1:48" x14ac:dyDescent="0.25">
      <c r="A126" s="2"/>
      <c r="B126" s="2"/>
      <c r="C126" s="2"/>
      <c r="D126" s="2" t="s">
        <v>114</v>
      </c>
      <c r="E126" s="478">
        <v>0</v>
      </c>
      <c r="F126" s="478">
        <v>0</v>
      </c>
      <c r="G126" s="479">
        <f>ROUND(IF(F346=0, 0, F126/F346),5)</f>
        <v>0</v>
      </c>
      <c r="H126" s="478">
        <v>0</v>
      </c>
      <c r="I126" s="497">
        <v>0</v>
      </c>
      <c r="J126" s="497">
        <v>0</v>
      </c>
      <c r="K126" s="498">
        <f>ROUND(IF(J346=0, 0, J126/J346),5)</f>
        <v>0</v>
      </c>
      <c r="L126" s="497">
        <v>0</v>
      </c>
      <c r="M126" s="516">
        <v>0</v>
      </c>
      <c r="N126" s="517">
        <v>0</v>
      </c>
      <c r="O126" s="518">
        <f>ROUND(IF(N346=0, 0, N126/N346),5)</f>
        <v>0</v>
      </c>
      <c r="P126" s="517">
        <v>0</v>
      </c>
      <c r="Q126" s="437">
        <v>0</v>
      </c>
      <c r="R126" s="437">
        <v>0</v>
      </c>
      <c r="S126" s="438">
        <f>ROUND(IF(R346=0, 0, R126/R346),5)</f>
        <v>0</v>
      </c>
      <c r="T126" s="437">
        <v>0</v>
      </c>
      <c r="U126" s="336">
        <v>12</v>
      </c>
      <c r="V126" s="337">
        <v>2164.38</v>
      </c>
      <c r="W126" s="338">
        <f>ROUND(IF(V346=0, 0, V126/V346),5)</f>
        <v>1.2999999999999999E-4</v>
      </c>
      <c r="X126" s="337">
        <v>180.37</v>
      </c>
      <c r="Y126" s="563">
        <v>0</v>
      </c>
      <c r="Z126" s="563">
        <v>0</v>
      </c>
      <c r="AA126" s="564">
        <f>ROUND(IF(Z346=0, 0, Z126/Z346),5)</f>
        <v>0</v>
      </c>
      <c r="AB126" s="563">
        <v>0</v>
      </c>
      <c r="AC126" s="499">
        <v>0</v>
      </c>
      <c r="AD126" s="497">
        <v>0</v>
      </c>
      <c r="AE126" s="498">
        <f>ROUND(IF(AD346=0, 0, AD126/AD346),5)</f>
        <v>0</v>
      </c>
      <c r="AF126" s="497">
        <v>0</v>
      </c>
      <c r="AG126" s="541">
        <v>0</v>
      </c>
      <c r="AH126" s="541">
        <v>0</v>
      </c>
      <c r="AI126" s="542">
        <f>ROUND(IF(AH346=0, 0, AH126/AH346),5)</f>
        <v>0</v>
      </c>
      <c r="AJ126" s="541">
        <v>0</v>
      </c>
      <c r="AK126" s="398">
        <v>0</v>
      </c>
      <c r="AL126" s="396">
        <v>0</v>
      </c>
      <c r="AM126" s="397">
        <f>ROUND(IF(AL346=0, 0, AL126/AL346),5)</f>
        <v>0</v>
      </c>
      <c r="AN126" s="396">
        <v>0</v>
      </c>
      <c r="AO126" s="437">
        <v>0</v>
      </c>
      <c r="AP126" s="437">
        <v>0</v>
      </c>
      <c r="AQ126" s="438">
        <f>ROUND(IF(AP346=0, 0, AP126/AP346),5)</f>
        <v>0</v>
      </c>
      <c r="AR126" s="437">
        <v>0</v>
      </c>
      <c r="AS126" s="6">
        <f t="shared" si="4"/>
        <v>12</v>
      </c>
      <c r="AT126" s="6">
        <f t="shared" si="4"/>
        <v>2164.38</v>
      </c>
      <c r="AU126" s="8">
        <f>ROUND(IF(AT346=0, 0, AT126/AT346),5)</f>
        <v>1.0000000000000001E-5</v>
      </c>
      <c r="AV126" s="6">
        <v>180.37</v>
      </c>
    </row>
    <row r="127" spans="1:48" x14ac:dyDescent="0.25">
      <c r="A127" s="2"/>
      <c r="B127" s="2"/>
      <c r="C127" s="2"/>
      <c r="D127" s="2" t="s">
        <v>523</v>
      </c>
      <c r="E127" s="478">
        <v>0</v>
      </c>
      <c r="F127" s="478">
        <v>0</v>
      </c>
      <c r="G127" s="479">
        <f>ROUND(IF(F346=0, 0, F127/F346),5)</f>
        <v>0</v>
      </c>
      <c r="H127" s="478">
        <v>0</v>
      </c>
      <c r="I127" s="497">
        <v>0</v>
      </c>
      <c r="J127" s="497">
        <v>0</v>
      </c>
      <c r="K127" s="498">
        <f>ROUND(IF(J346=0, 0, J127/J346),5)</f>
        <v>0</v>
      </c>
      <c r="L127" s="497">
        <v>0</v>
      </c>
      <c r="M127" s="516">
        <v>0</v>
      </c>
      <c r="N127" s="517">
        <v>0</v>
      </c>
      <c r="O127" s="518">
        <f>ROUND(IF(N346=0, 0, N127/N346),5)</f>
        <v>0</v>
      </c>
      <c r="P127" s="517">
        <v>0</v>
      </c>
      <c r="Q127" s="437">
        <v>0</v>
      </c>
      <c r="R127" s="437">
        <v>0</v>
      </c>
      <c r="S127" s="438">
        <f>ROUND(IF(R346=0, 0, R127/R346),5)</f>
        <v>0</v>
      </c>
      <c r="T127" s="437">
        <v>0</v>
      </c>
      <c r="U127" s="337">
        <v>0</v>
      </c>
      <c r="V127" s="337">
        <v>0</v>
      </c>
      <c r="W127" s="338">
        <f>ROUND(IF(V346=0, 0, V127/V346),5)</f>
        <v>0</v>
      </c>
      <c r="X127" s="337">
        <v>0</v>
      </c>
      <c r="Y127" s="563">
        <v>0</v>
      </c>
      <c r="Z127" s="563">
        <v>0</v>
      </c>
      <c r="AA127" s="564">
        <f>ROUND(IF(Z346=0, 0, Z127/Z346),5)</f>
        <v>0</v>
      </c>
      <c r="AB127" s="563">
        <v>0</v>
      </c>
      <c r="AC127" s="499">
        <v>0</v>
      </c>
      <c r="AD127" s="497">
        <v>0</v>
      </c>
      <c r="AE127" s="498">
        <f>ROUND(IF(AD346=0, 0, AD127/AD346),5)</f>
        <v>0</v>
      </c>
      <c r="AF127" s="497">
        <v>0</v>
      </c>
      <c r="AG127" s="541">
        <v>0</v>
      </c>
      <c r="AH127" s="541">
        <v>0</v>
      </c>
      <c r="AI127" s="542">
        <f>ROUND(IF(AH346=0, 0, AH127/AH346),5)</f>
        <v>0</v>
      </c>
      <c r="AJ127" s="541">
        <v>0</v>
      </c>
      <c r="AK127" s="398">
        <v>12</v>
      </c>
      <c r="AL127" s="396">
        <v>2163.06</v>
      </c>
      <c r="AM127" s="397">
        <f>ROUND(IF(AL346=0, 0, AL127/AL346),5)</f>
        <v>1.4999999999999999E-4</v>
      </c>
      <c r="AN127" s="396">
        <v>180.26</v>
      </c>
      <c r="AO127" s="437">
        <v>0</v>
      </c>
      <c r="AP127" s="437">
        <v>0</v>
      </c>
      <c r="AQ127" s="438">
        <f>ROUND(IF(AP346=0, 0, AP127/AP346),5)</f>
        <v>0</v>
      </c>
      <c r="AR127" s="437">
        <v>0</v>
      </c>
      <c r="AS127" s="6">
        <f t="shared" si="4"/>
        <v>12</v>
      </c>
      <c r="AT127" s="6">
        <f t="shared" si="4"/>
        <v>2163.06</v>
      </c>
      <c r="AU127" s="8">
        <f>ROUND(IF(AT346=0, 0, AT127/AT346),5)</f>
        <v>1.0000000000000001E-5</v>
      </c>
      <c r="AV127" s="6">
        <v>180.26</v>
      </c>
    </row>
    <row r="128" spans="1:48" x14ac:dyDescent="0.25">
      <c r="A128" s="2"/>
      <c r="B128" s="2"/>
      <c r="C128" s="2"/>
      <c r="D128" s="2" t="s">
        <v>524</v>
      </c>
      <c r="E128" s="478">
        <v>0</v>
      </c>
      <c r="F128" s="478">
        <v>0</v>
      </c>
      <c r="G128" s="479">
        <f>ROUND(IF(F346=0, 0, F128/F346),5)</f>
        <v>0</v>
      </c>
      <c r="H128" s="478">
        <v>0</v>
      </c>
      <c r="I128" s="499">
        <v>1</v>
      </c>
      <c r="J128" s="497">
        <v>93.66</v>
      </c>
      <c r="K128" s="498">
        <f>ROUND(IF(J346=0, 0, J128/J346),5)</f>
        <v>1.0000000000000001E-5</v>
      </c>
      <c r="L128" s="497">
        <v>93.66</v>
      </c>
      <c r="M128" s="516">
        <v>33</v>
      </c>
      <c r="N128" s="517">
        <v>3119.92</v>
      </c>
      <c r="O128" s="518">
        <f>ROUND(IF(N346=0, 0, N128/N346),5)</f>
        <v>1.4999999999999999E-4</v>
      </c>
      <c r="P128" s="517">
        <v>94.54</v>
      </c>
      <c r="Q128" s="437">
        <v>0</v>
      </c>
      <c r="R128" s="437">
        <v>0</v>
      </c>
      <c r="S128" s="438">
        <f>ROUND(IF(R346=0, 0, R128/R346),5)</f>
        <v>0</v>
      </c>
      <c r="T128" s="437">
        <v>0</v>
      </c>
      <c r="U128" s="336">
        <v>11</v>
      </c>
      <c r="V128" s="337">
        <v>1037.8599999999999</v>
      </c>
      <c r="W128" s="338">
        <f>ROUND(IF(V346=0, 0, V128/V346),5)</f>
        <v>6.0000000000000002E-5</v>
      </c>
      <c r="X128" s="337">
        <v>94.35</v>
      </c>
      <c r="Y128" s="565">
        <v>4</v>
      </c>
      <c r="Z128" s="563">
        <v>381.66</v>
      </c>
      <c r="AA128" s="564">
        <f>ROUND(IF(Z346=0, 0, Z128/Z346),5)</f>
        <v>2.0000000000000002E-5</v>
      </c>
      <c r="AB128" s="563">
        <v>95.42</v>
      </c>
      <c r="AC128" s="499">
        <v>19</v>
      </c>
      <c r="AD128" s="497">
        <v>2209.16</v>
      </c>
      <c r="AE128" s="498">
        <f>ROUND(IF(AD346=0, 0, AD128/AD346),5)</f>
        <v>1.1E-4</v>
      </c>
      <c r="AF128" s="497">
        <v>116.27</v>
      </c>
      <c r="AG128" s="541">
        <v>0</v>
      </c>
      <c r="AH128" s="541">
        <v>0</v>
      </c>
      <c r="AI128" s="542">
        <f>ROUND(IF(AH346=0, 0, AH128/AH346),5)</f>
        <v>0</v>
      </c>
      <c r="AJ128" s="541">
        <v>0</v>
      </c>
      <c r="AK128" s="398">
        <v>0</v>
      </c>
      <c r="AL128" s="396">
        <v>0</v>
      </c>
      <c r="AM128" s="397">
        <f>ROUND(IF(AL346=0, 0, AL128/AL346),5)</f>
        <v>0</v>
      </c>
      <c r="AN128" s="396">
        <v>0</v>
      </c>
      <c r="AO128" s="437">
        <v>0</v>
      </c>
      <c r="AP128" s="437">
        <v>0</v>
      </c>
      <c r="AQ128" s="438">
        <f>ROUND(IF(AP346=0, 0, AP128/AP346),5)</f>
        <v>0</v>
      </c>
      <c r="AR128" s="437">
        <v>0</v>
      </c>
      <c r="AS128" s="6">
        <f t="shared" si="4"/>
        <v>68</v>
      </c>
      <c r="AT128" s="6">
        <f t="shared" si="4"/>
        <v>6842.26</v>
      </c>
      <c r="AU128" s="8">
        <f>ROUND(IF(AT346=0, 0, AT128/AT346),5)</f>
        <v>4.0000000000000003E-5</v>
      </c>
      <c r="AV128" s="6">
        <v>100.62</v>
      </c>
    </row>
    <row r="129" spans="1:48" x14ac:dyDescent="0.25">
      <c r="A129" s="2"/>
      <c r="B129" s="2"/>
      <c r="C129" s="2"/>
      <c r="D129" s="2" t="s">
        <v>115</v>
      </c>
      <c r="E129" s="480">
        <v>32</v>
      </c>
      <c r="F129" s="478">
        <v>3973.68</v>
      </c>
      <c r="G129" s="479">
        <f>ROUND(IF(F346=0, 0, F129/F346),5)</f>
        <v>2.3000000000000001E-4</v>
      </c>
      <c r="H129" s="478">
        <v>124.18</v>
      </c>
      <c r="I129" s="499">
        <v>18</v>
      </c>
      <c r="J129" s="497">
        <v>2234.11</v>
      </c>
      <c r="K129" s="498">
        <f>ROUND(IF(J346=0, 0, J129/J346),5)</f>
        <v>2.1000000000000001E-4</v>
      </c>
      <c r="L129" s="497">
        <v>124.12</v>
      </c>
      <c r="M129" s="516">
        <v>45</v>
      </c>
      <c r="N129" s="517">
        <v>5661.44</v>
      </c>
      <c r="O129" s="518">
        <f>ROUND(IF(N346=0, 0, N129/N346),5)</f>
        <v>2.7999999999999998E-4</v>
      </c>
      <c r="P129" s="517">
        <v>125.81</v>
      </c>
      <c r="Q129" s="439">
        <v>23</v>
      </c>
      <c r="R129" s="437">
        <v>2881.47</v>
      </c>
      <c r="S129" s="438">
        <f>ROUND(IF(R346=0, 0, R129/R346),5)</f>
        <v>1.6000000000000001E-4</v>
      </c>
      <c r="T129" s="437">
        <v>125.28</v>
      </c>
      <c r="U129" s="336">
        <v>41</v>
      </c>
      <c r="V129" s="337">
        <v>5137.18</v>
      </c>
      <c r="W129" s="338">
        <f>ROUND(IF(V346=0, 0, V129/V346),5)</f>
        <v>3.2000000000000003E-4</v>
      </c>
      <c r="X129" s="337">
        <v>125.3</v>
      </c>
      <c r="Y129" s="565">
        <v>28</v>
      </c>
      <c r="Z129" s="563">
        <v>3508.82</v>
      </c>
      <c r="AA129" s="564">
        <f>ROUND(IF(Z346=0, 0, Z129/Z346),5)</f>
        <v>1.9000000000000001E-4</v>
      </c>
      <c r="AB129" s="563">
        <v>125.32</v>
      </c>
      <c r="AC129" s="499">
        <v>38</v>
      </c>
      <c r="AD129" s="497">
        <v>3879.14</v>
      </c>
      <c r="AE129" s="498">
        <f>ROUND(IF(AD346=0, 0, AD129/AD346),5)</f>
        <v>1.9000000000000001E-4</v>
      </c>
      <c r="AF129" s="497">
        <v>102.08</v>
      </c>
      <c r="AG129" s="543">
        <v>53</v>
      </c>
      <c r="AH129" s="541">
        <v>6515.96</v>
      </c>
      <c r="AI129" s="542">
        <f>ROUND(IF(AH346=0, 0, AH129/AH346),5)</f>
        <v>3.6000000000000002E-4</v>
      </c>
      <c r="AJ129" s="541">
        <v>122.94</v>
      </c>
      <c r="AK129" s="398">
        <v>0</v>
      </c>
      <c r="AL129" s="396">
        <v>0</v>
      </c>
      <c r="AM129" s="397">
        <f>ROUND(IF(AL346=0, 0, AL129/AL346),5)</f>
        <v>0</v>
      </c>
      <c r="AN129" s="396">
        <v>0</v>
      </c>
      <c r="AO129" s="437">
        <v>0</v>
      </c>
      <c r="AP129" s="437">
        <v>0</v>
      </c>
      <c r="AQ129" s="438">
        <f>ROUND(IF(AP346=0, 0, AP129/AP346),5)</f>
        <v>0</v>
      </c>
      <c r="AR129" s="437">
        <v>0</v>
      </c>
      <c r="AS129" s="6">
        <f t="shared" si="4"/>
        <v>278</v>
      </c>
      <c r="AT129" s="6">
        <f t="shared" si="4"/>
        <v>33791.800000000003</v>
      </c>
      <c r="AU129" s="8">
        <f>ROUND(IF(AT346=0, 0, AT129/AT346),5)</f>
        <v>2.1000000000000001E-4</v>
      </c>
      <c r="AV129" s="6">
        <v>121.55</v>
      </c>
    </row>
    <row r="130" spans="1:48" x14ac:dyDescent="0.25">
      <c r="A130" s="2"/>
      <c r="B130" s="2"/>
      <c r="C130" s="2"/>
      <c r="D130" s="2" t="s">
        <v>116</v>
      </c>
      <c r="E130" s="480">
        <v>2</v>
      </c>
      <c r="F130" s="478">
        <v>393.9</v>
      </c>
      <c r="G130" s="479">
        <f>ROUND(IF(F346=0, 0, F130/F346),5)</f>
        <v>2.0000000000000002E-5</v>
      </c>
      <c r="H130" s="478">
        <v>196.95</v>
      </c>
      <c r="I130" s="499">
        <v>17</v>
      </c>
      <c r="J130" s="497">
        <v>3353.84</v>
      </c>
      <c r="K130" s="498">
        <f>ROUND(IF(J346=0, 0, J130/J346),5)</f>
        <v>3.2000000000000003E-4</v>
      </c>
      <c r="L130" s="497">
        <v>197.28</v>
      </c>
      <c r="M130" s="516">
        <v>20</v>
      </c>
      <c r="N130" s="517">
        <v>3985.2</v>
      </c>
      <c r="O130" s="518">
        <f>ROUND(IF(N346=0, 0, N130/N346),5)</f>
        <v>1.9000000000000001E-4</v>
      </c>
      <c r="P130" s="517">
        <v>199.26</v>
      </c>
      <c r="Q130" s="437">
        <v>0</v>
      </c>
      <c r="R130" s="437">
        <v>0</v>
      </c>
      <c r="S130" s="438">
        <f>ROUND(IF(R346=0, 0, R130/R346),5)</f>
        <v>0</v>
      </c>
      <c r="T130" s="437">
        <v>0</v>
      </c>
      <c r="U130" s="336">
        <v>12</v>
      </c>
      <c r="V130" s="337">
        <v>2388.15</v>
      </c>
      <c r="W130" s="338">
        <f>ROUND(IF(V346=0, 0, V130/V346),5)</f>
        <v>1.4999999999999999E-4</v>
      </c>
      <c r="X130" s="337">
        <v>199.01</v>
      </c>
      <c r="Y130" s="565">
        <v>1</v>
      </c>
      <c r="Z130" s="563">
        <v>200.64</v>
      </c>
      <c r="AA130" s="564">
        <f>ROUND(IF(Z346=0, 0, Z130/Z346),5)</f>
        <v>1.0000000000000001E-5</v>
      </c>
      <c r="AB130" s="563">
        <v>200.64</v>
      </c>
      <c r="AC130" s="499">
        <v>4</v>
      </c>
      <c r="AD130" s="497">
        <v>600.01</v>
      </c>
      <c r="AE130" s="498">
        <f>ROUND(IF(AD346=0, 0, AD130/AD346),5)</f>
        <v>3.0000000000000001E-5</v>
      </c>
      <c r="AF130" s="497">
        <v>150</v>
      </c>
      <c r="AG130" s="543">
        <v>22</v>
      </c>
      <c r="AH130" s="541">
        <v>4375.03</v>
      </c>
      <c r="AI130" s="542">
        <f>ROUND(IF(AH346=0, 0, AH130/AH346),5)</f>
        <v>2.4000000000000001E-4</v>
      </c>
      <c r="AJ130" s="541">
        <v>198.87</v>
      </c>
      <c r="AK130" s="398">
        <v>0</v>
      </c>
      <c r="AL130" s="396">
        <v>0</v>
      </c>
      <c r="AM130" s="397">
        <f>ROUND(IF(AL346=0, 0, AL130/AL346),5)</f>
        <v>0</v>
      </c>
      <c r="AN130" s="396">
        <v>0</v>
      </c>
      <c r="AO130" s="437">
        <v>0</v>
      </c>
      <c r="AP130" s="437">
        <v>0</v>
      </c>
      <c r="AQ130" s="438">
        <f>ROUND(IF(AP346=0, 0, AP130/AP346),5)</f>
        <v>0</v>
      </c>
      <c r="AR130" s="437">
        <v>0</v>
      </c>
      <c r="AS130" s="6">
        <f t="shared" si="4"/>
        <v>78</v>
      </c>
      <c r="AT130" s="6">
        <f t="shared" si="4"/>
        <v>15296.77</v>
      </c>
      <c r="AU130" s="8">
        <f>ROUND(IF(AT346=0, 0, AT130/AT346),5)</f>
        <v>9.0000000000000006E-5</v>
      </c>
      <c r="AV130" s="6">
        <v>196.11</v>
      </c>
    </row>
    <row r="131" spans="1:48" x14ac:dyDescent="0.25">
      <c r="A131" s="2"/>
      <c r="B131" s="2"/>
      <c r="C131" s="2"/>
      <c r="D131" s="2" t="s">
        <v>117</v>
      </c>
      <c r="E131" s="480">
        <v>4</v>
      </c>
      <c r="F131" s="478">
        <v>73050</v>
      </c>
      <c r="G131" s="479">
        <f>ROUND(IF(F346=0, 0, F131/F346),5)</f>
        <v>4.2300000000000003E-3</v>
      </c>
      <c r="H131" s="478">
        <v>18262.5</v>
      </c>
      <c r="I131" s="497">
        <v>0</v>
      </c>
      <c r="J131" s="497">
        <v>0</v>
      </c>
      <c r="K131" s="498">
        <f>ROUND(IF(J346=0, 0, J131/J346),5)</f>
        <v>0</v>
      </c>
      <c r="L131" s="497">
        <v>0</v>
      </c>
      <c r="M131" s="516">
        <v>0</v>
      </c>
      <c r="N131" s="517">
        <v>0</v>
      </c>
      <c r="O131" s="518">
        <f>ROUND(IF(N346=0, 0, N131/N346),5)</f>
        <v>0</v>
      </c>
      <c r="P131" s="517">
        <v>0</v>
      </c>
      <c r="Q131" s="437">
        <v>0</v>
      </c>
      <c r="R131" s="437">
        <v>0</v>
      </c>
      <c r="S131" s="438">
        <f>ROUND(IF(R346=0, 0, R131/R346),5)</f>
        <v>0</v>
      </c>
      <c r="T131" s="437">
        <v>0</v>
      </c>
      <c r="U131" s="337">
        <v>0</v>
      </c>
      <c r="V131" s="337">
        <v>0</v>
      </c>
      <c r="W131" s="338">
        <f>ROUND(IF(V346=0, 0, V131/V346),5)</f>
        <v>0</v>
      </c>
      <c r="X131" s="337">
        <v>0</v>
      </c>
      <c r="Y131" s="563">
        <v>0</v>
      </c>
      <c r="Z131" s="563">
        <v>0</v>
      </c>
      <c r="AA131" s="564">
        <f>ROUND(IF(Z346=0, 0, Z131/Z346),5)</f>
        <v>0</v>
      </c>
      <c r="AB131" s="563">
        <v>0</v>
      </c>
      <c r="AC131" s="499">
        <v>0</v>
      </c>
      <c r="AD131" s="497">
        <v>0</v>
      </c>
      <c r="AE131" s="498">
        <f>ROUND(IF(AD346=0, 0, AD131/AD346),5)</f>
        <v>0</v>
      </c>
      <c r="AF131" s="497">
        <v>0</v>
      </c>
      <c r="AG131" s="541">
        <v>0</v>
      </c>
      <c r="AH131" s="541">
        <v>0</v>
      </c>
      <c r="AI131" s="542">
        <f>ROUND(IF(AH346=0, 0, AH131/AH346),5)</f>
        <v>0</v>
      </c>
      <c r="AJ131" s="541">
        <v>0</v>
      </c>
      <c r="AK131" s="398">
        <v>0</v>
      </c>
      <c r="AL131" s="396">
        <v>0</v>
      </c>
      <c r="AM131" s="397">
        <f>ROUND(IF(AL346=0, 0, AL131/AL346),5)</f>
        <v>0</v>
      </c>
      <c r="AN131" s="396">
        <v>0</v>
      </c>
      <c r="AO131" s="437">
        <v>0</v>
      </c>
      <c r="AP131" s="437">
        <v>0</v>
      </c>
      <c r="AQ131" s="438">
        <f>ROUND(IF(AP346=0, 0, AP131/AP346),5)</f>
        <v>0</v>
      </c>
      <c r="AR131" s="437">
        <v>0</v>
      </c>
      <c r="AS131" s="6">
        <f t="shared" si="4"/>
        <v>4</v>
      </c>
      <c r="AT131" s="6">
        <f t="shared" si="4"/>
        <v>73050</v>
      </c>
      <c r="AU131" s="8">
        <f>ROUND(IF(AT346=0, 0, AT131/AT346),5)</f>
        <v>4.4999999999999999E-4</v>
      </c>
      <c r="AV131" s="6">
        <v>18262.5</v>
      </c>
    </row>
    <row r="132" spans="1:48" x14ac:dyDescent="0.25">
      <c r="A132" s="2"/>
      <c r="B132" s="2"/>
      <c r="C132" s="2"/>
      <c r="D132" s="2" t="s">
        <v>525</v>
      </c>
      <c r="E132" s="478">
        <v>0</v>
      </c>
      <c r="F132" s="478">
        <v>0</v>
      </c>
      <c r="G132" s="479">
        <f>ROUND(IF(F346=0, 0, F132/F346),5)</f>
        <v>0</v>
      </c>
      <c r="H132" s="478">
        <v>0</v>
      </c>
      <c r="I132" s="497">
        <v>0</v>
      </c>
      <c r="J132" s="497">
        <v>0</v>
      </c>
      <c r="K132" s="498">
        <f>ROUND(IF(J346=0, 0, J132/J346),5)</f>
        <v>0</v>
      </c>
      <c r="L132" s="497">
        <v>0</v>
      </c>
      <c r="M132" s="516">
        <v>0</v>
      </c>
      <c r="N132" s="517">
        <v>0</v>
      </c>
      <c r="O132" s="518">
        <f>ROUND(IF(N346=0, 0, N132/N346),5)</f>
        <v>0</v>
      </c>
      <c r="P132" s="517">
        <v>0</v>
      </c>
      <c r="Q132" s="437">
        <v>0</v>
      </c>
      <c r="R132" s="437">
        <v>0</v>
      </c>
      <c r="S132" s="438">
        <f>ROUND(IF(R346=0, 0, R132/R346),5)</f>
        <v>0</v>
      </c>
      <c r="T132" s="437">
        <v>0</v>
      </c>
      <c r="U132" s="337">
        <v>0</v>
      </c>
      <c r="V132" s="337">
        <v>0</v>
      </c>
      <c r="W132" s="338">
        <f>ROUND(IF(V346=0, 0, V132/V346),5)</f>
        <v>0</v>
      </c>
      <c r="X132" s="337">
        <v>0</v>
      </c>
      <c r="Y132" s="563">
        <v>0</v>
      </c>
      <c r="Z132" s="563">
        <v>0</v>
      </c>
      <c r="AA132" s="564">
        <f>ROUND(IF(Z346=0, 0, Z132/Z346),5)</f>
        <v>0</v>
      </c>
      <c r="AB132" s="563">
        <v>0</v>
      </c>
      <c r="AC132" s="499">
        <v>0</v>
      </c>
      <c r="AD132" s="497">
        <v>0</v>
      </c>
      <c r="AE132" s="498">
        <f>ROUND(IF(AD346=0, 0, AD132/AD346),5)</f>
        <v>0</v>
      </c>
      <c r="AF132" s="497">
        <v>0</v>
      </c>
      <c r="AG132" s="541">
        <v>0</v>
      </c>
      <c r="AH132" s="541">
        <v>0</v>
      </c>
      <c r="AI132" s="542">
        <f>ROUND(IF(AH346=0, 0, AH132/AH346),5)</f>
        <v>0</v>
      </c>
      <c r="AJ132" s="541">
        <v>0</v>
      </c>
      <c r="AK132" s="398">
        <v>2</v>
      </c>
      <c r="AL132" s="396">
        <v>1076.8499999999999</v>
      </c>
      <c r="AM132" s="397">
        <f>ROUND(IF(AL346=0, 0, AL132/AL346),5)</f>
        <v>8.0000000000000007E-5</v>
      </c>
      <c r="AN132" s="396">
        <v>538.42999999999995</v>
      </c>
      <c r="AO132" s="437">
        <v>0</v>
      </c>
      <c r="AP132" s="437">
        <v>0</v>
      </c>
      <c r="AQ132" s="438">
        <f>ROUND(IF(AP346=0, 0, AP132/AP346),5)</f>
        <v>0</v>
      </c>
      <c r="AR132" s="437">
        <v>0</v>
      </c>
      <c r="AS132" s="6">
        <f t="shared" si="4"/>
        <v>2</v>
      </c>
      <c r="AT132" s="6">
        <f t="shared" si="4"/>
        <v>1076.8499999999999</v>
      </c>
      <c r="AU132" s="8">
        <f>ROUND(IF(AT346=0, 0, AT132/AT346),5)</f>
        <v>1.0000000000000001E-5</v>
      </c>
      <c r="AV132" s="6">
        <v>538.42999999999995</v>
      </c>
    </row>
    <row r="133" spans="1:48" x14ac:dyDescent="0.25">
      <c r="A133" s="2"/>
      <c r="B133" s="2"/>
      <c r="C133" s="2"/>
      <c r="D133" s="2" t="s">
        <v>118</v>
      </c>
      <c r="E133" s="480">
        <v>8</v>
      </c>
      <c r="F133" s="478">
        <v>2978.81</v>
      </c>
      <c r="G133" s="479">
        <f>ROUND(IF(F346=0, 0, F133/F346),5)</f>
        <v>1.7000000000000001E-4</v>
      </c>
      <c r="H133" s="478">
        <v>372.35</v>
      </c>
      <c r="I133" s="497">
        <v>0</v>
      </c>
      <c r="J133" s="497">
        <v>0</v>
      </c>
      <c r="K133" s="498">
        <f>ROUND(IF(J346=0, 0, J133/J346),5)</f>
        <v>0</v>
      </c>
      <c r="L133" s="497">
        <v>0</v>
      </c>
      <c r="M133" s="516">
        <v>0</v>
      </c>
      <c r="N133" s="517">
        <v>0</v>
      </c>
      <c r="O133" s="518">
        <f>ROUND(IF(N346=0, 0, N133/N346),5)</f>
        <v>0</v>
      </c>
      <c r="P133" s="517">
        <v>0</v>
      </c>
      <c r="Q133" s="437">
        <v>0</v>
      </c>
      <c r="R133" s="437">
        <v>0</v>
      </c>
      <c r="S133" s="438">
        <f>ROUND(IF(R346=0, 0, R133/R346),5)</f>
        <v>0</v>
      </c>
      <c r="T133" s="437">
        <v>0</v>
      </c>
      <c r="U133" s="337">
        <v>0</v>
      </c>
      <c r="V133" s="337">
        <v>0</v>
      </c>
      <c r="W133" s="338">
        <f>ROUND(IF(V346=0, 0, V133/V346),5)</f>
        <v>0</v>
      </c>
      <c r="X133" s="337">
        <v>0</v>
      </c>
      <c r="Y133" s="563">
        <v>0</v>
      </c>
      <c r="Z133" s="563">
        <v>0</v>
      </c>
      <c r="AA133" s="564">
        <f>ROUND(IF(Z346=0, 0, Z133/Z346),5)</f>
        <v>0</v>
      </c>
      <c r="AB133" s="563">
        <v>0</v>
      </c>
      <c r="AC133" s="499">
        <v>0</v>
      </c>
      <c r="AD133" s="497">
        <v>0</v>
      </c>
      <c r="AE133" s="498">
        <f>ROUND(IF(AD346=0, 0, AD133/AD346),5)</f>
        <v>0</v>
      </c>
      <c r="AF133" s="497">
        <v>0</v>
      </c>
      <c r="AG133" s="541">
        <v>0</v>
      </c>
      <c r="AH133" s="541">
        <v>0</v>
      </c>
      <c r="AI133" s="542">
        <f>ROUND(IF(AH346=0, 0, AH133/AH346),5)</f>
        <v>0</v>
      </c>
      <c r="AJ133" s="541">
        <v>0</v>
      </c>
      <c r="AK133" s="398">
        <v>0</v>
      </c>
      <c r="AL133" s="396">
        <v>0</v>
      </c>
      <c r="AM133" s="397">
        <f>ROUND(IF(AL346=0, 0, AL133/AL346),5)</f>
        <v>0</v>
      </c>
      <c r="AN133" s="396">
        <v>0</v>
      </c>
      <c r="AO133" s="437">
        <v>0</v>
      </c>
      <c r="AP133" s="437">
        <v>0</v>
      </c>
      <c r="AQ133" s="438">
        <f>ROUND(IF(AP346=0, 0, AP133/AP346),5)</f>
        <v>0</v>
      </c>
      <c r="AR133" s="437">
        <v>0</v>
      </c>
      <c r="AS133" s="6">
        <f t="shared" si="4"/>
        <v>8</v>
      </c>
      <c r="AT133" s="6">
        <f t="shared" si="4"/>
        <v>2978.81</v>
      </c>
      <c r="AU133" s="8">
        <f>ROUND(IF(AT346=0, 0, AT133/AT346),5)</f>
        <v>2.0000000000000002E-5</v>
      </c>
      <c r="AV133" s="6">
        <v>372.35</v>
      </c>
    </row>
    <row r="134" spans="1:48" x14ac:dyDescent="0.25">
      <c r="A134" s="2"/>
      <c r="B134" s="2"/>
      <c r="C134" s="2"/>
      <c r="D134" s="2" t="s">
        <v>119</v>
      </c>
      <c r="E134" s="480">
        <v>13</v>
      </c>
      <c r="F134" s="478">
        <v>5655.03</v>
      </c>
      <c r="G134" s="479">
        <f>ROUND(IF(F346=0, 0, F134/F346),5)</f>
        <v>3.3E-4</v>
      </c>
      <c r="H134" s="478">
        <v>435</v>
      </c>
      <c r="I134" s="497">
        <v>0</v>
      </c>
      <c r="J134" s="497">
        <v>0</v>
      </c>
      <c r="K134" s="498">
        <f>ROUND(IF(J346=0, 0, J134/J346),5)</f>
        <v>0</v>
      </c>
      <c r="L134" s="497">
        <v>0</v>
      </c>
      <c r="M134" s="516">
        <v>0</v>
      </c>
      <c r="N134" s="517">
        <v>0</v>
      </c>
      <c r="O134" s="518">
        <f>ROUND(IF(N346=0, 0, N134/N346),5)</f>
        <v>0</v>
      </c>
      <c r="P134" s="517">
        <v>0</v>
      </c>
      <c r="Q134" s="437">
        <v>0</v>
      </c>
      <c r="R134" s="437">
        <v>0</v>
      </c>
      <c r="S134" s="438">
        <f>ROUND(IF(R346=0, 0, R134/R346),5)</f>
        <v>0</v>
      </c>
      <c r="T134" s="437">
        <v>0</v>
      </c>
      <c r="U134" s="337">
        <v>0</v>
      </c>
      <c r="V134" s="337">
        <v>0</v>
      </c>
      <c r="W134" s="338">
        <f>ROUND(IF(V346=0, 0, V134/V346),5)</f>
        <v>0</v>
      </c>
      <c r="X134" s="337">
        <v>0</v>
      </c>
      <c r="Y134" s="563">
        <v>0</v>
      </c>
      <c r="Z134" s="563">
        <v>0</v>
      </c>
      <c r="AA134" s="564">
        <f>ROUND(IF(Z346=0, 0, Z134/Z346),5)</f>
        <v>0</v>
      </c>
      <c r="AB134" s="563">
        <v>0</v>
      </c>
      <c r="AC134" s="499">
        <v>0</v>
      </c>
      <c r="AD134" s="497">
        <v>0</v>
      </c>
      <c r="AE134" s="498">
        <f>ROUND(IF(AD346=0, 0, AD134/AD346),5)</f>
        <v>0</v>
      </c>
      <c r="AF134" s="497">
        <v>0</v>
      </c>
      <c r="AG134" s="541">
        <v>0</v>
      </c>
      <c r="AH134" s="541">
        <v>0</v>
      </c>
      <c r="AI134" s="542">
        <f>ROUND(IF(AH346=0, 0, AH134/AH346),5)</f>
        <v>0</v>
      </c>
      <c r="AJ134" s="541">
        <v>0</v>
      </c>
      <c r="AK134" s="398">
        <v>0</v>
      </c>
      <c r="AL134" s="396">
        <v>0</v>
      </c>
      <c r="AM134" s="397">
        <f>ROUND(IF(AL346=0, 0, AL134/AL346),5)</f>
        <v>0</v>
      </c>
      <c r="AN134" s="396">
        <v>0</v>
      </c>
      <c r="AO134" s="437">
        <v>0</v>
      </c>
      <c r="AP134" s="437">
        <v>0</v>
      </c>
      <c r="AQ134" s="438">
        <f>ROUND(IF(AP346=0, 0, AP134/AP346),5)</f>
        <v>0</v>
      </c>
      <c r="AR134" s="437">
        <v>0</v>
      </c>
      <c r="AS134" s="6">
        <f t="shared" si="4"/>
        <v>13</v>
      </c>
      <c r="AT134" s="6">
        <f t="shared" si="4"/>
        <v>5655.03</v>
      </c>
      <c r="AU134" s="8">
        <f>ROUND(IF(AT346=0, 0, AT134/AT346),5)</f>
        <v>3.0000000000000001E-5</v>
      </c>
      <c r="AV134" s="6">
        <v>435</v>
      </c>
    </row>
    <row r="135" spans="1:48" x14ac:dyDescent="0.25">
      <c r="A135" s="2"/>
      <c r="B135" s="2"/>
      <c r="C135" s="2"/>
      <c r="D135" s="2" t="s">
        <v>120</v>
      </c>
      <c r="E135" s="480">
        <v>2</v>
      </c>
      <c r="F135" s="478">
        <v>745.42</v>
      </c>
      <c r="G135" s="479">
        <f>ROUND(IF(F346=0, 0, F135/F346),5)</f>
        <v>4.0000000000000003E-5</v>
      </c>
      <c r="H135" s="478">
        <v>372.71</v>
      </c>
      <c r="I135" s="497">
        <v>0</v>
      </c>
      <c r="J135" s="497">
        <v>0</v>
      </c>
      <c r="K135" s="498">
        <f>ROUND(IF(J346=0, 0, J135/J346),5)</f>
        <v>0</v>
      </c>
      <c r="L135" s="497">
        <v>0</v>
      </c>
      <c r="M135" s="516">
        <v>0</v>
      </c>
      <c r="N135" s="517">
        <v>0</v>
      </c>
      <c r="O135" s="518">
        <f>ROUND(IF(N346=0, 0, N135/N346),5)</f>
        <v>0</v>
      </c>
      <c r="P135" s="517">
        <v>0</v>
      </c>
      <c r="Q135" s="439">
        <v>1</v>
      </c>
      <c r="R135" s="437">
        <v>375.84</v>
      </c>
      <c r="S135" s="438">
        <f>ROUND(IF(R346=0, 0, R135/R346),5)</f>
        <v>2.0000000000000002E-5</v>
      </c>
      <c r="T135" s="437">
        <v>375.84</v>
      </c>
      <c r="U135" s="337">
        <v>0</v>
      </c>
      <c r="V135" s="337">
        <v>0</v>
      </c>
      <c r="W135" s="338">
        <f>ROUND(IF(V346=0, 0, V135/V346),5)</f>
        <v>0</v>
      </c>
      <c r="X135" s="337">
        <v>0</v>
      </c>
      <c r="Y135" s="563">
        <v>0</v>
      </c>
      <c r="Z135" s="563">
        <v>0</v>
      </c>
      <c r="AA135" s="564">
        <f>ROUND(IF(Z346=0, 0, Z135/Z346),5)</f>
        <v>0</v>
      </c>
      <c r="AB135" s="563">
        <v>0</v>
      </c>
      <c r="AC135" s="499">
        <v>7</v>
      </c>
      <c r="AD135" s="497">
        <v>2528.4899999999998</v>
      </c>
      <c r="AE135" s="498">
        <f>ROUND(IF(AD346=0, 0, AD135/AD346),5)</f>
        <v>1.2999999999999999E-4</v>
      </c>
      <c r="AF135" s="497">
        <v>361.21</v>
      </c>
      <c r="AG135" s="541">
        <v>0</v>
      </c>
      <c r="AH135" s="541">
        <v>0</v>
      </c>
      <c r="AI135" s="542">
        <f>ROUND(IF(AH346=0, 0, AH135/AH346),5)</f>
        <v>0</v>
      </c>
      <c r="AJ135" s="541">
        <v>0</v>
      </c>
      <c r="AK135" s="398">
        <v>16</v>
      </c>
      <c r="AL135" s="396">
        <v>6025.55</v>
      </c>
      <c r="AM135" s="397">
        <f>ROUND(IF(AL346=0, 0, AL135/AL346),5)</f>
        <v>4.2999999999999999E-4</v>
      </c>
      <c r="AN135" s="396">
        <v>376.6</v>
      </c>
      <c r="AO135" s="439">
        <v>0</v>
      </c>
      <c r="AP135" s="437">
        <v>0</v>
      </c>
      <c r="AQ135" s="438">
        <f>ROUND(IF(AP346=0, 0, AP135/AP346),5)</f>
        <v>0</v>
      </c>
      <c r="AR135" s="437">
        <v>0</v>
      </c>
      <c r="AS135" s="6">
        <f t="shared" si="4"/>
        <v>26</v>
      </c>
      <c r="AT135" s="6">
        <f t="shared" si="4"/>
        <v>9675.2999999999993</v>
      </c>
      <c r="AU135" s="8">
        <f>ROUND(IF(AT346=0, 0, AT135/AT346),5)</f>
        <v>6.0000000000000002E-5</v>
      </c>
      <c r="AV135" s="6">
        <v>372.13</v>
      </c>
    </row>
    <row r="136" spans="1:48" x14ac:dyDescent="0.25">
      <c r="A136" s="2"/>
      <c r="B136" s="2"/>
      <c r="C136" s="2"/>
      <c r="D136" s="2" t="s">
        <v>121</v>
      </c>
      <c r="E136" s="478">
        <v>0</v>
      </c>
      <c r="F136" s="478">
        <v>0</v>
      </c>
      <c r="G136" s="479">
        <f>ROUND(IF(F346=0, 0, F136/F346),5)</f>
        <v>0</v>
      </c>
      <c r="H136" s="478">
        <v>0</v>
      </c>
      <c r="I136" s="499">
        <v>1</v>
      </c>
      <c r="J136" s="497">
        <v>464.34</v>
      </c>
      <c r="K136" s="498">
        <f>ROUND(IF(J346=0, 0, J136/J346),5)</f>
        <v>4.0000000000000003E-5</v>
      </c>
      <c r="L136" s="497">
        <v>464.34</v>
      </c>
      <c r="M136" s="516">
        <v>0</v>
      </c>
      <c r="N136" s="517">
        <v>0</v>
      </c>
      <c r="O136" s="518">
        <f>ROUND(IF(N346=0, 0, N136/N346),5)</f>
        <v>0</v>
      </c>
      <c r="P136" s="517">
        <v>0</v>
      </c>
      <c r="Q136" s="437">
        <v>0</v>
      </c>
      <c r="R136" s="437">
        <v>0</v>
      </c>
      <c r="S136" s="438">
        <f>ROUND(IF(R346=0, 0, R136/R346),5)</f>
        <v>0</v>
      </c>
      <c r="T136" s="437">
        <v>0</v>
      </c>
      <c r="U136" s="337">
        <v>0</v>
      </c>
      <c r="V136" s="337">
        <v>0</v>
      </c>
      <c r="W136" s="338">
        <f>ROUND(IF(V346=0, 0, V136/V346),5)</f>
        <v>0</v>
      </c>
      <c r="X136" s="337">
        <v>0</v>
      </c>
      <c r="Y136" s="563">
        <v>0</v>
      </c>
      <c r="Z136" s="563">
        <v>0</v>
      </c>
      <c r="AA136" s="564">
        <f>ROUND(IF(Z346=0, 0, Z136/Z346),5)</f>
        <v>0</v>
      </c>
      <c r="AB136" s="563">
        <v>0</v>
      </c>
      <c r="AC136" s="499">
        <v>0</v>
      </c>
      <c r="AD136" s="497">
        <v>0</v>
      </c>
      <c r="AE136" s="498">
        <f>ROUND(IF(AD346=0, 0, AD136/AD346),5)</f>
        <v>0</v>
      </c>
      <c r="AF136" s="497">
        <v>0</v>
      </c>
      <c r="AG136" s="541">
        <v>0</v>
      </c>
      <c r="AH136" s="541">
        <v>0</v>
      </c>
      <c r="AI136" s="542">
        <f>ROUND(IF(AH346=0, 0, AH136/AH346),5)</f>
        <v>0</v>
      </c>
      <c r="AJ136" s="541">
        <v>0</v>
      </c>
      <c r="AK136" s="398">
        <v>0</v>
      </c>
      <c r="AL136" s="396">
        <v>0</v>
      </c>
      <c r="AM136" s="397">
        <f>ROUND(IF(AL346=0, 0, AL136/AL346),5)</f>
        <v>0</v>
      </c>
      <c r="AN136" s="396">
        <v>0</v>
      </c>
      <c r="AO136" s="437">
        <v>0</v>
      </c>
      <c r="AP136" s="437">
        <v>0</v>
      </c>
      <c r="AQ136" s="438">
        <f>ROUND(IF(AP346=0, 0, AP136/AP346),5)</f>
        <v>0</v>
      </c>
      <c r="AR136" s="437">
        <v>0</v>
      </c>
      <c r="AS136" s="6">
        <f t="shared" si="4"/>
        <v>1</v>
      </c>
      <c r="AT136" s="6">
        <f t="shared" si="4"/>
        <v>464.34</v>
      </c>
      <c r="AU136" s="8">
        <f>ROUND(IF(AT346=0, 0, AT136/AT346),5)</f>
        <v>0</v>
      </c>
      <c r="AV136" s="6">
        <v>464.34</v>
      </c>
    </row>
    <row r="137" spans="1:48" x14ac:dyDescent="0.25">
      <c r="A137" s="2"/>
      <c r="B137" s="2"/>
      <c r="C137" s="2"/>
      <c r="D137" s="2" t="s">
        <v>526</v>
      </c>
      <c r="E137" s="478">
        <v>0</v>
      </c>
      <c r="F137" s="478">
        <v>0</v>
      </c>
      <c r="G137" s="479">
        <f>ROUND(IF(F346=0, 0, F137/F346),5)</f>
        <v>0</v>
      </c>
      <c r="H137" s="478">
        <v>0</v>
      </c>
      <c r="I137" s="497">
        <v>0</v>
      </c>
      <c r="J137" s="497">
        <v>0</v>
      </c>
      <c r="K137" s="498">
        <f>ROUND(IF(J346=0, 0, J137/J346),5)</f>
        <v>0</v>
      </c>
      <c r="L137" s="497">
        <v>0</v>
      </c>
      <c r="M137" s="516">
        <v>0</v>
      </c>
      <c r="N137" s="517">
        <v>0</v>
      </c>
      <c r="O137" s="518">
        <f>ROUND(IF(N346=0, 0, N137/N346),5)</f>
        <v>0</v>
      </c>
      <c r="P137" s="517">
        <v>0</v>
      </c>
      <c r="Q137" s="437">
        <v>0</v>
      </c>
      <c r="R137" s="437">
        <v>0</v>
      </c>
      <c r="S137" s="438">
        <f>ROUND(IF(R346=0, 0, R137/R346),5)</f>
        <v>0</v>
      </c>
      <c r="T137" s="437">
        <v>0</v>
      </c>
      <c r="U137" s="337">
        <v>0</v>
      </c>
      <c r="V137" s="337">
        <v>0</v>
      </c>
      <c r="W137" s="338">
        <f>ROUND(IF(V346=0, 0, V137/V346),5)</f>
        <v>0</v>
      </c>
      <c r="X137" s="337">
        <v>0</v>
      </c>
      <c r="Y137" s="563">
        <v>0</v>
      </c>
      <c r="Z137" s="563">
        <v>0</v>
      </c>
      <c r="AA137" s="564">
        <f>ROUND(IF(Z346=0, 0, Z137/Z346),5)</f>
        <v>0</v>
      </c>
      <c r="AB137" s="563">
        <v>0</v>
      </c>
      <c r="AC137" s="499">
        <v>0</v>
      </c>
      <c r="AD137" s="497">
        <v>0</v>
      </c>
      <c r="AE137" s="498">
        <f>ROUND(IF(AD346=0, 0, AD137/AD346),5)</f>
        <v>0</v>
      </c>
      <c r="AF137" s="497">
        <v>0</v>
      </c>
      <c r="AG137" s="541">
        <v>0</v>
      </c>
      <c r="AH137" s="541">
        <v>0</v>
      </c>
      <c r="AI137" s="542">
        <f>ROUND(IF(AH346=0, 0, AH137/AH346),5)</f>
        <v>0</v>
      </c>
      <c r="AJ137" s="541">
        <v>0</v>
      </c>
      <c r="AK137" s="398">
        <v>15</v>
      </c>
      <c r="AL137" s="396">
        <v>14894.89</v>
      </c>
      <c r="AM137" s="397">
        <f>ROUND(IF(AL346=0, 0, AL137/AL346),5)</f>
        <v>1.06E-3</v>
      </c>
      <c r="AN137" s="396">
        <v>992.99</v>
      </c>
      <c r="AO137" s="437">
        <v>0</v>
      </c>
      <c r="AP137" s="437">
        <v>0</v>
      </c>
      <c r="AQ137" s="438">
        <f>ROUND(IF(AP346=0, 0, AP137/AP346),5)</f>
        <v>0</v>
      </c>
      <c r="AR137" s="437">
        <v>0</v>
      </c>
      <c r="AS137" s="6">
        <f t="shared" si="4"/>
        <v>15</v>
      </c>
      <c r="AT137" s="6">
        <f t="shared" si="4"/>
        <v>14894.89</v>
      </c>
      <c r="AU137" s="8">
        <f>ROUND(IF(AT346=0, 0, AT137/AT346),5)</f>
        <v>9.0000000000000006E-5</v>
      </c>
      <c r="AV137" s="6">
        <v>992.99</v>
      </c>
    </row>
    <row r="138" spans="1:48" x14ac:dyDescent="0.25">
      <c r="A138" s="2"/>
      <c r="B138" s="2"/>
      <c r="C138" s="2"/>
      <c r="D138" s="2" t="s">
        <v>122</v>
      </c>
      <c r="E138" s="480">
        <v>1</v>
      </c>
      <c r="F138" s="478">
        <v>154.78</v>
      </c>
      <c r="G138" s="479">
        <f>ROUND(IF(F346=0, 0, F138/F346),5)</f>
        <v>1.0000000000000001E-5</v>
      </c>
      <c r="H138" s="478">
        <v>154.78</v>
      </c>
      <c r="I138" s="497">
        <v>0</v>
      </c>
      <c r="J138" s="497">
        <v>0</v>
      </c>
      <c r="K138" s="498">
        <f>ROUND(IF(J346=0, 0, J138/J346),5)</f>
        <v>0</v>
      </c>
      <c r="L138" s="497">
        <v>0</v>
      </c>
      <c r="M138" s="516">
        <v>0</v>
      </c>
      <c r="N138" s="517">
        <v>0</v>
      </c>
      <c r="O138" s="518">
        <f>ROUND(IF(N346=0, 0, N138/N346),5)</f>
        <v>0</v>
      </c>
      <c r="P138" s="517">
        <v>0</v>
      </c>
      <c r="Q138" s="437">
        <v>0</v>
      </c>
      <c r="R138" s="437">
        <v>0</v>
      </c>
      <c r="S138" s="438">
        <f>ROUND(IF(R346=0, 0, R138/R346),5)</f>
        <v>0</v>
      </c>
      <c r="T138" s="437">
        <v>0</v>
      </c>
      <c r="U138" s="337">
        <v>0</v>
      </c>
      <c r="V138" s="337">
        <v>0</v>
      </c>
      <c r="W138" s="338">
        <f>ROUND(IF(V346=0, 0, V138/V346),5)</f>
        <v>0</v>
      </c>
      <c r="X138" s="337">
        <v>0</v>
      </c>
      <c r="Y138" s="563">
        <v>0</v>
      </c>
      <c r="Z138" s="563">
        <v>0</v>
      </c>
      <c r="AA138" s="564">
        <f>ROUND(IF(Z346=0, 0, Z138/Z346),5)</f>
        <v>0</v>
      </c>
      <c r="AB138" s="563">
        <v>0</v>
      </c>
      <c r="AC138" s="499">
        <v>0</v>
      </c>
      <c r="AD138" s="497">
        <v>0</v>
      </c>
      <c r="AE138" s="498">
        <f>ROUND(IF(AD346=0, 0, AD138/AD346),5)</f>
        <v>0</v>
      </c>
      <c r="AF138" s="497">
        <v>0</v>
      </c>
      <c r="AG138" s="541">
        <v>0</v>
      </c>
      <c r="AH138" s="541">
        <v>0</v>
      </c>
      <c r="AI138" s="542">
        <f>ROUND(IF(AH346=0, 0, AH138/AH346),5)</f>
        <v>0</v>
      </c>
      <c r="AJ138" s="541">
        <v>0</v>
      </c>
      <c r="AK138" s="398">
        <v>0</v>
      </c>
      <c r="AL138" s="396">
        <v>0</v>
      </c>
      <c r="AM138" s="397">
        <f>ROUND(IF(AL346=0, 0, AL138/AL346),5)</f>
        <v>0</v>
      </c>
      <c r="AN138" s="396">
        <v>0</v>
      </c>
      <c r="AO138" s="437">
        <v>0</v>
      </c>
      <c r="AP138" s="437">
        <v>0</v>
      </c>
      <c r="AQ138" s="438">
        <f>ROUND(IF(AP346=0, 0, AP138/AP346),5)</f>
        <v>0</v>
      </c>
      <c r="AR138" s="437">
        <v>0</v>
      </c>
      <c r="AS138" s="6">
        <f t="shared" si="4"/>
        <v>1</v>
      </c>
      <c r="AT138" s="6">
        <f t="shared" si="4"/>
        <v>154.78</v>
      </c>
      <c r="AU138" s="8">
        <f>ROUND(IF(AT346=0, 0, AT138/AT346),5)</f>
        <v>0</v>
      </c>
      <c r="AV138" s="6">
        <v>154.78</v>
      </c>
    </row>
    <row r="139" spans="1:48" x14ac:dyDescent="0.25">
      <c r="A139" s="2"/>
      <c r="B139" s="2"/>
      <c r="C139" s="2"/>
      <c r="D139" s="2" t="s">
        <v>123</v>
      </c>
      <c r="E139" s="480">
        <v>2</v>
      </c>
      <c r="F139" s="478">
        <v>622.04999999999995</v>
      </c>
      <c r="G139" s="479">
        <f>ROUND(IF(F346=0, 0, F139/F346),5)</f>
        <v>4.0000000000000003E-5</v>
      </c>
      <c r="H139" s="478">
        <v>311.02999999999997</v>
      </c>
      <c r="I139" s="497">
        <v>0</v>
      </c>
      <c r="J139" s="497">
        <v>0</v>
      </c>
      <c r="K139" s="498">
        <f>ROUND(IF(J346=0, 0, J139/J346),5)</f>
        <v>0</v>
      </c>
      <c r="L139" s="497">
        <v>0</v>
      </c>
      <c r="M139" s="516">
        <v>0</v>
      </c>
      <c r="N139" s="517">
        <v>0</v>
      </c>
      <c r="O139" s="518">
        <f>ROUND(IF(N346=0, 0, N139/N346),5)</f>
        <v>0</v>
      </c>
      <c r="P139" s="517">
        <v>0</v>
      </c>
      <c r="Q139" s="437">
        <v>0</v>
      </c>
      <c r="R139" s="437">
        <v>0</v>
      </c>
      <c r="S139" s="438">
        <f>ROUND(IF(R346=0, 0, R139/R346),5)</f>
        <v>0</v>
      </c>
      <c r="T139" s="437">
        <v>0</v>
      </c>
      <c r="U139" s="337">
        <v>0</v>
      </c>
      <c r="V139" s="337">
        <v>0</v>
      </c>
      <c r="W139" s="338">
        <f>ROUND(IF(V346=0, 0, V139/V346),5)</f>
        <v>0</v>
      </c>
      <c r="X139" s="337">
        <v>0</v>
      </c>
      <c r="Y139" s="563">
        <v>0</v>
      </c>
      <c r="Z139" s="563">
        <v>0</v>
      </c>
      <c r="AA139" s="564">
        <f>ROUND(IF(Z346=0, 0, Z139/Z346),5)</f>
        <v>0</v>
      </c>
      <c r="AB139" s="563">
        <v>0</v>
      </c>
      <c r="AC139" s="499">
        <v>0</v>
      </c>
      <c r="AD139" s="497">
        <v>0</v>
      </c>
      <c r="AE139" s="498">
        <f>ROUND(IF(AD346=0, 0, AD139/AD346),5)</f>
        <v>0</v>
      </c>
      <c r="AF139" s="497">
        <v>0</v>
      </c>
      <c r="AG139" s="541">
        <v>0</v>
      </c>
      <c r="AH139" s="541">
        <v>0</v>
      </c>
      <c r="AI139" s="542">
        <f>ROUND(IF(AH346=0, 0, AH139/AH346),5)</f>
        <v>0</v>
      </c>
      <c r="AJ139" s="541">
        <v>0</v>
      </c>
      <c r="AK139" s="398">
        <v>0</v>
      </c>
      <c r="AL139" s="396">
        <v>0</v>
      </c>
      <c r="AM139" s="397">
        <f>ROUND(IF(AL346=0, 0, AL139/AL346),5)</f>
        <v>0</v>
      </c>
      <c r="AN139" s="396">
        <v>0</v>
      </c>
      <c r="AO139" s="437">
        <v>0</v>
      </c>
      <c r="AP139" s="437">
        <v>0</v>
      </c>
      <c r="AQ139" s="438">
        <f>ROUND(IF(AP346=0, 0, AP139/AP346),5)</f>
        <v>0</v>
      </c>
      <c r="AR139" s="437">
        <v>0</v>
      </c>
      <c r="AS139" s="6">
        <f t="shared" ref="AS139:AT202" si="5">ROUND(E139+I139+M139+Q139+U139+Y139+AC139+AG139+AK139+AO139,5)</f>
        <v>2</v>
      </c>
      <c r="AT139" s="6">
        <f t="shared" si="5"/>
        <v>622.04999999999995</v>
      </c>
      <c r="AU139" s="8">
        <f>ROUND(IF(AT346=0, 0, AT139/AT346),5)</f>
        <v>0</v>
      </c>
      <c r="AV139" s="6">
        <v>311.02999999999997</v>
      </c>
    </row>
    <row r="140" spans="1:48" x14ac:dyDescent="0.25">
      <c r="A140" s="2"/>
      <c r="B140" s="2"/>
      <c r="C140" s="2"/>
      <c r="D140" s="2" t="s">
        <v>124</v>
      </c>
      <c r="E140" s="478">
        <v>0</v>
      </c>
      <c r="F140" s="478">
        <v>0</v>
      </c>
      <c r="G140" s="479">
        <f>ROUND(IF(F346=0, 0, F140/F346),5)</f>
        <v>0</v>
      </c>
      <c r="H140" s="478">
        <v>0</v>
      </c>
      <c r="I140" s="497">
        <v>0</v>
      </c>
      <c r="J140" s="497">
        <v>0</v>
      </c>
      <c r="K140" s="498">
        <f>ROUND(IF(J346=0, 0, J140/J346),5)</f>
        <v>0</v>
      </c>
      <c r="L140" s="497">
        <v>0</v>
      </c>
      <c r="M140" s="516">
        <v>0</v>
      </c>
      <c r="N140" s="517">
        <v>0</v>
      </c>
      <c r="O140" s="518">
        <f>ROUND(IF(N346=0, 0, N140/N346),5)</f>
        <v>0</v>
      </c>
      <c r="P140" s="517">
        <v>0</v>
      </c>
      <c r="Q140" s="439">
        <v>3</v>
      </c>
      <c r="R140" s="437">
        <v>751.69</v>
      </c>
      <c r="S140" s="438">
        <f>ROUND(IF(R346=0, 0, R140/R346),5)</f>
        <v>4.0000000000000003E-5</v>
      </c>
      <c r="T140" s="437">
        <v>250.56</v>
      </c>
      <c r="U140" s="337">
        <v>0</v>
      </c>
      <c r="V140" s="337">
        <v>0</v>
      </c>
      <c r="W140" s="338">
        <f>ROUND(IF(V346=0, 0, V140/V346),5)</f>
        <v>0</v>
      </c>
      <c r="X140" s="337">
        <v>0</v>
      </c>
      <c r="Y140" s="565">
        <v>1</v>
      </c>
      <c r="Z140" s="563">
        <v>248.76</v>
      </c>
      <c r="AA140" s="564">
        <f>ROUND(IF(Z346=0, 0, Z140/Z346),5)</f>
        <v>1.0000000000000001E-5</v>
      </c>
      <c r="AB140" s="563">
        <v>248.76</v>
      </c>
      <c r="AC140" s="499">
        <v>5</v>
      </c>
      <c r="AD140" s="497">
        <v>1257.07</v>
      </c>
      <c r="AE140" s="498">
        <f>ROUND(IF(AD346=0, 0, AD140/AD346),5)</f>
        <v>6.0000000000000002E-5</v>
      </c>
      <c r="AF140" s="497">
        <v>251.41</v>
      </c>
      <c r="AG140" s="543">
        <v>1</v>
      </c>
      <c r="AH140" s="541">
        <v>250.48</v>
      </c>
      <c r="AI140" s="542">
        <f>ROUND(IF(AH346=0, 0, AH140/AH346),5)</f>
        <v>1.0000000000000001E-5</v>
      </c>
      <c r="AJ140" s="541">
        <v>250.48</v>
      </c>
      <c r="AK140" s="398">
        <v>1</v>
      </c>
      <c r="AL140" s="396">
        <v>250.09</v>
      </c>
      <c r="AM140" s="397">
        <f>ROUND(IF(AL346=0, 0, AL140/AL346),5)</f>
        <v>2.0000000000000002E-5</v>
      </c>
      <c r="AN140" s="396">
        <v>250.09</v>
      </c>
      <c r="AO140" s="437">
        <v>0</v>
      </c>
      <c r="AP140" s="437">
        <v>0</v>
      </c>
      <c r="AQ140" s="438">
        <f>ROUND(IF(AP346=0, 0, AP140/AP346),5)</f>
        <v>0</v>
      </c>
      <c r="AR140" s="437">
        <v>0</v>
      </c>
      <c r="AS140" s="6">
        <f t="shared" si="5"/>
        <v>11</v>
      </c>
      <c r="AT140" s="6">
        <f t="shared" si="5"/>
        <v>2758.09</v>
      </c>
      <c r="AU140" s="8">
        <f>ROUND(IF(AT346=0, 0, AT140/AT346),5)</f>
        <v>2.0000000000000002E-5</v>
      </c>
      <c r="AV140" s="6">
        <v>250.74</v>
      </c>
    </row>
    <row r="141" spans="1:48" x14ac:dyDescent="0.25">
      <c r="A141" s="2"/>
      <c r="B141" s="2"/>
      <c r="C141" s="2"/>
      <c r="D141" s="2" t="s">
        <v>125</v>
      </c>
      <c r="E141" s="480">
        <v>2</v>
      </c>
      <c r="F141" s="478">
        <v>621.17999999999995</v>
      </c>
      <c r="G141" s="479">
        <f>ROUND(IF(F346=0, 0, F141/F346),5)</f>
        <v>4.0000000000000003E-5</v>
      </c>
      <c r="H141" s="478">
        <v>310.58999999999997</v>
      </c>
      <c r="I141" s="497">
        <v>0</v>
      </c>
      <c r="J141" s="497">
        <v>0</v>
      </c>
      <c r="K141" s="498">
        <f>ROUND(IF(J346=0, 0, J141/J346),5)</f>
        <v>0</v>
      </c>
      <c r="L141" s="497">
        <v>0</v>
      </c>
      <c r="M141" s="516">
        <v>6</v>
      </c>
      <c r="N141" s="517">
        <v>1848.44</v>
      </c>
      <c r="O141" s="518">
        <f>ROUND(IF(N346=0, 0, N141/N346),5)</f>
        <v>9.0000000000000006E-5</v>
      </c>
      <c r="P141" s="517">
        <v>308.07</v>
      </c>
      <c r="Q141" s="439">
        <v>3</v>
      </c>
      <c r="R141" s="437">
        <v>939.61</v>
      </c>
      <c r="S141" s="438">
        <f>ROUND(IF(R346=0, 0, R141/R346),5)</f>
        <v>5.0000000000000002E-5</v>
      </c>
      <c r="T141" s="437">
        <v>313.2</v>
      </c>
      <c r="U141" s="337">
        <v>0</v>
      </c>
      <c r="V141" s="337">
        <v>0</v>
      </c>
      <c r="W141" s="338">
        <f>ROUND(IF(V346=0, 0, V141/V346),5)</f>
        <v>0</v>
      </c>
      <c r="X141" s="337">
        <v>0</v>
      </c>
      <c r="Y141" s="565">
        <v>10</v>
      </c>
      <c r="Z141" s="563">
        <v>3144.9</v>
      </c>
      <c r="AA141" s="564">
        <f>ROUND(IF(Z346=0, 0, Z141/Z346),5)</f>
        <v>1.7000000000000001E-4</v>
      </c>
      <c r="AB141" s="563">
        <v>314.49</v>
      </c>
      <c r="AC141" s="499">
        <v>12</v>
      </c>
      <c r="AD141" s="497">
        <v>3780.63</v>
      </c>
      <c r="AE141" s="498">
        <f>ROUND(IF(AD346=0, 0, AD141/AD346),5)</f>
        <v>1.9000000000000001E-4</v>
      </c>
      <c r="AF141" s="497">
        <v>315.05</v>
      </c>
      <c r="AG141" s="543">
        <v>2</v>
      </c>
      <c r="AH141" s="541">
        <v>626.33000000000004</v>
      </c>
      <c r="AI141" s="542">
        <f>ROUND(IF(AH346=0, 0, AH141/AH346),5)</f>
        <v>3.0000000000000001E-5</v>
      </c>
      <c r="AJ141" s="541">
        <v>313.17</v>
      </c>
      <c r="AK141" s="398">
        <v>2</v>
      </c>
      <c r="AL141" s="396">
        <v>629.29999999999995</v>
      </c>
      <c r="AM141" s="397">
        <f>ROUND(IF(AL346=0, 0, AL141/AL346),5)</f>
        <v>4.0000000000000003E-5</v>
      </c>
      <c r="AN141" s="396">
        <v>314.64999999999998</v>
      </c>
      <c r="AO141" s="437">
        <v>0</v>
      </c>
      <c r="AP141" s="437">
        <v>0</v>
      </c>
      <c r="AQ141" s="438">
        <f>ROUND(IF(AP346=0, 0, AP141/AP346),5)</f>
        <v>0</v>
      </c>
      <c r="AR141" s="437">
        <v>0</v>
      </c>
      <c r="AS141" s="6">
        <f t="shared" si="5"/>
        <v>37</v>
      </c>
      <c r="AT141" s="6">
        <f t="shared" si="5"/>
        <v>11590.39</v>
      </c>
      <c r="AU141" s="8">
        <f>ROUND(IF(AT346=0, 0, AT141/AT346),5)</f>
        <v>6.9999999999999994E-5</v>
      </c>
      <c r="AV141" s="6">
        <v>313.25</v>
      </c>
    </row>
    <row r="142" spans="1:48" x14ac:dyDescent="0.25">
      <c r="A142" s="2"/>
      <c r="B142" s="2"/>
      <c r="C142" s="2"/>
      <c r="D142" s="2" t="s">
        <v>126</v>
      </c>
      <c r="E142" s="478">
        <v>0</v>
      </c>
      <c r="F142" s="478">
        <v>0</v>
      </c>
      <c r="G142" s="479">
        <f>ROUND(IF(F346=0, 0, F142/F346),5)</f>
        <v>0</v>
      </c>
      <c r="H142" s="478">
        <v>0</v>
      </c>
      <c r="I142" s="497">
        <v>0</v>
      </c>
      <c r="J142" s="497">
        <v>0</v>
      </c>
      <c r="K142" s="498">
        <f>ROUND(IF(J346=0, 0, J142/J346),5)</f>
        <v>0</v>
      </c>
      <c r="L142" s="497">
        <v>0</v>
      </c>
      <c r="M142" s="516">
        <v>4</v>
      </c>
      <c r="N142" s="517">
        <v>1783.17</v>
      </c>
      <c r="O142" s="518">
        <f>ROUND(IF(N346=0, 0, N142/N346),5)</f>
        <v>9.0000000000000006E-5</v>
      </c>
      <c r="P142" s="517">
        <v>445.79</v>
      </c>
      <c r="Q142" s="437">
        <v>0</v>
      </c>
      <c r="R142" s="437">
        <v>0</v>
      </c>
      <c r="S142" s="438">
        <f>ROUND(IF(R346=0, 0, R142/R346),5)</f>
        <v>0</v>
      </c>
      <c r="T142" s="437">
        <v>0</v>
      </c>
      <c r="U142" s="336">
        <v>2</v>
      </c>
      <c r="V142" s="337">
        <v>878.56</v>
      </c>
      <c r="W142" s="338">
        <f>ROUND(IF(V346=0, 0, V142/V346),5)</f>
        <v>5.0000000000000002E-5</v>
      </c>
      <c r="X142" s="337">
        <v>439.28</v>
      </c>
      <c r="Y142" s="565">
        <v>1</v>
      </c>
      <c r="Z142" s="563">
        <v>438.92</v>
      </c>
      <c r="AA142" s="564">
        <f>ROUND(IF(Z346=0, 0, Z142/Z346),5)</f>
        <v>2.0000000000000002E-5</v>
      </c>
      <c r="AB142" s="563">
        <v>438.92</v>
      </c>
      <c r="AC142" s="499">
        <v>2</v>
      </c>
      <c r="AD142" s="497">
        <v>1635.66</v>
      </c>
      <c r="AE142" s="498">
        <f>ROUND(IF(AD346=0, 0, AD142/AD346),5)</f>
        <v>8.0000000000000007E-5</v>
      </c>
      <c r="AF142" s="497">
        <v>817.83</v>
      </c>
      <c r="AG142" s="541">
        <v>0</v>
      </c>
      <c r="AH142" s="541">
        <v>0</v>
      </c>
      <c r="AI142" s="542">
        <f>ROUND(IF(AH346=0, 0, AH142/AH346),5)</f>
        <v>0</v>
      </c>
      <c r="AJ142" s="541">
        <v>0</v>
      </c>
      <c r="AK142" s="398">
        <v>0</v>
      </c>
      <c r="AL142" s="396">
        <v>0</v>
      </c>
      <c r="AM142" s="397">
        <f>ROUND(IF(AL346=0, 0, AL142/AL346),5)</f>
        <v>0</v>
      </c>
      <c r="AN142" s="396">
        <v>0</v>
      </c>
      <c r="AO142" s="437">
        <v>0</v>
      </c>
      <c r="AP142" s="437">
        <v>0</v>
      </c>
      <c r="AQ142" s="438">
        <f>ROUND(IF(AP346=0, 0, AP142/AP346),5)</f>
        <v>0</v>
      </c>
      <c r="AR142" s="437">
        <v>0</v>
      </c>
      <c r="AS142" s="6">
        <f t="shared" si="5"/>
        <v>9</v>
      </c>
      <c r="AT142" s="6">
        <f t="shared" si="5"/>
        <v>4736.3100000000004</v>
      </c>
      <c r="AU142" s="8">
        <f>ROUND(IF(AT346=0, 0, AT142/AT346),5)</f>
        <v>3.0000000000000001E-5</v>
      </c>
      <c r="AV142" s="6">
        <v>526.26</v>
      </c>
    </row>
    <row r="143" spans="1:48" x14ac:dyDescent="0.25">
      <c r="A143" s="2"/>
      <c r="B143" s="2"/>
      <c r="C143" s="2"/>
      <c r="D143" s="2" t="s">
        <v>127</v>
      </c>
      <c r="E143" s="480">
        <v>6</v>
      </c>
      <c r="F143" s="478">
        <v>3353.63</v>
      </c>
      <c r="G143" s="479">
        <f>ROUND(IF(F346=0, 0, F143/F346),5)</f>
        <v>1.9000000000000001E-4</v>
      </c>
      <c r="H143" s="478">
        <v>558.94000000000005</v>
      </c>
      <c r="I143" s="499">
        <v>6</v>
      </c>
      <c r="J143" s="497">
        <v>3356.8</v>
      </c>
      <c r="K143" s="498">
        <f>ROUND(IF(J346=0, 0, J143/J346),5)</f>
        <v>3.2000000000000003E-4</v>
      </c>
      <c r="L143" s="497">
        <v>559.47</v>
      </c>
      <c r="M143" s="516">
        <v>13</v>
      </c>
      <c r="N143" s="517">
        <v>7328.24</v>
      </c>
      <c r="O143" s="518">
        <f>ROUND(IF(N346=0, 0, N143/N346),5)</f>
        <v>3.6000000000000002E-4</v>
      </c>
      <c r="P143" s="517">
        <v>563.71</v>
      </c>
      <c r="Q143" s="439">
        <v>13</v>
      </c>
      <c r="R143" s="437">
        <v>7306.99</v>
      </c>
      <c r="S143" s="438">
        <f>ROUND(IF(R346=0, 0, R143/R346),5)</f>
        <v>4.2000000000000002E-4</v>
      </c>
      <c r="T143" s="437">
        <v>562.08000000000004</v>
      </c>
      <c r="U143" s="336">
        <v>17</v>
      </c>
      <c r="V143" s="337">
        <v>9609.5499999999993</v>
      </c>
      <c r="W143" s="338">
        <f>ROUND(IF(V346=0, 0, V143/V346),5)</f>
        <v>5.9000000000000003E-4</v>
      </c>
      <c r="X143" s="337">
        <v>565.27</v>
      </c>
      <c r="Y143" s="565">
        <v>22</v>
      </c>
      <c r="Z143" s="563">
        <v>12436.99</v>
      </c>
      <c r="AA143" s="564">
        <f>ROUND(IF(Z346=0, 0, Z143/Z346),5)</f>
        <v>6.6E-4</v>
      </c>
      <c r="AB143" s="563">
        <v>565.32000000000005</v>
      </c>
      <c r="AC143" s="499">
        <v>22</v>
      </c>
      <c r="AD143" s="497">
        <v>13272.53</v>
      </c>
      <c r="AE143" s="498">
        <f>ROUND(IF(AD346=0, 0, AD143/AD346),5)</f>
        <v>6.6E-4</v>
      </c>
      <c r="AF143" s="497">
        <v>603.29999999999995</v>
      </c>
      <c r="AG143" s="543">
        <v>3</v>
      </c>
      <c r="AH143" s="541">
        <v>1692.94</v>
      </c>
      <c r="AI143" s="542">
        <f>ROUND(IF(AH346=0, 0, AH143/AH346),5)</f>
        <v>9.0000000000000006E-5</v>
      </c>
      <c r="AJ143" s="541">
        <v>564.30999999999995</v>
      </c>
      <c r="AK143" s="398">
        <v>14</v>
      </c>
      <c r="AL143" s="396">
        <v>7921.14</v>
      </c>
      <c r="AM143" s="397">
        <f>ROUND(IF(AL346=0, 0, AL143/AL346),5)</f>
        <v>5.5999999999999995E-4</v>
      </c>
      <c r="AN143" s="396">
        <v>565.79999999999995</v>
      </c>
      <c r="AO143" s="439">
        <v>12</v>
      </c>
      <c r="AP143" s="437">
        <v>6827.81</v>
      </c>
      <c r="AQ143" s="438">
        <f>ROUND(IF(AP346=0, 0, AP143/AP346),5)</f>
        <v>7.2999999999999996E-4</v>
      </c>
      <c r="AR143" s="437">
        <v>568.98</v>
      </c>
      <c r="AS143" s="291">
        <f t="shared" si="5"/>
        <v>128</v>
      </c>
      <c r="AT143" s="6">
        <f t="shared" si="5"/>
        <v>73106.62</v>
      </c>
      <c r="AU143" s="8">
        <f>ROUND(IF(AT346=0, 0, AT143/AT346),5)</f>
        <v>4.4999999999999999E-4</v>
      </c>
      <c r="AV143" s="6">
        <v>571.15</v>
      </c>
    </row>
    <row r="144" spans="1:48" x14ac:dyDescent="0.25">
      <c r="A144" s="2"/>
      <c r="B144" s="2"/>
      <c r="C144" s="2"/>
      <c r="D144" s="2" t="s">
        <v>527</v>
      </c>
      <c r="E144" s="480">
        <v>3</v>
      </c>
      <c r="F144" s="478">
        <v>2421.81</v>
      </c>
      <c r="G144" s="479">
        <f>ROUND(IF(F346=0, 0, F144/F346),5)</f>
        <v>1.3999999999999999E-4</v>
      </c>
      <c r="H144" s="478">
        <v>807.27</v>
      </c>
      <c r="I144" s="497">
        <v>0</v>
      </c>
      <c r="J144" s="497">
        <v>0</v>
      </c>
      <c r="K144" s="498">
        <f>ROUND(IF(J346=0, 0, J144/J346),5)</f>
        <v>0</v>
      </c>
      <c r="L144" s="497">
        <v>0</v>
      </c>
      <c r="M144" s="516">
        <v>3</v>
      </c>
      <c r="N144" s="517">
        <v>2476.5500000000002</v>
      </c>
      <c r="O144" s="518">
        <f>ROUND(IF(N346=0, 0, N144/N346),5)</f>
        <v>1.2E-4</v>
      </c>
      <c r="P144" s="517">
        <v>825.52</v>
      </c>
      <c r="Q144" s="439">
        <v>5</v>
      </c>
      <c r="R144" s="437">
        <v>4058.24</v>
      </c>
      <c r="S144" s="438">
        <f>ROUND(IF(R346=0, 0, R144/R346),5)</f>
        <v>2.3000000000000001E-4</v>
      </c>
      <c r="T144" s="437">
        <v>811.65</v>
      </c>
      <c r="U144" s="336">
        <v>9</v>
      </c>
      <c r="V144" s="337">
        <v>7348.93</v>
      </c>
      <c r="W144" s="338">
        <f>ROUND(IF(V346=0, 0, V144/V346),5)</f>
        <v>4.4999999999999999E-4</v>
      </c>
      <c r="X144" s="337">
        <v>816.55</v>
      </c>
      <c r="Y144" s="565">
        <v>11</v>
      </c>
      <c r="Z144" s="563">
        <v>8983.17</v>
      </c>
      <c r="AA144" s="564">
        <f>ROUND(IF(Z346=0, 0, Z144/Z346),5)</f>
        <v>4.8000000000000001E-4</v>
      </c>
      <c r="AB144" s="563">
        <v>816.65</v>
      </c>
      <c r="AC144" s="499">
        <v>0</v>
      </c>
      <c r="AD144" s="497">
        <v>0</v>
      </c>
      <c r="AE144" s="498">
        <f>ROUND(IF(AD346=0, 0, AD144/AD346),5)</f>
        <v>0</v>
      </c>
      <c r="AF144" s="497">
        <v>0</v>
      </c>
      <c r="AG144" s="541">
        <v>0</v>
      </c>
      <c r="AH144" s="541">
        <v>0</v>
      </c>
      <c r="AI144" s="542">
        <f>ROUND(IF(AH346=0, 0, AH144/AH346),5)</f>
        <v>0</v>
      </c>
      <c r="AJ144" s="541">
        <v>0</v>
      </c>
      <c r="AK144" s="398">
        <v>9</v>
      </c>
      <c r="AL144" s="396">
        <v>7353.52</v>
      </c>
      <c r="AM144" s="397">
        <f>ROUND(IF(AL346=0, 0, AL144/AL346),5)</f>
        <v>5.1999999999999995E-4</v>
      </c>
      <c r="AN144" s="396">
        <v>817.06</v>
      </c>
      <c r="AO144" s="437">
        <v>0</v>
      </c>
      <c r="AP144" s="437">
        <v>0</v>
      </c>
      <c r="AQ144" s="438">
        <f>ROUND(IF(AP346=0, 0, AP144/AP346),5)</f>
        <v>0</v>
      </c>
      <c r="AR144" s="437">
        <v>0</v>
      </c>
      <c r="AS144" s="6">
        <f t="shared" si="5"/>
        <v>40</v>
      </c>
      <c r="AT144" s="6">
        <f t="shared" si="5"/>
        <v>32642.22</v>
      </c>
      <c r="AU144" s="8">
        <f>ROUND(IF(AT346=0, 0, AT144/AT346),5)</f>
        <v>2.0000000000000001E-4</v>
      </c>
      <c r="AV144" s="6">
        <v>816.06</v>
      </c>
    </row>
    <row r="145" spans="1:48" x14ac:dyDescent="0.25">
      <c r="A145" s="2"/>
      <c r="B145" s="2"/>
      <c r="C145" s="2"/>
      <c r="D145" s="2" t="s">
        <v>528</v>
      </c>
      <c r="E145" s="478">
        <v>0</v>
      </c>
      <c r="F145" s="478">
        <v>0</v>
      </c>
      <c r="G145" s="479">
        <f>ROUND(IF(F346=0, 0, F145/F346),5)</f>
        <v>0</v>
      </c>
      <c r="H145" s="478">
        <v>0</v>
      </c>
      <c r="I145" s="497">
        <v>0</v>
      </c>
      <c r="J145" s="497">
        <v>0</v>
      </c>
      <c r="K145" s="498">
        <f>ROUND(IF(J346=0, 0, J145/J346),5)</f>
        <v>0</v>
      </c>
      <c r="L145" s="497">
        <v>0</v>
      </c>
      <c r="M145" s="516">
        <v>0</v>
      </c>
      <c r="N145" s="517">
        <v>0</v>
      </c>
      <c r="O145" s="518">
        <f>ROUND(IF(N346=0, 0, N145/N346),5)</f>
        <v>0</v>
      </c>
      <c r="P145" s="517">
        <v>0</v>
      </c>
      <c r="Q145" s="437">
        <v>0</v>
      </c>
      <c r="R145" s="437">
        <v>0</v>
      </c>
      <c r="S145" s="438">
        <f>ROUND(IF(R346=0, 0, R145/R346),5)</f>
        <v>0</v>
      </c>
      <c r="T145" s="437">
        <v>0</v>
      </c>
      <c r="U145" s="336">
        <v>2</v>
      </c>
      <c r="V145" s="337">
        <v>629.79999999999995</v>
      </c>
      <c r="W145" s="338">
        <f>ROUND(IF(V346=0, 0, V145/V346),5)</f>
        <v>4.0000000000000003E-5</v>
      </c>
      <c r="X145" s="337">
        <v>314.89999999999998</v>
      </c>
      <c r="Y145" s="565">
        <v>1</v>
      </c>
      <c r="Z145" s="563">
        <v>316.56</v>
      </c>
      <c r="AA145" s="564">
        <f>ROUND(IF(Z346=0, 0, Z145/Z346),5)</f>
        <v>2.0000000000000002E-5</v>
      </c>
      <c r="AB145" s="563">
        <v>316.56</v>
      </c>
      <c r="AC145" s="499">
        <v>0</v>
      </c>
      <c r="AD145" s="497">
        <v>0</v>
      </c>
      <c r="AE145" s="498">
        <f>ROUND(IF(AD346=0, 0, AD145/AD346),5)</f>
        <v>0</v>
      </c>
      <c r="AF145" s="497">
        <v>0</v>
      </c>
      <c r="AG145" s="541">
        <v>0</v>
      </c>
      <c r="AH145" s="541">
        <v>0</v>
      </c>
      <c r="AI145" s="542">
        <f>ROUND(IF(AH346=0, 0, AH145/AH346),5)</f>
        <v>0</v>
      </c>
      <c r="AJ145" s="541">
        <v>0</v>
      </c>
      <c r="AK145" s="398">
        <v>0</v>
      </c>
      <c r="AL145" s="396">
        <v>0</v>
      </c>
      <c r="AM145" s="397">
        <f>ROUND(IF(AL346=0, 0, AL145/AL346),5)</f>
        <v>0</v>
      </c>
      <c r="AN145" s="396">
        <v>0</v>
      </c>
      <c r="AO145" s="437">
        <v>0</v>
      </c>
      <c r="AP145" s="437">
        <v>0</v>
      </c>
      <c r="AQ145" s="438">
        <f>ROUND(IF(AP346=0, 0, AP145/AP346),5)</f>
        <v>0</v>
      </c>
      <c r="AR145" s="437">
        <v>0</v>
      </c>
      <c r="AS145" s="6">
        <f t="shared" si="5"/>
        <v>3</v>
      </c>
      <c r="AT145" s="6">
        <f t="shared" si="5"/>
        <v>946.36</v>
      </c>
      <c r="AU145" s="8">
        <f>ROUND(IF(AT346=0, 0, AT145/AT346),5)</f>
        <v>1.0000000000000001E-5</v>
      </c>
      <c r="AV145" s="6">
        <v>315.45</v>
      </c>
    </row>
    <row r="146" spans="1:48" x14ac:dyDescent="0.25">
      <c r="A146" s="2"/>
      <c r="B146" s="2"/>
      <c r="C146" s="2"/>
      <c r="D146" s="2" t="s">
        <v>130</v>
      </c>
      <c r="E146" s="480">
        <v>4</v>
      </c>
      <c r="F146" s="478">
        <v>625</v>
      </c>
      <c r="G146" s="479">
        <f>ROUND(IF(F346=0, 0, F146/F346),5)</f>
        <v>4.0000000000000003E-5</v>
      </c>
      <c r="H146" s="478">
        <v>156.25</v>
      </c>
      <c r="I146" s="497">
        <v>0</v>
      </c>
      <c r="J146" s="497">
        <v>0</v>
      </c>
      <c r="K146" s="498">
        <f>ROUND(IF(J346=0, 0, J146/J346),5)</f>
        <v>0</v>
      </c>
      <c r="L146" s="497">
        <v>0</v>
      </c>
      <c r="M146" s="516">
        <v>0</v>
      </c>
      <c r="N146" s="517">
        <v>0</v>
      </c>
      <c r="O146" s="518">
        <f>ROUND(IF(N346=0, 0, N146/N346),5)</f>
        <v>0</v>
      </c>
      <c r="P146" s="517">
        <v>0</v>
      </c>
      <c r="Q146" s="437">
        <v>0</v>
      </c>
      <c r="R146" s="437">
        <v>0</v>
      </c>
      <c r="S146" s="438">
        <f>ROUND(IF(R346=0, 0, R146/R346),5)</f>
        <v>0</v>
      </c>
      <c r="T146" s="437">
        <v>0</v>
      </c>
      <c r="U146" s="337">
        <v>0</v>
      </c>
      <c r="V146" s="337">
        <v>0</v>
      </c>
      <c r="W146" s="338">
        <f>ROUND(IF(V346=0, 0, V146/V346),5)</f>
        <v>0</v>
      </c>
      <c r="X146" s="337">
        <v>0</v>
      </c>
      <c r="Y146" s="563">
        <v>0</v>
      </c>
      <c r="Z146" s="563">
        <v>0</v>
      </c>
      <c r="AA146" s="564">
        <f>ROUND(IF(Z346=0, 0, Z146/Z346),5)</f>
        <v>0</v>
      </c>
      <c r="AB146" s="563">
        <v>0</v>
      </c>
      <c r="AC146" s="499">
        <v>0</v>
      </c>
      <c r="AD146" s="497">
        <v>0</v>
      </c>
      <c r="AE146" s="498">
        <f>ROUND(IF(AD346=0, 0, AD146/AD346),5)</f>
        <v>0</v>
      </c>
      <c r="AF146" s="497">
        <v>0</v>
      </c>
      <c r="AG146" s="541">
        <v>0</v>
      </c>
      <c r="AH146" s="541">
        <v>0</v>
      </c>
      <c r="AI146" s="542">
        <f>ROUND(IF(AH346=0, 0, AH146/AH346),5)</f>
        <v>0</v>
      </c>
      <c r="AJ146" s="541">
        <v>0</v>
      </c>
      <c r="AK146" s="398">
        <v>0</v>
      </c>
      <c r="AL146" s="396">
        <v>0</v>
      </c>
      <c r="AM146" s="397">
        <f>ROUND(IF(AL346=0, 0, AL146/AL346),5)</f>
        <v>0</v>
      </c>
      <c r="AN146" s="396">
        <v>0</v>
      </c>
      <c r="AO146" s="437">
        <v>0</v>
      </c>
      <c r="AP146" s="437">
        <v>0</v>
      </c>
      <c r="AQ146" s="438">
        <f>ROUND(IF(AP346=0, 0, AP146/AP346),5)</f>
        <v>0</v>
      </c>
      <c r="AR146" s="437">
        <v>0</v>
      </c>
      <c r="AS146" s="6">
        <f t="shared" si="5"/>
        <v>4</v>
      </c>
      <c r="AT146" s="6">
        <f t="shared" si="5"/>
        <v>625</v>
      </c>
      <c r="AU146" s="8">
        <f>ROUND(IF(AT346=0, 0, AT146/AT346),5)</f>
        <v>0</v>
      </c>
      <c r="AV146" s="6">
        <v>156.25</v>
      </c>
    </row>
    <row r="147" spans="1:48" x14ac:dyDescent="0.25">
      <c r="A147" s="2"/>
      <c r="B147" s="2"/>
      <c r="C147" s="2"/>
      <c r="D147" s="2" t="s">
        <v>131</v>
      </c>
      <c r="E147" s="480">
        <v>1</v>
      </c>
      <c r="F147" s="478">
        <v>682.64</v>
      </c>
      <c r="G147" s="479">
        <f>ROUND(IF(F346=0, 0, F147/F346),5)</f>
        <v>4.0000000000000003E-5</v>
      </c>
      <c r="H147" s="478">
        <v>682.64</v>
      </c>
      <c r="I147" s="497">
        <v>0</v>
      </c>
      <c r="J147" s="497">
        <v>0</v>
      </c>
      <c r="K147" s="498">
        <f>ROUND(IF(J346=0, 0, J147/J346),5)</f>
        <v>0</v>
      </c>
      <c r="L147" s="497">
        <v>0</v>
      </c>
      <c r="M147" s="516">
        <v>0</v>
      </c>
      <c r="N147" s="517">
        <v>0</v>
      </c>
      <c r="O147" s="518">
        <f>ROUND(IF(N346=0, 0, N147/N346),5)</f>
        <v>0</v>
      </c>
      <c r="P147" s="517">
        <v>0</v>
      </c>
      <c r="Q147" s="437">
        <v>0</v>
      </c>
      <c r="R147" s="437">
        <v>0</v>
      </c>
      <c r="S147" s="438">
        <f>ROUND(IF(R346=0, 0, R147/R346),5)</f>
        <v>0</v>
      </c>
      <c r="T147" s="437">
        <v>0</v>
      </c>
      <c r="U147" s="337">
        <v>0</v>
      </c>
      <c r="V147" s="337">
        <v>0</v>
      </c>
      <c r="W147" s="338">
        <f>ROUND(IF(V346=0, 0, V147/V346),5)</f>
        <v>0</v>
      </c>
      <c r="X147" s="337">
        <v>0</v>
      </c>
      <c r="Y147" s="563">
        <v>0</v>
      </c>
      <c r="Z147" s="563">
        <v>0</v>
      </c>
      <c r="AA147" s="564">
        <f>ROUND(IF(Z346=0, 0, Z147/Z346),5)</f>
        <v>0</v>
      </c>
      <c r="AB147" s="563">
        <v>0</v>
      </c>
      <c r="AC147" s="499">
        <v>0</v>
      </c>
      <c r="AD147" s="497">
        <v>0</v>
      </c>
      <c r="AE147" s="498">
        <f>ROUND(IF(AD346=0, 0, AD147/AD346),5)</f>
        <v>0</v>
      </c>
      <c r="AF147" s="497">
        <v>0</v>
      </c>
      <c r="AG147" s="541">
        <v>0</v>
      </c>
      <c r="AH147" s="541">
        <v>0</v>
      </c>
      <c r="AI147" s="542">
        <f>ROUND(IF(AH346=0, 0, AH147/AH346),5)</f>
        <v>0</v>
      </c>
      <c r="AJ147" s="541">
        <v>0</v>
      </c>
      <c r="AK147" s="398">
        <v>0</v>
      </c>
      <c r="AL147" s="396">
        <v>0</v>
      </c>
      <c r="AM147" s="397">
        <f>ROUND(IF(AL346=0, 0, AL147/AL346),5)</f>
        <v>0</v>
      </c>
      <c r="AN147" s="396">
        <v>0</v>
      </c>
      <c r="AO147" s="437">
        <v>0</v>
      </c>
      <c r="AP147" s="437">
        <v>0</v>
      </c>
      <c r="AQ147" s="438">
        <f>ROUND(IF(AP346=0, 0, AP147/AP346),5)</f>
        <v>0</v>
      </c>
      <c r="AR147" s="437">
        <v>0</v>
      </c>
      <c r="AS147" s="6">
        <f t="shared" si="5"/>
        <v>1</v>
      </c>
      <c r="AT147" s="6">
        <f t="shared" si="5"/>
        <v>682.64</v>
      </c>
      <c r="AU147" s="8">
        <f>ROUND(IF(AT346=0, 0, AT147/AT346),5)</f>
        <v>0</v>
      </c>
      <c r="AV147" s="6">
        <v>682.64</v>
      </c>
    </row>
    <row r="148" spans="1:48" x14ac:dyDescent="0.25">
      <c r="A148" s="2"/>
      <c r="B148" s="2"/>
      <c r="C148" s="2"/>
      <c r="D148" s="2" t="s">
        <v>132</v>
      </c>
      <c r="E148" s="480">
        <v>3</v>
      </c>
      <c r="F148" s="478">
        <v>690</v>
      </c>
      <c r="G148" s="479">
        <f>ROUND(IF(F346=0, 0, F148/F346),5)</f>
        <v>4.0000000000000003E-5</v>
      </c>
      <c r="H148" s="478">
        <v>230</v>
      </c>
      <c r="I148" s="497">
        <v>0</v>
      </c>
      <c r="J148" s="497">
        <v>0</v>
      </c>
      <c r="K148" s="498">
        <f>ROUND(IF(J346=0, 0, J148/J346),5)</f>
        <v>0</v>
      </c>
      <c r="L148" s="497">
        <v>0</v>
      </c>
      <c r="M148" s="516">
        <v>0</v>
      </c>
      <c r="N148" s="517">
        <v>0</v>
      </c>
      <c r="O148" s="518">
        <f>ROUND(IF(N346=0, 0, N148/N346),5)</f>
        <v>0</v>
      </c>
      <c r="P148" s="517">
        <v>0</v>
      </c>
      <c r="Q148" s="437">
        <v>0</v>
      </c>
      <c r="R148" s="437">
        <v>0</v>
      </c>
      <c r="S148" s="438">
        <f>ROUND(IF(R346=0, 0, R148/R346),5)</f>
        <v>0</v>
      </c>
      <c r="T148" s="437">
        <v>0</v>
      </c>
      <c r="U148" s="337">
        <v>0</v>
      </c>
      <c r="V148" s="337">
        <v>0</v>
      </c>
      <c r="W148" s="338">
        <f>ROUND(IF(V346=0, 0, V148/V346),5)</f>
        <v>0</v>
      </c>
      <c r="X148" s="337">
        <v>0</v>
      </c>
      <c r="Y148" s="563">
        <v>0</v>
      </c>
      <c r="Z148" s="563">
        <v>0</v>
      </c>
      <c r="AA148" s="564">
        <f>ROUND(IF(Z346=0, 0, Z148/Z346),5)</f>
        <v>0</v>
      </c>
      <c r="AB148" s="563">
        <v>0</v>
      </c>
      <c r="AC148" s="499">
        <v>0</v>
      </c>
      <c r="AD148" s="497">
        <v>0</v>
      </c>
      <c r="AE148" s="498">
        <f>ROUND(IF(AD346=0, 0, AD148/AD346),5)</f>
        <v>0</v>
      </c>
      <c r="AF148" s="497">
        <v>0</v>
      </c>
      <c r="AG148" s="541">
        <v>0</v>
      </c>
      <c r="AH148" s="541">
        <v>0</v>
      </c>
      <c r="AI148" s="542">
        <f>ROUND(IF(AH346=0, 0, AH148/AH346),5)</f>
        <v>0</v>
      </c>
      <c r="AJ148" s="541">
        <v>0</v>
      </c>
      <c r="AK148" s="398">
        <v>0</v>
      </c>
      <c r="AL148" s="396">
        <v>0</v>
      </c>
      <c r="AM148" s="397">
        <f>ROUND(IF(AL346=0, 0, AL148/AL346),5)</f>
        <v>0</v>
      </c>
      <c r="AN148" s="396">
        <v>0</v>
      </c>
      <c r="AO148" s="437">
        <v>0</v>
      </c>
      <c r="AP148" s="437">
        <v>0</v>
      </c>
      <c r="AQ148" s="438">
        <f>ROUND(IF(AP346=0, 0, AP148/AP346),5)</f>
        <v>0</v>
      </c>
      <c r="AR148" s="437">
        <v>0</v>
      </c>
      <c r="AS148" s="6">
        <f t="shared" si="5"/>
        <v>3</v>
      </c>
      <c r="AT148" s="6">
        <f t="shared" si="5"/>
        <v>690</v>
      </c>
      <c r="AU148" s="8">
        <f>ROUND(IF(AT346=0, 0, AT148/AT346),5)</f>
        <v>0</v>
      </c>
      <c r="AV148" s="6">
        <v>230</v>
      </c>
    </row>
    <row r="149" spans="1:48" x14ac:dyDescent="0.25">
      <c r="A149" s="2"/>
      <c r="B149" s="2"/>
      <c r="C149" s="2"/>
      <c r="D149" s="2" t="s">
        <v>133</v>
      </c>
      <c r="E149" s="480">
        <v>1</v>
      </c>
      <c r="F149" s="478">
        <v>311.32</v>
      </c>
      <c r="G149" s="479">
        <f>ROUND(IF(F346=0, 0, F149/F346),5)</f>
        <v>2.0000000000000002E-5</v>
      </c>
      <c r="H149" s="478">
        <v>311.32</v>
      </c>
      <c r="I149" s="497">
        <v>0</v>
      </c>
      <c r="J149" s="497">
        <v>0</v>
      </c>
      <c r="K149" s="498">
        <f>ROUND(IF(J346=0, 0, J149/J346),5)</f>
        <v>0</v>
      </c>
      <c r="L149" s="497">
        <v>0</v>
      </c>
      <c r="M149" s="516">
        <v>0</v>
      </c>
      <c r="N149" s="517">
        <v>0</v>
      </c>
      <c r="O149" s="518">
        <f>ROUND(IF(N346=0, 0, N149/N346),5)</f>
        <v>0</v>
      </c>
      <c r="P149" s="517">
        <v>0</v>
      </c>
      <c r="Q149" s="437">
        <v>0</v>
      </c>
      <c r="R149" s="437">
        <v>0</v>
      </c>
      <c r="S149" s="438">
        <f>ROUND(IF(R346=0, 0, R149/R346),5)</f>
        <v>0</v>
      </c>
      <c r="T149" s="437">
        <v>0</v>
      </c>
      <c r="U149" s="337">
        <v>0</v>
      </c>
      <c r="V149" s="337">
        <v>0</v>
      </c>
      <c r="W149" s="338">
        <f>ROUND(IF(V346=0, 0, V149/V346),5)</f>
        <v>0</v>
      </c>
      <c r="X149" s="337">
        <v>0</v>
      </c>
      <c r="Y149" s="563">
        <v>0</v>
      </c>
      <c r="Z149" s="563">
        <v>0</v>
      </c>
      <c r="AA149" s="564">
        <f>ROUND(IF(Z346=0, 0, Z149/Z346),5)</f>
        <v>0</v>
      </c>
      <c r="AB149" s="563">
        <v>0</v>
      </c>
      <c r="AC149" s="499">
        <v>0</v>
      </c>
      <c r="AD149" s="497">
        <v>0</v>
      </c>
      <c r="AE149" s="498">
        <f>ROUND(IF(AD346=0, 0, AD149/AD346),5)</f>
        <v>0</v>
      </c>
      <c r="AF149" s="497">
        <v>0</v>
      </c>
      <c r="AG149" s="541">
        <v>0</v>
      </c>
      <c r="AH149" s="541">
        <v>0</v>
      </c>
      <c r="AI149" s="542">
        <f>ROUND(IF(AH346=0, 0, AH149/AH346),5)</f>
        <v>0</v>
      </c>
      <c r="AJ149" s="541">
        <v>0</v>
      </c>
      <c r="AK149" s="398">
        <v>0</v>
      </c>
      <c r="AL149" s="396">
        <v>0</v>
      </c>
      <c r="AM149" s="397">
        <f>ROUND(IF(AL346=0, 0, AL149/AL346),5)</f>
        <v>0</v>
      </c>
      <c r="AN149" s="396">
        <v>0</v>
      </c>
      <c r="AO149" s="437">
        <v>0</v>
      </c>
      <c r="AP149" s="437">
        <v>0</v>
      </c>
      <c r="AQ149" s="438">
        <f>ROUND(IF(AP346=0, 0, AP149/AP346),5)</f>
        <v>0</v>
      </c>
      <c r="AR149" s="437">
        <v>0</v>
      </c>
      <c r="AS149" s="6">
        <f t="shared" si="5"/>
        <v>1</v>
      </c>
      <c r="AT149" s="6">
        <f t="shared" si="5"/>
        <v>311.32</v>
      </c>
      <c r="AU149" s="8">
        <f>ROUND(IF(AT346=0, 0, AT149/AT346),5)</f>
        <v>0</v>
      </c>
      <c r="AV149" s="6">
        <v>311.32</v>
      </c>
    </row>
    <row r="150" spans="1:48" x14ac:dyDescent="0.25">
      <c r="A150" s="2"/>
      <c r="B150" s="2"/>
      <c r="C150" s="2"/>
      <c r="D150" s="2" t="s">
        <v>529</v>
      </c>
      <c r="E150" s="478">
        <v>0</v>
      </c>
      <c r="F150" s="478">
        <v>0</v>
      </c>
      <c r="G150" s="479">
        <f>ROUND(IF(F346=0, 0, F150/F346),5)</f>
        <v>0</v>
      </c>
      <c r="H150" s="478">
        <v>0</v>
      </c>
      <c r="I150" s="497">
        <v>0</v>
      </c>
      <c r="J150" s="497">
        <v>0</v>
      </c>
      <c r="K150" s="498">
        <f>ROUND(IF(J346=0, 0, J150/J346),5)</f>
        <v>0</v>
      </c>
      <c r="L150" s="497">
        <v>0</v>
      </c>
      <c r="M150" s="516">
        <v>0</v>
      </c>
      <c r="N150" s="517">
        <v>0</v>
      </c>
      <c r="O150" s="518">
        <f>ROUND(IF(N346=0, 0, N150/N346),5)</f>
        <v>0</v>
      </c>
      <c r="P150" s="517">
        <v>0</v>
      </c>
      <c r="Q150" s="437">
        <v>0</v>
      </c>
      <c r="R150" s="437">
        <v>0</v>
      </c>
      <c r="S150" s="438">
        <f>ROUND(IF(R346=0, 0, R150/R346),5)</f>
        <v>0</v>
      </c>
      <c r="T150" s="437">
        <v>0</v>
      </c>
      <c r="U150" s="337">
        <v>0</v>
      </c>
      <c r="V150" s="337">
        <v>0</v>
      </c>
      <c r="W150" s="338">
        <f>ROUND(IF(V346=0, 0, V150/V346),5)</f>
        <v>0</v>
      </c>
      <c r="X150" s="337">
        <v>0</v>
      </c>
      <c r="Y150" s="563">
        <v>0</v>
      </c>
      <c r="Z150" s="563">
        <v>0</v>
      </c>
      <c r="AA150" s="564">
        <f>ROUND(IF(Z346=0, 0, Z150/Z346),5)</f>
        <v>0</v>
      </c>
      <c r="AB150" s="563">
        <v>0</v>
      </c>
      <c r="AC150" s="499">
        <v>0</v>
      </c>
      <c r="AD150" s="497">
        <v>0</v>
      </c>
      <c r="AE150" s="498">
        <f>ROUND(IF(AD346=0, 0, AD150/AD346),5)</f>
        <v>0</v>
      </c>
      <c r="AF150" s="497">
        <v>0</v>
      </c>
      <c r="AG150" s="543">
        <v>2</v>
      </c>
      <c r="AH150" s="541">
        <v>627.66999999999996</v>
      </c>
      <c r="AI150" s="542">
        <f>ROUND(IF(AH346=0, 0, AH150/AH346),5)</f>
        <v>3.0000000000000001E-5</v>
      </c>
      <c r="AJ150" s="541">
        <v>313.83999999999997</v>
      </c>
      <c r="AK150" s="398">
        <v>0</v>
      </c>
      <c r="AL150" s="396">
        <v>0</v>
      </c>
      <c r="AM150" s="397">
        <f>ROUND(IF(AL346=0, 0, AL150/AL346),5)</f>
        <v>0</v>
      </c>
      <c r="AN150" s="396">
        <v>0</v>
      </c>
      <c r="AO150" s="437">
        <v>0</v>
      </c>
      <c r="AP150" s="437">
        <v>0</v>
      </c>
      <c r="AQ150" s="438">
        <f>ROUND(IF(AP346=0, 0, AP150/AP346),5)</f>
        <v>0</v>
      </c>
      <c r="AR150" s="437">
        <v>0</v>
      </c>
      <c r="AS150" s="6">
        <f t="shared" si="5"/>
        <v>2</v>
      </c>
      <c r="AT150" s="6">
        <f t="shared" si="5"/>
        <v>627.66999999999996</v>
      </c>
      <c r="AU150" s="8">
        <f>ROUND(IF(AT346=0, 0, AT150/AT346),5)</f>
        <v>0</v>
      </c>
      <c r="AV150" s="6">
        <v>313.83999999999997</v>
      </c>
    </row>
    <row r="151" spans="1:48" x14ac:dyDescent="0.25">
      <c r="A151" s="2"/>
      <c r="B151" s="2"/>
      <c r="C151" s="2"/>
      <c r="D151" s="2" t="s">
        <v>134</v>
      </c>
      <c r="E151" s="478">
        <v>0</v>
      </c>
      <c r="F151" s="478">
        <v>0</v>
      </c>
      <c r="G151" s="479">
        <f>ROUND(IF(F346=0, 0, F151/F346),5)</f>
        <v>0</v>
      </c>
      <c r="H151" s="478">
        <v>0</v>
      </c>
      <c r="I151" s="497">
        <v>0</v>
      </c>
      <c r="J151" s="497">
        <v>0</v>
      </c>
      <c r="K151" s="498">
        <f>ROUND(IF(J346=0, 0, J151/J346),5)</f>
        <v>0</v>
      </c>
      <c r="L151" s="497">
        <v>0</v>
      </c>
      <c r="M151" s="516">
        <v>1</v>
      </c>
      <c r="N151" s="517">
        <v>447.86</v>
      </c>
      <c r="O151" s="518">
        <f>ROUND(IF(N346=0, 0, N151/N346),5)</f>
        <v>2.0000000000000002E-5</v>
      </c>
      <c r="P151" s="517">
        <v>447.86</v>
      </c>
      <c r="Q151" s="437">
        <v>0</v>
      </c>
      <c r="R151" s="437">
        <v>0</v>
      </c>
      <c r="S151" s="438">
        <f>ROUND(IF(R346=0, 0, R151/R346),5)</f>
        <v>0</v>
      </c>
      <c r="T151" s="437">
        <v>0</v>
      </c>
      <c r="U151" s="337">
        <v>0</v>
      </c>
      <c r="V151" s="337">
        <v>0</v>
      </c>
      <c r="W151" s="338">
        <f>ROUND(IF(V346=0, 0, V151/V346),5)</f>
        <v>0</v>
      </c>
      <c r="X151" s="337">
        <v>0</v>
      </c>
      <c r="Y151" s="563">
        <v>0</v>
      </c>
      <c r="Z151" s="563">
        <v>0</v>
      </c>
      <c r="AA151" s="564">
        <f>ROUND(IF(Z346=0, 0, Z151/Z346),5)</f>
        <v>0</v>
      </c>
      <c r="AB151" s="563">
        <v>0</v>
      </c>
      <c r="AC151" s="499">
        <v>0</v>
      </c>
      <c r="AD151" s="497">
        <v>0</v>
      </c>
      <c r="AE151" s="498">
        <f>ROUND(IF(AD346=0, 0, AD151/AD346),5)</f>
        <v>0</v>
      </c>
      <c r="AF151" s="497">
        <v>0</v>
      </c>
      <c r="AG151" s="541">
        <v>0</v>
      </c>
      <c r="AH151" s="541">
        <v>0</v>
      </c>
      <c r="AI151" s="542">
        <f>ROUND(IF(AH346=0, 0, AH151/AH346),5)</f>
        <v>0</v>
      </c>
      <c r="AJ151" s="541">
        <v>0</v>
      </c>
      <c r="AK151" s="398">
        <v>0</v>
      </c>
      <c r="AL151" s="396">
        <v>0</v>
      </c>
      <c r="AM151" s="397">
        <f>ROUND(IF(AL346=0, 0, AL151/AL346),5)</f>
        <v>0</v>
      </c>
      <c r="AN151" s="396">
        <v>0</v>
      </c>
      <c r="AO151" s="437">
        <v>0</v>
      </c>
      <c r="AP151" s="437">
        <v>0</v>
      </c>
      <c r="AQ151" s="438">
        <f>ROUND(IF(AP346=0, 0, AP151/AP346),5)</f>
        <v>0</v>
      </c>
      <c r="AR151" s="437">
        <v>0</v>
      </c>
      <c r="AS151" s="6">
        <f t="shared" si="5"/>
        <v>1</v>
      </c>
      <c r="AT151" s="6">
        <f t="shared" si="5"/>
        <v>447.86</v>
      </c>
      <c r="AU151" s="8">
        <f>ROUND(IF(AT346=0, 0, AT151/AT346),5)</f>
        <v>0</v>
      </c>
      <c r="AV151" s="6">
        <v>447.86</v>
      </c>
    </row>
    <row r="152" spans="1:48" x14ac:dyDescent="0.25">
      <c r="A152" s="2"/>
      <c r="B152" s="2"/>
      <c r="C152" s="2"/>
      <c r="D152" s="2" t="s">
        <v>135</v>
      </c>
      <c r="E152" s="480">
        <v>2</v>
      </c>
      <c r="F152" s="478">
        <v>868.46</v>
      </c>
      <c r="G152" s="479">
        <f>ROUND(IF(F346=0, 0, F152/F346),5)</f>
        <v>5.0000000000000002E-5</v>
      </c>
      <c r="H152" s="478">
        <v>434.23</v>
      </c>
      <c r="I152" s="497">
        <v>0</v>
      </c>
      <c r="J152" s="497">
        <v>0</v>
      </c>
      <c r="K152" s="498">
        <f>ROUND(IF(J346=0, 0, J152/J346),5)</f>
        <v>0</v>
      </c>
      <c r="L152" s="497">
        <v>0</v>
      </c>
      <c r="M152" s="516">
        <v>0</v>
      </c>
      <c r="N152" s="517">
        <v>0</v>
      </c>
      <c r="O152" s="518">
        <f>ROUND(IF(N346=0, 0, N152/N346),5)</f>
        <v>0</v>
      </c>
      <c r="P152" s="517">
        <v>0</v>
      </c>
      <c r="Q152" s="439">
        <v>1</v>
      </c>
      <c r="R152" s="437">
        <v>435.42</v>
      </c>
      <c r="S152" s="438">
        <f>ROUND(IF(R346=0, 0, R152/R346),5)</f>
        <v>2.0000000000000002E-5</v>
      </c>
      <c r="T152" s="437">
        <v>435.42</v>
      </c>
      <c r="U152" s="336">
        <v>3</v>
      </c>
      <c r="V152" s="337">
        <v>1319.47</v>
      </c>
      <c r="W152" s="338">
        <f>ROUND(IF(V346=0, 0, V152/V346),5)</f>
        <v>8.0000000000000007E-5</v>
      </c>
      <c r="X152" s="337">
        <v>439.82</v>
      </c>
      <c r="Y152" s="565">
        <v>1</v>
      </c>
      <c r="Z152" s="563">
        <v>442.89</v>
      </c>
      <c r="AA152" s="564">
        <f>ROUND(IF(Z346=0, 0, Z152/Z346),5)</f>
        <v>2.0000000000000002E-5</v>
      </c>
      <c r="AB152" s="563">
        <v>442.89</v>
      </c>
      <c r="AC152" s="499">
        <v>1</v>
      </c>
      <c r="AD152" s="497">
        <v>440.21</v>
      </c>
      <c r="AE152" s="498">
        <f>ROUND(IF(AD346=0, 0, AD152/AD346),5)</f>
        <v>2.0000000000000002E-5</v>
      </c>
      <c r="AF152" s="497">
        <v>440.21</v>
      </c>
      <c r="AG152" s="543">
        <v>4</v>
      </c>
      <c r="AH152" s="541">
        <v>1753.7</v>
      </c>
      <c r="AI152" s="542">
        <f>ROUND(IF(AH346=0, 0, AH152/AH346),5)</f>
        <v>1E-4</v>
      </c>
      <c r="AJ152" s="541">
        <v>438.43</v>
      </c>
      <c r="AK152" s="398">
        <v>2</v>
      </c>
      <c r="AL152" s="396">
        <v>977.26</v>
      </c>
      <c r="AM152" s="397">
        <f>ROUND(IF(AL346=0, 0, AL152/AL346),5)</f>
        <v>6.9999999999999994E-5</v>
      </c>
      <c r="AN152" s="396">
        <v>488.63</v>
      </c>
      <c r="AO152" s="437">
        <v>0</v>
      </c>
      <c r="AP152" s="437">
        <v>0</v>
      </c>
      <c r="AQ152" s="438">
        <f>ROUND(IF(AP346=0, 0, AP152/AP346),5)</f>
        <v>0</v>
      </c>
      <c r="AR152" s="437">
        <v>0</v>
      </c>
      <c r="AS152" s="6">
        <f t="shared" si="5"/>
        <v>14</v>
      </c>
      <c r="AT152" s="6">
        <f t="shared" si="5"/>
        <v>6237.41</v>
      </c>
      <c r="AU152" s="8">
        <f>ROUND(IF(AT346=0, 0, AT152/AT346),5)</f>
        <v>4.0000000000000003E-5</v>
      </c>
      <c r="AV152" s="6">
        <v>445.53</v>
      </c>
    </row>
    <row r="153" spans="1:48" x14ac:dyDescent="0.25">
      <c r="A153" s="2"/>
      <c r="B153" s="2"/>
      <c r="C153" s="2"/>
      <c r="D153" s="2" t="s">
        <v>136</v>
      </c>
      <c r="E153" s="478">
        <v>0</v>
      </c>
      <c r="F153" s="478">
        <v>0</v>
      </c>
      <c r="G153" s="479">
        <f>ROUND(IF(F346=0, 0, F153/F346),5)</f>
        <v>0</v>
      </c>
      <c r="H153" s="478">
        <v>0</v>
      </c>
      <c r="I153" s="497">
        <v>0</v>
      </c>
      <c r="J153" s="497">
        <v>0</v>
      </c>
      <c r="K153" s="498">
        <f>ROUND(IF(J346=0, 0, J153/J346),5)</f>
        <v>0</v>
      </c>
      <c r="L153" s="497">
        <v>0</v>
      </c>
      <c r="M153" s="516">
        <v>0</v>
      </c>
      <c r="N153" s="517">
        <v>0</v>
      </c>
      <c r="O153" s="518">
        <f>ROUND(IF(N346=0, 0, N153/N346),5)</f>
        <v>0</v>
      </c>
      <c r="P153" s="517">
        <v>0</v>
      </c>
      <c r="Q153" s="439">
        <v>1</v>
      </c>
      <c r="R153" s="437">
        <v>689.05</v>
      </c>
      <c r="S153" s="438">
        <f>ROUND(IF(R346=0, 0, R153/R346),5)</f>
        <v>4.0000000000000003E-5</v>
      </c>
      <c r="T153" s="437">
        <v>689.05</v>
      </c>
      <c r="U153" s="336">
        <v>1</v>
      </c>
      <c r="V153" s="337">
        <v>689.79</v>
      </c>
      <c r="W153" s="338">
        <f>ROUND(IF(V346=0, 0, V153/V346),5)</f>
        <v>4.0000000000000003E-5</v>
      </c>
      <c r="X153" s="337">
        <v>689.79</v>
      </c>
      <c r="Y153" s="563">
        <v>0</v>
      </c>
      <c r="Z153" s="563">
        <v>0</v>
      </c>
      <c r="AA153" s="564">
        <f>ROUND(IF(Z346=0, 0, Z153/Z346),5)</f>
        <v>0</v>
      </c>
      <c r="AB153" s="563">
        <v>0</v>
      </c>
      <c r="AC153" s="499">
        <v>1</v>
      </c>
      <c r="AD153" s="497">
        <v>694.99</v>
      </c>
      <c r="AE153" s="498">
        <f>ROUND(IF(AD346=0, 0, AD153/AD346),5)</f>
        <v>3.0000000000000001E-5</v>
      </c>
      <c r="AF153" s="497">
        <v>694.99</v>
      </c>
      <c r="AG153" s="541">
        <v>0</v>
      </c>
      <c r="AH153" s="541">
        <v>0</v>
      </c>
      <c r="AI153" s="542">
        <f>ROUND(IF(AH346=0, 0, AH153/AH346),5)</f>
        <v>0</v>
      </c>
      <c r="AJ153" s="541">
        <v>0</v>
      </c>
      <c r="AK153" s="398">
        <v>5</v>
      </c>
      <c r="AL153" s="396">
        <v>3474.45</v>
      </c>
      <c r="AM153" s="397">
        <f>ROUND(IF(AL346=0, 0, AL153/AL346),5)</f>
        <v>2.5000000000000001E-4</v>
      </c>
      <c r="AN153" s="396">
        <v>694.89</v>
      </c>
      <c r="AO153" s="439">
        <v>0</v>
      </c>
      <c r="AP153" s="437">
        <v>0</v>
      </c>
      <c r="AQ153" s="438">
        <f>ROUND(IF(AP346=0, 0, AP153/AP346),5)</f>
        <v>0</v>
      </c>
      <c r="AR153" s="437">
        <v>0</v>
      </c>
      <c r="AS153" s="6">
        <f t="shared" si="5"/>
        <v>8</v>
      </c>
      <c r="AT153" s="6">
        <f t="shared" si="5"/>
        <v>5548.28</v>
      </c>
      <c r="AU153" s="8">
        <f>ROUND(IF(AT346=0, 0, AT153/AT346),5)</f>
        <v>3.0000000000000001E-5</v>
      </c>
      <c r="AV153" s="6">
        <v>693.54</v>
      </c>
    </row>
    <row r="154" spans="1:48" x14ac:dyDescent="0.25">
      <c r="A154" s="2"/>
      <c r="B154" s="2"/>
      <c r="C154" s="2"/>
      <c r="D154" s="2" t="s">
        <v>530</v>
      </c>
      <c r="E154" s="478">
        <v>0</v>
      </c>
      <c r="F154" s="478">
        <v>0</v>
      </c>
      <c r="G154" s="479">
        <f>ROUND(IF(F346=0, 0, F154/F346),5)</f>
        <v>0</v>
      </c>
      <c r="H154" s="478">
        <v>0</v>
      </c>
      <c r="I154" s="497">
        <v>0</v>
      </c>
      <c r="J154" s="497">
        <v>0</v>
      </c>
      <c r="K154" s="498">
        <f>ROUND(IF(J346=0, 0, J154/J346),5)</f>
        <v>0</v>
      </c>
      <c r="L154" s="497">
        <v>0</v>
      </c>
      <c r="M154" s="516">
        <v>0</v>
      </c>
      <c r="N154" s="517">
        <v>0</v>
      </c>
      <c r="O154" s="518">
        <f>ROUND(IF(N346=0, 0, N154/N346),5)</f>
        <v>0</v>
      </c>
      <c r="P154" s="517">
        <v>0</v>
      </c>
      <c r="Q154" s="437">
        <v>0</v>
      </c>
      <c r="R154" s="437">
        <v>0</v>
      </c>
      <c r="S154" s="438">
        <f>ROUND(IF(R346=0, 0, R154/R346),5)</f>
        <v>0</v>
      </c>
      <c r="T154" s="437">
        <v>0</v>
      </c>
      <c r="U154" s="336">
        <v>1</v>
      </c>
      <c r="V154" s="337">
        <v>125</v>
      </c>
      <c r="W154" s="338">
        <f>ROUND(IF(V346=0, 0, V154/V346),5)</f>
        <v>1.0000000000000001E-5</v>
      </c>
      <c r="X154" s="337">
        <v>125</v>
      </c>
      <c r="Y154" s="563">
        <v>0</v>
      </c>
      <c r="Z154" s="563">
        <v>0</v>
      </c>
      <c r="AA154" s="564">
        <f>ROUND(IF(Z346=0, 0, Z154/Z346),5)</f>
        <v>0</v>
      </c>
      <c r="AB154" s="563">
        <v>0</v>
      </c>
      <c r="AC154" s="499">
        <v>0</v>
      </c>
      <c r="AD154" s="497">
        <v>0</v>
      </c>
      <c r="AE154" s="498">
        <f>ROUND(IF(AD346=0, 0, AD154/AD346),5)</f>
        <v>0</v>
      </c>
      <c r="AF154" s="497">
        <v>0</v>
      </c>
      <c r="AG154" s="541">
        <v>0</v>
      </c>
      <c r="AH154" s="541">
        <v>0</v>
      </c>
      <c r="AI154" s="542">
        <f>ROUND(IF(AH346=0, 0, AH154/AH346),5)</f>
        <v>0</v>
      </c>
      <c r="AJ154" s="541">
        <v>0</v>
      </c>
      <c r="AK154" s="398">
        <v>0</v>
      </c>
      <c r="AL154" s="396">
        <v>0</v>
      </c>
      <c r="AM154" s="397">
        <f>ROUND(IF(AL346=0, 0, AL154/AL346),5)</f>
        <v>0</v>
      </c>
      <c r="AN154" s="396">
        <v>0</v>
      </c>
      <c r="AO154" s="437">
        <v>0</v>
      </c>
      <c r="AP154" s="437">
        <v>0</v>
      </c>
      <c r="AQ154" s="438">
        <f>ROUND(IF(AP346=0, 0, AP154/AP346),5)</f>
        <v>0</v>
      </c>
      <c r="AR154" s="437">
        <v>0</v>
      </c>
      <c r="AS154" s="6">
        <f t="shared" si="5"/>
        <v>1</v>
      </c>
      <c r="AT154" s="6">
        <f t="shared" si="5"/>
        <v>125</v>
      </c>
      <c r="AU154" s="8">
        <f>ROUND(IF(AT346=0, 0, AT154/AT346),5)</f>
        <v>0</v>
      </c>
      <c r="AV154" s="6">
        <v>125</v>
      </c>
    </row>
    <row r="155" spans="1:48" x14ac:dyDescent="0.25">
      <c r="A155" s="2"/>
      <c r="B155" s="2"/>
      <c r="C155" s="2"/>
      <c r="D155" s="2" t="s">
        <v>137</v>
      </c>
      <c r="E155" s="478">
        <v>0</v>
      </c>
      <c r="F155" s="478">
        <v>0</v>
      </c>
      <c r="G155" s="479">
        <f>ROUND(IF(F346=0, 0, F155/F346),5)</f>
        <v>0</v>
      </c>
      <c r="H155" s="478">
        <v>0</v>
      </c>
      <c r="I155" s="497">
        <v>0</v>
      </c>
      <c r="J155" s="497">
        <v>0</v>
      </c>
      <c r="K155" s="498">
        <f>ROUND(IF(J346=0, 0, J155/J346),5)</f>
        <v>0</v>
      </c>
      <c r="L155" s="497">
        <v>0</v>
      </c>
      <c r="M155" s="516">
        <v>0</v>
      </c>
      <c r="N155" s="517">
        <v>0</v>
      </c>
      <c r="O155" s="518">
        <f>ROUND(IF(N346=0, 0, N155/N346),5)</f>
        <v>0</v>
      </c>
      <c r="P155" s="517">
        <v>0</v>
      </c>
      <c r="Q155" s="439">
        <v>2</v>
      </c>
      <c r="R155" s="437">
        <v>2004.5</v>
      </c>
      <c r="S155" s="438">
        <f>ROUND(IF(R346=0, 0, R155/R346),5)</f>
        <v>1.1E-4</v>
      </c>
      <c r="T155" s="437">
        <v>1002.25</v>
      </c>
      <c r="U155" s="337">
        <v>0</v>
      </c>
      <c r="V155" s="337">
        <v>0</v>
      </c>
      <c r="W155" s="338">
        <f>ROUND(IF(V346=0, 0, V155/V346),5)</f>
        <v>0</v>
      </c>
      <c r="X155" s="337">
        <v>0</v>
      </c>
      <c r="Y155" s="563">
        <v>0</v>
      </c>
      <c r="Z155" s="563">
        <v>0</v>
      </c>
      <c r="AA155" s="564">
        <f>ROUND(IF(Z346=0, 0, Z155/Z346),5)</f>
        <v>0</v>
      </c>
      <c r="AB155" s="563">
        <v>0</v>
      </c>
      <c r="AC155" s="499">
        <v>0</v>
      </c>
      <c r="AD155" s="497">
        <v>0</v>
      </c>
      <c r="AE155" s="498">
        <f>ROUND(IF(AD346=0, 0, AD155/AD346),5)</f>
        <v>0</v>
      </c>
      <c r="AF155" s="497">
        <v>0</v>
      </c>
      <c r="AG155" s="541">
        <v>0</v>
      </c>
      <c r="AH155" s="541">
        <v>0</v>
      </c>
      <c r="AI155" s="542">
        <f>ROUND(IF(AH346=0, 0, AH155/AH346),5)</f>
        <v>0</v>
      </c>
      <c r="AJ155" s="541">
        <v>0</v>
      </c>
      <c r="AK155" s="398">
        <v>0</v>
      </c>
      <c r="AL155" s="396">
        <v>0</v>
      </c>
      <c r="AM155" s="397">
        <f>ROUND(IF(AL346=0, 0, AL155/AL346),5)</f>
        <v>0</v>
      </c>
      <c r="AN155" s="396">
        <v>0</v>
      </c>
      <c r="AO155" s="437">
        <v>0</v>
      </c>
      <c r="AP155" s="437">
        <v>0</v>
      </c>
      <c r="AQ155" s="438">
        <f>ROUND(IF(AP346=0, 0, AP155/AP346),5)</f>
        <v>0</v>
      </c>
      <c r="AR155" s="437">
        <v>0</v>
      </c>
      <c r="AS155" s="6">
        <f t="shared" si="5"/>
        <v>2</v>
      </c>
      <c r="AT155" s="6">
        <f t="shared" si="5"/>
        <v>2004.5</v>
      </c>
      <c r="AU155" s="8">
        <f>ROUND(IF(AT346=0, 0, AT155/AT346),5)</f>
        <v>1.0000000000000001E-5</v>
      </c>
      <c r="AV155" s="6">
        <v>1002.25</v>
      </c>
    </row>
    <row r="156" spans="1:48" x14ac:dyDescent="0.25">
      <c r="A156" s="2"/>
      <c r="B156" s="2"/>
      <c r="C156" s="2"/>
      <c r="D156" s="2" t="s">
        <v>139</v>
      </c>
      <c r="E156" s="478">
        <v>0</v>
      </c>
      <c r="F156" s="478">
        <v>0</v>
      </c>
      <c r="G156" s="479">
        <f>ROUND(IF(F346=0, 0, F156/F346),5)</f>
        <v>0</v>
      </c>
      <c r="H156" s="478">
        <v>0</v>
      </c>
      <c r="I156" s="497">
        <v>0</v>
      </c>
      <c r="J156" s="497">
        <v>0</v>
      </c>
      <c r="K156" s="498">
        <f>ROUND(IF(J346=0, 0, J156/J346),5)</f>
        <v>0</v>
      </c>
      <c r="L156" s="497">
        <v>0</v>
      </c>
      <c r="M156" s="516">
        <v>54</v>
      </c>
      <c r="N156" s="517">
        <v>9707.0300000000007</v>
      </c>
      <c r="O156" s="518">
        <f>ROUND(IF(N346=0, 0, N156/N346),5)</f>
        <v>4.6999999999999999E-4</v>
      </c>
      <c r="P156" s="517">
        <v>179.76</v>
      </c>
      <c r="Q156" s="437">
        <v>0</v>
      </c>
      <c r="R156" s="437">
        <v>0</v>
      </c>
      <c r="S156" s="438">
        <f>ROUND(IF(R346=0, 0, R156/R346),5)</f>
        <v>0</v>
      </c>
      <c r="T156" s="437">
        <v>0</v>
      </c>
      <c r="U156" s="336">
        <v>12</v>
      </c>
      <c r="V156" s="337">
        <v>2164.38</v>
      </c>
      <c r="W156" s="338">
        <f>ROUND(IF(V346=0, 0, V156/V346),5)</f>
        <v>1.2999999999999999E-4</v>
      </c>
      <c r="X156" s="337">
        <v>180.37</v>
      </c>
      <c r="Y156" s="565">
        <v>40</v>
      </c>
      <c r="Z156" s="563">
        <v>7223.44</v>
      </c>
      <c r="AA156" s="564">
        <f>ROUND(IF(Z346=0, 0, Z156/Z346),5)</f>
        <v>3.8999999999999999E-4</v>
      </c>
      <c r="AB156" s="563">
        <v>180.59</v>
      </c>
      <c r="AC156" s="499">
        <v>18</v>
      </c>
      <c r="AD156" s="497">
        <v>3263.37</v>
      </c>
      <c r="AE156" s="498">
        <f>ROUND(IF(AD346=0, 0, AD156/AD346),5)</f>
        <v>1.6000000000000001E-4</v>
      </c>
      <c r="AF156" s="497">
        <v>181.3</v>
      </c>
      <c r="AG156" s="543">
        <v>12</v>
      </c>
      <c r="AH156" s="541">
        <v>2155.4499999999998</v>
      </c>
      <c r="AI156" s="542">
        <f>ROUND(IF(AH346=0, 0, AH156/AH346),5)</f>
        <v>1.2E-4</v>
      </c>
      <c r="AJ156" s="541">
        <v>179.62</v>
      </c>
      <c r="AK156" s="398">
        <v>26</v>
      </c>
      <c r="AL156" s="396">
        <v>4667.3999999999996</v>
      </c>
      <c r="AM156" s="397">
        <f>ROUND(IF(AL346=0, 0, AL156/AL346),5)</f>
        <v>3.3E-4</v>
      </c>
      <c r="AN156" s="396">
        <v>179.52</v>
      </c>
      <c r="AO156" s="437">
        <v>0</v>
      </c>
      <c r="AP156" s="437">
        <v>0</v>
      </c>
      <c r="AQ156" s="438">
        <f>ROUND(IF(AP346=0, 0, AP156/AP346),5)</f>
        <v>0</v>
      </c>
      <c r="AR156" s="437">
        <v>0</v>
      </c>
      <c r="AS156" s="6">
        <f t="shared" si="5"/>
        <v>162</v>
      </c>
      <c r="AT156" s="6">
        <f t="shared" si="5"/>
        <v>29181.07</v>
      </c>
      <c r="AU156" s="8">
        <f>ROUND(IF(AT346=0, 0, AT156/AT346),5)</f>
        <v>1.8000000000000001E-4</v>
      </c>
      <c r="AV156" s="6">
        <v>180.13</v>
      </c>
    </row>
    <row r="157" spans="1:48" x14ac:dyDescent="0.25">
      <c r="A157" s="2"/>
      <c r="B157" s="2"/>
      <c r="C157" s="2"/>
      <c r="D157" s="2" t="s">
        <v>531</v>
      </c>
      <c r="E157" s="478">
        <v>0</v>
      </c>
      <c r="F157" s="478">
        <v>0</v>
      </c>
      <c r="G157" s="479">
        <f>ROUND(IF(F346=0, 0, F157/F346),5)</f>
        <v>0</v>
      </c>
      <c r="H157" s="478">
        <v>0</v>
      </c>
      <c r="I157" s="497">
        <v>0</v>
      </c>
      <c r="J157" s="497">
        <v>0</v>
      </c>
      <c r="K157" s="498">
        <f>ROUND(IF(J346=0, 0, J157/J346),5)</f>
        <v>0</v>
      </c>
      <c r="L157" s="497">
        <v>0</v>
      </c>
      <c r="M157" s="516">
        <v>0</v>
      </c>
      <c r="N157" s="517">
        <v>0</v>
      </c>
      <c r="O157" s="518">
        <f>ROUND(IF(N346=0, 0, N157/N346),5)</f>
        <v>0</v>
      </c>
      <c r="P157" s="517">
        <v>0</v>
      </c>
      <c r="Q157" s="437">
        <v>0</v>
      </c>
      <c r="R157" s="437">
        <v>0</v>
      </c>
      <c r="S157" s="438">
        <f>ROUND(IF(R346=0, 0, R157/R346),5)</f>
        <v>0</v>
      </c>
      <c r="T157" s="437">
        <v>0</v>
      </c>
      <c r="U157" s="337">
        <v>0</v>
      </c>
      <c r="V157" s="337">
        <v>0</v>
      </c>
      <c r="W157" s="338">
        <f>ROUND(IF(V346=0, 0, V157/V346),5)</f>
        <v>0</v>
      </c>
      <c r="X157" s="337">
        <v>0</v>
      </c>
      <c r="Y157" s="563">
        <v>0</v>
      </c>
      <c r="Z157" s="563">
        <v>0</v>
      </c>
      <c r="AA157" s="564">
        <f>ROUND(IF(Z346=0, 0, Z157/Z346),5)</f>
        <v>0</v>
      </c>
      <c r="AB157" s="563">
        <v>0</v>
      </c>
      <c r="AC157" s="499">
        <v>0</v>
      </c>
      <c r="AD157" s="497">
        <v>0</v>
      </c>
      <c r="AE157" s="498">
        <f>ROUND(IF(AD346=0, 0, AD157/AD346),5)</f>
        <v>0</v>
      </c>
      <c r="AF157" s="497">
        <v>0</v>
      </c>
      <c r="AG157" s="543">
        <v>34</v>
      </c>
      <c r="AH157" s="541">
        <v>6111.67</v>
      </c>
      <c r="AI157" s="542">
        <f>ROUND(IF(AH346=0, 0, AH157/AH346),5)</f>
        <v>3.4000000000000002E-4</v>
      </c>
      <c r="AJ157" s="541">
        <v>179.76</v>
      </c>
      <c r="AK157" s="398">
        <v>48</v>
      </c>
      <c r="AL157" s="396">
        <v>8634.8700000000008</v>
      </c>
      <c r="AM157" s="397">
        <f>ROUND(IF(AL346=0, 0, AL157/AL346),5)</f>
        <v>6.0999999999999997E-4</v>
      </c>
      <c r="AN157" s="396">
        <v>179.89</v>
      </c>
      <c r="AO157" s="439">
        <v>22</v>
      </c>
      <c r="AP157" s="437">
        <v>3994.06</v>
      </c>
      <c r="AQ157" s="438">
        <f>ROUND(IF(AP346=0, 0, AP157/AP346),5)</f>
        <v>4.2999999999999999E-4</v>
      </c>
      <c r="AR157" s="437">
        <v>181.55</v>
      </c>
      <c r="AS157" s="6">
        <f t="shared" si="5"/>
        <v>104</v>
      </c>
      <c r="AT157" s="6">
        <f t="shared" si="5"/>
        <v>18740.599999999999</v>
      </c>
      <c r="AU157" s="8">
        <f>ROUND(IF(AT346=0, 0, AT157/AT346),5)</f>
        <v>1.2E-4</v>
      </c>
      <c r="AV157" s="6">
        <v>180.2</v>
      </c>
    </row>
    <row r="158" spans="1:48" x14ac:dyDescent="0.25">
      <c r="A158" s="2"/>
      <c r="B158" s="2"/>
      <c r="C158" s="2"/>
      <c r="D158" s="2" t="s">
        <v>532</v>
      </c>
      <c r="E158" s="480">
        <v>12</v>
      </c>
      <c r="F158" s="478">
        <v>7123</v>
      </c>
      <c r="G158" s="479">
        <f>ROUND(IF(F346=0, 0, F158/F346),5)</f>
        <v>4.0999999999999999E-4</v>
      </c>
      <c r="H158" s="478">
        <v>593.58000000000004</v>
      </c>
      <c r="I158" s="497">
        <v>0</v>
      </c>
      <c r="J158" s="497">
        <v>0</v>
      </c>
      <c r="K158" s="498">
        <f>ROUND(IF(J346=0, 0, J158/J346),5)</f>
        <v>0</v>
      </c>
      <c r="L158" s="497">
        <v>0</v>
      </c>
      <c r="M158" s="516">
        <v>1</v>
      </c>
      <c r="N158" s="517">
        <v>1248.9100000000001</v>
      </c>
      <c r="O158" s="518">
        <f>ROUND(IF(N346=0, 0, N158/N346),5)</f>
        <v>6.0000000000000002E-5</v>
      </c>
      <c r="P158" s="517">
        <v>1248.9100000000001</v>
      </c>
      <c r="Q158" s="437">
        <v>0</v>
      </c>
      <c r="R158" s="437">
        <v>0</v>
      </c>
      <c r="S158" s="438">
        <f>ROUND(IF(R346=0, 0, R158/R346),5)</f>
        <v>0</v>
      </c>
      <c r="T158" s="437">
        <v>0</v>
      </c>
      <c r="U158" s="336">
        <v>18</v>
      </c>
      <c r="V158" s="337">
        <v>22575.66</v>
      </c>
      <c r="W158" s="338">
        <f>ROUND(IF(V346=0, 0, V158/V346),5)</f>
        <v>1.39E-3</v>
      </c>
      <c r="X158" s="337">
        <v>1254.2</v>
      </c>
      <c r="Y158" s="565">
        <v>6</v>
      </c>
      <c r="Z158" s="563">
        <v>7579.62</v>
      </c>
      <c r="AA158" s="564">
        <f>ROUND(IF(Z346=0, 0, Z158/Z346),5)</f>
        <v>4.0999999999999999E-4</v>
      </c>
      <c r="AB158" s="563">
        <v>1263.27</v>
      </c>
      <c r="AC158" s="499">
        <v>7</v>
      </c>
      <c r="AD158" s="497">
        <v>8804.39</v>
      </c>
      <c r="AE158" s="498">
        <f>ROUND(IF(AD346=0, 0, AD158/AD346),5)</f>
        <v>4.4000000000000002E-4</v>
      </c>
      <c r="AF158" s="497">
        <v>1257.77</v>
      </c>
      <c r="AG158" s="543">
        <v>17</v>
      </c>
      <c r="AH158" s="541">
        <v>21287.57</v>
      </c>
      <c r="AI158" s="542">
        <f>ROUND(IF(AH346=0, 0, AH158/AH346),5)</f>
        <v>1.1800000000000001E-3</v>
      </c>
      <c r="AJ158" s="541">
        <v>1252.21</v>
      </c>
      <c r="AK158" s="398">
        <v>18</v>
      </c>
      <c r="AL158" s="396">
        <v>22560.87</v>
      </c>
      <c r="AM158" s="397">
        <f>ROUND(IF(AL346=0, 0, AL158/AL346),5)</f>
        <v>1.6000000000000001E-3</v>
      </c>
      <c r="AN158" s="396">
        <v>1253.3800000000001</v>
      </c>
      <c r="AO158" s="439">
        <v>9</v>
      </c>
      <c r="AP158" s="437">
        <v>11371.22</v>
      </c>
      <c r="AQ158" s="438">
        <f>ROUND(IF(AP346=0, 0, AP158/AP346),5)</f>
        <v>1.2199999999999999E-3</v>
      </c>
      <c r="AR158" s="437">
        <v>1263.47</v>
      </c>
      <c r="AS158" s="6">
        <f t="shared" si="5"/>
        <v>88</v>
      </c>
      <c r="AT158" s="6">
        <f t="shared" si="5"/>
        <v>102551.24</v>
      </c>
      <c r="AU158" s="8">
        <f>ROUND(IF(AT346=0, 0, AT158/AT346),5)</f>
        <v>6.3000000000000003E-4</v>
      </c>
      <c r="AV158" s="6">
        <v>1165.3599999999999</v>
      </c>
    </row>
    <row r="159" spans="1:48" x14ac:dyDescent="0.25">
      <c r="A159" s="2"/>
      <c r="B159" s="2"/>
      <c r="C159" s="2"/>
      <c r="D159" s="2" t="s">
        <v>140</v>
      </c>
      <c r="E159" s="480">
        <v>5</v>
      </c>
      <c r="F159" s="478">
        <v>620.48</v>
      </c>
      <c r="G159" s="479">
        <f>ROUND(IF(F346=0, 0, F159/F346),5)</f>
        <v>4.0000000000000003E-5</v>
      </c>
      <c r="H159" s="478">
        <v>124.1</v>
      </c>
      <c r="I159" s="497">
        <v>0</v>
      </c>
      <c r="J159" s="497">
        <v>0</v>
      </c>
      <c r="K159" s="498">
        <f>ROUND(IF(J346=0, 0, J159/J346),5)</f>
        <v>0</v>
      </c>
      <c r="L159" s="497">
        <v>0</v>
      </c>
      <c r="M159" s="516">
        <v>0</v>
      </c>
      <c r="N159" s="517">
        <v>0</v>
      </c>
      <c r="O159" s="518">
        <f>ROUND(IF(N346=0, 0, N159/N346),5)</f>
        <v>0</v>
      </c>
      <c r="P159" s="517">
        <v>0</v>
      </c>
      <c r="Q159" s="437">
        <v>0</v>
      </c>
      <c r="R159" s="437">
        <v>0</v>
      </c>
      <c r="S159" s="438">
        <f>ROUND(IF(R346=0, 0, R159/R346),5)</f>
        <v>0</v>
      </c>
      <c r="T159" s="437">
        <v>0</v>
      </c>
      <c r="U159" s="337">
        <v>0</v>
      </c>
      <c r="V159" s="337">
        <v>0</v>
      </c>
      <c r="W159" s="338">
        <f>ROUND(IF(V346=0, 0, V159/V346),5)</f>
        <v>0</v>
      </c>
      <c r="X159" s="337">
        <v>0</v>
      </c>
      <c r="Y159" s="563">
        <v>0</v>
      </c>
      <c r="Z159" s="563">
        <v>0</v>
      </c>
      <c r="AA159" s="564">
        <f>ROUND(IF(Z346=0, 0, Z159/Z346),5)</f>
        <v>0</v>
      </c>
      <c r="AB159" s="563">
        <v>0</v>
      </c>
      <c r="AC159" s="499">
        <v>0</v>
      </c>
      <c r="AD159" s="497">
        <v>0</v>
      </c>
      <c r="AE159" s="498">
        <f>ROUND(IF(AD346=0, 0, AD159/AD346),5)</f>
        <v>0</v>
      </c>
      <c r="AF159" s="497">
        <v>0</v>
      </c>
      <c r="AG159" s="541">
        <v>0</v>
      </c>
      <c r="AH159" s="541">
        <v>0</v>
      </c>
      <c r="AI159" s="542">
        <f>ROUND(IF(AH346=0, 0, AH159/AH346),5)</f>
        <v>0</v>
      </c>
      <c r="AJ159" s="541">
        <v>0</v>
      </c>
      <c r="AK159" s="398">
        <v>0</v>
      </c>
      <c r="AL159" s="396">
        <v>0</v>
      </c>
      <c r="AM159" s="397">
        <f>ROUND(IF(AL346=0, 0, AL159/AL346),5)</f>
        <v>0</v>
      </c>
      <c r="AN159" s="396">
        <v>0</v>
      </c>
      <c r="AO159" s="437">
        <v>0</v>
      </c>
      <c r="AP159" s="437">
        <v>0</v>
      </c>
      <c r="AQ159" s="438">
        <f>ROUND(IF(AP346=0, 0, AP159/AP346),5)</f>
        <v>0</v>
      </c>
      <c r="AR159" s="437">
        <v>0</v>
      </c>
      <c r="AS159" s="6">
        <f t="shared" si="5"/>
        <v>5</v>
      </c>
      <c r="AT159" s="6">
        <f t="shared" si="5"/>
        <v>620.48</v>
      </c>
      <c r="AU159" s="8">
        <f>ROUND(IF(AT346=0, 0, AT159/AT346),5)</f>
        <v>0</v>
      </c>
      <c r="AV159" s="6">
        <v>124.1</v>
      </c>
    </row>
    <row r="160" spans="1:48" x14ac:dyDescent="0.25">
      <c r="A160" s="2"/>
      <c r="B160" s="2"/>
      <c r="C160" s="2"/>
      <c r="D160" s="2" t="s">
        <v>141</v>
      </c>
      <c r="E160" s="480">
        <v>3</v>
      </c>
      <c r="F160" s="478">
        <v>372.59</v>
      </c>
      <c r="G160" s="479">
        <f>ROUND(IF(F346=0, 0, F160/F346),5)</f>
        <v>2.0000000000000002E-5</v>
      </c>
      <c r="H160" s="478">
        <v>124.2</v>
      </c>
      <c r="I160" s="497">
        <v>0</v>
      </c>
      <c r="J160" s="497">
        <v>0</v>
      </c>
      <c r="K160" s="498">
        <f>ROUND(IF(J346=0, 0, J160/J346),5)</f>
        <v>0</v>
      </c>
      <c r="L160" s="497">
        <v>0</v>
      </c>
      <c r="M160" s="516">
        <v>0</v>
      </c>
      <c r="N160" s="517">
        <v>0</v>
      </c>
      <c r="O160" s="518">
        <f>ROUND(IF(N346=0, 0, N160/N346),5)</f>
        <v>0</v>
      </c>
      <c r="P160" s="517">
        <v>0</v>
      </c>
      <c r="Q160" s="437">
        <v>0</v>
      </c>
      <c r="R160" s="437">
        <v>0</v>
      </c>
      <c r="S160" s="438">
        <f>ROUND(IF(R346=0, 0, R160/R346),5)</f>
        <v>0</v>
      </c>
      <c r="T160" s="437">
        <v>0</v>
      </c>
      <c r="U160" s="337">
        <v>0</v>
      </c>
      <c r="V160" s="337">
        <v>0</v>
      </c>
      <c r="W160" s="338">
        <f>ROUND(IF(V346=0, 0, V160/V346),5)</f>
        <v>0</v>
      </c>
      <c r="X160" s="337">
        <v>0</v>
      </c>
      <c r="Y160" s="563">
        <v>0</v>
      </c>
      <c r="Z160" s="563">
        <v>0</v>
      </c>
      <c r="AA160" s="564">
        <f>ROUND(IF(Z346=0, 0, Z160/Z346),5)</f>
        <v>0</v>
      </c>
      <c r="AB160" s="563">
        <v>0</v>
      </c>
      <c r="AC160" s="499">
        <v>0</v>
      </c>
      <c r="AD160" s="497">
        <v>0</v>
      </c>
      <c r="AE160" s="498">
        <f>ROUND(IF(AD346=0, 0, AD160/AD346),5)</f>
        <v>0</v>
      </c>
      <c r="AF160" s="497">
        <v>0</v>
      </c>
      <c r="AG160" s="541">
        <v>0</v>
      </c>
      <c r="AH160" s="541">
        <v>0</v>
      </c>
      <c r="AI160" s="542">
        <f>ROUND(IF(AH346=0, 0, AH160/AH346),5)</f>
        <v>0</v>
      </c>
      <c r="AJ160" s="541">
        <v>0</v>
      </c>
      <c r="AK160" s="398">
        <v>0</v>
      </c>
      <c r="AL160" s="396">
        <v>0</v>
      </c>
      <c r="AM160" s="397">
        <f>ROUND(IF(AL346=0, 0, AL160/AL346),5)</f>
        <v>0</v>
      </c>
      <c r="AN160" s="396">
        <v>0</v>
      </c>
      <c r="AO160" s="437">
        <v>0</v>
      </c>
      <c r="AP160" s="437">
        <v>0</v>
      </c>
      <c r="AQ160" s="438">
        <f>ROUND(IF(AP346=0, 0, AP160/AP346),5)</f>
        <v>0</v>
      </c>
      <c r="AR160" s="437">
        <v>0</v>
      </c>
      <c r="AS160" s="6">
        <f t="shared" si="5"/>
        <v>3</v>
      </c>
      <c r="AT160" s="6">
        <f t="shared" si="5"/>
        <v>372.59</v>
      </c>
      <c r="AU160" s="8">
        <f>ROUND(IF(AT346=0, 0, AT160/AT346),5)</f>
        <v>0</v>
      </c>
      <c r="AV160" s="6">
        <v>124.2</v>
      </c>
    </row>
    <row r="161" spans="1:48" x14ac:dyDescent="0.25">
      <c r="A161" s="2"/>
      <c r="B161" s="2"/>
      <c r="C161" s="2"/>
      <c r="D161" s="2" t="s">
        <v>142</v>
      </c>
      <c r="E161" s="478">
        <v>0</v>
      </c>
      <c r="F161" s="478">
        <v>0</v>
      </c>
      <c r="G161" s="479">
        <f>ROUND(IF(F346=0, 0, F161/F346),5)</f>
        <v>0</v>
      </c>
      <c r="H161" s="478">
        <v>0</v>
      </c>
      <c r="I161" s="497">
        <v>0</v>
      </c>
      <c r="J161" s="497">
        <v>0</v>
      </c>
      <c r="K161" s="498">
        <f>ROUND(IF(J346=0, 0, J161/J346),5)</f>
        <v>0</v>
      </c>
      <c r="L161" s="497">
        <v>0</v>
      </c>
      <c r="M161" s="516">
        <v>0</v>
      </c>
      <c r="N161" s="517">
        <v>0</v>
      </c>
      <c r="O161" s="518">
        <f>ROUND(IF(N346=0, 0, N161/N346),5)</f>
        <v>0</v>
      </c>
      <c r="P161" s="517">
        <v>0</v>
      </c>
      <c r="Q161" s="437">
        <v>0</v>
      </c>
      <c r="R161" s="437">
        <v>0</v>
      </c>
      <c r="S161" s="438">
        <f>ROUND(IF(R346=0, 0, R161/R346),5)</f>
        <v>0</v>
      </c>
      <c r="T161" s="437">
        <v>0</v>
      </c>
      <c r="U161" s="337">
        <v>0</v>
      </c>
      <c r="V161" s="337">
        <v>0</v>
      </c>
      <c r="W161" s="338">
        <f>ROUND(IF(V346=0, 0, V161/V346),5)</f>
        <v>0</v>
      </c>
      <c r="X161" s="337">
        <v>0</v>
      </c>
      <c r="Y161" s="565">
        <v>2</v>
      </c>
      <c r="Z161" s="563">
        <v>643.85</v>
      </c>
      <c r="AA161" s="564">
        <f>ROUND(IF(Z346=0, 0, Z161/Z346),5)</f>
        <v>3.0000000000000001E-5</v>
      </c>
      <c r="AB161" s="563">
        <v>321.93</v>
      </c>
      <c r="AC161" s="499">
        <v>2</v>
      </c>
      <c r="AD161" s="497">
        <v>325.93</v>
      </c>
      <c r="AE161" s="498">
        <f>ROUND(IF(AD346=0, 0, AD161/AD346),5)</f>
        <v>2.0000000000000002E-5</v>
      </c>
      <c r="AF161" s="497">
        <v>162.97</v>
      </c>
      <c r="AG161" s="541">
        <v>0</v>
      </c>
      <c r="AH161" s="541">
        <v>0</v>
      </c>
      <c r="AI161" s="542">
        <f>ROUND(IF(AH346=0, 0, AH161/AH346),5)</f>
        <v>0</v>
      </c>
      <c r="AJ161" s="541">
        <v>0</v>
      </c>
      <c r="AK161" s="398">
        <v>3</v>
      </c>
      <c r="AL161" s="396">
        <v>941.91</v>
      </c>
      <c r="AM161" s="397">
        <f>ROUND(IF(AL346=0, 0, AL161/AL346),5)</f>
        <v>6.9999999999999994E-5</v>
      </c>
      <c r="AN161" s="396">
        <v>313.97000000000003</v>
      </c>
      <c r="AO161" s="437">
        <v>0</v>
      </c>
      <c r="AP161" s="437">
        <v>0</v>
      </c>
      <c r="AQ161" s="438">
        <f>ROUND(IF(AP346=0, 0, AP161/AP346),5)</f>
        <v>0</v>
      </c>
      <c r="AR161" s="437">
        <v>0</v>
      </c>
      <c r="AS161" s="6">
        <f t="shared" si="5"/>
        <v>7</v>
      </c>
      <c r="AT161" s="6">
        <f t="shared" si="5"/>
        <v>1911.69</v>
      </c>
      <c r="AU161" s="8">
        <f>ROUND(IF(AT346=0, 0, AT161/AT346),5)</f>
        <v>1.0000000000000001E-5</v>
      </c>
      <c r="AV161" s="6">
        <v>273.10000000000002</v>
      </c>
    </row>
    <row r="162" spans="1:48" x14ac:dyDescent="0.25">
      <c r="A162" s="2"/>
      <c r="B162" s="2"/>
      <c r="C162" s="2"/>
      <c r="D162" s="2" t="s">
        <v>143</v>
      </c>
      <c r="E162" s="480">
        <v>3</v>
      </c>
      <c r="F162" s="478">
        <v>930.5</v>
      </c>
      <c r="G162" s="479">
        <f>ROUND(IF(F346=0, 0, F162/F346),5)</f>
        <v>5.0000000000000002E-5</v>
      </c>
      <c r="H162" s="478">
        <v>310.17</v>
      </c>
      <c r="I162" s="497">
        <v>0</v>
      </c>
      <c r="J162" s="497">
        <v>0</v>
      </c>
      <c r="K162" s="498">
        <f>ROUND(IF(J346=0, 0, J162/J346),5)</f>
        <v>0</v>
      </c>
      <c r="L162" s="497">
        <v>0</v>
      </c>
      <c r="M162" s="516">
        <v>0</v>
      </c>
      <c r="N162" s="517">
        <v>0</v>
      </c>
      <c r="O162" s="518">
        <f>ROUND(IF(N346=0, 0, N162/N346),5)</f>
        <v>0</v>
      </c>
      <c r="P162" s="517">
        <v>0</v>
      </c>
      <c r="Q162" s="437">
        <v>0</v>
      </c>
      <c r="R162" s="437">
        <v>0</v>
      </c>
      <c r="S162" s="438">
        <f>ROUND(IF(R346=0, 0, R162/R346),5)</f>
        <v>0</v>
      </c>
      <c r="T162" s="437">
        <v>0</v>
      </c>
      <c r="U162" s="337">
        <v>0</v>
      </c>
      <c r="V162" s="337">
        <v>0</v>
      </c>
      <c r="W162" s="338">
        <f>ROUND(IF(V346=0, 0, V162/V346),5)</f>
        <v>0</v>
      </c>
      <c r="X162" s="337">
        <v>0</v>
      </c>
      <c r="Y162" s="565">
        <v>2</v>
      </c>
      <c r="Z162" s="563">
        <v>621.9</v>
      </c>
      <c r="AA162" s="564">
        <f>ROUND(IF(Z346=0, 0, Z162/Z346),5)</f>
        <v>3.0000000000000001E-5</v>
      </c>
      <c r="AB162" s="563">
        <v>310.95</v>
      </c>
      <c r="AC162" s="499">
        <v>2</v>
      </c>
      <c r="AD162" s="497">
        <v>503.71</v>
      </c>
      <c r="AE162" s="498">
        <f>ROUND(IF(AD346=0, 0, AD162/AD346),5)</f>
        <v>2.0000000000000002E-5</v>
      </c>
      <c r="AF162" s="497">
        <v>251.86</v>
      </c>
      <c r="AG162" s="543">
        <v>16</v>
      </c>
      <c r="AH162" s="541">
        <v>5009.8</v>
      </c>
      <c r="AI162" s="542">
        <f>ROUND(IF(AH346=0, 0, AH162/AH346),5)</f>
        <v>2.7999999999999998E-4</v>
      </c>
      <c r="AJ162" s="541">
        <v>313.11</v>
      </c>
      <c r="AK162" s="398">
        <v>2</v>
      </c>
      <c r="AL162" s="396">
        <v>629.29999999999995</v>
      </c>
      <c r="AM162" s="397">
        <f>ROUND(IF(AL346=0, 0, AL162/AL346),5)</f>
        <v>4.0000000000000003E-5</v>
      </c>
      <c r="AN162" s="396">
        <v>314.64999999999998</v>
      </c>
      <c r="AO162" s="439">
        <v>0</v>
      </c>
      <c r="AP162" s="437">
        <v>0</v>
      </c>
      <c r="AQ162" s="438">
        <f>ROUND(IF(AP346=0, 0, AP162/AP346),5)</f>
        <v>0</v>
      </c>
      <c r="AR162" s="437">
        <v>0</v>
      </c>
      <c r="AS162" s="6">
        <f t="shared" si="5"/>
        <v>25</v>
      </c>
      <c r="AT162" s="6">
        <f t="shared" si="5"/>
        <v>7695.21</v>
      </c>
      <c r="AU162" s="8">
        <f>ROUND(IF(AT346=0, 0, AT162/AT346),5)</f>
        <v>5.0000000000000002E-5</v>
      </c>
      <c r="AV162" s="6">
        <v>307.81</v>
      </c>
    </row>
    <row r="163" spans="1:48" x14ac:dyDescent="0.25">
      <c r="A163" s="2"/>
      <c r="B163" s="2"/>
      <c r="C163" s="2"/>
      <c r="D163" s="2" t="s">
        <v>144</v>
      </c>
      <c r="E163" s="480">
        <v>4</v>
      </c>
      <c r="F163" s="478">
        <v>496.47</v>
      </c>
      <c r="G163" s="479">
        <f>ROUND(IF(F346=0, 0, F163/F346),5)</f>
        <v>3.0000000000000001E-5</v>
      </c>
      <c r="H163" s="478">
        <v>124.12</v>
      </c>
      <c r="I163" s="497">
        <v>0</v>
      </c>
      <c r="J163" s="497">
        <v>0</v>
      </c>
      <c r="K163" s="498">
        <f>ROUND(IF(J346=0, 0, J163/J346),5)</f>
        <v>0</v>
      </c>
      <c r="L163" s="497">
        <v>0</v>
      </c>
      <c r="M163" s="516">
        <v>0</v>
      </c>
      <c r="N163" s="517">
        <v>0</v>
      </c>
      <c r="O163" s="518">
        <f>ROUND(IF(N346=0, 0, N163/N346),5)</f>
        <v>0</v>
      </c>
      <c r="P163" s="517">
        <v>0</v>
      </c>
      <c r="Q163" s="437">
        <v>0</v>
      </c>
      <c r="R163" s="437">
        <v>0</v>
      </c>
      <c r="S163" s="438">
        <f>ROUND(IF(R346=0, 0, R163/R346),5)</f>
        <v>0</v>
      </c>
      <c r="T163" s="437">
        <v>0</v>
      </c>
      <c r="U163" s="337">
        <v>0</v>
      </c>
      <c r="V163" s="337">
        <v>0</v>
      </c>
      <c r="W163" s="338">
        <f>ROUND(IF(V346=0, 0, V163/V346),5)</f>
        <v>0</v>
      </c>
      <c r="X163" s="337">
        <v>0</v>
      </c>
      <c r="Y163" s="563">
        <v>0</v>
      </c>
      <c r="Z163" s="563">
        <v>0</v>
      </c>
      <c r="AA163" s="564">
        <f>ROUND(IF(Z346=0, 0, Z163/Z346),5)</f>
        <v>0</v>
      </c>
      <c r="AB163" s="563">
        <v>0</v>
      </c>
      <c r="AC163" s="499">
        <v>0</v>
      </c>
      <c r="AD163" s="497">
        <v>0</v>
      </c>
      <c r="AE163" s="498">
        <f>ROUND(IF(AD346=0, 0, AD163/AD346),5)</f>
        <v>0</v>
      </c>
      <c r="AF163" s="497">
        <v>0</v>
      </c>
      <c r="AG163" s="541">
        <v>0</v>
      </c>
      <c r="AH163" s="541">
        <v>0</v>
      </c>
      <c r="AI163" s="542">
        <f>ROUND(IF(AH346=0, 0, AH163/AH346),5)</f>
        <v>0</v>
      </c>
      <c r="AJ163" s="541">
        <v>0</v>
      </c>
      <c r="AK163" s="398">
        <v>0</v>
      </c>
      <c r="AL163" s="396">
        <v>0</v>
      </c>
      <c r="AM163" s="397">
        <f>ROUND(IF(AL346=0, 0, AL163/AL346),5)</f>
        <v>0</v>
      </c>
      <c r="AN163" s="396">
        <v>0</v>
      </c>
      <c r="AO163" s="437">
        <v>0</v>
      </c>
      <c r="AP163" s="437">
        <v>0</v>
      </c>
      <c r="AQ163" s="438">
        <f>ROUND(IF(AP346=0, 0, AP163/AP346),5)</f>
        <v>0</v>
      </c>
      <c r="AR163" s="437">
        <v>0</v>
      </c>
      <c r="AS163" s="6">
        <f t="shared" si="5"/>
        <v>4</v>
      </c>
      <c r="AT163" s="6">
        <f t="shared" si="5"/>
        <v>496.47</v>
      </c>
      <c r="AU163" s="8">
        <f>ROUND(IF(AT346=0, 0, AT163/AT346),5)</f>
        <v>0</v>
      </c>
      <c r="AV163" s="6">
        <v>124.12</v>
      </c>
    </row>
    <row r="164" spans="1:48" x14ac:dyDescent="0.25">
      <c r="A164" s="2"/>
      <c r="B164" s="2"/>
      <c r="C164" s="2"/>
      <c r="D164" s="2" t="s">
        <v>533</v>
      </c>
      <c r="E164" s="478">
        <v>0</v>
      </c>
      <c r="F164" s="478">
        <v>0</v>
      </c>
      <c r="G164" s="479">
        <f>ROUND(IF(F346=0, 0, F164/F346),5)</f>
        <v>0</v>
      </c>
      <c r="H164" s="478">
        <v>0</v>
      </c>
      <c r="I164" s="497">
        <v>0</v>
      </c>
      <c r="J164" s="497">
        <v>0</v>
      </c>
      <c r="K164" s="498">
        <f>ROUND(IF(J346=0, 0, J164/J346),5)</f>
        <v>0</v>
      </c>
      <c r="L164" s="497">
        <v>0</v>
      </c>
      <c r="M164" s="516">
        <v>0</v>
      </c>
      <c r="N164" s="517">
        <v>0</v>
      </c>
      <c r="O164" s="518">
        <f>ROUND(IF(N346=0, 0, N164/N346),5)</f>
        <v>0</v>
      </c>
      <c r="P164" s="517">
        <v>0</v>
      </c>
      <c r="Q164" s="437">
        <v>0</v>
      </c>
      <c r="R164" s="437">
        <v>0</v>
      </c>
      <c r="S164" s="438">
        <f>ROUND(IF(R346=0, 0, R164/R346),5)</f>
        <v>0</v>
      </c>
      <c r="T164" s="437">
        <v>0</v>
      </c>
      <c r="U164" s="337">
        <v>0</v>
      </c>
      <c r="V164" s="337">
        <v>0</v>
      </c>
      <c r="W164" s="338">
        <f>ROUND(IF(V346=0, 0, V164/V346),5)</f>
        <v>0</v>
      </c>
      <c r="X164" s="337">
        <v>0</v>
      </c>
      <c r="Y164" s="563">
        <v>0</v>
      </c>
      <c r="Z164" s="563">
        <v>0</v>
      </c>
      <c r="AA164" s="564">
        <f>ROUND(IF(Z346=0, 0, Z164/Z346),5)</f>
        <v>0</v>
      </c>
      <c r="AB164" s="563">
        <v>0</v>
      </c>
      <c r="AC164" s="499">
        <v>3</v>
      </c>
      <c r="AD164" s="497">
        <v>968.07</v>
      </c>
      <c r="AE164" s="498">
        <f>ROUND(IF(AD346=0, 0, AD164/AD346),5)</f>
        <v>5.0000000000000002E-5</v>
      </c>
      <c r="AF164" s="497">
        <v>322.69</v>
      </c>
      <c r="AG164" s="543">
        <v>1</v>
      </c>
      <c r="AH164" s="541">
        <v>313.10000000000002</v>
      </c>
      <c r="AI164" s="542">
        <f>ROUND(IF(AH346=0, 0, AH164/AH346),5)</f>
        <v>2.0000000000000002E-5</v>
      </c>
      <c r="AJ164" s="541">
        <v>313.10000000000002</v>
      </c>
      <c r="AK164" s="398">
        <v>10</v>
      </c>
      <c r="AL164" s="396">
        <v>3133.73</v>
      </c>
      <c r="AM164" s="397">
        <f>ROUND(IF(AL346=0, 0, AL164/AL346),5)</f>
        <v>2.2000000000000001E-4</v>
      </c>
      <c r="AN164" s="396">
        <v>313.37</v>
      </c>
      <c r="AO164" s="437">
        <v>0</v>
      </c>
      <c r="AP164" s="437">
        <v>0</v>
      </c>
      <c r="AQ164" s="438">
        <f>ROUND(IF(AP346=0, 0, AP164/AP346),5)</f>
        <v>0</v>
      </c>
      <c r="AR164" s="437">
        <v>0</v>
      </c>
      <c r="AS164" s="6">
        <f t="shared" si="5"/>
        <v>14</v>
      </c>
      <c r="AT164" s="6">
        <f t="shared" si="5"/>
        <v>4414.8999999999996</v>
      </c>
      <c r="AU164" s="8">
        <f>ROUND(IF(AT346=0, 0, AT164/AT346),5)</f>
        <v>3.0000000000000001E-5</v>
      </c>
      <c r="AV164" s="6">
        <v>315.35000000000002</v>
      </c>
    </row>
    <row r="165" spans="1:48" x14ac:dyDescent="0.25">
      <c r="A165" s="2"/>
      <c r="B165" s="2"/>
      <c r="C165" s="2"/>
      <c r="D165" s="2" t="s">
        <v>145</v>
      </c>
      <c r="E165" s="478">
        <v>0</v>
      </c>
      <c r="F165" s="478">
        <v>0</v>
      </c>
      <c r="G165" s="479">
        <f>ROUND(IF(F346=0, 0, F165/F346),5)</f>
        <v>0</v>
      </c>
      <c r="H165" s="478">
        <v>0</v>
      </c>
      <c r="I165" s="497">
        <v>0</v>
      </c>
      <c r="J165" s="497">
        <v>0</v>
      </c>
      <c r="K165" s="498">
        <f>ROUND(IF(J346=0, 0, J165/J346),5)</f>
        <v>0</v>
      </c>
      <c r="L165" s="497">
        <v>0</v>
      </c>
      <c r="M165" s="516">
        <v>7</v>
      </c>
      <c r="N165" s="517">
        <v>2626.06</v>
      </c>
      <c r="O165" s="518">
        <f>ROUND(IF(N346=0, 0, N165/N346),5)</f>
        <v>1.2999999999999999E-4</v>
      </c>
      <c r="P165" s="517">
        <v>375.15</v>
      </c>
      <c r="Q165" s="437">
        <v>0</v>
      </c>
      <c r="R165" s="437">
        <v>0</v>
      </c>
      <c r="S165" s="438">
        <f>ROUND(IF(R346=0, 0, R165/R346),5)</f>
        <v>0</v>
      </c>
      <c r="T165" s="437">
        <v>0</v>
      </c>
      <c r="U165" s="336">
        <v>9</v>
      </c>
      <c r="V165" s="337">
        <v>3386.35</v>
      </c>
      <c r="W165" s="338">
        <f>ROUND(IF(V346=0, 0, V165/V346),5)</f>
        <v>2.1000000000000001E-4</v>
      </c>
      <c r="X165" s="337">
        <v>376.26</v>
      </c>
      <c r="Y165" s="565">
        <v>3</v>
      </c>
      <c r="Z165" s="563">
        <v>1136.94</v>
      </c>
      <c r="AA165" s="564">
        <f>ROUND(IF(Z346=0, 0, Z165/Z346),5)</f>
        <v>6.0000000000000002E-5</v>
      </c>
      <c r="AB165" s="563">
        <v>378.98</v>
      </c>
      <c r="AC165" s="499">
        <v>5</v>
      </c>
      <c r="AD165" s="497">
        <v>1780.69</v>
      </c>
      <c r="AE165" s="498">
        <f>ROUND(IF(AD346=0, 0, AD165/AD346),5)</f>
        <v>9.0000000000000006E-5</v>
      </c>
      <c r="AF165" s="497">
        <v>356.14</v>
      </c>
      <c r="AG165" s="543">
        <v>6</v>
      </c>
      <c r="AH165" s="541">
        <v>2253.92</v>
      </c>
      <c r="AI165" s="542">
        <f>ROUND(IF(AH346=0, 0, AH165/AH346),5)</f>
        <v>1.2E-4</v>
      </c>
      <c r="AJ165" s="541">
        <v>375.65</v>
      </c>
      <c r="AK165" s="398">
        <v>12</v>
      </c>
      <c r="AL165" s="396">
        <v>4879.92</v>
      </c>
      <c r="AM165" s="397">
        <f>ROUND(IF(AL346=0, 0, AL165/AL346),5)</f>
        <v>3.5E-4</v>
      </c>
      <c r="AN165" s="396">
        <v>406.66</v>
      </c>
      <c r="AO165" s="437">
        <v>0</v>
      </c>
      <c r="AP165" s="437">
        <v>0</v>
      </c>
      <c r="AQ165" s="438">
        <f>ROUND(IF(AP346=0, 0, AP165/AP346),5)</f>
        <v>0</v>
      </c>
      <c r="AR165" s="437">
        <v>0</v>
      </c>
      <c r="AS165" s="6">
        <f t="shared" si="5"/>
        <v>42</v>
      </c>
      <c r="AT165" s="6">
        <f t="shared" si="5"/>
        <v>16063.88</v>
      </c>
      <c r="AU165" s="8">
        <f>ROUND(IF(AT346=0, 0, AT165/AT346),5)</f>
        <v>1E-4</v>
      </c>
      <c r="AV165" s="6">
        <v>382.47</v>
      </c>
    </row>
    <row r="166" spans="1:48" x14ac:dyDescent="0.25">
      <c r="A166" s="2"/>
      <c r="B166" s="2"/>
      <c r="C166" s="2"/>
      <c r="D166" s="2" t="s">
        <v>147</v>
      </c>
      <c r="E166" s="478">
        <v>0</v>
      </c>
      <c r="F166" s="478">
        <v>0</v>
      </c>
      <c r="G166" s="479">
        <f>ROUND(IF(F346=0, 0, F166/F346),5)</f>
        <v>0</v>
      </c>
      <c r="H166" s="478">
        <v>0</v>
      </c>
      <c r="I166" s="499">
        <v>2</v>
      </c>
      <c r="J166" s="497">
        <v>496.98</v>
      </c>
      <c r="K166" s="498">
        <f>ROUND(IF(J346=0, 0, J166/J346),5)</f>
        <v>5.0000000000000002E-5</v>
      </c>
      <c r="L166" s="497">
        <v>248.49</v>
      </c>
      <c r="M166" s="516">
        <v>60</v>
      </c>
      <c r="N166" s="517">
        <v>15120.82</v>
      </c>
      <c r="O166" s="518">
        <f>ROUND(IF(N346=0, 0, N166/N346),5)</f>
        <v>7.3999999999999999E-4</v>
      </c>
      <c r="P166" s="517">
        <v>252.01</v>
      </c>
      <c r="Q166" s="439">
        <v>26</v>
      </c>
      <c r="R166" s="437">
        <v>12329.94</v>
      </c>
      <c r="S166" s="438">
        <f>ROUND(IF(R346=0, 0, R166/R346),5)</f>
        <v>7.1000000000000002E-4</v>
      </c>
      <c r="T166" s="437">
        <v>474.23</v>
      </c>
      <c r="U166" s="336">
        <v>8</v>
      </c>
      <c r="V166" s="337">
        <v>950</v>
      </c>
      <c r="W166" s="338">
        <f>ROUND(IF(V346=0, 0, V166/V346),5)</f>
        <v>6.0000000000000002E-5</v>
      </c>
      <c r="X166" s="337">
        <v>118.75</v>
      </c>
      <c r="Y166" s="565">
        <v>7</v>
      </c>
      <c r="Z166" s="563">
        <v>1752.75</v>
      </c>
      <c r="AA166" s="564">
        <f>ROUND(IF(Z346=0, 0, Z166/Z346),5)</f>
        <v>9.0000000000000006E-5</v>
      </c>
      <c r="AB166" s="563">
        <v>250.39</v>
      </c>
      <c r="AC166" s="499">
        <v>55</v>
      </c>
      <c r="AD166" s="497">
        <v>14204.62</v>
      </c>
      <c r="AE166" s="498">
        <f>ROUND(IF(AD346=0, 0, AD166/AD346),5)</f>
        <v>6.9999999999999999E-4</v>
      </c>
      <c r="AF166" s="497">
        <v>258.27</v>
      </c>
      <c r="AG166" s="543">
        <v>25</v>
      </c>
      <c r="AH166" s="541">
        <v>6261.95</v>
      </c>
      <c r="AI166" s="542">
        <f>ROUND(IF(AH346=0, 0, AH166/AH346),5)</f>
        <v>3.5E-4</v>
      </c>
      <c r="AJ166" s="541">
        <v>250.48</v>
      </c>
      <c r="AK166" s="398">
        <v>15</v>
      </c>
      <c r="AL166" s="396">
        <v>3767.63</v>
      </c>
      <c r="AM166" s="397">
        <f>ROUND(IF(AL346=0, 0, AL166/AL346),5)</f>
        <v>2.7E-4</v>
      </c>
      <c r="AN166" s="396">
        <v>251.18</v>
      </c>
      <c r="AO166" s="437">
        <v>0</v>
      </c>
      <c r="AP166" s="437">
        <v>0</v>
      </c>
      <c r="AQ166" s="438">
        <f>ROUND(IF(AP346=0, 0, AP166/AP346),5)</f>
        <v>0</v>
      </c>
      <c r="AR166" s="437">
        <v>0</v>
      </c>
      <c r="AS166" s="6">
        <f t="shared" si="5"/>
        <v>198</v>
      </c>
      <c r="AT166" s="6">
        <f t="shared" si="5"/>
        <v>54884.69</v>
      </c>
      <c r="AU166" s="8">
        <f>ROUND(IF(AT346=0, 0, AT166/AT346),5)</f>
        <v>3.4000000000000002E-4</v>
      </c>
      <c r="AV166" s="6">
        <v>277.2</v>
      </c>
    </row>
    <row r="167" spans="1:48" x14ac:dyDescent="0.25">
      <c r="A167" s="2"/>
      <c r="B167" s="2"/>
      <c r="C167" s="2"/>
      <c r="D167" s="2" t="s">
        <v>148</v>
      </c>
      <c r="E167" s="478">
        <v>0</v>
      </c>
      <c r="F167" s="478">
        <v>0</v>
      </c>
      <c r="G167" s="479">
        <f>ROUND(IF(F346=0, 0, F167/F346),5)</f>
        <v>0</v>
      </c>
      <c r="H167" s="478">
        <v>0</v>
      </c>
      <c r="I167" s="497">
        <v>0</v>
      </c>
      <c r="J167" s="497">
        <v>0</v>
      </c>
      <c r="K167" s="498">
        <f>ROUND(IF(J346=0, 0, J167/J346),5)</f>
        <v>0</v>
      </c>
      <c r="L167" s="497">
        <v>0</v>
      </c>
      <c r="M167" s="516">
        <v>0</v>
      </c>
      <c r="N167" s="517">
        <v>0</v>
      </c>
      <c r="O167" s="518">
        <f>ROUND(IF(N346=0, 0, N167/N346),5)</f>
        <v>0</v>
      </c>
      <c r="P167" s="517">
        <v>0</v>
      </c>
      <c r="Q167" s="437">
        <v>0</v>
      </c>
      <c r="R167" s="437">
        <v>0</v>
      </c>
      <c r="S167" s="438">
        <f>ROUND(IF(R346=0, 0, R167/R346),5)</f>
        <v>0</v>
      </c>
      <c r="T167" s="437">
        <v>0</v>
      </c>
      <c r="U167" s="336">
        <v>1</v>
      </c>
      <c r="V167" s="337">
        <v>150</v>
      </c>
      <c r="W167" s="338">
        <f>ROUND(IF(V346=0, 0, V167/V346),5)</f>
        <v>1.0000000000000001E-5</v>
      </c>
      <c r="X167" s="337">
        <v>150</v>
      </c>
      <c r="Y167" s="563">
        <v>0</v>
      </c>
      <c r="Z167" s="563">
        <v>0</v>
      </c>
      <c r="AA167" s="564">
        <f>ROUND(IF(Z346=0, 0, Z167/Z346),5)</f>
        <v>0</v>
      </c>
      <c r="AB167" s="563">
        <v>0</v>
      </c>
      <c r="AC167" s="499">
        <v>0</v>
      </c>
      <c r="AD167" s="497">
        <v>0</v>
      </c>
      <c r="AE167" s="498">
        <f>ROUND(IF(AD346=0, 0, AD167/AD346),5)</f>
        <v>0</v>
      </c>
      <c r="AF167" s="497">
        <v>0</v>
      </c>
      <c r="AG167" s="541">
        <v>0</v>
      </c>
      <c r="AH167" s="541">
        <v>0</v>
      </c>
      <c r="AI167" s="542">
        <f>ROUND(IF(AH346=0, 0, AH167/AH346),5)</f>
        <v>0</v>
      </c>
      <c r="AJ167" s="541">
        <v>0</v>
      </c>
      <c r="AK167" s="398">
        <v>0</v>
      </c>
      <c r="AL167" s="396">
        <v>0</v>
      </c>
      <c r="AM167" s="397">
        <f>ROUND(IF(AL346=0, 0, AL167/AL346),5)</f>
        <v>0</v>
      </c>
      <c r="AN167" s="396">
        <v>0</v>
      </c>
      <c r="AO167" s="437">
        <v>0</v>
      </c>
      <c r="AP167" s="437">
        <v>0</v>
      </c>
      <c r="AQ167" s="438">
        <f>ROUND(IF(AP346=0, 0, AP167/AP346),5)</f>
        <v>0</v>
      </c>
      <c r="AR167" s="437">
        <v>0</v>
      </c>
      <c r="AS167" s="6">
        <f t="shared" si="5"/>
        <v>1</v>
      </c>
      <c r="AT167" s="6">
        <f t="shared" si="5"/>
        <v>150</v>
      </c>
      <c r="AU167" s="8">
        <f>ROUND(IF(AT346=0, 0, AT167/AT346),5)</f>
        <v>0</v>
      </c>
      <c r="AV167" s="6">
        <v>150</v>
      </c>
    </row>
    <row r="168" spans="1:48" x14ac:dyDescent="0.25">
      <c r="A168" s="2"/>
      <c r="B168" s="2"/>
      <c r="C168" s="2"/>
      <c r="D168" s="2" t="s">
        <v>534</v>
      </c>
      <c r="E168" s="478">
        <v>0</v>
      </c>
      <c r="F168" s="478">
        <v>0</v>
      </c>
      <c r="G168" s="479">
        <f>ROUND(IF(F346=0, 0, F168/F346),5)</f>
        <v>0</v>
      </c>
      <c r="H168" s="478">
        <v>0</v>
      </c>
      <c r="I168" s="497">
        <v>0</v>
      </c>
      <c r="J168" s="497">
        <v>0</v>
      </c>
      <c r="K168" s="498">
        <f>ROUND(IF(J346=0, 0, J168/J346),5)</f>
        <v>0</v>
      </c>
      <c r="L168" s="497">
        <v>0</v>
      </c>
      <c r="M168" s="516">
        <v>4</v>
      </c>
      <c r="N168" s="517">
        <v>20696.55</v>
      </c>
      <c r="O168" s="518">
        <f>ROUND(IF(N346=0, 0, N168/N346),5)</f>
        <v>1.01E-3</v>
      </c>
      <c r="P168" s="517">
        <v>5174.1400000000003</v>
      </c>
      <c r="Q168" s="439">
        <v>2</v>
      </c>
      <c r="R168" s="437">
        <v>10289.299999999999</v>
      </c>
      <c r="S168" s="438">
        <f>ROUND(IF(R346=0, 0, R168/R346),5)</f>
        <v>5.9000000000000003E-4</v>
      </c>
      <c r="T168" s="437">
        <v>5144.6499999999996</v>
      </c>
      <c r="U168" s="337">
        <v>0</v>
      </c>
      <c r="V168" s="337">
        <v>0</v>
      </c>
      <c r="W168" s="338">
        <f>ROUND(IF(V346=0, 0, V168/V346),5)</f>
        <v>0</v>
      </c>
      <c r="X168" s="337">
        <v>0</v>
      </c>
      <c r="Y168" s="563">
        <v>0</v>
      </c>
      <c r="Z168" s="563">
        <v>0</v>
      </c>
      <c r="AA168" s="564">
        <f>ROUND(IF(Z346=0, 0, Z168/Z346),5)</f>
        <v>0</v>
      </c>
      <c r="AB168" s="563">
        <v>0</v>
      </c>
      <c r="AC168" s="499">
        <v>1</v>
      </c>
      <c r="AD168" s="497">
        <v>5200.6499999999996</v>
      </c>
      <c r="AE168" s="498">
        <f>ROUND(IF(AD346=0, 0, AD168/AD346),5)</f>
        <v>2.5999999999999998E-4</v>
      </c>
      <c r="AF168" s="497">
        <v>5200.6499999999996</v>
      </c>
      <c r="AG168" s="541">
        <v>0</v>
      </c>
      <c r="AH168" s="541">
        <v>0</v>
      </c>
      <c r="AI168" s="542">
        <f>ROUND(IF(AH346=0, 0, AH168/AH346),5)</f>
        <v>0</v>
      </c>
      <c r="AJ168" s="541">
        <v>0</v>
      </c>
      <c r="AK168" s="398">
        <v>0</v>
      </c>
      <c r="AL168" s="396">
        <v>0</v>
      </c>
      <c r="AM168" s="397">
        <f>ROUND(IF(AL346=0, 0, AL168/AL346),5)</f>
        <v>0</v>
      </c>
      <c r="AN168" s="396">
        <v>0</v>
      </c>
      <c r="AO168" s="437">
        <v>0</v>
      </c>
      <c r="AP168" s="437">
        <v>0</v>
      </c>
      <c r="AQ168" s="438">
        <f>ROUND(IF(AP346=0, 0, AP168/AP346),5)</f>
        <v>0</v>
      </c>
      <c r="AR168" s="437">
        <v>0</v>
      </c>
      <c r="AS168" s="6">
        <f t="shared" si="5"/>
        <v>7</v>
      </c>
      <c r="AT168" s="6">
        <f t="shared" si="5"/>
        <v>36186.5</v>
      </c>
      <c r="AU168" s="8">
        <f>ROUND(IF(AT346=0, 0, AT168/AT346),5)</f>
        <v>2.2000000000000001E-4</v>
      </c>
      <c r="AV168" s="6">
        <v>5169.5</v>
      </c>
    </row>
    <row r="169" spans="1:48" x14ac:dyDescent="0.25">
      <c r="A169" s="2"/>
      <c r="B169" s="2"/>
      <c r="C169" s="2"/>
      <c r="D169" s="2" t="s">
        <v>149</v>
      </c>
      <c r="E169" s="478">
        <v>0</v>
      </c>
      <c r="F169" s="478">
        <v>0</v>
      </c>
      <c r="G169" s="479">
        <f>ROUND(IF(F346=0, 0, F169/F346),5)</f>
        <v>0</v>
      </c>
      <c r="H169" s="478">
        <v>0</v>
      </c>
      <c r="I169" s="497">
        <v>0</v>
      </c>
      <c r="J169" s="497">
        <v>0</v>
      </c>
      <c r="K169" s="498">
        <f>ROUND(IF(J346=0, 0, J169/J346),5)</f>
        <v>0</v>
      </c>
      <c r="L169" s="497">
        <v>0</v>
      </c>
      <c r="M169" s="516">
        <v>3</v>
      </c>
      <c r="N169" s="517">
        <v>1498.69</v>
      </c>
      <c r="O169" s="518">
        <f>ROUND(IF(N346=0, 0, N169/N346),5)</f>
        <v>6.9999999999999994E-5</v>
      </c>
      <c r="P169" s="517">
        <v>499.56</v>
      </c>
      <c r="Q169" s="439">
        <v>1</v>
      </c>
      <c r="R169" s="437">
        <v>312.35000000000002</v>
      </c>
      <c r="S169" s="438">
        <f>ROUND(IF(R346=0, 0, R169/R346),5)</f>
        <v>2.0000000000000002E-5</v>
      </c>
      <c r="T169" s="437">
        <v>312.35000000000002</v>
      </c>
      <c r="U169" s="336">
        <v>6</v>
      </c>
      <c r="V169" s="337">
        <v>3015.94</v>
      </c>
      <c r="W169" s="338">
        <f>ROUND(IF(V346=0, 0, V169/V346),5)</f>
        <v>1.9000000000000001E-4</v>
      </c>
      <c r="X169" s="337">
        <v>502.66</v>
      </c>
      <c r="Y169" s="563">
        <v>0</v>
      </c>
      <c r="Z169" s="563">
        <v>0</v>
      </c>
      <c r="AA169" s="564">
        <f>ROUND(IF(Z346=0, 0, Z169/Z346),5)</f>
        <v>0</v>
      </c>
      <c r="AB169" s="563">
        <v>0</v>
      </c>
      <c r="AC169" s="499">
        <v>0</v>
      </c>
      <c r="AD169" s="497">
        <v>0</v>
      </c>
      <c r="AE169" s="498">
        <f>ROUND(IF(AD346=0, 0, AD169/AD346),5)</f>
        <v>0</v>
      </c>
      <c r="AF169" s="497">
        <v>0</v>
      </c>
      <c r="AG169" s="541">
        <v>0</v>
      </c>
      <c r="AH169" s="541">
        <v>0</v>
      </c>
      <c r="AI169" s="542">
        <f>ROUND(IF(AH346=0, 0, AH169/AH346),5)</f>
        <v>0</v>
      </c>
      <c r="AJ169" s="541">
        <v>0</v>
      </c>
      <c r="AK169" s="398">
        <v>7</v>
      </c>
      <c r="AL169" s="396">
        <v>3522.98</v>
      </c>
      <c r="AM169" s="397">
        <f>ROUND(IF(AL346=0, 0, AL169/AL346),5)</f>
        <v>2.5000000000000001E-4</v>
      </c>
      <c r="AN169" s="396">
        <v>503.28</v>
      </c>
      <c r="AO169" s="437">
        <v>0</v>
      </c>
      <c r="AP169" s="437">
        <v>0</v>
      </c>
      <c r="AQ169" s="438">
        <f>ROUND(IF(AP346=0, 0, AP169/AP346),5)</f>
        <v>0</v>
      </c>
      <c r="AR169" s="437">
        <v>0</v>
      </c>
      <c r="AS169" s="6">
        <f t="shared" si="5"/>
        <v>17</v>
      </c>
      <c r="AT169" s="6">
        <f t="shared" si="5"/>
        <v>8349.9599999999991</v>
      </c>
      <c r="AU169" s="8">
        <f>ROUND(IF(AT346=0, 0, AT169/AT346),5)</f>
        <v>5.0000000000000002E-5</v>
      </c>
      <c r="AV169" s="6">
        <v>491.17</v>
      </c>
    </row>
    <row r="170" spans="1:48" x14ac:dyDescent="0.25">
      <c r="A170" s="2"/>
      <c r="B170" s="2"/>
      <c r="C170" s="2"/>
      <c r="D170" s="2" t="s">
        <v>535</v>
      </c>
      <c r="E170" s="480">
        <v>4</v>
      </c>
      <c r="F170" s="478">
        <v>26005.8</v>
      </c>
      <c r="G170" s="479">
        <f>ROUND(IF(F346=0, 0, F170/F346),5)</f>
        <v>1.5100000000000001E-3</v>
      </c>
      <c r="H170" s="478">
        <v>6501.45</v>
      </c>
      <c r="I170" s="497">
        <v>0</v>
      </c>
      <c r="J170" s="497">
        <v>0</v>
      </c>
      <c r="K170" s="498">
        <f>ROUND(IF(J346=0, 0, J170/J346),5)</f>
        <v>0</v>
      </c>
      <c r="L170" s="497">
        <v>0</v>
      </c>
      <c r="M170" s="516">
        <v>2</v>
      </c>
      <c r="N170" s="517">
        <v>13398.06</v>
      </c>
      <c r="O170" s="518">
        <f>ROUND(IF(N346=0, 0, N170/N346),5)</f>
        <v>6.6E-4</v>
      </c>
      <c r="P170" s="517">
        <v>6699.03</v>
      </c>
      <c r="Q170" s="437">
        <v>0</v>
      </c>
      <c r="R170" s="437">
        <v>0</v>
      </c>
      <c r="S170" s="438">
        <f>ROUND(IF(R346=0, 0, R170/R346),5)</f>
        <v>0</v>
      </c>
      <c r="T170" s="437">
        <v>0</v>
      </c>
      <c r="U170" s="336">
        <v>1</v>
      </c>
      <c r="V170" s="337">
        <v>6558.86</v>
      </c>
      <c r="W170" s="338">
        <f>ROUND(IF(V346=0, 0, V170/V346),5)</f>
        <v>4.0000000000000002E-4</v>
      </c>
      <c r="X170" s="337">
        <v>6558.86</v>
      </c>
      <c r="Y170" s="563">
        <v>0</v>
      </c>
      <c r="Z170" s="563">
        <v>0</v>
      </c>
      <c r="AA170" s="564">
        <f>ROUND(IF(Z346=0, 0, Z170/Z346),5)</f>
        <v>0</v>
      </c>
      <c r="AB170" s="563">
        <v>0</v>
      </c>
      <c r="AC170" s="499">
        <v>0</v>
      </c>
      <c r="AD170" s="497">
        <v>0</v>
      </c>
      <c r="AE170" s="498">
        <f>ROUND(IF(AD346=0, 0, AD170/AD346),5)</f>
        <v>0</v>
      </c>
      <c r="AF170" s="497">
        <v>0</v>
      </c>
      <c r="AG170" s="543">
        <v>3</v>
      </c>
      <c r="AH170" s="541">
        <v>19660.099999999999</v>
      </c>
      <c r="AI170" s="542">
        <f>ROUND(IF(AH346=0, 0, AH170/AH346),5)</f>
        <v>1.09E-3</v>
      </c>
      <c r="AJ170" s="541">
        <v>6553.37</v>
      </c>
      <c r="AK170" s="398">
        <v>3</v>
      </c>
      <c r="AL170" s="396">
        <v>19710.400000000001</v>
      </c>
      <c r="AM170" s="397">
        <f>ROUND(IF(AL346=0, 0, AL170/AL346),5)</f>
        <v>1.4E-3</v>
      </c>
      <c r="AN170" s="396">
        <v>6570.13</v>
      </c>
      <c r="AO170" s="439">
        <v>4</v>
      </c>
      <c r="AP170" s="437">
        <v>26488.18</v>
      </c>
      <c r="AQ170" s="438">
        <f>ROUND(IF(AP346=0, 0, AP170/AP346),5)</f>
        <v>2.8400000000000001E-3</v>
      </c>
      <c r="AR170" s="437">
        <v>6622.05</v>
      </c>
      <c r="AS170" s="6">
        <f t="shared" si="5"/>
        <v>17</v>
      </c>
      <c r="AT170" s="6">
        <f t="shared" si="5"/>
        <v>111821.4</v>
      </c>
      <c r="AU170" s="8">
        <f>ROUND(IF(AT346=0, 0, AT170/AT346),5)</f>
        <v>6.8999999999999997E-4</v>
      </c>
      <c r="AV170" s="6">
        <v>6577.73</v>
      </c>
    </row>
    <row r="171" spans="1:48" x14ac:dyDescent="0.25">
      <c r="A171" s="2"/>
      <c r="B171" s="2"/>
      <c r="C171" s="2"/>
      <c r="D171" s="2" t="s">
        <v>150</v>
      </c>
      <c r="E171" s="480">
        <v>1</v>
      </c>
      <c r="F171" s="478">
        <v>242.39</v>
      </c>
      <c r="G171" s="479">
        <f>ROUND(IF(F346=0, 0, F171/F346),5)</f>
        <v>1.0000000000000001E-5</v>
      </c>
      <c r="H171" s="478">
        <v>242.39</v>
      </c>
      <c r="I171" s="497">
        <v>0</v>
      </c>
      <c r="J171" s="497">
        <v>0</v>
      </c>
      <c r="K171" s="498">
        <f>ROUND(IF(J346=0, 0, J171/J346),5)</f>
        <v>0</v>
      </c>
      <c r="L171" s="497">
        <v>0</v>
      </c>
      <c r="M171" s="516">
        <v>0</v>
      </c>
      <c r="N171" s="517">
        <v>0</v>
      </c>
      <c r="O171" s="518">
        <f>ROUND(IF(N346=0, 0, N171/N346),5)</f>
        <v>0</v>
      </c>
      <c r="P171" s="517">
        <v>0</v>
      </c>
      <c r="Q171" s="437">
        <v>0</v>
      </c>
      <c r="R171" s="437">
        <v>0</v>
      </c>
      <c r="S171" s="438">
        <f>ROUND(IF(R346=0, 0, R171/R346),5)</f>
        <v>0</v>
      </c>
      <c r="T171" s="437">
        <v>0</v>
      </c>
      <c r="U171" s="337">
        <v>0</v>
      </c>
      <c r="V171" s="337">
        <v>0</v>
      </c>
      <c r="W171" s="338">
        <f>ROUND(IF(V346=0, 0, V171/V346),5)</f>
        <v>0</v>
      </c>
      <c r="X171" s="337">
        <v>0</v>
      </c>
      <c r="Y171" s="563">
        <v>0</v>
      </c>
      <c r="Z171" s="563">
        <v>0</v>
      </c>
      <c r="AA171" s="564">
        <f>ROUND(IF(Z346=0, 0, Z171/Z346),5)</f>
        <v>0</v>
      </c>
      <c r="AB171" s="563">
        <v>0</v>
      </c>
      <c r="AC171" s="499">
        <v>0</v>
      </c>
      <c r="AD171" s="497">
        <v>0</v>
      </c>
      <c r="AE171" s="498">
        <f>ROUND(IF(AD346=0, 0, AD171/AD346),5)</f>
        <v>0</v>
      </c>
      <c r="AF171" s="497">
        <v>0</v>
      </c>
      <c r="AG171" s="541">
        <v>0</v>
      </c>
      <c r="AH171" s="541">
        <v>0</v>
      </c>
      <c r="AI171" s="542">
        <f>ROUND(IF(AH346=0, 0, AH171/AH346),5)</f>
        <v>0</v>
      </c>
      <c r="AJ171" s="541">
        <v>0</v>
      </c>
      <c r="AK171" s="398">
        <v>0</v>
      </c>
      <c r="AL171" s="396">
        <v>0</v>
      </c>
      <c r="AM171" s="397">
        <f>ROUND(IF(AL346=0, 0, AL171/AL346),5)</f>
        <v>0</v>
      </c>
      <c r="AN171" s="396">
        <v>0</v>
      </c>
      <c r="AO171" s="437">
        <v>0</v>
      </c>
      <c r="AP171" s="437">
        <v>0</v>
      </c>
      <c r="AQ171" s="438">
        <f>ROUND(IF(AP346=0, 0, AP171/AP346),5)</f>
        <v>0</v>
      </c>
      <c r="AR171" s="437">
        <v>0</v>
      </c>
      <c r="AS171" s="6">
        <f t="shared" si="5"/>
        <v>1</v>
      </c>
      <c r="AT171" s="6">
        <f t="shared" si="5"/>
        <v>242.39</v>
      </c>
      <c r="AU171" s="8">
        <f>ROUND(IF(AT346=0, 0, AT171/AT346),5)</f>
        <v>0</v>
      </c>
      <c r="AV171" s="6">
        <v>242.39</v>
      </c>
    </row>
    <row r="172" spans="1:48" x14ac:dyDescent="0.25">
      <c r="A172" s="2"/>
      <c r="B172" s="2"/>
      <c r="C172" s="2"/>
      <c r="D172" s="2" t="s">
        <v>151</v>
      </c>
      <c r="E172" s="480">
        <v>4</v>
      </c>
      <c r="F172" s="478">
        <v>919</v>
      </c>
      <c r="G172" s="479">
        <f>ROUND(IF(F346=0, 0, F172/F346),5)</f>
        <v>5.0000000000000002E-5</v>
      </c>
      <c r="H172" s="478">
        <v>229.75</v>
      </c>
      <c r="I172" s="497">
        <v>0</v>
      </c>
      <c r="J172" s="497">
        <v>0</v>
      </c>
      <c r="K172" s="498">
        <f>ROUND(IF(J346=0, 0, J172/J346),5)</f>
        <v>0</v>
      </c>
      <c r="L172" s="497">
        <v>0</v>
      </c>
      <c r="M172" s="516">
        <v>1</v>
      </c>
      <c r="N172" s="517">
        <v>243.25</v>
      </c>
      <c r="O172" s="518">
        <f>ROUND(IF(N346=0, 0, N172/N346),5)</f>
        <v>1.0000000000000001E-5</v>
      </c>
      <c r="P172" s="517">
        <v>243.25</v>
      </c>
      <c r="Q172" s="437">
        <v>0</v>
      </c>
      <c r="R172" s="437">
        <v>0</v>
      </c>
      <c r="S172" s="438">
        <f>ROUND(IF(R346=0, 0, R172/R346),5)</f>
        <v>0</v>
      </c>
      <c r="T172" s="437">
        <v>0</v>
      </c>
      <c r="U172" s="337">
        <v>0</v>
      </c>
      <c r="V172" s="337">
        <v>0</v>
      </c>
      <c r="W172" s="338">
        <f>ROUND(IF(V346=0, 0, V172/V346),5)</f>
        <v>0</v>
      </c>
      <c r="X172" s="337">
        <v>0</v>
      </c>
      <c r="Y172" s="563">
        <v>0</v>
      </c>
      <c r="Z172" s="563">
        <v>0</v>
      </c>
      <c r="AA172" s="564">
        <f>ROUND(IF(Z346=0, 0, Z172/Z346),5)</f>
        <v>0</v>
      </c>
      <c r="AB172" s="563">
        <v>0</v>
      </c>
      <c r="AC172" s="499">
        <v>0</v>
      </c>
      <c r="AD172" s="497">
        <v>0</v>
      </c>
      <c r="AE172" s="498">
        <f>ROUND(IF(AD346=0, 0, AD172/AD346),5)</f>
        <v>0</v>
      </c>
      <c r="AF172" s="497">
        <v>0</v>
      </c>
      <c r="AG172" s="541">
        <v>0</v>
      </c>
      <c r="AH172" s="541">
        <v>0</v>
      </c>
      <c r="AI172" s="542">
        <f>ROUND(IF(AH346=0, 0, AH172/AH346),5)</f>
        <v>0</v>
      </c>
      <c r="AJ172" s="541">
        <v>0</v>
      </c>
      <c r="AK172" s="398">
        <v>50</v>
      </c>
      <c r="AL172" s="396">
        <v>18838.13</v>
      </c>
      <c r="AM172" s="397">
        <f>ROUND(IF(AL346=0, 0, AL172/AL346),5)</f>
        <v>1.34E-3</v>
      </c>
      <c r="AN172" s="396">
        <v>376.76</v>
      </c>
      <c r="AO172" s="437">
        <v>0</v>
      </c>
      <c r="AP172" s="437">
        <v>0</v>
      </c>
      <c r="AQ172" s="438">
        <f>ROUND(IF(AP346=0, 0, AP172/AP346),5)</f>
        <v>0</v>
      </c>
      <c r="AR172" s="437">
        <v>0</v>
      </c>
      <c r="AS172" s="6">
        <f t="shared" si="5"/>
        <v>55</v>
      </c>
      <c r="AT172" s="6">
        <f t="shared" si="5"/>
        <v>20000.38</v>
      </c>
      <c r="AU172" s="8">
        <f>ROUND(IF(AT346=0, 0, AT172/AT346),5)</f>
        <v>1.2E-4</v>
      </c>
      <c r="AV172" s="6">
        <v>363.64</v>
      </c>
    </row>
    <row r="173" spans="1:48" x14ac:dyDescent="0.25">
      <c r="A173" s="2"/>
      <c r="B173" s="2"/>
      <c r="C173" s="2"/>
      <c r="D173" s="2" t="s">
        <v>152</v>
      </c>
      <c r="E173" s="480">
        <v>4</v>
      </c>
      <c r="F173" s="478">
        <v>1489.1</v>
      </c>
      <c r="G173" s="479">
        <f>ROUND(IF(F346=0, 0, F173/F346),5)</f>
        <v>9.0000000000000006E-5</v>
      </c>
      <c r="H173" s="478">
        <v>372.28</v>
      </c>
      <c r="I173" s="499">
        <v>2</v>
      </c>
      <c r="J173" s="497">
        <v>744.7</v>
      </c>
      <c r="K173" s="498">
        <f>ROUND(IF(J346=0, 0, J173/J346),5)</f>
        <v>6.9999999999999994E-5</v>
      </c>
      <c r="L173" s="497">
        <v>372.35</v>
      </c>
      <c r="M173" s="516">
        <v>0</v>
      </c>
      <c r="N173" s="517">
        <v>0</v>
      </c>
      <c r="O173" s="518">
        <f>ROUND(IF(N346=0, 0, N173/N346),5)</f>
        <v>0</v>
      </c>
      <c r="P173" s="517">
        <v>0</v>
      </c>
      <c r="Q173" s="437">
        <v>0</v>
      </c>
      <c r="R173" s="437">
        <v>0</v>
      </c>
      <c r="S173" s="438">
        <f>ROUND(IF(R346=0, 0, R173/R346),5)</f>
        <v>0</v>
      </c>
      <c r="T173" s="437">
        <v>0</v>
      </c>
      <c r="U173" s="337">
        <v>0</v>
      </c>
      <c r="V173" s="337">
        <v>0</v>
      </c>
      <c r="W173" s="338">
        <f>ROUND(IF(V346=0, 0, V173/V346),5)</f>
        <v>0</v>
      </c>
      <c r="X173" s="337">
        <v>0</v>
      </c>
      <c r="Y173" s="563">
        <v>0</v>
      </c>
      <c r="Z173" s="563">
        <v>0</v>
      </c>
      <c r="AA173" s="564">
        <f>ROUND(IF(Z346=0, 0, Z173/Z346),5)</f>
        <v>0</v>
      </c>
      <c r="AB173" s="563">
        <v>0</v>
      </c>
      <c r="AC173" s="499">
        <v>0</v>
      </c>
      <c r="AD173" s="497">
        <v>0</v>
      </c>
      <c r="AE173" s="498">
        <f>ROUND(IF(AD346=0, 0, AD173/AD346),5)</f>
        <v>0</v>
      </c>
      <c r="AF173" s="497">
        <v>0</v>
      </c>
      <c r="AG173" s="543">
        <v>5</v>
      </c>
      <c r="AH173" s="541">
        <v>1876.55</v>
      </c>
      <c r="AI173" s="542">
        <f>ROUND(IF(AH346=0, 0, AH173/AH346),5)</f>
        <v>1E-4</v>
      </c>
      <c r="AJ173" s="541">
        <v>375.31</v>
      </c>
      <c r="AK173" s="398">
        <v>14</v>
      </c>
      <c r="AL173" s="396">
        <v>5273.03</v>
      </c>
      <c r="AM173" s="397">
        <f>ROUND(IF(AL346=0, 0, AL173/AL346),5)</f>
        <v>3.6999999999999999E-4</v>
      </c>
      <c r="AN173" s="396">
        <v>376.65</v>
      </c>
      <c r="AO173" s="439">
        <v>11</v>
      </c>
      <c r="AP173" s="437">
        <v>4166.47</v>
      </c>
      <c r="AQ173" s="438">
        <f>ROUND(IF(AP346=0, 0, AP173/AP346),5)</f>
        <v>4.4999999999999999E-4</v>
      </c>
      <c r="AR173" s="437">
        <v>378.77</v>
      </c>
      <c r="AS173" s="6">
        <f t="shared" si="5"/>
        <v>36</v>
      </c>
      <c r="AT173" s="6">
        <f t="shared" si="5"/>
        <v>13549.85</v>
      </c>
      <c r="AU173" s="8">
        <f>ROUND(IF(AT346=0, 0, AT173/AT346),5)</f>
        <v>8.0000000000000007E-5</v>
      </c>
      <c r="AV173" s="6">
        <v>376.38</v>
      </c>
    </row>
    <row r="174" spans="1:48" x14ac:dyDescent="0.25">
      <c r="A174" s="2"/>
      <c r="B174" s="2"/>
      <c r="C174" s="2"/>
      <c r="D174" s="2" t="s">
        <v>153</v>
      </c>
      <c r="E174" s="480">
        <v>1</v>
      </c>
      <c r="F174" s="478">
        <v>217.57</v>
      </c>
      <c r="G174" s="479">
        <f>ROUND(IF(F346=0, 0, F174/F346),5)</f>
        <v>1.0000000000000001E-5</v>
      </c>
      <c r="H174" s="478">
        <v>217.57</v>
      </c>
      <c r="I174" s="497">
        <v>0</v>
      </c>
      <c r="J174" s="497">
        <v>0</v>
      </c>
      <c r="K174" s="498">
        <f>ROUND(IF(J346=0, 0, J174/J346),5)</f>
        <v>0</v>
      </c>
      <c r="L174" s="497">
        <v>0</v>
      </c>
      <c r="M174" s="516">
        <v>0</v>
      </c>
      <c r="N174" s="517">
        <v>0</v>
      </c>
      <c r="O174" s="518">
        <f>ROUND(IF(N346=0, 0, N174/N346),5)</f>
        <v>0</v>
      </c>
      <c r="P174" s="517">
        <v>0</v>
      </c>
      <c r="Q174" s="439">
        <v>5</v>
      </c>
      <c r="R174" s="437">
        <v>1090.3800000000001</v>
      </c>
      <c r="S174" s="438">
        <f>ROUND(IF(R346=0, 0, R174/R346),5)</f>
        <v>6.0000000000000002E-5</v>
      </c>
      <c r="T174" s="437">
        <v>218.08</v>
      </c>
      <c r="U174" s="337">
        <v>0</v>
      </c>
      <c r="V174" s="337">
        <v>0</v>
      </c>
      <c r="W174" s="338">
        <f>ROUND(IF(V346=0, 0, V174/V346),5)</f>
        <v>0</v>
      </c>
      <c r="X174" s="337">
        <v>0</v>
      </c>
      <c r="Y174" s="563">
        <v>0</v>
      </c>
      <c r="Z174" s="563">
        <v>0</v>
      </c>
      <c r="AA174" s="564">
        <f>ROUND(IF(Z346=0, 0, Z174/Z346),5)</f>
        <v>0</v>
      </c>
      <c r="AB174" s="563">
        <v>0</v>
      </c>
      <c r="AC174" s="499">
        <v>0</v>
      </c>
      <c r="AD174" s="497">
        <v>0</v>
      </c>
      <c r="AE174" s="498">
        <f>ROUND(IF(AD346=0, 0, AD174/AD346),5)</f>
        <v>0</v>
      </c>
      <c r="AF174" s="497">
        <v>0</v>
      </c>
      <c r="AG174" s="541">
        <v>0</v>
      </c>
      <c r="AH174" s="541">
        <v>0</v>
      </c>
      <c r="AI174" s="542">
        <f>ROUND(IF(AH346=0, 0, AH174/AH346),5)</f>
        <v>0</v>
      </c>
      <c r="AJ174" s="541">
        <v>0</v>
      </c>
      <c r="AK174" s="398">
        <v>0</v>
      </c>
      <c r="AL174" s="396">
        <v>0</v>
      </c>
      <c r="AM174" s="397">
        <f>ROUND(IF(AL346=0, 0, AL174/AL346),5)</f>
        <v>0</v>
      </c>
      <c r="AN174" s="396">
        <v>0</v>
      </c>
      <c r="AO174" s="439">
        <v>5</v>
      </c>
      <c r="AP174" s="437">
        <v>1108.6300000000001</v>
      </c>
      <c r="AQ174" s="438">
        <f>ROUND(IF(AP346=0, 0, AP174/AP346),5)</f>
        <v>1.2E-4</v>
      </c>
      <c r="AR174" s="437">
        <v>221.73</v>
      </c>
      <c r="AS174" s="6">
        <f t="shared" si="5"/>
        <v>11</v>
      </c>
      <c r="AT174" s="6">
        <f t="shared" si="5"/>
        <v>2416.58</v>
      </c>
      <c r="AU174" s="8">
        <f>ROUND(IF(AT346=0, 0, AT174/AT346),5)</f>
        <v>1.0000000000000001E-5</v>
      </c>
      <c r="AV174" s="6">
        <v>219.69</v>
      </c>
    </row>
    <row r="175" spans="1:48" x14ac:dyDescent="0.25">
      <c r="A175" s="2"/>
      <c r="B175" s="2"/>
      <c r="C175" s="2"/>
      <c r="D175" s="2" t="s">
        <v>154</v>
      </c>
      <c r="E175" s="478">
        <v>0</v>
      </c>
      <c r="F175" s="478">
        <v>0</v>
      </c>
      <c r="G175" s="479">
        <f>ROUND(IF(F346=0, 0, F175/F346),5)</f>
        <v>0</v>
      </c>
      <c r="H175" s="478">
        <v>0</v>
      </c>
      <c r="I175" s="497">
        <v>0</v>
      </c>
      <c r="J175" s="497">
        <v>0</v>
      </c>
      <c r="K175" s="498">
        <f>ROUND(IF(J346=0, 0, J175/J346),5)</f>
        <v>0</v>
      </c>
      <c r="L175" s="497">
        <v>0</v>
      </c>
      <c r="M175" s="516">
        <v>2</v>
      </c>
      <c r="N175" s="517">
        <v>437.85</v>
      </c>
      <c r="O175" s="518">
        <f>ROUND(IF(N346=0, 0, N175/N346),5)</f>
        <v>2.0000000000000002E-5</v>
      </c>
      <c r="P175" s="517">
        <v>218.93</v>
      </c>
      <c r="Q175" s="439">
        <v>5</v>
      </c>
      <c r="R175" s="437">
        <v>1090.3800000000001</v>
      </c>
      <c r="S175" s="438">
        <f>ROUND(IF(R346=0, 0, R175/R346),5)</f>
        <v>6.0000000000000002E-5</v>
      </c>
      <c r="T175" s="437">
        <v>218.08</v>
      </c>
      <c r="U175" s="336">
        <v>2</v>
      </c>
      <c r="V175" s="337">
        <v>439.34</v>
      </c>
      <c r="W175" s="338">
        <f>ROUND(IF(V346=0, 0, V175/V346),5)</f>
        <v>3.0000000000000001E-5</v>
      </c>
      <c r="X175" s="337">
        <v>219.67</v>
      </c>
      <c r="Y175" s="563">
        <v>0</v>
      </c>
      <c r="Z175" s="563">
        <v>0</v>
      </c>
      <c r="AA175" s="564">
        <f>ROUND(IF(Z346=0, 0, Z175/Z346),5)</f>
        <v>0</v>
      </c>
      <c r="AB175" s="563">
        <v>0</v>
      </c>
      <c r="AC175" s="499">
        <v>5</v>
      </c>
      <c r="AD175" s="497">
        <v>1106.52</v>
      </c>
      <c r="AE175" s="498">
        <f>ROUND(IF(AD346=0, 0, AD175/AD346),5)</f>
        <v>5.0000000000000002E-5</v>
      </c>
      <c r="AF175" s="497">
        <v>221.3</v>
      </c>
      <c r="AG175" s="543">
        <v>20</v>
      </c>
      <c r="AH175" s="541">
        <v>4391.46</v>
      </c>
      <c r="AI175" s="542">
        <f>ROUND(IF(AH346=0, 0, AH175/AH346),5)</f>
        <v>2.4000000000000001E-4</v>
      </c>
      <c r="AJ175" s="541">
        <v>219.57</v>
      </c>
      <c r="AK175" s="398">
        <v>0</v>
      </c>
      <c r="AL175" s="396">
        <v>0</v>
      </c>
      <c r="AM175" s="397">
        <f>ROUND(IF(AL346=0, 0, AL175/AL346),5)</f>
        <v>0</v>
      </c>
      <c r="AN175" s="396">
        <v>0</v>
      </c>
      <c r="AO175" s="439">
        <v>9</v>
      </c>
      <c r="AP175" s="437">
        <v>1995.54</v>
      </c>
      <c r="AQ175" s="438">
        <f>ROUND(IF(AP346=0, 0, AP175/AP346),5)</f>
        <v>2.1000000000000001E-4</v>
      </c>
      <c r="AR175" s="437">
        <v>221.73</v>
      </c>
      <c r="AS175" s="6">
        <f t="shared" si="5"/>
        <v>43</v>
      </c>
      <c r="AT175" s="6">
        <f t="shared" si="5"/>
        <v>9461.09</v>
      </c>
      <c r="AU175" s="8">
        <f>ROUND(IF(AT346=0, 0, AT175/AT346),5)</f>
        <v>6.0000000000000002E-5</v>
      </c>
      <c r="AV175" s="6">
        <v>220.03</v>
      </c>
    </row>
    <row r="176" spans="1:48" x14ac:dyDescent="0.25">
      <c r="A176" s="2"/>
      <c r="B176" s="2"/>
      <c r="C176" s="2"/>
      <c r="D176" s="2" t="s">
        <v>155</v>
      </c>
      <c r="E176" s="478">
        <v>0</v>
      </c>
      <c r="F176" s="478">
        <v>0</v>
      </c>
      <c r="G176" s="479">
        <f>ROUND(IF(F346=0, 0, F176/F346),5)</f>
        <v>0</v>
      </c>
      <c r="H176" s="478">
        <v>0</v>
      </c>
      <c r="I176" s="497">
        <v>0</v>
      </c>
      <c r="J176" s="497">
        <v>0</v>
      </c>
      <c r="K176" s="498">
        <f>ROUND(IF(J346=0, 0, J176/J346),5)</f>
        <v>0</v>
      </c>
      <c r="L176" s="497">
        <v>0</v>
      </c>
      <c r="M176" s="516">
        <v>0</v>
      </c>
      <c r="N176" s="517">
        <v>0</v>
      </c>
      <c r="O176" s="518">
        <f>ROUND(IF(N346=0, 0, N176/N346),5)</f>
        <v>0</v>
      </c>
      <c r="P176" s="517">
        <v>0</v>
      </c>
      <c r="Q176" s="439">
        <v>5</v>
      </c>
      <c r="R176" s="437">
        <v>1866.09</v>
      </c>
      <c r="S176" s="438">
        <f>ROUND(IF(R346=0, 0, R176/R346),5)</f>
        <v>1.1E-4</v>
      </c>
      <c r="T176" s="437">
        <v>373.22</v>
      </c>
      <c r="U176" s="337">
        <v>0</v>
      </c>
      <c r="V176" s="337">
        <v>0</v>
      </c>
      <c r="W176" s="338">
        <f>ROUND(IF(V346=0, 0, V176/V346),5)</f>
        <v>0</v>
      </c>
      <c r="X176" s="337">
        <v>0</v>
      </c>
      <c r="Y176" s="563">
        <v>0</v>
      </c>
      <c r="Z176" s="563">
        <v>0</v>
      </c>
      <c r="AA176" s="564">
        <f>ROUND(IF(Z346=0, 0, Z176/Z346),5)</f>
        <v>0</v>
      </c>
      <c r="AB176" s="563">
        <v>0</v>
      </c>
      <c r="AC176" s="499">
        <v>0</v>
      </c>
      <c r="AD176" s="497">
        <v>0</v>
      </c>
      <c r="AE176" s="498">
        <f>ROUND(IF(AD346=0, 0, AD176/AD346),5)</f>
        <v>0</v>
      </c>
      <c r="AF176" s="497">
        <v>0</v>
      </c>
      <c r="AG176" s="541">
        <v>0</v>
      </c>
      <c r="AH176" s="541">
        <v>0</v>
      </c>
      <c r="AI176" s="542">
        <f>ROUND(IF(AH346=0, 0, AH176/AH346),5)</f>
        <v>0</v>
      </c>
      <c r="AJ176" s="541">
        <v>0</v>
      </c>
      <c r="AK176" s="398">
        <v>0</v>
      </c>
      <c r="AL176" s="396">
        <v>0</v>
      </c>
      <c r="AM176" s="397">
        <f>ROUND(IF(AL346=0, 0, AL176/AL346),5)</f>
        <v>0</v>
      </c>
      <c r="AN176" s="396">
        <v>0</v>
      </c>
      <c r="AO176" s="439">
        <v>1</v>
      </c>
      <c r="AP176" s="437">
        <v>379.47</v>
      </c>
      <c r="AQ176" s="438">
        <f>ROUND(IF(AP346=0, 0, AP176/AP346),5)</f>
        <v>4.0000000000000003E-5</v>
      </c>
      <c r="AR176" s="437">
        <v>379.47</v>
      </c>
      <c r="AS176" s="6">
        <f t="shared" si="5"/>
        <v>6</v>
      </c>
      <c r="AT176" s="6">
        <f t="shared" si="5"/>
        <v>2245.56</v>
      </c>
      <c r="AU176" s="8">
        <f>ROUND(IF(AT346=0, 0, AT176/AT346),5)</f>
        <v>1.0000000000000001E-5</v>
      </c>
      <c r="AV176" s="6">
        <v>374.26</v>
      </c>
    </row>
    <row r="177" spans="1:48" x14ac:dyDescent="0.25">
      <c r="A177" s="2"/>
      <c r="B177" s="2"/>
      <c r="C177" s="2"/>
      <c r="D177" s="2" t="s">
        <v>156</v>
      </c>
      <c r="E177" s="478">
        <v>0</v>
      </c>
      <c r="F177" s="478">
        <v>0</v>
      </c>
      <c r="G177" s="479">
        <f>ROUND(IF(F346=0, 0, F177/F346),5)</f>
        <v>0</v>
      </c>
      <c r="H177" s="478">
        <v>0</v>
      </c>
      <c r="I177" s="497">
        <v>0</v>
      </c>
      <c r="J177" s="497">
        <v>0</v>
      </c>
      <c r="K177" s="498">
        <f>ROUND(IF(J346=0, 0, J177/J346),5)</f>
        <v>0</v>
      </c>
      <c r="L177" s="497">
        <v>0</v>
      </c>
      <c r="M177" s="516">
        <v>5</v>
      </c>
      <c r="N177" s="517">
        <v>16224.21</v>
      </c>
      <c r="O177" s="518">
        <f>ROUND(IF(N346=0, 0, N177/N346),5)</f>
        <v>7.9000000000000001E-4</v>
      </c>
      <c r="P177" s="517">
        <v>3244.84</v>
      </c>
      <c r="Q177" s="437">
        <v>0</v>
      </c>
      <c r="R177" s="437">
        <v>0</v>
      </c>
      <c r="S177" s="438">
        <f>ROUND(IF(R346=0, 0, R177/R346),5)</f>
        <v>0</v>
      </c>
      <c r="T177" s="437">
        <v>0</v>
      </c>
      <c r="U177" s="337">
        <v>0</v>
      </c>
      <c r="V177" s="337">
        <v>0</v>
      </c>
      <c r="W177" s="338">
        <f>ROUND(IF(V346=0, 0, V177/V346),5)</f>
        <v>0</v>
      </c>
      <c r="X177" s="337">
        <v>0</v>
      </c>
      <c r="Y177" s="563">
        <v>0</v>
      </c>
      <c r="Z177" s="563">
        <v>0</v>
      </c>
      <c r="AA177" s="564">
        <f>ROUND(IF(Z346=0, 0, Z177/Z346),5)</f>
        <v>0</v>
      </c>
      <c r="AB177" s="563">
        <v>0</v>
      </c>
      <c r="AC177" s="499">
        <v>0</v>
      </c>
      <c r="AD177" s="497">
        <v>0</v>
      </c>
      <c r="AE177" s="498">
        <f>ROUND(IF(AD346=0, 0, AD177/AD346),5)</f>
        <v>0</v>
      </c>
      <c r="AF177" s="497">
        <v>0</v>
      </c>
      <c r="AG177" s="541">
        <v>0</v>
      </c>
      <c r="AH177" s="541">
        <v>0</v>
      </c>
      <c r="AI177" s="542">
        <f>ROUND(IF(AH346=0, 0, AH177/AH346),5)</f>
        <v>0</v>
      </c>
      <c r="AJ177" s="541">
        <v>0</v>
      </c>
      <c r="AK177" s="398">
        <v>0</v>
      </c>
      <c r="AL177" s="396">
        <v>0</v>
      </c>
      <c r="AM177" s="397">
        <f>ROUND(IF(AL346=0, 0, AL177/AL346),5)</f>
        <v>0</v>
      </c>
      <c r="AN177" s="396">
        <v>0</v>
      </c>
      <c r="AO177" s="437">
        <v>0</v>
      </c>
      <c r="AP177" s="437">
        <v>0</v>
      </c>
      <c r="AQ177" s="438">
        <f>ROUND(IF(AP346=0, 0, AP177/AP346),5)</f>
        <v>0</v>
      </c>
      <c r="AR177" s="437">
        <v>0</v>
      </c>
      <c r="AS177" s="6">
        <f t="shared" si="5"/>
        <v>5</v>
      </c>
      <c r="AT177" s="6">
        <f t="shared" si="5"/>
        <v>16224.21</v>
      </c>
      <c r="AU177" s="8">
        <f>ROUND(IF(AT346=0, 0, AT177/AT346),5)</f>
        <v>1E-4</v>
      </c>
      <c r="AV177" s="6">
        <v>3244.84</v>
      </c>
    </row>
    <row r="178" spans="1:48" x14ac:dyDescent="0.25">
      <c r="A178" s="2"/>
      <c r="B178" s="2"/>
      <c r="C178" s="2"/>
      <c r="D178" s="2" t="s">
        <v>157</v>
      </c>
      <c r="E178" s="478">
        <v>0</v>
      </c>
      <c r="F178" s="478">
        <v>0</v>
      </c>
      <c r="G178" s="479">
        <f>ROUND(IF(F346=0, 0, F178/F346),5)</f>
        <v>0</v>
      </c>
      <c r="H178" s="478">
        <v>0</v>
      </c>
      <c r="I178" s="497">
        <v>0</v>
      </c>
      <c r="J178" s="497">
        <v>0</v>
      </c>
      <c r="K178" s="498">
        <f>ROUND(IF(J346=0, 0, J178/J346),5)</f>
        <v>0</v>
      </c>
      <c r="L178" s="497">
        <v>0</v>
      </c>
      <c r="M178" s="516">
        <v>1</v>
      </c>
      <c r="N178" s="517">
        <v>2497.81</v>
      </c>
      <c r="O178" s="518">
        <f>ROUND(IF(N346=0, 0, N178/N346),5)</f>
        <v>1.2E-4</v>
      </c>
      <c r="P178" s="517">
        <v>2497.81</v>
      </c>
      <c r="Q178" s="437">
        <v>0</v>
      </c>
      <c r="R178" s="437">
        <v>0</v>
      </c>
      <c r="S178" s="438">
        <f>ROUND(IF(R346=0, 0, R178/R346),5)</f>
        <v>0</v>
      </c>
      <c r="T178" s="437">
        <v>0</v>
      </c>
      <c r="U178" s="337">
        <v>0</v>
      </c>
      <c r="V178" s="337">
        <v>0</v>
      </c>
      <c r="W178" s="338">
        <f>ROUND(IF(V346=0, 0, V178/V346),5)</f>
        <v>0</v>
      </c>
      <c r="X178" s="337">
        <v>0</v>
      </c>
      <c r="Y178" s="563">
        <v>0</v>
      </c>
      <c r="Z178" s="563">
        <v>0</v>
      </c>
      <c r="AA178" s="564">
        <f>ROUND(IF(Z346=0, 0, Z178/Z346),5)</f>
        <v>0</v>
      </c>
      <c r="AB178" s="563">
        <v>0</v>
      </c>
      <c r="AC178" s="499">
        <v>0</v>
      </c>
      <c r="AD178" s="497">
        <v>0</v>
      </c>
      <c r="AE178" s="498">
        <f>ROUND(IF(AD346=0, 0, AD178/AD346),5)</f>
        <v>0</v>
      </c>
      <c r="AF178" s="497">
        <v>0</v>
      </c>
      <c r="AG178" s="541">
        <v>0</v>
      </c>
      <c r="AH178" s="541">
        <v>0</v>
      </c>
      <c r="AI178" s="542">
        <f>ROUND(IF(AH346=0, 0, AH178/AH346),5)</f>
        <v>0</v>
      </c>
      <c r="AJ178" s="541">
        <v>0</v>
      </c>
      <c r="AK178" s="398">
        <v>0</v>
      </c>
      <c r="AL178" s="396">
        <v>0</v>
      </c>
      <c r="AM178" s="397">
        <f>ROUND(IF(AL346=0, 0, AL178/AL346),5)</f>
        <v>0</v>
      </c>
      <c r="AN178" s="396">
        <v>0</v>
      </c>
      <c r="AO178" s="437">
        <v>0</v>
      </c>
      <c r="AP178" s="437">
        <v>0</v>
      </c>
      <c r="AQ178" s="438">
        <f>ROUND(IF(AP346=0, 0, AP178/AP346),5)</f>
        <v>0</v>
      </c>
      <c r="AR178" s="437">
        <v>0</v>
      </c>
      <c r="AS178" s="6">
        <f t="shared" si="5"/>
        <v>1</v>
      </c>
      <c r="AT178" s="6">
        <f t="shared" si="5"/>
        <v>2497.81</v>
      </c>
      <c r="AU178" s="8">
        <f>ROUND(IF(AT346=0, 0, AT178/AT346),5)</f>
        <v>2.0000000000000002E-5</v>
      </c>
      <c r="AV178" s="6">
        <v>2497.81</v>
      </c>
    </row>
    <row r="179" spans="1:48" x14ac:dyDescent="0.25">
      <c r="A179" s="2"/>
      <c r="B179" s="2"/>
      <c r="C179" s="2"/>
      <c r="D179" s="2" t="s">
        <v>158</v>
      </c>
      <c r="E179" s="478">
        <v>0</v>
      </c>
      <c r="F179" s="478">
        <v>0</v>
      </c>
      <c r="G179" s="479">
        <f>ROUND(IF(F346=0, 0, F179/F346),5)</f>
        <v>0</v>
      </c>
      <c r="H179" s="478">
        <v>0</v>
      </c>
      <c r="I179" s="497">
        <v>0</v>
      </c>
      <c r="J179" s="497">
        <v>0</v>
      </c>
      <c r="K179" s="498">
        <f>ROUND(IF(J346=0, 0, J179/J346),5)</f>
        <v>0</v>
      </c>
      <c r="L179" s="497">
        <v>0</v>
      </c>
      <c r="M179" s="516">
        <v>3</v>
      </c>
      <c r="N179" s="517">
        <v>10387.85</v>
      </c>
      <c r="O179" s="518">
        <f>ROUND(IF(N346=0, 0, N179/N346),5)</f>
        <v>5.1000000000000004E-4</v>
      </c>
      <c r="P179" s="517">
        <v>3462.62</v>
      </c>
      <c r="Q179" s="439">
        <v>7</v>
      </c>
      <c r="R179" s="437">
        <v>26344.38</v>
      </c>
      <c r="S179" s="438">
        <f>ROUND(IF(R346=0, 0, R179/R346),5)</f>
        <v>1.5100000000000001E-3</v>
      </c>
      <c r="T179" s="437">
        <v>3763.48</v>
      </c>
      <c r="U179" s="337">
        <v>0</v>
      </c>
      <c r="V179" s="337">
        <v>0</v>
      </c>
      <c r="W179" s="338">
        <f>ROUND(IF(V346=0, 0, V179/V346),5)</f>
        <v>0</v>
      </c>
      <c r="X179" s="337">
        <v>0</v>
      </c>
      <c r="Y179" s="565">
        <v>1</v>
      </c>
      <c r="Z179" s="563">
        <v>3477.71</v>
      </c>
      <c r="AA179" s="564">
        <f>ROUND(IF(Z346=0, 0, Z179/Z346),5)</f>
        <v>1.9000000000000001E-4</v>
      </c>
      <c r="AB179" s="563">
        <v>3477.71</v>
      </c>
      <c r="AC179" s="499">
        <v>5</v>
      </c>
      <c r="AD179" s="497">
        <v>17339.84</v>
      </c>
      <c r="AE179" s="498">
        <f>ROUND(IF(AD346=0, 0, AD179/AD346),5)</f>
        <v>8.5999999999999998E-4</v>
      </c>
      <c r="AF179" s="497">
        <v>3467.97</v>
      </c>
      <c r="AG179" s="541">
        <v>0</v>
      </c>
      <c r="AH179" s="541">
        <v>0</v>
      </c>
      <c r="AI179" s="542">
        <f>ROUND(IF(AH346=0, 0, AH179/AH346),5)</f>
        <v>0</v>
      </c>
      <c r="AJ179" s="541">
        <v>0</v>
      </c>
      <c r="AK179" s="398">
        <v>3</v>
      </c>
      <c r="AL179" s="396">
        <v>10360.969999999999</v>
      </c>
      <c r="AM179" s="397">
        <f>ROUND(IF(AL346=0, 0, AL179/AL346),5)</f>
        <v>7.2999999999999996E-4</v>
      </c>
      <c r="AN179" s="396">
        <v>3453.66</v>
      </c>
      <c r="AO179" s="439">
        <v>2</v>
      </c>
      <c r="AP179" s="437">
        <v>6956.87</v>
      </c>
      <c r="AQ179" s="438">
        <f>ROUND(IF(AP346=0, 0, AP179/AP346),5)</f>
        <v>7.5000000000000002E-4</v>
      </c>
      <c r="AR179" s="437">
        <v>3478.44</v>
      </c>
      <c r="AS179" s="6">
        <f t="shared" si="5"/>
        <v>21</v>
      </c>
      <c r="AT179" s="6">
        <f t="shared" si="5"/>
        <v>74867.62</v>
      </c>
      <c r="AU179" s="8">
        <f>ROUND(IF(AT346=0, 0, AT179/AT346),5)</f>
        <v>4.6000000000000001E-4</v>
      </c>
      <c r="AV179" s="6">
        <v>3565.12</v>
      </c>
    </row>
    <row r="180" spans="1:48" x14ac:dyDescent="0.25">
      <c r="A180" s="2"/>
      <c r="B180" s="2"/>
      <c r="C180" s="2"/>
      <c r="D180" s="2" t="s">
        <v>159</v>
      </c>
      <c r="E180" s="478">
        <v>0</v>
      </c>
      <c r="F180" s="478">
        <v>0</v>
      </c>
      <c r="G180" s="479">
        <f>ROUND(IF(F346=0, 0, F180/F346),5)</f>
        <v>0</v>
      </c>
      <c r="H180" s="478">
        <v>0</v>
      </c>
      <c r="I180" s="497">
        <v>0</v>
      </c>
      <c r="J180" s="497">
        <v>0</v>
      </c>
      <c r="K180" s="498">
        <f>ROUND(IF(J346=0, 0, J180/J346),5)</f>
        <v>0</v>
      </c>
      <c r="L180" s="497">
        <v>0</v>
      </c>
      <c r="M180" s="516">
        <v>0</v>
      </c>
      <c r="N180" s="517">
        <v>0</v>
      </c>
      <c r="O180" s="518">
        <f>ROUND(IF(N346=0, 0, N180/N346),5)</f>
        <v>0</v>
      </c>
      <c r="P180" s="517">
        <v>0</v>
      </c>
      <c r="Q180" s="439">
        <v>1</v>
      </c>
      <c r="R180" s="437">
        <v>4985.42</v>
      </c>
      <c r="S180" s="438">
        <f>ROUND(IF(R346=0, 0, R180/R346),5)</f>
        <v>2.9E-4</v>
      </c>
      <c r="T180" s="437">
        <v>4985.42</v>
      </c>
      <c r="U180" s="337">
        <v>0</v>
      </c>
      <c r="V180" s="337">
        <v>0</v>
      </c>
      <c r="W180" s="338">
        <f>ROUND(IF(V346=0, 0, V180/V346),5)</f>
        <v>0</v>
      </c>
      <c r="X180" s="337">
        <v>0</v>
      </c>
      <c r="Y180" s="563">
        <v>0</v>
      </c>
      <c r="Z180" s="563">
        <v>0</v>
      </c>
      <c r="AA180" s="564">
        <f>ROUND(IF(Z346=0, 0, Z180/Z346),5)</f>
        <v>0</v>
      </c>
      <c r="AB180" s="563">
        <v>0</v>
      </c>
      <c r="AC180" s="499">
        <v>0</v>
      </c>
      <c r="AD180" s="497">
        <v>0</v>
      </c>
      <c r="AE180" s="498">
        <f>ROUND(IF(AD346=0, 0, AD180/AD346),5)</f>
        <v>0</v>
      </c>
      <c r="AF180" s="497">
        <v>0</v>
      </c>
      <c r="AG180" s="541">
        <v>0</v>
      </c>
      <c r="AH180" s="541">
        <v>0</v>
      </c>
      <c r="AI180" s="542">
        <f>ROUND(IF(AH346=0, 0, AH180/AH346),5)</f>
        <v>0</v>
      </c>
      <c r="AJ180" s="541">
        <v>0</v>
      </c>
      <c r="AK180" s="398">
        <v>0</v>
      </c>
      <c r="AL180" s="396">
        <v>0</v>
      </c>
      <c r="AM180" s="397">
        <f>ROUND(IF(AL346=0, 0, AL180/AL346),5)</f>
        <v>0</v>
      </c>
      <c r="AN180" s="396">
        <v>0</v>
      </c>
      <c r="AO180" s="437">
        <v>0</v>
      </c>
      <c r="AP180" s="437">
        <v>0</v>
      </c>
      <c r="AQ180" s="438">
        <f>ROUND(IF(AP346=0, 0, AP180/AP346),5)</f>
        <v>0</v>
      </c>
      <c r="AR180" s="437">
        <v>0</v>
      </c>
      <c r="AS180" s="6">
        <f t="shared" si="5"/>
        <v>1</v>
      </c>
      <c r="AT180" s="6">
        <f t="shared" si="5"/>
        <v>4985.42</v>
      </c>
      <c r="AU180" s="8">
        <f>ROUND(IF(AT346=0, 0, AT180/AT346),5)</f>
        <v>3.0000000000000001E-5</v>
      </c>
      <c r="AV180" s="6">
        <v>4985.42</v>
      </c>
    </row>
    <row r="181" spans="1:48" x14ac:dyDescent="0.25">
      <c r="A181" s="2"/>
      <c r="B181" s="2"/>
      <c r="C181" s="2"/>
      <c r="D181" s="2" t="s">
        <v>536</v>
      </c>
      <c r="E181" s="478">
        <v>0</v>
      </c>
      <c r="F181" s="478">
        <v>0</v>
      </c>
      <c r="G181" s="479">
        <f>ROUND(IF(F346=0, 0, F181/F346),5)</f>
        <v>0</v>
      </c>
      <c r="H181" s="478">
        <v>0</v>
      </c>
      <c r="I181" s="497">
        <v>0</v>
      </c>
      <c r="J181" s="497">
        <v>0</v>
      </c>
      <c r="K181" s="498">
        <f>ROUND(IF(J346=0, 0, J181/J346),5)</f>
        <v>0</v>
      </c>
      <c r="L181" s="497">
        <v>0</v>
      </c>
      <c r="M181" s="516">
        <v>0</v>
      </c>
      <c r="N181" s="517">
        <v>0</v>
      </c>
      <c r="O181" s="518">
        <f>ROUND(IF(N346=0, 0, N181/N346),5)</f>
        <v>0</v>
      </c>
      <c r="P181" s="517">
        <v>0</v>
      </c>
      <c r="Q181" s="437">
        <v>0</v>
      </c>
      <c r="R181" s="437">
        <v>0</v>
      </c>
      <c r="S181" s="438">
        <f>ROUND(IF(R346=0, 0, R181/R346),5)</f>
        <v>0</v>
      </c>
      <c r="T181" s="437">
        <v>0</v>
      </c>
      <c r="U181" s="337">
        <v>0</v>
      </c>
      <c r="V181" s="337">
        <v>0</v>
      </c>
      <c r="W181" s="338">
        <f>ROUND(IF(V346=0, 0, V181/V346),5)</f>
        <v>0</v>
      </c>
      <c r="X181" s="337">
        <v>0</v>
      </c>
      <c r="Y181" s="563">
        <v>0</v>
      </c>
      <c r="Z181" s="563">
        <v>0</v>
      </c>
      <c r="AA181" s="564">
        <f>ROUND(IF(Z346=0, 0, Z181/Z346),5)</f>
        <v>0</v>
      </c>
      <c r="AB181" s="563">
        <v>0</v>
      </c>
      <c r="AC181" s="499">
        <v>26</v>
      </c>
      <c r="AD181" s="497">
        <v>39316.01</v>
      </c>
      <c r="AE181" s="498">
        <f>ROUND(IF(AD346=0, 0, AD181/AD346),5)</f>
        <v>1.9499999999999999E-3</v>
      </c>
      <c r="AF181" s="497">
        <v>1512.15</v>
      </c>
      <c r="AG181" s="543">
        <v>698</v>
      </c>
      <c r="AH181" s="541">
        <v>1092426.6000000001</v>
      </c>
      <c r="AI181" s="542">
        <f>ROUND(IF(AH346=0, 0, AH181/AH346),5)</f>
        <v>6.055E-2</v>
      </c>
      <c r="AJ181" s="541">
        <v>1565.08</v>
      </c>
      <c r="AK181" s="398">
        <v>36</v>
      </c>
      <c r="AL181" s="396">
        <v>56428.72</v>
      </c>
      <c r="AM181" s="397">
        <f>ROUND(IF(AL346=0, 0, AL181/AL346),5)</f>
        <v>4.0000000000000001E-3</v>
      </c>
      <c r="AN181" s="396">
        <v>1567.46</v>
      </c>
      <c r="AO181" s="439">
        <v>17</v>
      </c>
      <c r="AP181" s="437">
        <v>26827.67</v>
      </c>
      <c r="AQ181" s="438">
        <f>ROUND(IF(AP346=0, 0, AP181/AP346),5)</f>
        <v>2.8800000000000002E-3</v>
      </c>
      <c r="AR181" s="437">
        <v>1578.1</v>
      </c>
      <c r="AS181" s="6">
        <f t="shared" si="5"/>
        <v>777</v>
      </c>
      <c r="AT181" s="6">
        <f t="shared" si="5"/>
        <v>1214999</v>
      </c>
      <c r="AU181" s="8">
        <f>ROUND(IF(AT346=0, 0, AT181/AT346),5)</f>
        <v>7.4900000000000001E-3</v>
      </c>
      <c r="AV181" s="6">
        <v>1563.71</v>
      </c>
    </row>
    <row r="182" spans="1:48" x14ac:dyDescent="0.25">
      <c r="A182" s="2"/>
      <c r="B182" s="2"/>
      <c r="C182" s="2"/>
      <c r="D182" s="2" t="s">
        <v>160</v>
      </c>
      <c r="E182" s="480">
        <v>248</v>
      </c>
      <c r="F182" s="478">
        <v>77234.52</v>
      </c>
      <c r="G182" s="479">
        <f>ROUND(IF(F346=0, 0, F182/F346),5)</f>
        <v>4.47E-3</v>
      </c>
      <c r="H182" s="478">
        <v>311.43</v>
      </c>
      <c r="I182" s="499">
        <v>393</v>
      </c>
      <c r="J182" s="497">
        <v>146333.94</v>
      </c>
      <c r="K182" s="498">
        <f>ROUND(IF(J346=0, 0, J182/J346),5)</f>
        <v>1.3990000000000001E-2</v>
      </c>
      <c r="L182" s="497">
        <v>372.35</v>
      </c>
      <c r="M182" s="516">
        <v>0</v>
      </c>
      <c r="N182" s="517">
        <v>0</v>
      </c>
      <c r="O182" s="518">
        <f>ROUND(IF(N346=0, 0, N182/N346),5)</f>
        <v>0</v>
      </c>
      <c r="P182" s="517">
        <v>0</v>
      </c>
      <c r="Q182" s="437">
        <v>0</v>
      </c>
      <c r="R182" s="437">
        <v>0</v>
      </c>
      <c r="S182" s="438">
        <f>ROUND(IF(R346=0, 0, R182/R346),5)</f>
        <v>0</v>
      </c>
      <c r="T182" s="437">
        <v>0</v>
      </c>
      <c r="U182" s="336">
        <v>777</v>
      </c>
      <c r="V182" s="337">
        <v>293091.71999999997</v>
      </c>
      <c r="W182" s="338">
        <f>ROUND(IF(V346=0, 0, V182/V346),5)</f>
        <v>1.8079999999999999E-2</v>
      </c>
      <c r="X182" s="337">
        <v>377.21</v>
      </c>
      <c r="Y182" s="565">
        <v>31</v>
      </c>
      <c r="Z182" s="563">
        <v>11643.27</v>
      </c>
      <c r="AA182" s="564">
        <f>ROUND(IF(Z346=0, 0, Z182/Z346),5)</f>
        <v>6.2E-4</v>
      </c>
      <c r="AB182" s="563">
        <v>375.59</v>
      </c>
      <c r="AC182" s="499">
        <v>0</v>
      </c>
      <c r="AD182" s="497">
        <v>0</v>
      </c>
      <c r="AE182" s="498">
        <f>ROUND(IF(AD346=0, 0, AD182/AD346),5)</f>
        <v>0</v>
      </c>
      <c r="AF182" s="497">
        <v>0</v>
      </c>
      <c r="AG182" s="541">
        <v>0</v>
      </c>
      <c r="AH182" s="541">
        <v>0</v>
      </c>
      <c r="AI182" s="542">
        <f>ROUND(IF(AH346=0, 0, AH182/AH346),5)</f>
        <v>0</v>
      </c>
      <c r="AJ182" s="541">
        <v>0</v>
      </c>
      <c r="AK182" s="398">
        <v>0</v>
      </c>
      <c r="AL182" s="396">
        <v>0</v>
      </c>
      <c r="AM182" s="397">
        <f>ROUND(IF(AL346=0, 0, AL182/AL346),5)</f>
        <v>0</v>
      </c>
      <c r="AN182" s="396">
        <v>0</v>
      </c>
      <c r="AO182" s="437">
        <v>0</v>
      </c>
      <c r="AP182" s="437">
        <v>0</v>
      </c>
      <c r="AQ182" s="438">
        <f>ROUND(IF(AP346=0, 0, AP182/AP346),5)</f>
        <v>0</v>
      </c>
      <c r="AR182" s="437">
        <v>0</v>
      </c>
      <c r="AS182" s="6">
        <f t="shared" si="5"/>
        <v>1449</v>
      </c>
      <c r="AT182" s="6">
        <f t="shared" si="5"/>
        <v>528303.44999999995</v>
      </c>
      <c r="AU182" s="8">
        <f>ROUND(IF(AT346=0, 0, AT182/AT346),5)</f>
        <v>3.2599999999999999E-3</v>
      </c>
      <c r="AV182" s="6">
        <v>364.6</v>
      </c>
    </row>
    <row r="183" spans="1:48" x14ac:dyDescent="0.25">
      <c r="A183" s="2"/>
      <c r="B183" s="2"/>
      <c r="C183" s="2"/>
      <c r="D183" s="2" t="s">
        <v>537</v>
      </c>
      <c r="E183" s="478">
        <v>0</v>
      </c>
      <c r="F183" s="478">
        <v>0</v>
      </c>
      <c r="G183" s="479">
        <f>ROUND(IF(F346=0, 0, F183/F346),5)</f>
        <v>0</v>
      </c>
      <c r="H183" s="478">
        <v>0</v>
      </c>
      <c r="I183" s="497">
        <v>0</v>
      </c>
      <c r="J183" s="497">
        <v>0</v>
      </c>
      <c r="K183" s="498">
        <f>ROUND(IF(J346=0, 0, J183/J346),5)</f>
        <v>0</v>
      </c>
      <c r="L183" s="497">
        <v>0</v>
      </c>
      <c r="M183" s="516">
        <v>0</v>
      </c>
      <c r="N183" s="517">
        <v>0</v>
      </c>
      <c r="O183" s="518">
        <f>ROUND(IF(N346=0, 0, N183/N346),5)</f>
        <v>0</v>
      </c>
      <c r="P183" s="517">
        <v>0</v>
      </c>
      <c r="Q183" s="437">
        <v>0</v>
      </c>
      <c r="R183" s="437">
        <v>0</v>
      </c>
      <c r="S183" s="438">
        <f>ROUND(IF(R346=0, 0, R183/R346),5)</f>
        <v>0</v>
      </c>
      <c r="T183" s="437">
        <v>0</v>
      </c>
      <c r="U183" s="337">
        <v>0</v>
      </c>
      <c r="V183" s="337">
        <v>0</v>
      </c>
      <c r="W183" s="338">
        <f>ROUND(IF(V346=0, 0, V183/V346),5)</f>
        <v>0</v>
      </c>
      <c r="X183" s="337">
        <v>0</v>
      </c>
      <c r="Y183" s="563">
        <v>0</v>
      </c>
      <c r="Z183" s="563">
        <v>0</v>
      </c>
      <c r="AA183" s="564">
        <f>ROUND(IF(Z346=0, 0, Z183/Z346),5)</f>
        <v>0</v>
      </c>
      <c r="AB183" s="563">
        <v>0</v>
      </c>
      <c r="AC183" s="499">
        <v>0</v>
      </c>
      <c r="AD183" s="497">
        <v>0</v>
      </c>
      <c r="AE183" s="498">
        <f>ROUND(IF(AD346=0, 0, AD183/AD346),5)</f>
        <v>0</v>
      </c>
      <c r="AF183" s="497">
        <v>0</v>
      </c>
      <c r="AG183" s="543">
        <v>1</v>
      </c>
      <c r="AH183" s="541">
        <v>939.01</v>
      </c>
      <c r="AI183" s="542">
        <f>ROUND(IF(AH346=0, 0, AH183/AH346),5)</f>
        <v>5.0000000000000002E-5</v>
      </c>
      <c r="AJ183" s="541">
        <v>939.01</v>
      </c>
      <c r="AK183" s="398">
        <v>0</v>
      </c>
      <c r="AL183" s="396">
        <v>0</v>
      </c>
      <c r="AM183" s="397">
        <f>ROUND(IF(AL346=0, 0, AL183/AL346),5)</f>
        <v>0</v>
      </c>
      <c r="AN183" s="396">
        <v>0</v>
      </c>
      <c r="AO183" s="437">
        <v>0</v>
      </c>
      <c r="AP183" s="437">
        <v>0</v>
      </c>
      <c r="AQ183" s="438">
        <f>ROUND(IF(AP346=0, 0, AP183/AP346),5)</f>
        <v>0</v>
      </c>
      <c r="AR183" s="437">
        <v>0</v>
      </c>
      <c r="AS183" s="6">
        <f t="shared" si="5"/>
        <v>1</v>
      </c>
      <c r="AT183" s="6">
        <f t="shared" si="5"/>
        <v>939.01</v>
      </c>
      <c r="AU183" s="8">
        <f>ROUND(IF(AT346=0, 0, AT183/AT346),5)</f>
        <v>1.0000000000000001E-5</v>
      </c>
      <c r="AV183" s="6">
        <v>939.01</v>
      </c>
    </row>
    <row r="184" spans="1:48" x14ac:dyDescent="0.25">
      <c r="A184" s="2"/>
      <c r="B184" s="2"/>
      <c r="C184" s="2"/>
      <c r="D184" s="2" t="s">
        <v>161</v>
      </c>
      <c r="E184" s="480">
        <v>1033</v>
      </c>
      <c r="F184" s="478">
        <v>382385.07</v>
      </c>
      <c r="G184" s="479">
        <f>ROUND(IF(F346=0, 0, F184/F346),5)</f>
        <v>2.215E-2</v>
      </c>
      <c r="H184" s="478">
        <v>370.17</v>
      </c>
      <c r="I184" s="499">
        <v>92</v>
      </c>
      <c r="J184" s="497">
        <v>34294.699999999997</v>
      </c>
      <c r="K184" s="498">
        <f>ROUND(IF(J346=0, 0, J184/J346),5)</f>
        <v>3.2799999999999999E-3</v>
      </c>
      <c r="L184" s="497">
        <v>372.77</v>
      </c>
      <c r="M184" s="516">
        <v>126</v>
      </c>
      <c r="N184" s="517">
        <v>47243.81</v>
      </c>
      <c r="O184" s="518">
        <f>ROUND(IF(N346=0, 0, N184/N346),5)</f>
        <v>2.31E-3</v>
      </c>
      <c r="P184" s="517">
        <v>374.95</v>
      </c>
      <c r="Q184" s="439">
        <v>1660</v>
      </c>
      <c r="R184" s="437">
        <v>621776.68000000005</v>
      </c>
      <c r="S184" s="438">
        <f>ROUND(IF(R346=0, 0, R184/R346),5)</f>
        <v>3.56E-2</v>
      </c>
      <c r="T184" s="437">
        <v>374.56</v>
      </c>
      <c r="U184" s="336">
        <v>31</v>
      </c>
      <c r="V184" s="337">
        <v>11686.75</v>
      </c>
      <c r="W184" s="338">
        <f>ROUND(IF(V346=0, 0, V184/V346),5)</f>
        <v>7.2000000000000005E-4</v>
      </c>
      <c r="X184" s="337">
        <v>376.99</v>
      </c>
      <c r="Y184" s="563">
        <v>0</v>
      </c>
      <c r="Z184" s="563">
        <v>0</v>
      </c>
      <c r="AA184" s="564">
        <f>ROUND(IF(Z346=0, 0, Z184/Z346),5)</f>
        <v>0</v>
      </c>
      <c r="AB184" s="563">
        <v>0</v>
      </c>
      <c r="AC184" s="499">
        <v>1502</v>
      </c>
      <c r="AD184" s="497">
        <v>566356.89</v>
      </c>
      <c r="AE184" s="498">
        <f>ROUND(IF(AD346=0, 0, AD184/AD346),5)</f>
        <v>2.809E-2</v>
      </c>
      <c r="AF184" s="497">
        <v>377.07</v>
      </c>
      <c r="AG184" s="543">
        <v>30</v>
      </c>
      <c r="AH184" s="541">
        <v>11271.51</v>
      </c>
      <c r="AI184" s="542">
        <f>ROUND(IF(AH346=0, 0, AH184/AH346),5)</f>
        <v>6.2E-4</v>
      </c>
      <c r="AJ184" s="541">
        <v>375.72</v>
      </c>
      <c r="AK184" s="398">
        <v>0</v>
      </c>
      <c r="AL184" s="396">
        <v>0</v>
      </c>
      <c r="AM184" s="397">
        <f>ROUND(IF(AL346=0, 0, AL184/AL346),5)</f>
        <v>0</v>
      </c>
      <c r="AN184" s="396">
        <v>0</v>
      </c>
      <c r="AO184" s="437">
        <v>0</v>
      </c>
      <c r="AP184" s="437">
        <v>0</v>
      </c>
      <c r="AQ184" s="438">
        <f>ROUND(IF(AP346=0, 0, AP184/AP346),5)</f>
        <v>0</v>
      </c>
      <c r="AR184" s="437">
        <v>0</v>
      </c>
      <c r="AS184" s="6">
        <f t="shared" si="5"/>
        <v>4474</v>
      </c>
      <c r="AT184" s="6">
        <f t="shared" si="5"/>
        <v>1675015.41</v>
      </c>
      <c r="AU184" s="8">
        <f>ROUND(IF(AT346=0, 0, AT184/AT346),5)</f>
        <v>1.0330000000000001E-2</v>
      </c>
      <c r="AV184" s="6">
        <v>374.39</v>
      </c>
    </row>
    <row r="185" spans="1:48" x14ac:dyDescent="0.25">
      <c r="A185" s="2"/>
      <c r="B185" s="2"/>
      <c r="C185" s="2"/>
      <c r="D185" s="2" t="s">
        <v>162</v>
      </c>
      <c r="E185" s="480">
        <v>151</v>
      </c>
      <c r="F185" s="478">
        <v>480946.76</v>
      </c>
      <c r="G185" s="479">
        <f>ROUND(IF(F346=0, 0, F185/F346),5)</f>
        <v>2.7859999999999999E-2</v>
      </c>
      <c r="H185" s="478">
        <v>3185.08</v>
      </c>
      <c r="I185" s="497">
        <v>0</v>
      </c>
      <c r="J185" s="497">
        <v>0</v>
      </c>
      <c r="K185" s="498">
        <f>ROUND(IF(J346=0, 0, J185/J346),5)</f>
        <v>0</v>
      </c>
      <c r="L185" s="497">
        <v>0</v>
      </c>
      <c r="M185" s="516">
        <v>0</v>
      </c>
      <c r="N185" s="517">
        <v>0</v>
      </c>
      <c r="O185" s="518">
        <f>ROUND(IF(N346=0, 0, N185/N346),5)</f>
        <v>0</v>
      </c>
      <c r="P185" s="517">
        <v>0</v>
      </c>
      <c r="Q185" s="437">
        <v>0</v>
      </c>
      <c r="R185" s="437">
        <v>0</v>
      </c>
      <c r="S185" s="438">
        <f>ROUND(IF(R346=0, 0, R185/R346),5)</f>
        <v>0</v>
      </c>
      <c r="T185" s="437">
        <v>0</v>
      </c>
      <c r="U185" s="337">
        <v>0</v>
      </c>
      <c r="V185" s="337">
        <v>0</v>
      </c>
      <c r="W185" s="338">
        <f>ROUND(IF(V346=0, 0, V185/V346),5)</f>
        <v>0</v>
      </c>
      <c r="X185" s="337">
        <v>0</v>
      </c>
      <c r="Y185" s="563">
        <v>0</v>
      </c>
      <c r="Z185" s="563">
        <v>0</v>
      </c>
      <c r="AA185" s="564">
        <f>ROUND(IF(Z346=0, 0, Z185/Z346),5)</f>
        <v>0</v>
      </c>
      <c r="AB185" s="563">
        <v>0</v>
      </c>
      <c r="AC185" s="499">
        <v>0</v>
      </c>
      <c r="AD185" s="497">
        <v>0</v>
      </c>
      <c r="AE185" s="498">
        <f>ROUND(IF(AD346=0, 0, AD185/AD346),5)</f>
        <v>0</v>
      </c>
      <c r="AF185" s="497">
        <v>0</v>
      </c>
      <c r="AG185" s="541">
        <v>0</v>
      </c>
      <c r="AH185" s="541">
        <v>0</v>
      </c>
      <c r="AI185" s="542">
        <f>ROUND(IF(AH346=0, 0, AH185/AH346),5)</f>
        <v>0</v>
      </c>
      <c r="AJ185" s="541">
        <v>0</v>
      </c>
      <c r="AK185" s="398">
        <v>0</v>
      </c>
      <c r="AL185" s="396">
        <v>0</v>
      </c>
      <c r="AM185" s="397">
        <f>ROUND(IF(AL346=0, 0, AL185/AL346),5)</f>
        <v>0</v>
      </c>
      <c r="AN185" s="396">
        <v>0</v>
      </c>
      <c r="AO185" s="437">
        <v>0</v>
      </c>
      <c r="AP185" s="437">
        <v>0</v>
      </c>
      <c r="AQ185" s="438">
        <f>ROUND(IF(AP346=0, 0, AP185/AP346),5)</f>
        <v>0</v>
      </c>
      <c r="AR185" s="437">
        <v>0</v>
      </c>
      <c r="AS185" s="6">
        <f t="shared" si="5"/>
        <v>151</v>
      </c>
      <c r="AT185" s="6">
        <f t="shared" si="5"/>
        <v>480946.76</v>
      </c>
      <c r="AU185" s="8">
        <f>ROUND(IF(AT346=0, 0, AT185/AT346),5)</f>
        <v>2.97E-3</v>
      </c>
      <c r="AV185" s="6">
        <v>3185.08</v>
      </c>
    </row>
    <row r="186" spans="1:48" x14ac:dyDescent="0.25">
      <c r="A186" s="2"/>
      <c r="B186" s="2"/>
      <c r="C186" s="2"/>
      <c r="D186" s="2" t="s">
        <v>163</v>
      </c>
      <c r="E186" s="480">
        <v>14</v>
      </c>
      <c r="F186" s="478">
        <v>3657.76</v>
      </c>
      <c r="G186" s="479">
        <f>ROUND(IF(F346=0, 0, F186/F346),5)</f>
        <v>2.1000000000000001E-4</v>
      </c>
      <c r="H186" s="478">
        <v>261.27</v>
      </c>
      <c r="I186" s="497">
        <v>0</v>
      </c>
      <c r="J186" s="497">
        <v>0</v>
      </c>
      <c r="K186" s="498">
        <f>ROUND(IF(J346=0, 0, J186/J346),5)</f>
        <v>0</v>
      </c>
      <c r="L186" s="497">
        <v>0</v>
      </c>
      <c r="M186" s="516">
        <v>0</v>
      </c>
      <c r="N186" s="517">
        <v>0</v>
      </c>
      <c r="O186" s="518">
        <f>ROUND(IF(N346=0, 0, N186/N346),5)</f>
        <v>0</v>
      </c>
      <c r="P186" s="517">
        <v>0</v>
      </c>
      <c r="Q186" s="437">
        <v>0</v>
      </c>
      <c r="R186" s="437">
        <v>0</v>
      </c>
      <c r="S186" s="438">
        <f>ROUND(IF(R346=0, 0, R186/R346),5)</f>
        <v>0</v>
      </c>
      <c r="T186" s="437">
        <v>0</v>
      </c>
      <c r="U186" s="337">
        <v>0</v>
      </c>
      <c r="V186" s="337">
        <v>0</v>
      </c>
      <c r="W186" s="338">
        <f>ROUND(IF(V346=0, 0, V186/V346),5)</f>
        <v>0</v>
      </c>
      <c r="X186" s="337">
        <v>0</v>
      </c>
      <c r="Y186" s="563">
        <v>0</v>
      </c>
      <c r="Z186" s="563">
        <v>0</v>
      </c>
      <c r="AA186" s="564">
        <f>ROUND(IF(Z346=0, 0, Z186/Z346),5)</f>
        <v>0</v>
      </c>
      <c r="AB186" s="563">
        <v>0</v>
      </c>
      <c r="AC186" s="499">
        <v>0</v>
      </c>
      <c r="AD186" s="497">
        <v>0</v>
      </c>
      <c r="AE186" s="498">
        <f>ROUND(IF(AD346=0, 0, AD186/AD346),5)</f>
        <v>0</v>
      </c>
      <c r="AF186" s="497">
        <v>0</v>
      </c>
      <c r="AG186" s="541">
        <v>0</v>
      </c>
      <c r="AH186" s="541">
        <v>0</v>
      </c>
      <c r="AI186" s="542">
        <f>ROUND(IF(AH346=0, 0, AH186/AH346),5)</f>
        <v>0</v>
      </c>
      <c r="AJ186" s="541">
        <v>0</v>
      </c>
      <c r="AK186" s="398">
        <v>8</v>
      </c>
      <c r="AL186" s="396">
        <v>2120.36</v>
      </c>
      <c r="AM186" s="397">
        <f>ROUND(IF(AL346=0, 0, AL186/AL346),5)</f>
        <v>1.4999999999999999E-4</v>
      </c>
      <c r="AN186" s="396">
        <v>265.05</v>
      </c>
      <c r="AO186" s="439">
        <v>0</v>
      </c>
      <c r="AP186" s="437">
        <v>0</v>
      </c>
      <c r="AQ186" s="438">
        <f>ROUND(IF(AP346=0, 0, AP186/AP346),5)</f>
        <v>0</v>
      </c>
      <c r="AR186" s="437">
        <v>0</v>
      </c>
      <c r="AS186" s="6">
        <f t="shared" si="5"/>
        <v>22</v>
      </c>
      <c r="AT186" s="6">
        <f t="shared" si="5"/>
        <v>5778.12</v>
      </c>
      <c r="AU186" s="8">
        <f>ROUND(IF(AT346=0, 0, AT186/AT346),5)</f>
        <v>4.0000000000000003E-5</v>
      </c>
      <c r="AV186" s="6">
        <v>262.64</v>
      </c>
    </row>
    <row r="187" spans="1:48" x14ac:dyDescent="0.25">
      <c r="A187" s="2"/>
      <c r="B187" s="2"/>
      <c r="C187" s="2"/>
      <c r="D187" s="2" t="s">
        <v>164</v>
      </c>
      <c r="E187" s="480">
        <v>73</v>
      </c>
      <c r="F187" s="478">
        <v>29303.119999999999</v>
      </c>
      <c r="G187" s="479">
        <f>ROUND(IF(F346=0, 0, F187/F346),5)</f>
        <v>1.6999999999999999E-3</v>
      </c>
      <c r="H187" s="478">
        <v>401.41</v>
      </c>
      <c r="I187" s="499">
        <v>106</v>
      </c>
      <c r="J187" s="497">
        <v>42580.67</v>
      </c>
      <c r="K187" s="498">
        <f>ROUND(IF(J346=0, 0, J187/J346),5)</f>
        <v>4.0699999999999998E-3</v>
      </c>
      <c r="L187" s="497">
        <v>401.7</v>
      </c>
      <c r="M187" s="516">
        <v>48</v>
      </c>
      <c r="N187" s="517">
        <v>19394.43</v>
      </c>
      <c r="O187" s="518">
        <f>ROUND(IF(N346=0, 0, N187/N346),5)</f>
        <v>9.5E-4</v>
      </c>
      <c r="P187" s="517">
        <v>404.05</v>
      </c>
      <c r="Q187" s="439">
        <v>537</v>
      </c>
      <c r="R187" s="437">
        <v>311903.58</v>
      </c>
      <c r="S187" s="438">
        <f>ROUND(IF(R346=0, 0, R187/R346),5)</f>
        <v>1.7860000000000001E-2</v>
      </c>
      <c r="T187" s="437">
        <v>580.83000000000004</v>
      </c>
      <c r="U187" s="336">
        <v>12</v>
      </c>
      <c r="V187" s="337">
        <v>4865.1899999999996</v>
      </c>
      <c r="W187" s="338">
        <f>ROUND(IF(V346=0, 0, V187/V346),5)</f>
        <v>2.9999999999999997E-4</v>
      </c>
      <c r="X187" s="337">
        <v>405.43</v>
      </c>
      <c r="Y187" s="565">
        <v>732</v>
      </c>
      <c r="Z187" s="563">
        <v>193476.36</v>
      </c>
      <c r="AA187" s="564">
        <f>ROUND(IF(Z346=0, 0, Z187/Z346),5)</f>
        <v>1.034E-2</v>
      </c>
      <c r="AB187" s="563">
        <v>264.31</v>
      </c>
      <c r="AC187" s="499">
        <v>12</v>
      </c>
      <c r="AD187" s="497">
        <v>7097.76</v>
      </c>
      <c r="AE187" s="498">
        <f>ROUND(IF(AD346=0, 0, AD187/AD346),5)</f>
        <v>3.5E-4</v>
      </c>
      <c r="AF187" s="497">
        <v>591.48</v>
      </c>
      <c r="AG187" s="543">
        <v>12</v>
      </c>
      <c r="AH187" s="541">
        <v>4858.59</v>
      </c>
      <c r="AI187" s="542">
        <f>ROUND(IF(AH346=0, 0, AH187/AH346),5)</f>
        <v>2.7E-4</v>
      </c>
      <c r="AJ187" s="541">
        <v>404.88</v>
      </c>
      <c r="AK187" s="398">
        <v>78</v>
      </c>
      <c r="AL187" s="396">
        <v>31689.74</v>
      </c>
      <c r="AM187" s="397">
        <f>ROUND(IF(AL346=0, 0, AL187/AL346),5)</f>
        <v>2.2499999999999998E-3</v>
      </c>
      <c r="AN187" s="396">
        <v>406.28</v>
      </c>
      <c r="AO187" s="439">
        <v>12</v>
      </c>
      <c r="AP187" s="437">
        <v>4894.2299999999996</v>
      </c>
      <c r="AQ187" s="438">
        <f>ROUND(IF(AP346=0, 0, AP187/AP346),5)</f>
        <v>5.2999999999999998E-4</v>
      </c>
      <c r="AR187" s="437">
        <v>407.85</v>
      </c>
      <c r="AS187" s="291">
        <f t="shared" si="5"/>
        <v>1622</v>
      </c>
      <c r="AT187" s="6">
        <f t="shared" si="5"/>
        <v>650063.67000000004</v>
      </c>
      <c r="AU187" s="8">
        <f>ROUND(IF(AT346=0, 0, AT187/AT346),5)</f>
        <v>4.0099999999999997E-3</v>
      </c>
      <c r="AV187" s="6">
        <v>400.78</v>
      </c>
    </row>
    <row r="188" spans="1:48" x14ac:dyDescent="0.25">
      <c r="A188" s="2"/>
      <c r="B188" s="2"/>
      <c r="C188" s="2"/>
      <c r="D188" s="2" t="s">
        <v>165</v>
      </c>
      <c r="E188" s="480">
        <v>1350</v>
      </c>
      <c r="F188" s="478">
        <v>754703.86</v>
      </c>
      <c r="G188" s="479">
        <f>ROUND(IF(F346=0, 0, F188/F346),5)</f>
        <v>4.3720000000000002E-2</v>
      </c>
      <c r="H188" s="478">
        <v>559.04</v>
      </c>
      <c r="I188" s="499">
        <v>730</v>
      </c>
      <c r="J188" s="497">
        <v>426570.4</v>
      </c>
      <c r="K188" s="498">
        <f>ROUND(IF(J346=0, 0, J188/J346),5)</f>
        <v>4.0770000000000001E-2</v>
      </c>
      <c r="L188" s="497">
        <v>584.34</v>
      </c>
      <c r="M188" s="516">
        <v>506</v>
      </c>
      <c r="N188" s="517">
        <v>298834.24</v>
      </c>
      <c r="O188" s="518">
        <f>ROUND(IF(N346=0, 0, N188/N346),5)</f>
        <v>1.4619999999999999E-2</v>
      </c>
      <c r="P188" s="517">
        <v>590.58000000000004</v>
      </c>
      <c r="Q188" s="439">
        <v>1830</v>
      </c>
      <c r="R188" s="437">
        <v>1135244</v>
      </c>
      <c r="S188" s="438">
        <f>ROUND(IF(R346=0, 0, R188/R346),5)</f>
        <v>6.4990000000000006E-2</v>
      </c>
      <c r="T188" s="437">
        <v>620.35</v>
      </c>
      <c r="U188" s="336">
        <v>362</v>
      </c>
      <c r="V188" s="337">
        <v>211519.87</v>
      </c>
      <c r="W188" s="338">
        <f>ROUND(IF(V346=0, 0, V188/V346),5)</f>
        <v>1.3050000000000001E-2</v>
      </c>
      <c r="X188" s="337">
        <v>584.30999999999995</v>
      </c>
      <c r="Y188" s="565">
        <v>1240</v>
      </c>
      <c r="Z188" s="563">
        <v>724261.4</v>
      </c>
      <c r="AA188" s="564">
        <f>ROUND(IF(Z346=0, 0, Z188/Z346),5)</f>
        <v>3.8699999999999998E-2</v>
      </c>
      <c r="AB188" s="563">
        <v>584.08000000000004</v>
      </c>
      <c r="AC188" s="499">
        <v>2562</v>
      </c>
      <c r="AD188" s="497">
        <v>1352636.6</v>
      </c>
      <c r="AE188" s="498">
        <f>ROUND(IF(AD346=0, 0, AD188/AD346),5)</f>
        <v>6.7089999999999997E-2</v>
      </c>
      <c r="AF188" s="497">
        <v>527.96</v>
      </c>
      <c r="AG188" s="543">
        <v>955</v>
      </c>
      <c r="AH188" s="541">
        <v>562668.6</v>
      </c>
      <c r="AI188" s="542">
        <f>ROUND(IF(AH346=0, 0, AH188/AH346),5)</f>
        <v>3.1189999999999999E-2</v>
      </c>
      <c r="AJ188" s="541">
        <v>589.17999999999995</v>
      </c>
      <c r="AK188" s="398">
        <v>600</v>
      </c>
      <c r="AL188" s="396">
        <v>348214</v>
      </c>
      <c r="AM188" s="397">
        <f>ROUND(IF(AL346=0, 0, AL188/AL346),5)</f>
        <v>2.469E-2</v>
      </c>
      <c r="AN188" s="396">
        <v>580.36</v>
      </c>
      <c r="AO188" s="439">
        <v>798</v>
      </c>
      <c r="AP188" s="437">
        <v>474354.8</v>
      </c>
      <c r="AQ188" s="438">
        <f>ROUND(IF(AP346=0, 0, AP188/AP346),5)</f>
        <v>5.092E-2</v>
      </c>
      <c r="AR188" s="437">
        <v>594.42999999999995</v>
      </c>
      <c r="AS188" s="291">
        <f t="shared" si="5"/>
        <v>10933</v>
      </c>
      <c r="AT188" s="6">
        <f t="shared" si="5"/>
        <v>6289007.7699999996</v>
      </c>
      <c r="AU188" s="8">
        <f>ROUND(IF(AT346=0, 0, AT188/AT346),5)</f>
        <v>3.8780000000000002E-2</v>
      </c>
      <c r="AV188" s="6">
        <v>575.23</v>
      </c>
    </row>
    <row r="189" spans="1:48" x14ac:dyDescent="0.25">
      <c r="A189" s="2"/>
      <c r="B189" s="2"/>
      <c r="C189" s="2"/>
      <c r="D189" s="2" t="s">
        <v>166</v>
      </c>
      <c r="E189" s="480">
        <v>56</v>
      </c>
      <c r="F189" s="478">
        <v>46191.97</v>
      </c>
      <c r="G189" s="479">
        <f>ROUND(IF(F346=0, 0, F189/F346),5)</f>
        <v>2.6800000000000001E-3</v>
      </c>
      <c r="H189" s="478">
        <v>824.86</v>
      </c>
      <c r="I189" s="497">
        <v>0</v>
      </c>
      <c r="J189" s="497">
        <v>0</v>
      </c>
      <c r="K189" s="498">
        <f>ROUND(IF(J346=0, 0, J189/J346),5)</f>
        <v>0</v>
      </c>
      <c r="L189" s="497">
        <v>0</v>
      </c>
      <c r="M189" s="516">
        <v>0</v>
      </c>
      <c r="N189" s="517">
        <v>0</v>
      </c>
      <c r="O189" s="518">
        <f>ROUND(IF(N346=0, 0, N189/N346),5)</f>
        <v>0</v>
      </c>
      <c r="P189" s="517">
        <v>0</v>
      </c>
      <c r="Q189" s="437">
        <v>0</v>
      </c>
      <c r="R189" s="437">
        <v>0</v>
      </c>
      <c r="S189" s="438">
        <f>ROUND(IF(R346=0, 0, R189/R346),5)</f>
        <v>0</v>
      </c>
      <c r="T189" s="437">
        <v>0</v>
      </c>
      <c r="U189" s="337">
        <v>0</v>
      </c>
      <c r="V189" s="337">
        <v>0</v>
      </c>
      <c r="W189" s="338">
        <f>ROUND(IF(V346=0, 0, V189/V346),5)</f>
        <v>0</v>
      </c>
      <c r="X189" s="337">
        <v>0</v>
      </c>
      <c r="Y189" s="565">
        <v>115</v>
      </c>
      <c r="Z189" s="563">
        <v>97989.7</v>
      </c>
      <c r="AA189" s="564">
        <f>ROUND(IF(Z346=0, 0, Z189/Z346),5)</f>
        <v>5.2399999999999999E-3</v>
      </c>
      <c r="AB189" s="563">
        <v>852.08</v>
      </c>
      <c r="AC189" s="499">
        <v>0</v>
      </c>
      <c r="AD189" s="497">
        <v>0</v>
      </c>
      <c r="AE189" s="498">
        <f>ROUND(IF(AD346=0, 0, AD189/AD346),5)</f>
        <v>0</v>
      </c>
      <c r="AF189" s="497">
        <v>0</v>
      </c>
      <c r="AG189" s="541">
        <v>0</v>
      </c>
      <c r="AH189" s="541">
        <v>0</v>
      </c>
      <c r="AI189" s="542">
        <f>ROUND(IF(AH346=0, 0, AH189/AH346),5)</f>
        <v>0</v>
      </c>
      <c r="AJ189" s="541">
        <v>0</v>
      </c>
      <c r="AK189" s="398">
        <v>0</v>
      </c>
      <c r="AL189" s="396">
        <v>0</v>
      </c>
      <c r="AM189" s="397">
        <f>ROUND(IF(AL346=0, 0, AL189/AL346),5)</f>
        <v>0</v>
      </c>
      <c r="AN189" s="396">
        <v>0</v>
      </c>
      <c r="AO189" s="437">
        <v>0</v>
      </c>
      <c r="AP189" s="437">
        <v>0</v>
      </c>
      <c r="AQ189" s="438">
        <f>ROUND(IF(AP346=0, 0, AP189/AP346),5)</f>
        <v>0</v>
      </c>
      <c r="AR189" s="437">
        <v>0</v>
      </c>
      <c r="AS189" s="6">
        <f t="shared" si="5"/>
        <v>171</v>
      </c>
      <c r="AT189" s="6">
        <f t="shared" si="5"/>
        <v>144181.67000000001</v>
      </c>
      <c r="AU189" s="8">
        <f>ROUND(IF(AT346=0, 0, AT189/AT346),5)</f>
        <v>8.8999999999999995E-4</v>
      </c>
      <c r="AV189" s="6">
        <v>843.17</v>
      </c>
    </row>
    <row r="190" spans="1:48" x14ac:dyDescent="0.25">
      <c r="A190" s="2"/>
      <c r="B190" s="2"/>
      <c r="C190" s="2"/>
      <c r="D190" s="2" t="s">
        <v>167</v>
      </c>
      <c r="E190" s="480">
        <v>337</v>
      </c>
      <c r="F190" s="478">
        <v>289891.71999999997</v>
      </c>
      <c r="G190" s="479">
        <f>ROUND(IF(F346=0, 0, F190/F346),5)</f>
        <v>1.6789999999999999E-2</v>
      </c>
      <c r="H190" s="478">
        <v>860.21</v>
      </c>
      <c r="I190" s="499">
        <v>300</v>
      </c>
      <c r="J190" s="497">
        <v>258300.06</v>
      </c>
      <c r="K190" s="498">
        <f>ROUND(IF(J346=0, 0, J190/J346),5)</f>
        <v>2.469E-2</v>
      </c>
      <c r="L190" s="497">
        <v>861</v>
      </c>
      <c r="M190" s="516">
        <v>1150</v>
      </c>
      <c r="N190" s="517">
        <v>1002787.23</v>
      </c>
      <c r="O190" s="518">
        <f>ROUND(IF(N346=0, 0, N190/N346),5)</f>
        <v>4.9050000000000003E-2</v>
      </c>
      <c r="P190" s="517">
        <v>871.99</v>
      </c>
      <c r="Q190" s="439">
        <v>200</v>
      </c>
      <c r="R190" s="437">
        <v>231115.11</v>
      </c>
      <c r="S190" s="438">
        <f>ROUND(IF(R346=0, 0, R190/R346),5)</f>
        <v>1.323E-2</v>
      </c>
      <c r="T190" s="437">
        <v>1155.58</v>
      </c>
      <c r="U190" s="336">
        <v>903</v>
      </c>
      <c r="V190" s="337">
        <v>783971.96</v>
      </c>
      <c r="W190" s="338">
        <f>ROUND(IF(V346=0, 0, V190/V346),5)</f>
        <v>4.836E-2</v>
      </c>
      <c r="X190" s="337">
        <v>868.19</v>
      </c>
      <c r="Y190" s="565">
        <v>754</v>
      </c>
      <c r="Z190" s="563">
        <v>645165.76</v>
      </c>
      <c r="AA190" s="564">
        <f>ROUND(IF(Z346=0, 0, Z190/Z346),5)</f>
        <v>3.4479999999999997E-2</v>
      </c>
      <c r="AB190" s="563">
        <v>855.66</v>
      </c>
      <c r="AC190" s="499">
        <v>422</v>
      </c>
      <c r="AD190" s="497">
        <v>368006.54</v>
      </c>
      <c r="AE190" s="498">
        <f>ROUND(IF(AD346=0, 0, AD190/AD346),5)</f>
        <v>1.8249999999999999E-2</v>
      </c>
      <c r="AF190" s="497">
        <v>872.05</v>
      </c>
      <c r="AG190" s="543">
        <v>982</v>
      </c>
      <c r="AH190" s="541">
        <v>852596.15</v>
      </c>
      <c r="AI190" s="542">
        <f>ROUND(IF(AH346=0, 0, AH190/AH346),5)</f>
        <v>4.7260000000000003E-2</v>
      </c>
      <c r="AJ190" s="541">
        <v>868.22</v>
      </c>
      <c r="AK190" s="398">
        <v>391</v>
      </c>
      <c r="AL190" s="396">
        <v>328390.40999999997</v>
      </c>
      <c r="AM190" s="397">
        <f>ROUND(IF(AL346=0, 0, AL190/AL346),5)</f>
        <v>2.3279999999999999E-2</v>
      </c>
      <c r="AN190" s="396">
        <v>839.87</v>
      </c>
      <c r="AO190" s="439">
        <v>200</v>
      </c>
      <c r="AP190" s="437">
        <v>175003.68</v>
      </c>
      <c r="AQ190" s="438">
        <f>ROUND(IF(AP346=0, 0, AP190/AP346),5)</f>
        <v>1.8790000000000001E-2</v>
      </c>
      <c r="AR190" s="437">
        <v>875.02</v>
      </c>
      <c r="AS190" s="291">
        <f t="shared" si="5"/>
        <v>5639</v>
      </c>
      <c r="AT190" s="6">
        <f t="shared" si="5"/>
        <v>4935228.62</v>
      </c>
      <c r="AU190" s="8">
        <f>ROUND(IF(AT346=0, 0, AT190/AT346),5)</f>
        <v>3.0429999999999999E-2</v>
      </c>
      <c r="AV190" s="6">
        <v>875.2</v>
      </c>
    </row>
    <row r="191" spans="1:48" x14ac:dyDescent="0.25">
      <c r="A191" s="2"/>
      <c r="B191" s="2"/>
      <c r="C191" s="2"/>
      <c r="D191" s="2" t="s">
        <v>540</v>
      </c>
      <c r="E191" s="478">
        <v>0</v>
      </c>
      <c r="F191" s="478">
        <v>0</v>
      </c>
      <c r="G191" s="479">
        <f>ROUND(IF(F346=0, 0, F191/F346),5)</f>
        <v>0</v>
      </c>
      <c r="H191" s="478">
        <v>0</v>
      </c>
      <c r="I191" s="497">
        <v>0</v>
      </c>
      <c r="J191" s="497">
        <v>0</v>
      </c>
      <c r="K191" s="498">
        <f>ROUND(IF(J346=0, 0, J191/J346),5)</f>
        <v>0</v>
      </c>
      <c r="L191" s="497">
        <v>0</v>
      </c>
      <c r="M191" s="516">
        <v>0</v>
      </c>
      <c r="N191" s="517">
        <v>0</v>
      </c>
      <c r="O191" s="518">
        <f>ROUND(IF(N346=0, 0, N191/N346),5)</f>
        <v>0</v>
      </c>
      <c r="P191" s="517">
        <v>0</v>
      </c>
      <c r="Q191" s="437">
        <v>0</v>
      </c>
      <c r="R191" s="437">
        <v>0</v>
      </c>
      <c r="S191" s="438">
        <f>ROUND(IF(R346=0, 0, R191/R346),5)</f>
        <v>0</v>
      </c>
      <c r="T191" s="437">
        <v>0</v>
      </c>
      <c r="U191" s="336">
        <v>1</v>
      </c>
      <c r="V191" s="337">
        <v>350</v>
      </c>
      <c r="W191" s="338">
        <f>ROUND(IF(V346=0, 0, V191/V346),5)</f>
        <v>2.0000000000000002E-5</v>
      </c>
      <c r="X191" s="337">
        <v>350</v>
      </c>
      <c r="Y191" s="563">
        <v>0</v>
      </c>
      <c r="Z191" s="563">
        <v>0</v>
      </c>
      <c r="AA191" s="564">
        <f>ROUND(IF(Z346=0, 0, Z191/Z346),5)</f>
        <v>0</v>
      </c>
      <c r="AB191" s="563">
        <v>0</v>
      </c>
      <c r="AC191" s="499">
        <v>0</v>
      </c>
      <c r="AD191" s="497">
        <v>0</v>
      </c>
      <c r="AE191" s="498">
        <f>ROUND(IF(AD346=0, 0, AD191/AD346),5)</f>
        <v>0</v>
      </c>
      <c r="AF191" s="497">
        <v>0</v>
      </c>
      <c r="AG191" s="541">
        <v>0</v>
      </c>
      <c r="AH191" s="541">
        <v>0</v>
      </c>
      <c r="AI191" s="542">
        <f>ROUND(IF(AH346=0, 0, AH191/AH346),5)</f>
        <v>0</v>
      </c>
      <c r="AJ191" s="541">
        <v>0</v>
      </c>
      <c r="AK191" s="398">
        <v>0</v>
      </c>
      <c r="AL191" s="396">
        <v>0</v>
      </c>
      <c r="AM191" s="397">
        <f>ROUND(IF(AL346=0, 0, AL191/AL346),5)</f>
        <v>0</v>
      </c>
      <c r="AN191" s="396">
        <v>0</v>
      </c>
      <c r="AO191" s="437">
        <v>0</v>
      </c>
      <c r="AP191" s="437">
        <v>0</v>
      </c>
      <c r="AQ191" s="438">
        <f>ROUND(IF(AP346=0, 0, AP191/AP346),5)</f>
        <v>0</v>
      </c>
      <c r="AR191" s="437">
        <v>0</v>
      </c>
      <c r="AS191" s="6">
        <f t="shared" si="5"/>
        <v>1</v>
      </c>
      <c r="AT191" s="6">
        <f t="shared" si="5"/>
        <v>350</v>
      </c>
      <c r="AU191" s="8">
        <f>ROUND(IF(AT346=0, 0, AT191/AT346),5)</f>
        <v>0</v>
      </c>
      <c r="AV191" s="6">
        <v>350</v>
      </c>
    </row>
    <row r="192" spans="1:48" x14ac:dyDescent="0.25">
      <c r="A192" s="2"/>
      <c r="B192" s="2"/>
      <c r="C192" s="2"/>
      <c r="D192" s="2" t="s">
        <v>170</v>
      </c>
      <c r="E192" s="480">
        <v>15</v>
      </c>
      <c r="F192" s="478">
        <v>5625</v>
      </c>
      <c r="G192" s="479">
        <f>ROUND(IF(F346=0, 0, F192/F346),5)</f>
        <v>3.3E-4</v>
      </c>
      <c r="H192" s="478">
        <v>375</v>
      </c>
      <c r="I192" s="497">
        <v>0</v>
      </c>
      <c r="J192" s="497">
        <v>0</v>
      </c>
      <c r="K192" s="498">
        <f>ROUND(IF(J346=0, 0, J192/J346),5)</f>
        <v>0</v>
      </c>
      <c r="L192" s="497">
        <v>0</v>
      </c>
      <c r="M192" s="516">
        <v>0</v>
      </c>
      <c r="N192" s="517">
        <v>0</v>
      </c>
      <c r="O192" s="518">
        <f>ROUND(IF(N346=0, 0, N192/N346),5)</f>
        <v>0</v>
      </c>
      <c r="P192" s="517">
        <v>0</v>
      </c>
      <c r="Q192" s="437">
        <v>0</v>
      </c>
      <c r="R192" s="437">
        <v>0</v>
      </c>
      <c r="S192" s="438">
        <f>ROUND(IF(R346=0, 0, R192/R346),5)</f>
        <v>0</v>
      </c>
      <c r="T192" s="437">
        <v>0</v>
      </c>
      <c r="U192" s="337">
        <v>0</v>
      </c>
      <c r="V192" s="337">
        <v>0</v>
      </c>
      <c r="W192" s="338">
        <f>ROUND(IF(V346=0, 0, V192/V346),5)</f>
        <v>0</v>
      </c>
      <c r="X192" s="337">
        <v>0</v>
      </c>
      <c r="Y192" s="563">
        <v>0</v>
      </c>
      <c r="Z192" s="563">
        <v>0</v>
      </c>
      <c r="AA192" s="564">
        <f>ROUND(IF(Z346=0, 0, Z192/Z346),5)</f>
        <v>0</v>
      </c>
      <c r="AB192" s="563">
        <v>0</v>
      </c>
      <c r="AC192" s="499">
        <v>0</v>
      </c>
      <c r="AD192" s="497">
        <v>0</v>
      </c>
      <c r="AE192" s="498">
        <f>ROUND(IF(AD346=0, 0, AD192/AD346),5)</f>
        <v>0</v>
      </c>
      <c r="AF192" s="497">
        <v>0</v>
      </c>
      <c r="AG192" s="541">
        <v>0</v>
      </c>
      <c r="AH192" s="541">
        <v>0</v>
      </c>
      <c r="AI192" s="542">
        <f>ROUND(IF(AH346=0, 0, AH192/AH346),5)</f>
        <v>0</v>
      </c>
      <c r="AJ192" s="541">
        <v>0</v>
      </c>
      <c r="AK192" s="398">
        <v>0</v>
      </c>
      <c r="AL192" s="396">
        <v>0</v>
      </c>
      <c r="AM192" s="397">
        <f>ROUND(IF(AL346=0, 0, AL192/AL346),5)</f>
        <v>0</v>
      </c>
      <c r="AN192" s="396">
        <v>0</v>
      </c>
      <c r="AO192" s="437">
        <v>0</v>
      </c>
      <c r="AP192" s="437">
        <v>0</v>
      </c>
      <c r="AQ192" s="438">
        <f>ROUND(IF(AP346=0, 0, AP192/AP346),5)</f>
        <v>0</v>
      </c>
      <c r="AR192" s="437">
        <v>0</v>
      </c>
      <c r="AS192" s="6">
        <f t="shared" si="5"/>
        <v>15</v>
      </c>
      <c r="AT192" s="6">
        <f t="shared" si="5"/>
        <v>5625</v>
      </c>
      <c r="AU192" s="8">
        <f>ROUND(IF(AT346=0, 0, AT192/AT346),5)</f>
        <v>3.0000000000000001E-5</v>
      </c>
      <c r="AV192" s="6">
        <v>375</v>
      </c>
    </row>
    <row r="193" spans="1:48" x14ac:dyDescent="0.25">
      <c r="A193" s="2"/>
      <c r="B193" s="2"/>
      <c r="C193" s="2"/>
      <c r="D193" s="2" t="s">
        <v>541</v>
      </c>
      <c r="E193" s="478">
        <v>0</v>
      </c>
      <c r="F193" s="478">
        <v>0</v>
      </c>
      <c r="G193" s="479">
        <f>ROUND(IF(F346=0, 0, F193/F346),5)</f>
        <v>0</v>
      </c>
      <c r="H193" s="478">
        <v>0</v>
      </c>
      <c r="I193" s="497">
        <v>0</v>
      </c>
      <c r="J193" s="497">
        <v>0</v>
      </c>
      <c r="K193" s="498">
        <f>ROUND(IF(J346=0, 0, J193/J346),5)</f>
        <v>0</v>
      </c>
      <c r="L193" s="497">
        <v>0</v>
      </c>
      <c r="M193" s="516">
        <v>0</v>
      </c>
      <c r="N193" s="517">
        <v>0</v>
      </c>
      <c r="O193" s="518">
        <f>ROUND(IF(N346=0, 0, N193/N346),5)</f>
        <v>0</v>
      </c>
      <c r="P193" s="517">
        <v>0</v>
      </c>
      <c r="Q193" s="439">
        <v>5</v>
      </c>
      <c r="R193" s="437">
        <v>4482.28</v>
      </c>
      <c r="S193" s="438">
        <f>ROUND(IF(R346=0, 0, R193/R346),5)</f>
        <v>2.5999999999999998E-4</v>
      </c>
      <c r="T193" s="437">
        <v>896.46</v>
      </c>
      <c r="U193" s="337">
        <v>0</v>
      </c>
      <c r="V193" s="337">
        <v>0</v>
      </c>
      <c r="W193" s="338">
        <f>ROUND(IF(V346=0, 0, V193/V346),5)</f>
        <v>0</v>
      </c>
      <c r="X193" s="337">
        <v>0</v>
      </c>
      <c r="Y193" s="565">
        <v>10</v>
      </c>
      <c r="Z193" s="563">
        <v>3137.56</v>
      </c>
      <c r="AA193" s="564">
        <f>ROUND(IF(Z346=0, 0, Z193/Z346),5)</f>
        <v>1.7000000000000001E-4</v>
      </c>
      <c r="AB193" s="563">
        <v>313.76</v>
      </c>
      <c r="AC193" s="499">
        <v>20</v>
      </c>
      <c r="AD193" s="497">
        <v>6085.18</v>
      </c>
      <c r="AE193" s="498">
        <f>ROUND(IF(AD346=0, 0, AD193/AD346),5)</f>
        <v>2.9999999999999997E-4</v>
      </c>
      <c r="AF193" s="497">
        <v>304.26</v>
      </c>
      <c r="AG193" s="543">
        <v>10</v>
      </c>
      <c r="AH193" s="541">
        <v>3131.83</v>
      </c>
      <c r="AI193" s="542">
        <f>ROUND(IF(AH346=0, 0, AH193/AH346),5)</f>
        <v>1.7000000000000001E-4</v>
      </c>
      <c r="AJ193" s="541">
        <v>313.18</v>
      </c>
      <c r="AK193" s="398">
        <v>14</v>
      </c>
      <c r="AL193" s="396">
        <v>4378.7299999999996</v>
      </c>
      <c r="AM193" s="397">
        <f>ROUND(IF(AL346=0, 0, AL193/AL346),5)</f>
        <v>3.1E-4</v>
      </c>
      <c r="AN193" s="396">
        <v>312.77</v>
      </c>
      <c r="AO193" s="437">
        <v>0</v>
      </c>
      <c r="AP193" s="437">
        <v>0</v>
      </c>
      <c r="AQ193" s="438">
        <f>ROUND(IF(AP346=0, 0, AP193/AP346),5)</f>
        <v>0</v>
      </c>
      <c r="AR193" s="437">
        <v>0</v>
      </c>
      <c r="AS193" s="6">
        <f t="shared" si="5"/>
        <v>59</v>
      </c>
      <c r="AT193" s="6">
        <f t="shared" si="5"/>
        <v>21215.58</v>
      </c>
      <c r="AU193" s="8">
        <f>ROUND(IF(AT346=0, 0, AT193/AT346),5)</f>
        <v>1.2999999999999999E-4</v>
      </c>
      <c r="AV193" s="6">
        <v>359.59</v>
      </c>
    </row>
    <row r="194" spans="1:48" x14ac:dyDescent="0.25">
      <c r="A194" s="2"/>
      <c r="B194" s="2"/>
      <c r="C194" s="2"/>
      <c r="D194" s="2" t="s">
        <v>171</v>
      </c>
      <c r="E194" s="478">
        <v>0</v>
      </c>
      <c r="F194" s="478">
        <v>0</v>
      </c>
      <c r="G194" s="479">
        <f>ROUND(IF(F346=0, 0, F194/F346),5)</f>
        <v>0</v>
      </c>
      <c r="H194" s="478">
        <v>0</v>
      </c>
      <c r="I194" s="497">
        <v>0</v>
      </c>
      <c r="J194" s="497">
        <v>0</v>
      </c>
      <c r="K194" s="498">
        <f>ROUND(IF(J346=0, 0, J194/J346),5)</f>
        <v>0</v>
      </c>
      <c r="L194" s="497">
        <v>0</v>
      </c>
      <c r="M194" s="516">
        <v>0</v>
      </c>
      <c r="N194" s="517">
        <v>0</v>
      </c>
      <c r="O194" s="518">
        <f>ROUND(IF(N346=0, 0, N194/N346),5)</f>
        <v>0</v>
      </c>
      <c r="P194" s="517">
        <v>0</v>
      </c>
      <c r="Q194" s="437">
        <v>0</v>
      </c>
      <c r="R194" s="437">
        <v>0</v>
      </c>
      <c r="S194" s="438">
        <f>ROUND(IF(R346=0, 0, R194/R346),5)</f>
        <v>0</v>
      </c>
      <c r="T194" s="437">
        <v>0</v>
      </c>
      <c r="U194" s="337">
        <v>0</v>
      </c>
      <c r="V194" s="337">
        <v>0</v>
      </c>
      <c r="W194" s="338">
        <f>ROUND(IF(V346=0, 0, V194/V346),5)</f>
        <v>0</v>
      </c>
      <c r="X194" s="337">
        <v>0</v>
      </c>
      <c r="Y194" s="563">
        <v>0</v>
      </c>
      <c r="Z194" s="563">
        <v>0</v>
      </c>
      <c r="AA194" s="564">
        <f>ROUND(IF(Z346=0, 0, Z194/Z346),5)</f>
        <v>0</v>
      </c>
      <c r="AB194" s="563">
        <v>0</v>
      </c>
      <c r="AC194" s="499">
        <v>0</v>
      </c>
      <c r="AD194" s="497">
        <v>0</v>
      </c>
      <c r="AE194" s="498">
        <f>ROUND(IF(AD346=0, 0, AD194/AD346),5)</f>
        <v>0</v>
      </c>
      <c r="AF194" s="497">
        <v>0</v>
      </c>
      <c r="AG194" s="541">
        <v>0</v>
      </c>
      <c r="AH194" s="541">
        <v>0</v>
      </c>
      <c r="AI194" s="542">
        <f>ROUND(IF(AH346=0, 0, AH194/AH346),5)</f>
        <v>0</v>
      </c>
      <c r="AJ194" s="541">
        <v>0</v>
      </c>
      <c r="AK194" s="398">
        <v>14</v>
      </c>
      <c r="AL194" s="396">
        <v>4395.5600000000004</v>
      </c>
      <c r="AM194" s="397">
        <f>ROUND(IF(AL346=0, 0, AL194/AL346),5)</f>
        <v>3.1E-4</v>
      </c>
      <c r="AN194" s="396">
        <v>313.97000000000003</v>
      </c>
      <c r="AO194" s="437">
        <v>0</v>
      </c>
      <c r="AP194" s="437">
        <v>0</v>
      </c>
      <c r="AQ194" s="438">
        <f>ROUND(IF(AP346=0, 0, AP194/AP346),5)</f>
        <v>0</v>
      </c>
      <c r="AR194" s="437">
        <v>0</v>
      </c>
      <c r="AS194" s="6">
        <f t="shared" si="5"/>
        <v>14</v>
      </c>
      <c r="AT194" s="6">
        <f t="shared" si="5"/>
        <v>4395.5600000000004</v>
      </c>
      <c r="AU194" s="8">
        <f>ROUND(IF(AT346=0, 0, AT194/AT346),5)</f>
        <v>3.0000000000000001E-5</v>
      </c>
      <c r="AV194" s="6">
        <v>313.97000000000003</v>
      </c>
    </row>
    <row r="195" spans="1:48" x14ac:dyDescent="0.25">
      <c r="A195" s="2"/>
      <c r="B195" s="2"/>
      <c r="C195" s="2"/>
      <c r="D195" s="2" t="s">
        <v>172</v>
      </c>
      <c r="E195" s="478">
        <v>0</v>
      </c>
      <c r="F195" s="478">
        <v>0</v>
      </c>
      <c r="G195" s="479">
        <f>ROUND(IF(F346=0, 0, F195/F346),5)</f>
        <v>0</v>
      </c>
      <c r="H195" s="478">
        <v>0</v>
      </c>
      <c r="I195" s="497">
        <v>0</v>
      </c>
      <c r="J195" s="497">
        <v>0</v>
      </c>
      <c r="K195" s="498">
        <f>ROUND(IF(J346=0, 0, J195/J346),5)</f>
        <v>0</v>
      </c>
      <c r="L195" s="497">
        <v>0</v>
      </c>
      <c r="M195" s="516">
        <v>7</v>
      </c>
      <c r="N195" s="517">
        <v>3674.14</v>
      </c>
      <c r="O195" s="518">
        <f>ROUND(IF(N346=0, 0, N195/N346),5)</f>
        <v>1.8000000000000001E-4</v>
      </c>
      <c r="P195" s="517">
        <v>524.88</v>
      </c>
      <c r="Q195" s="437">
        <v>0</v>
      </c>
      <c r="R195" s="437">
        <v>0</v>
      </c>
      <c r="S195" s="438">
        <f>ROUND(IF(R346=0, 0, R195/R346),5)</f>
        <v>0</v>
      </c>
      <c r="T195" s="437">
        <v>0</v>
      </c>
      <c r="U195" s="337">
        <v>0</v>
      </c>
      <c r="V195" s="337">
        <v>0</v>
      </c>
      <c r="W195" s="338">
        <f>ROUND(IF(V346=0, 0, V195/V346),5)</f>
        <v>0</v>
      </c>
      <c r="X195" s="337">
        <v>0</v>
      </c>
      <c r="Y195" s="563">
        <v>0</v>
      </c>
      <c r="Z195" s="563">
        <v>0</v>
      </c>
      <c r="AA195" s="564">
        <f>ROUND(IF(Z346=0, 0, Z195/Z346),5)</f>
        <v>0</v>
      </c>
      <c r="AB195" s="563">
        <v>0</v>
      </c>
      <c r="AC195" s="499">
        <v>0</v>
      </c>
      <c r="AD195" s="497">
        <v>0</v>
      </c>
      <c r="AE195" s="498">
        <f>ROUND(IF(AD346=0, 0, AD195/AD346),5)</f>
        <v>0</v>
      </c>
      <c r="AF195" s="497">
        <v>0</v>
      </c>
      <c r="AG195" s="541">
        <v>0</v>
      </c>
      <c r="AH195" s="541">
        <v>0</v>
      </c>
      <c r="AI195" s="542">
        <f>ROUND(IF(AH346=0, 0, AH195/AH346),5)</f>
        <v>0</v>
      </c>
      <c r="AJ195" s="541">
        <v>0</v>
      </c>
      <c r="AK195" s="398">
        <v>0</v>
      </c>
      <c r="AL195" s="396">
        <v>0</v>
      </c>
      <c r="AM195" s="397">
        <f>ROUND(IF(AL346=0, 0, AL195/AL346),5)</f>
        <v>0</v>
      </c>
      <c r="AN195" s="396">
        <v>0</v>
      </c>
      <c r="AO195" s="437">
        <v>0</v>
      </c>
      <c r="AP195" s="437">
        <v>0</v>
      </c>
      <c r="AQ195" s="438">
        <f>ROUND(IF(AP346=0, 0, AP195/AP346),5)</f>
        <v>0</v>
      </c>
      <c r="AR195" s="437">
        <v>0</v>
      </c>
      <c r="AS195" s="6">
        <f t="shared" si="5"/>
        <v>7</v>
      </c>
      <c r="AT195" s="6">
        <f t="shared" si="5"/>
        <v>3674.14</v>
      </c>
      <c r="AU195" s="8">
        <f>ROUND(IF(AT346=0, 0, AT195/AT346),5)</f>
        <v>2.0000000000000002E-5</v>
      </c>
      <c r="AV195" s="6">
        <v>524.88</v>
      </c>
    </row>
    <row r="196" spans="1:48" x14ac:dyDescent="0.25">
      <c r="A196" s="2"/>
      <c r="B196" s="2"/>
      <c r="C196" s="2"/>
      <c r="D196" s="2" t="s">
        <v>173</v>
      </c>
      <c r="E196" s="478">
        <v>0</v>
      </c>
      <c r="F196" s="478">
        <v>0</v>
      </c>
      <c r="G196" s="479">
        <f>ROUND(IF(F346=0, 0, F196/F346),5)</f>
        <v>0</v>
      </c>
      <c r="H196" s="478">
        <v>0</v>
      </c>
      <c r="I196" s="497">
        <v>0</v>
      </c>
      <c r="J196" s="497">
        <v>0</v>
      </c>
      <c r="K196" s="498">
        <f>ROUND(IF(J346=0, 0, J196/J346),5)</f>
        <v>0</v>
      </c>
      <c r="L196" s="497">
        <v>0</v>
      </c>
      <c r="M196" s="516">
        <v>0</v>
      </c>
      <c r="N196" s="517">
        <v>0</v>
      </c>
      <c r="O196" s="518">
        <f>ROUND(IF(N346=0, 0, N196/N346),5)</f>
        <v>0</v>
      </c>
      <c r="P196" s="517">
        <v>0</v>
      </c>
      <c r="Q196" s="439">
        <v>11</v>
      </c>
      <c r="R196" s="437">
        <v>4008.33</v>
      </c>
      <c r="S196" s="438">
        <f>ROUND(IF(R346=0, 0, R196/R346),5)</f>
        <v>2.3000000000000001E-4</v>
      </c>
      <c r="T196" s="437">
        <v>364.39</v>
      </c>
      <c r="U196" s="336">
        <v>29</v>
      </c>
      <c r="V196" s="337">
        <v>10900.92</v>
      </c>
      <c r="W196" s="338">
        <f>ROUND(IF(V346=0, 0, V196/V346),5)</f>
        <v>6.7000000000000002E-4</v>
      </c>
      <c r="X196" s="337">
        <v>375.89</v>
      </c>
      <c r="Y196" s="565">
        <v>22</v>
      </c>
      <c r="Z196" s="563">
        <v>5519.46</v>
      </c>
      <c r="AA196" s="564">
        <f>ROUND(IF(Z346=0, 0, Z196/Z346),5)</f>
        <v>2.9E-4</v>
      </c>
      <c r="AB196" s="563">
        <v>250.88</v>
      </c>
      <c r="AC196" s="499">
        <v>55</v>
      </c>
      <c r="AD196" s="497">
        <v>20746.11</v>
      </c>
      <c r="AE196" s="498">
        <f>ROUND(IF(AD346=0, 0, AD196/AD346),5)</f>
        <v>1.0300000000000001E-3</v>
      </c>
      <c r="AF196" s="497">
        <v>377.2</v>
      </c>
      <c r="AG196" s="543">
        <v>26</v>
      </c>
      <c r="AH196" s="541">
        <v>11578.12</v>
      </c>
      <c r="AI196" s="542">
        <f>ROUND(IF(AH346=0, 0, AH196/AH346),5)</f>
        <v>6.4000000000000005E-4</v>
      </c>
      <c r="AJ196" s="541">
        <v>445.31</v>
      </c>
      <c r="AK196" s="398">
        <v>97</v>
      </c>
      <c r="AL196" s="396">
        <v>43741.05</v>
      </c>
      <c r="AM196" s="397">
        <f>ROUND(IF(AL346=0, 0, AL196/AL346),5)</f>
        <v>3.0999999999999999E-3</v>
      </c>
      <c r="AN196" s="396">
        <v>450.94</v>
      </c>
      <c r="AO196" s="439">
        <v>0</v>
      </c>
      <c r="AP196" s="437">
        <v>0</v>
      </c>
      <c r="AQ196" s="438">
        <f>ROUND(IF(AP346=0, 0, AP196/AP346),5)</f>
        <v>0</v>
      </c>
      <c r="AR196" s="437">
        <v>0</v>
      </c>
      <c r="AS196" s="6">
        <f t="shared" si="5"/>
        <v>240</v>
      </c>
      <c r="AT196" s="6">
        <f t="shared" si="5"/>
        <v>96493.99</v>
      </c>
      <c r="AU196" s="8">
        <f>ROUND(IF(AT346=0, 0, AT196/AT346),5)</f>
        <v>5.9000000000000003E-4</v>
      </c>
      <c r="AV196" s="6">
        <v>402.06</v>
      </c>
    </row>
    <row r="197" spans="1:48" x14ac:dyDescent="0.25">
      <c r="A197" s="2"/>
      <c r="B197" s="2"/>
      <c r="C197" s="2"/>
      <c r="D197" s="2" t="s">
        <v>174</v>
      </c>
      <c r="E197" s="480">
        <v>5</v>
      </c>
      <c r="F197" s="478">
        <v>656.51</v>
      </c>
      <c r="G197" s="479">
        <f>ROUND(IF(F346=0, 0, F197/F346),5)</f>
        <v>4.0000000000000003E-5</v>
      </c>
      <c r="H197" s="478">
        <v>131.30000000000001</v>
      </c>
      <c r="I197" s="497">
        <v>0</v>
      </c>
      <c r="J197" s="497">
        <v>0</v>
      </c>
      <c r="K197" s="498">
        <f>ROUND(IF(J346=0, 0, J197/J346),5)</f>
        <v>0</v>
      </c>
      <c r="L197" s="497">
        <v>0</v>
      </c>
      <c r="M197" s="516">
        <v>0</v>
      </c>
      <c r="N197" s="517">
        <v>0</v>
      </c>
      <c r="O197" s="518">
        <f>ROUND(IF(N346=0, 0, N197/N346),5)</f>
        <v>0</v>
      </c>
      <c r="P197" s="517">
        <v>0</v>
      </c>
      <c r="Q197" s="437">
        <v>0</v>
      </c>
      <c r="R197" s="437">
        <v>0</v>
      </c>
      <c r="S197" s="438">
        <f>ROUND(IF(R346=0, 0, R197/R346),5)</f>
        <v>0</v>
      </c>
      <c r="T197" s="437">
        <v>0</v>
      </c>
      <c r="U197" s="337">
        <v>0</v>
      </c>
      <c r="V197" s="337">
        <v>0</v>
      </c>
      <c r="W197" s="338">
        <f>ROUND(IF(V346=0, 0, V197/V346),5)</f>
        <v>0</v>
      </c>
      <c r="X197" s="337">
        <v>0</v>
      </c>
      <c r="Y197" s="563">
        <v>0</v>
      </c>
      <c r="Z197" s="563">
        <v>0</v>
      </c>
      <c r="AA197" s="564">
        <f>ROUND(IF(Z346=0, 0, Z197/Z346),5)</f>
        <v>0</v>
      </c>
      <c r="AB197" s="563">
        <v>0</v>
      </c>
      <c r="AC197" s="499">
        <v>29</v>
      </c>
      <c r="AD197" s="497">
        <v>3868.05</v>
      </c>
      <c r="AE197" s="498">
        <f>ROUND(IF(AD346=0, 0, AD197/AD346),5)</f>
        <v>1.9000000000000001E-4</v>
      </c>
      <c r="AF197" s="497">
        <v>133.38</v>
      </c>
      <c r="AG197" s="541">
        <v>0</v>
      </c>
      <c r="AH197" s="541">
        <v>0</v>
      </c>
      <c r="AI197" s="542">
        <f>ROUND(IF(AH346=0, 0, AH197/AH346),5)</f>
        <v>0</v>
      </c>
      <c r="AJ197" s="541">
        <v>0</v>
      </c>
      <c r="AK197" s="398">
        <v>36</v>
      </c>
      <c r="AL197" s="396">
        <v>4783.6499999999996</v>
      </c>
      <c r="AM197" s="397">
        <f>ROUND(IF(AL346=0, 0, AL197/AL346),5)</f>
        <v>3.4000000000000002E-4</v>
      </c>
      <c r="AN197" s="396">
        <v>132.88</v>
      </c>
      <c r="AO197" s="439">
        <v>24</v>
      </c>
      <c r="AP197" s="437">
        <v>3208.9</v>
      </c>
      <c r="AQ197" s="438">
        <f>ROUND(IF(AP346=0, 0, AP197/AP346),5)</f>
        <v>3.4000000000000002E-4</v>
      </c>
      <c r="AR197" s="437">
        <v>133.69999999999999</v>
      </c>
      <c r="AS197" s="6">
        <f t="shared" si="5"/>
        <v>94</v>
      </c>
      <c r="AT197" s="6">
        <f t="shared" si="5"/>
        <v>12517.11</v>
      </c>
      <c r="AU197" s="8">
        <f>ROUND(IF(AT346=0, 0, AT197/AT346),5)</f>
        <v>8.0000000000000007E-5</v>
      </c>
      <c r="AV197" s="6">
        <v>133.16</v>
      </c>
    </row>
    <row r="198" spans="1:48" x14ac:dyDescent="0.25">
      <c r="A198" s="2"/>
      <c r="B198" s="2"/>
      <c r="C198" s="2"/>
      <c r="D198" s="2" t="s">
        <v>542</v>
      </c>
      <c r="E198" s="478">
        <v>0</v>
      </c>
      <c r="F198" s="478">
        <v>0</v>
      </c>
      <c r="G198" s="479">
        <f>ROUND(IF(F346=0, 0, F198/F346),5)</f>
        <v>0</v>
      </c>
      <c r="H198" s="478">
        <v>0</v>
      </c>
      <c r="I198" s="497">
        <v>0</v>
      </c>
      <c r="J198" s="497">
        <v>0</v>
      </c>
      <c r="K198" s="498">
        <f>ROUND(IF(J346=0, 0, J198/J346),5)</f>
        <v>0</v>
      </c>
      <c r="L198" s="497">
        <v>0</v>
      </c>
      <c r="M198" s="516">
        <v>0</v>
      </c>
      <c r="N198" s="517">
        <v>0</v>
      </c>
      <c r="O198" s="518">
        <f>ROUND(IF(N346=0, 0, N198/N346),5)</f>
        <v>0</v>
      </c>
      <c r="P198" s="517">
        <v>0</v>
      </c>
      <c r="Q198" s="437">
        <v>0</v>
      </c>
      <c r="R198" s="437">
        <v>0</v>
      </c>
      <c r="S198" s="438">
        <f>ROUND(IF(R346=0, 0, R198/R346),5)</f>
        <v>0</v>
      </c>
      <c r="T198" s="437">
        <v>0</v>
      </c>
      <c r="U198" s="337">
        <v>0</v>
      </c>
      <c r="V198" s="337">
        <v>0</v>
      </c>
      <c r="W198" s="338">
        <f>ROUND(IF(V346=0, 0, V198/V346),5)</f>
        <v>0</v>
      </c>
      <c r="X198" s="337">
        <v>0</v>
      </c>
      <c r="Y198" s="563">
        <v>0</v>
      </c>
      <c r="Z198" s="563">
        <v>0</v>
      </c>
      <c r="AA198" s="564">
        <f>ROUND(IF(Z346=0, 0, Z198/Z346),5)</f>
        <v>0</v>
      </c>
      <c r="AB198" s="563">
        <v>0</v>
      </c>
      <c r="AC198" s="499">
        <v>0</v>
      </c>
      <c r="AD198" s="497">
        <v>0</v>
      </c>
      <c r="AE198" s="498">
        <f>ROUND(IF(AD346=0, 0, AD198/AD346),5)</f>
        <v>0</v>
      </c>
      <c r="AF198" s="497">
        <v>0</v>
      </c>
      <c r="AG198" s="543">
        <v>1</v>
      </c>
      <c r="AH198" s="541">
        <v>13113.26</v>
      </c>
      <c r="AI198" s="542">
        <f>ROUND(IF(AH346=0, 0, AH198/AH346),5)</f>
        <v>7.2999999999999996E-4</v>
      </c>
      <c r="AJ198" s="541">
        <v>13113.26</v>
      </c>
      <c r="AK198" s="398">
        <v>0</v>
      </c>
      <c r="AL198" s="396">
        <v>0</v>
      </c>
      <c r="AM198" s="397">
        <f>ROUND(IF(AL346=0, 0, AL198/AL346),5)</f>
        <v>0</v>
      </c>
      <c r="AN198" s="396">
        <v>0</v>
      </c>
      <c r="AO198" s="437">
        <v>0</v>
      </c>
      <c r="AP198" s="437">
        <v>0</v>
      </c>
      <c r="AQ198" s="438">
        <f>ROUND(IF(AP346=0, 0, AP198/AP346),5)</f>
        <v>0</v>
      </c>
      <c r="AR198" s="437">
        <v>0</v>
      </c>
      <c r="AS198" s="6">
        <f t="shared" si="5"/>
        <v>1</v>
      </c>
      <c r="AT198" s="6">
        <f t="shared" si="5"/>
        <v>13113.26</v>
      </c>
      <c r="AU198" s="8">
        <f>ROUND(IF(AT346=0, 0, AT198/AT346),5)</f>
        <v>8.0000000000000007E-5</v>
      </c>
      <c r="AV198" s="6">
        <v>13113.26</v>
      </c>
    </row>
    <row r="199" spans="1:48" x14ac:dyDescent="0.25">
      <c r="A199" s="2"/>
      <c r="B199" s="2"/>
      <c r="C199" s="2"/>
      <c r="D199" s="2" t="s">
        <v>175</v>
      </c>
      <c r="E199" s="480">
        <v>14</v>
      </c>
      <c r="F199" s="478">
        <v>4719.2299999999996</v>
      </c>
      <c r="G199" s="479">
        <f>ROUND(IF(F346=0, 0, F199/F346),5)</f>
        <v>2.7E-4</v>
      </c>
      <c r="H199" s="478">
        <v>337.09</v>
      </c>
      <c r="I199" s="497">
        <v>0</v>
      </c>
      <c r="J199" s="497">
        <v>0</v>
      </c>
      <c r="K199" s="498">
        <f>ROUND(IF(J346=0, 0, J199/J346),5)</f>
        <v>0</v>
      </c>
      <c r="L199" s="497">
        <v>0</v>
      </c>
      <c r="M199" s="516">
        <v>0</v>
      </c>
      <c r="N199" s="517">
        <v>0</v>
      </c>
      <c r="O199" s="518">
        <f>ROUND(IF(N346=0, 0, N199/N346),5)</f>
        <v>0</v>
      </c>
      <c r="P199" s="517">
        <v>0</v>
      </c>
      <c r="Q199" s="437">
        <v>0</v>
      </c>
      <c r="R199" s="437">
        <v>0</v>
      </c>
      <c r="S199" s="438">
        <f>ROUND(IF(R346=0, 0, R199/R346),5)</f>
        <v>0</v>
      </c>
      <c r="T199" s="437">
        <v>0</v>
      </c>
      <c r="U199" s="336">
        <v>4</v>
      </c>
      <c r="V199" s="337">
        <v>1503.79</v>
      </c>
      <c r="W199" s="338">
        <f>ROUND(IF(V346=0, 0, V199/V346),5)</f>
        <v>9.0000000000000006E-5</v>
      </c>
      <c r="X199" s="337">
        <v>375.95</v>
      </c>
      <c r="Y199" s="565">
        <v>3</v>
      </c>
      <c r="Z199" s="563">
        <v>1126.77</v>
      </c>
      <c r="AA199" s="564">
        <f>ROUND(IF(Z346=0, 0, Z199/Z346),5)</f>
        <v>6.0000000000000002E-5</v>
      </c>
      <c r="AB199" s="563">
        <v>375.59</v>
      </c>
      <c r="AC199" s="499">
        <v>0</v>
      </c>
      <c r="AD199" s="497">
        <v>0</v>
      </c>
      <c r="AE199" s="498">
        <f>ROUND(IF(AD346=0, 0, AD199/AD346),5)</f>
        <v>0</v>
      </c>
      <c r="AF199" s="497">
        <v>0</v>
      </c>
      <c r="AG199" s="543">
        <v>1</v>
      </c>
      <c r="AH199" s="541">
        <v>375.72</v>
      </c>
      <c r="AI199" s="542">
        <f>ROUND(IF(AH346=0, 0, AH199/AH346),5)</f>
        <v>2.0000000000000002E-5</v>
      </c>
      <c r="AJ199" s="541">
        <v>375.72</v>
      </c>
      <c r="AK199" s="398">
        <v>3</v>
      </c>
      <c r="AL199" s="396">
        <v>1125.3900000000001</v>
      </c>
      <c r="AM199" s="397">
        <f>ROUND(IF(AL346=0, 0, AL199/AL346),5)</f>
        <v>8.0000000000000007E-5</v>
      </c>
      <c r="AN199" s="396">
        <v>375.13</v>
      </c>
      <c r="AO199" s="437">
        <v>0</v>
      </c>
      <c r="AP199" s="437">
        <v>0</v>
      </c>
      <c r="AQ199" s="438">
        <f>ROUND(IF(AP346=0, 0, AP199/AP346),5)</f>
        <v>0</v>
      </c>
      <c r="AR199" s="437">
        <v>0</v>
      </c>
      <c r="AS199" s="6">
        <f t="shared" si="5"/>
        <v>25</v>
      </c>
      <c r="AT199" s="6">
        <f t="shared" si="5"/>
        <v>8850.9</v>
      </c>
      <c r="AU199" s="8">
        <f>ROUND(IF(AT346=0, 0, AT199/AT346),5)</f>
        <v>5.0000000000000002E-5</v>
      </c>
      <c r="AV199" s="6">
        <v>354.04</v>
      </c>
    </row>
    <row r="200" spans="1:48" x14ac:dyDescent="0.25">
      <c r="A200" s="2"/>
      <c r="B200" s="2"/>
      <c r="C200" s="2"/>
      <c r="D200" s="2" t="s">
        <v>176</v>
      </c>
      <c r="E200" s="478">
        <v>0</v>
      </c>
      <c r="F200" s="478">
        <v>0</v>
      </c>
      <c r="G200" s="479">
        <f>ROUND(IF(F346=0, 0, F200/F346),5)</f>
        <v>0</v>
      </c>
      <c r="H200" s="478">
        <v>0</v>
      </c>
      <c r="I200" s="497">
        <v>0</v>
      </c>
      <c r="J200" s="497">
        <v>0</v>
      </c>
      <c r="K200" s="498">
        <f>ROUND(IF(J346=0, 0, J200/J346),5)</f>
        <v>0</v>
      </c>
      <c r="L200" s="497">
        <v>0</v>
      </c>
      <c r="M200" s="516">
        <v>1</v>
      </c>
      <c r="N200" s="517">
        <v>1061.07</v>
      </c>
      <c r="O200" s="518">
        <f>ROUND(IF(N346=0, 0, N200/N346),5)</f>
        <v>5.0000000000000002E-5</v>
      </c>
      <c r="P200" s="517">
        <v>1061.07</v>
      </c>
      <c r="Q200" s="439">
        <v>5</v>
      </c>
      <c r="R200" s="437">
        <v>4801.7700000000004</v>
      </c>
      <c r="S200" s="438">
        <f>ROUND(IF(R346=0, 0, R200/R346),5)</f>
        <v>2.7E-4</v>
      </c>
      <c r="T200" s="437">
        <v>960.35</v>
      </c>
      <c r="U200" s="337">
        <v>0</v>
      </c>
      <c r="V200" s="337">
        <v>0</v>
      </c>
      <c r="W200" s="338">
        <f>ROUND(IF(V346=0, 0, V200/V346),5)</f>
        <v>0</v>
      </c>
      <c r="X200" s="337">
        <v>0</v>
      </c>
      <c r="Y200" s="563">
        <v>0</v>
      </c>
      <c r="Z200" s="563">
        <v>0</v>
      </c>
      <c r="AA200" s="564">
        <f>ROUND(IF(Z346=0, 0, Z200/Z346),5)</f>
        <v>0</v>
      </c>
      <c r="AB200" s="563">
        <v>0</v>
      </c>
      <c r="AC200" s="499">
        <v>0</v>
      </c>
      <c r="AD200" s="497">
        <v>0</v>
      </c>
      <c r="AE200" s="498">
        <f>ROUND(IF(AD346=0, 0, AD200/AD346),5)</f>
        <v>0</v>
      </c>
      <c r="AF200" s="497">
        <v>0</v>
      </c>
      <c r="AG200" s="543">
        <v>9</v>
      </c>
      <c r="AH200" s="541">
        <v>9583.7999999999993</v>
      </c>
      <c r="AI200" s="542">
        <f>ROUND(IF(AH346=0, 0, AH200/AH346),5)</f>
        <v>5.2999999999999998E-4</v>
      </c>
      <c r="AJ200" s="541">
        <v>1064.8699999999999</v>
      </c>
      <c r="AK200" s="398">
        <v>0</v>
      </c>
      <c r="AL200" s="396">
        <v>0</v>
      </c>
      <c r="AM200" s="397">
        <f>ROUND(IF(AL346=0, 0, AL200/AL346),5)</f>
        <v>0</v>
      </c>
      <c r="AN200" s="396">
        <v>0</v>
      </c>
      <c r="AO200" s="437">
        <v>0</v>
      </c>
      <c r="AP200" s="437">
        <v>0</v>
      </c>
      <c r="AQ200" s="438">
        <f>ROUND(IF(AP346=0, 0, AP200/AP346),5)</f>
        <v>0</v>
      </c>
      <c r="AR200" s="437">
        <v>0</v>
      </c>
      <c r="AS200" s="6">
        <f t="shared" si="5"/>
        <v>15</v>
      </c>
      <c r="AT200" s="6">
        <f t="shared" si="5"/>
        <v>15446.64</v>
      </c>
      <c r="AU200" s="8">
        <f>ROUND(IF(AT346=0, 0, AT200/AT346),5)</f>
        <v>1E-4</v>
      </c>
      <c r="AV200" s="6">
        <v>1029.78</v>
      </c>
    </row>
    <row r="201" spans="1:48" x14ac:dyDescent="0.25">
      <c r="A201" s="2"/>
      <c r="B201" s="2"/>
      <c r="C201" s="2"/>
      <c r="D201" s="2" t="s">
        <v>177</v>
      </c>
      <c r="E201" s="480">
        <v>16</v>
      </c>
      <c r="F201" s="478">
        <v>7513.68</v>
      </c>
      <c r="G201" s="479">
        <f>ROUND(IF(F346=0, 0, F201/F346),5)</f>
        <v>4.4000000000000002E-4</v>
      </c>
      <c r="H201" s="478">
        <v>469.61</v>
      </c>
      <c r="I201" s="497">
        <v>0</v>
      </c>
      <c r="J201" s="497">
        <v>0</v>
      </c>
      <c r="K201" s="498">
        <f>ROUND(IF(J346=0, 0, J201/J346),5)</f>
        <v>0</v>
      </c>
      <c r="L201" s="497">
        <v>0</v>
      </c>
      <c r="M201" s="516">
        <v>11</v>
      </c>
      <c r="N201" s="517">
        <v>6184.29</v>
      </c>
      <c r="O201" s="518">
        <f>ROUND(IF(N346=0, 0, N201/N346),5)</f>
        <v>2.9999999999999997E-4</v>
      </c>
      <c r="P201" s="517">
        <v>562.21</v>
      </c>
      <c r="Q201" s="439">
        <v>5</v>
      </c>
      <c r="R201" s="437">
        <v>2817.93</v>
      </c>
      <c r="S201" s="438">
        <f>ROUND(IF(R346=0, 0, R201/R346),5)</f>
        <v>1.6000000000000001E-4</v>
      </c>
      <c r="T201" s="437">
        <v>563.59</v>
      </c>
      <c r="U201" s="336">
        <v>2</v>
      </c>
      <c r="V201" s="337">
        <v>1129.01</v>
      </c>
      <c r="W201" s="338">
        <f>ROUND(IF(V346=0, 0, V201/V346),5)</f>
        <v>6.9999999999999994E-5</v>
      </c>
      <c r="X201" s="337">
        <v>564.51</v>
      </c>
      <c r="Y201" s="565">
        <v>6</v>
      </c>
      <c r="Z201" s="563">
        <v>3400.85</v>
      </c>
      <c r="AA201" s="564">
        <f>ROUND(IF(Z346=0, 0, Z201/Z346),5)</f>
        <v>1.8000000000000001E-4</v>
      </c>
      <c r="AB201" s="563">
        <v>566.80999999999995</v>
      </c>
      <c r="AC201" s="499">
        <v>10</v>
      </c>
      <c r="AD201" s="497">
        <v>5677.7</v>
      </c>
      <c r="AE201" s="498">
        <f>ROUND(IF(AD346=0, 0, AD201/AD346),5)</f>
        <v>2.7999999999999998E-4</v>
      </c>
      <c r="AF201" s="497">
        <v>567.77</v>
      </c>
      <c r="AG201" s="543">
        <v>16</v>
      </c>
      <c r="AH201" s="541">
        <v>9033.59</v>
      </c>
      <c r="AI201" s="542">
        <f>ROUND(IF(AH346=0, 0, AH201/AH346),5)</f>
        <v>5.0000000000000001E-4</v>
      </c>
      <c r="AJ201" s="541">
        <v>564.6</v>
      </c>
      <c r="AK201" s="398">
        <v>26</v>
      </c>
      <c r="AL201" s="396">
        <v>14708.95</v>
      </c>
      <c r="AM201" s="397">
        <f>ROUND(IF(AL346=0, 0, AL201/AL346),5)</f>
        <v>1.0399999999999999E-3</v>
      </c>
      <c r="AN201" s="396">
        <v>565.73</v>
      </c>
      <c r="AO201" s="439">
        <v>32</v>
      </c>
      <c r="AP201" s="437">
        <v>18199.86</v>
      </c>
      <c r="AQ201" s="438">
        <f>ROUND(IF(AP346=0, 0, AP201/AP346),5)</f>
        <v>1.9499999999999999E-3</v>
      </c>
      <c r="AR201" s="437">
        <v>568.75</v>
      </c>
      <c r="AS201" s="6">
        <f t="shared" si="5"/>
        <v>124</v>
      </c>
      <c r="AT201" s="6">
        <f t="shared" si="5"/>
        <v>68665.86</v>
      </c>
      <c r="AU201" s="8">
        <f>ROUND(IF(AT346=0, 0, AT201/AT346),5)</f>
        <v>4.2000000000000002E-4</v>
      </c>
      <c r="AV201" s="6">
        <v>553.76</v>
      </c>
    </row>
    <row r="202" spans="1:48" x14ac:dyDescent="0.25">
      <c r="A202" s="2"/>
      <c r="B202" s="2"/>
      <c r="C202" s="2"/>
      <c r="D202" s="2" t="s">
        <v>178</v>
      </c>
      <c r="E202" s="480">
        <v>5</v>
      </c>
      <c r="F202" s="478">
        <v>3104.63</v>
      </c>
      <c r="G202" s="479">
        <f>ROUND(IF(F346=0, 0, F202/F346),5)</f>
        <v>1.8000000000000001E-4</v>
      </c>
      <c r="H202" s="478">
        <v>620.92999999999995</v>
      </c>
      <c r="I202" s="497">
        <v>0</v>
      </c>
      <c r="J202" s="497">
        <v>0</v>
      </c>
      <c r="K202" s="498">
        <f>ROUND(IF(J346=0, 0, J202/J346),5)</f>
        <v>0</v>
      </c>
      <c r="L202" s="497">
        <v>0</v>
      </c>
      <c r="M202" s="516">
        <v>0</v>
      </c>
      <c r="N202" s="517">
        <v>0</v>
      </c>
      <c r="O202" s="518">
        <f>ROUND(IF(N346=0, 0, N202/N346),5)</f>
        <v>0</v>
      </c>
      <c r="P202" s="517">
        <v>0</v>
      </c>
      <c r="Q202" s="437">
        <v>0</v>
      </c>
      <c r="R202" s="437">
        <v>0</v>
      </c>
      <c r="S202" s="438">
        <f>ROUND(IF(R346=0, 0, R202/R346),5)</f>
        <v>0</v>
      </c>
      <c r="T202" s="437">
        <v>0</v>
      </c>
      <c r="U202" s="337">
        <v>0</v>
      </c>
      <c r="V202" s="337">
        <v>0</v>
      </c>
      <c r="W202" s="338">
        <f>ROUND(IF(V346=0, 0, V202/V346),5)</f>
        <v>0</v>
      </c>
      <c r="X202" s="337">
        <v>0</v>
      </c>
      <c r="Y202" s="563">
        <v>0</v>
      </c>
      <c r="Z202" s="563">
        <v>0</v>
      </c>
      <c r="AA202" s="564">
        <f>ROUND(IF(Z346=0, 0, Z202/Z346),5)</f>
        <v>0</v>
      </c>
      <c r="AB202" s="563">
        <v>0</v>
      </c>
      <c r="AC202" s="499">
        <v>0</v>
      </c>
      <c r="AD202" s="497">
        <v>0</v>
      </c>
      <c r="AE202" s="498">
        <f>ROUND(IF(AD346=0, 0, AD202/AD346),5)</f>
        <v>0</v>
      </c>
      <c r="AF202" s="497">
        <v>0</v>
      </c>
      <c r="AG202" s="543">
        <v>7</v>
      </c>
      <c r="AH202" s="541">
        <v>4381.5</v>
      </c>
      <c r="AI202" s="542">
        <f>ROUND(IF(AH346=0, 0, AH202/AH346),5)</f>
        <v>2.4000000000000001E-4</v>
      </c>
      <c r="AJ202" s="541">
        <v>625.92999999999995</v>
      </c>
      <c r="AK202" s="398">
        <v>0</v>
      </c>
      <c r="AL202" s="396">
        <v>0</v>
      </c>
      <c r="AM202" s="397">
        <f>ROUND(IF(AL346=0, 0, AL202/AL346),5)</f>
        <v>0</v>
      </c>
      <c r="AN202" s="396">
        <v>0</v>
      </c>
      <c r="AO202" s="437">
        <v>0</v>
      </c>
      <c r="AP202" s="437">
        <v>0</v>
      </c>
      <c r="AQ202" s="438">
        <f>ROUND(IF(AP346=0, 0, AP202/AP346),5)</f>
        <v>0</v>
      </c>
      <c r="AR202" s="437">
        <v>0</v>
      </c>
      <c r="AS202" s="6">
        <f t="shared" si="5"/>
        <v>12</v>
      </c>
      <c r="AT202" s="6">
        <f t="shared" si="5"/>
        <v>7486.13</v>
      </c>
      <c r="AU202" s="8">
        <f>ROUND(IF(AT346=0, 0, AT202/AT346),5)</f>
        <v>5.0000000000000002E-5</v>
      </c>
      <c r="AV202" s="6">
        <v>623.84</v>
      </c>
    </row>
    <row r="203" spans="1:48" x14ac:dyDescent="0.25">
      <c r="A203" s="2"/>
      <c r="B203" s="2"/>
      <c r="C203" s="2"/>
      <c r="D203" s="2" t="s">
        <v>543</v>
      </c>
      <c r="E203" s="478">
        <v>0</v>
      </c>
      <c r="F203" s="478">
        <v>0</v>
      </c>
      <c r="G203" s="479">
        <f>ROUND(IF(F346=0, 0, F203/F346),5)</f>
        <v>0</v>
      </c>
      <c r="H203" s="478">
        <v>0</v>
      </c>
      <c r="I203" s="497">
        <v>0</v>
      </c>
      <c r="J203" s="497">
        <v>0</v>
      </c>
      <c r="K203" s="498">
        <f>ROUND(IF(J346=0, 0, J203/J346),5)</f>
        <v>0</v>
      </c>
      <c r="L203" s="497">
        <v>0</v>
      </c>
      <c r="M203" s="516">
        <v>0</v>
      </c>
      <c r="N203" s="517">
        <v>0</v>
      </c>
      <c r="O203" s="518">
        <f>ROUND(IF(N346=0, 0, N203/N346),5)</f>
        <v>0</v>
      </c>
      <c r="P203" s="517">
        <v>0</v>
      </c>
      <c r="Q203" s="437">
        <v>0</v>
      </c>
      <c r="R203" s="437">
        <v>0</v>
      </c>
      <c r="S203" s="438">
        <f>ROUND(IF(R346=0, 0, R203/R346),5)</f>
        <v>0</v>
      </c>
      <c r="T203" s="437">
        <v>0</v>
      </c>
      <c r="U203" s="337">
        <v>0</v>
      </c>
      <c r="V203" s="337">
        <v>0</v>
      </c>
      <c r="W203" s="338">
        <f>ROUND(IF(V346=0, 0, V203/V346),5)</f>
        <v>0</v>
      </c>
      <c r="X203" s="337">
        <v>0</v>
      </c>
      <c r="Y203" s="563">
        <v>0</v>
      </c>
      <c r="Z203" s="563">
        <v>0</v>
      </c>
      <c r="AA203" s="564">
        <f>ROUND(IF(Z346=0, 0, Z203/Z346),5)</f>
        <v>0</v>
      </c>
      <c r="AB203" s="563">
        <v>0</v>
      </c>
      <c r="AC203" s="499">
        <v>0</v>
      </c>
      <c r="AD203" s="497">
        <v>0</v>
      </c>
      <c r="AE203" s="498">
        <f>ROUND(IF(AD346=0, 0, AD203/AD346),5)</f>
        <v>0</v>
      </c>
      <c r="AF203" s="497">
        <v>0</v>
      </c>
      <c r="AG203" s="541">
        <v>0</v>
      </c>
      <c r="AH203" s="541">
        <v>0</v>
      </c>
      <c r="AI203" s="542">
        <f>ROUND(IF(AH346=0, 0, AH203/AH346),5)</f>
        <v>0</v>
      </c>
      <c r="AJ203" s="541">
        <v>0</v>
      </c>
      <c r="AK203" s="398">
        <v>42</v>
      </c>
      <c r="AL203" s="396">
        <v>15323.62</v>
      </c>
      <c r="AM203" s="397">
        <f>ROUND(IF(AL346=0, 0, AL203/AL346),5)</f>
        <v>1.09E-3</v>
      </c>
      <c r="AN203" s="396">
        <v>364.85</v>
      </c>
      <c r="AO203" s="437">
        <v>0</v>
      </c>
      <c r="AP203" s="437">
        <v>0</v>
      </c>
      <c r="AQ203" s="438">
        <f>ROUND(IF(AP346=0, 0, AP203/AP346),5)</f>
        <v>0</v>
      </c>
      <c r="AR203" s="437">
        <v>0</v>
      </c>
      <c r="AS203" s="6">
        <f t="shared" ref="AS203:AT266" si="6">ROUND(E203+I203+M203+Q203+U203+Y203+AC203+AG203+AK203+AO203,5)</f>
        <v>42</v>
      </c>
      <c r="AT203" s="6">
        <f t="shared" si="6"/>
        <v>15323.62</v>
      </c>
      <c r="AU203" s="8">
        <f>ROUND(IF(AT346=0, 0, AT203/AT346),5)</f>
        <v>9.0000000000000006E-5</v>
      </c>
      <c r="AV203" s="6">
        <v>364.85</v>
      </c>
    </row>
    <row r="204" spans="1:48" x14ac:dyDescent="0.25">
      <c r="A204" s="2"/>
      <c r="B204" s="2"/>
      <c r="C204" s="2"/>
      <c r="D204" s="2" t="s">
        <v>179</v>
      </c>
      <c r="E204" s="480">
        <v>4</v>
      </c>
      <c r="F204" s="478">
        <v>6206.22</v>
      </c>
      <c r="G204" s="479">
        <f>ROUND(IF(F346=0, 0, F204/F346),5)</f>
        <v>3.6000000000000002E-4</v>
      </c>
      <c r="H204" s="478">
        <v>1551.56</v>
      </c>
      <c r="I204" s="497">
        <v>0</v>
      </c>
      <c r="J204" s="497">
        <v>0</v>
      </c>
      <c r="K204" s="498">
        <f>ROUND(IF(J346=0, 0, J204/J346),5)</f>
        <v>0</v>
      </c>
      <c r="L204" s="497">
        <v>0</v>
      </c>
      <c r="M204" s="516">
        <v>324</v>
      </c>
      <c r="N204" s="517">
        <v>509953.84</v>
      </c>
      <c r="O204" s="518">
        <f>ROUND(IF(N346=0, 0, N204/N346),5)</f>
        <v>2.495E-2</v>
      </c>
      <c r="P204" s="517">
        <v>1573.93</v>
      </c>
      <c r="Q204" s="439">
        <v>85</v>
      </c>
      <c r="R204" s="437">
        <v>133024.57</v>
      </c>
      <c r="S204" s="438">
        <f>ROUND(IF(R346=0, 0, R204/R346),5)</f>
        <v>7.62E-3</v>
      </c>
      <c r="T204" s="437">
        <v>1564.99</v>
      </c>
      <c r="U204" s="336">
        <v>8</v>
      </c>
      <c r="V204" s="337">
        <v>12534.05</v>
      </c>
      <c r="W204" s="338">
        <f>ROUND(IF(V346=0, 0, V204/V346),5)</f>
        <v>7.6999999999999996E-4</v>
      </c>
      <c r="X204" s="337">
        <v>1566.76</v>
      </c>
      <c r="Y204" s="565">
        <v>32</v>
      </c>
      <c r="Z204" s="563">
        <v>50191.77</v>
      </c>
      <c r="AA204" s="564">
        <f>ROUND(IF(Z346=0, 0, Z204/Z346),5)</f>
        <v>2.6800000000000001E-3</v>
      </c>
      <c r="AB204" s="563">
        <v>1568.49</v>
      </c>
      <c r="AC204" s="499">
        <v>12</v>
      </c>
      <c r="AD204" s="497">
        <v>18897.79</v>
      </c>
      <c r="AE204" s="498">
        <f>ROUND(IF(AD346=0, 0, AD204/AD346),5)</f>
        <v>9.3999999999999997E-4</v>
      </c>
      <c r="AF204" s="497">
        <v>1574.82</v>
      </c>
      <c r="AG204" s="543">
        <v>363</v>
      </c>
      <c r="AH204" s="541">
        <v>567914.65</v>
      </c>
      <c r="AI204" s="542">
        <f>ROUND(IF(AH346=0, 0, AH204/AH346),5)</f>
        <v>3.1480000000000001E-2</v>
      </c>
      <c r="AJ204" s="541">
        <v>1564.5</v>
      </c>
      <c r="AK204" s="398">
        <v>0</v>
      </c>
      <c r="AL204" s="396">
        <v>0</v>
      </c>
      <c r="AM204" s="397">
        <f>ROUND(IF(AL346=0, 0, AL204/AL346),5)</f>
        <v>0</v>
      </c>
      <c r="AN204" s="396">
        <v>0</v>
      </c>
      <c r="AO204" s="437">
        <v>0</v>
      </c>
      <c r="AP204" s="437">
        <v>0</v>
      </c>
      <c r="AQ204" s="438">
        <f>ROUND(IF(AP346=0, 0, AP204/AP346),5)</f>
        <v>0</v>
      </c>
      <c r="AR204" s="437">
        <v>0</v>
      </c>
      <c r="AS204" s="6">
        <f t="shared" si="6"/>
        <v>828</v>
      </c>
      <c r="AT204" s="6">
        <f t="shared" si="6"/>
        <v>1298722.8899999999</v>
      </c>
      <c r="AU204" s="8">
        <f>ROUND(IF(AT346=0, 0, AT204/AT346),5)</f>
        <v>8.0099999999999998E-3</v>
      </c>
      <c r="AV204" s="6">
        <v>1568.51</v>
      </c>
    </row>
    <row r="205" spans="1:48" x14ac:dyDescent="0.25">
      <c r="A205" s="2"/>
      <c r="B205" s="2"/>
      <c r="C205" s="2"/>
      <c r="D205" s="2" t="s">
        <v>544</v>
      </c>
      <c r="E205" s="480">
        <v>18</v>
      </c>
      <c r="F205" s="478">
        <v>12295.39</v>
      </c>
      <c r="G205" s="479">
        <f>ROUND(IF(F346=0, 0, F205/F346),5)</f>
        <v>7.1000000000000002E-4</v>
      </c>
      <c r="H205" s="478">
        <v>683.08</v>
      </c>
      <c r="I205" s="499">
        <v>3</v>
      </c>
      <c r="J205" s="497">
        <v>2050.12</v>
      </c>
      <c r="K205" s="498">
        <f>ROUND(IF(J346=0, 0, J205/J346),5)</f>
        <v>2.0000000000000001E-4</v>
      </c>
      <c r="L205" s="497">
        <v>683.37</v>
      </c>
      <c r="M205" s="516">
        <v>0</v>
      </c>
      <c r="N205" s="517">
        <v>0</v>
      </c>
      <c r="O205" s="518">
        <f>ROUND(IF(N346=0, 0, N205/N346),5)</f>
        <v>0</v>
      </c>
      <c r="P205" s="517">
        <v>0</v>
      </c>
      <c r="Q205" s="437">
        <v>0</v>
      </c>
      <c r="R205" s="437">
        <v>0</v>
      </c>
      <c r="S205" s="438">
        <f>ROUND(IF(R346=0, 0, R205/R346),5)</f>
        <v>0</v>
      </c>
      <c r="T205" s="437">
        <v>0</v>
      </c>
      <c r="U205" s="337">
        <v>0</v>
      </c>
      <c r="V205" s="337">
        <v>0</v>
      </c>
      <c r="W205" s="338">
        <f>ROUND(IF(V346=0, 0, V205/V346),5)</f>
        <v>0</v>
      </c>
      <c r="X205" s="337">
        <v>0</v>
      </c>
      <c r="Y205" s="563">
        <v>0</v>
      </c>
      <c r="Z205" s="563">
        <v>0</v>
      </c>
      <c r="AA205" s="564">
        <f>ROUND(IF(Z346=0, 0, Z205/Z346),5)</f>
        <v>0</v>
      </c>
      <c r="AB205" s="563">
        <v>0</v>
      </c>
      <c r="AC205" s="499">
        <v>12</v>
      </c>
      <c r="AD205" s="497">
        <v>8336.5</v>
      </c>
      <c r="AE205" s="498">
        <f>ROUND(IF(AD346=0, 0, AD205/AD346),5)</f>
        <v>4.0999999999999999E-4</v>
      </c>
      <c r="AF205" s="497">
        <v>694.71</v>
      </c>
      <c r="AG205" s="541">
        <v>0</v>
      </c>
      <c r="AH205" s="541">
        <v>0</v>
      </c>
      <c r="AI205" s="542">
        <f>ROUND(IF(AH346=0, 0, AH205/AH346),5)</f>
        <v>0</v>
      </c>
      <c r="AJ205" s="541">
        <v>0</v>
      </c>
      <c r="AK205" s="398">
        <v>3</v>
      </c>
      <c r="AL205" s="396">
        <v>2066.5500000000002</v>
      </c>
      <c r="AM205" s="397">
        <f>ROUND(IF(AL346=0, 0, AL205/AL346),5)</f>
        <v>1.4999999999999999E-4</v>
      </c>
      <c r="AN205" s="396">
        <v>688.85</v>
      </c>
      <c r="AO205" s="439">
        <v>12</v>
      </c>
      <c r="AP205" s="437">
        <v>8343.1200000000008</v>
      </c>
      <c r="AQ205" s="438">
        <f>ROUND(IF(AP346=0, 0, AP205/AP346),5)</f>
        <v>8.9999999999999998E-4</v>
      </c>
      <c r="AR205" s="437">
        <v>695.26</v>
      </c>
      <c r="AS205" s="6">
        <f t="shared" si="6"/>
        <v>48</v>
      </c>
      <c r="AT205" s="6">
        <f t="shared" si="6"/>
        <v>33091.68</v>
      </c>
      <c r="AU205" s="8">
        <f>ROUND(IF(AT346=0, 0, AT205/AT346),5)</f>
        <v>2.0000000000000001E-4</v>
      </c>
      <c r="AV205" s="6">
        <v>689.41</v>
      </c>
    </row>
    <row r="206" spans="1:48" x14ac:dyDescent="0.25">
      <c r="A206" s="2"/>
      <c r="B206" s="2"/>
      <c r="C206" s="2"/>
      <c r="D206" s="2" t="s">
        <v>180</v>
      </c>
      <c r="E206" s="480">
        <v>10</v>
      </c>
      <c r="F206" s="478">
        <v>4000</v>
      </c>
      <c r="G206" s="479">
        <f>ROUND(IF(F346=0, 0, F206/F346),5)</f>
        <v>2.3000000000000001E-4</v>
      </c>
      <c r="H206" s="478">
        <v>400</v>
      </c>
      <c r="I206" s="497">
        <v>0</v>
      </c>
      <c r="J206" s="497">
        <v>0</v>
      </c>
      <c r="K206" s="498">
        <f>ROUND(IF(J346=0, 0, J206/J346),5)</f>
        <v>0</v>
      </c>
      <c r="L206" s="497">
        <v>0</v>
      </c>
      <c r="M206" s="516">
        <v>0</v>
      </c>
      <c r="N206" s="517">
        <v>0</v>
      </c>
      <c r="O206" s="518">
        <f>ROUND(IF(N346=0, 0, N206/N346),5)</f>
        <v>0</v>
      </c>
      <c r="P206" s="517">
        <v>0</v>
      </c>
      <c r="Q206" s="439">
        <v>7</v>
      </c>
      <c r="R206" s="437">
        <v>3066.21</v>
      </c>
      <c r="S206" s="438">
        <f>ROUND(IF(R346=0, 0, R206/R346),5)</f>
        <v>1.8000000000000001E-4</v>
      </c>
      <c r="T206" s="437">
        <v>438.03</v>
      </c>
      <c r="U206" s="336">
        <v>20</v>
      </c>
      <c r="V206" s="337">
        <v>8811.26</v>
      </c>
      <c r="W206" s="338">
        <f>ROUND(IF(V346=0, 0, V206/V346),5)</f>
        <v>5.4000000000000001E-4</v>
      </c>
      <c r="X206" s="337">
        <v>440.56</v>
      </c>
      <c r="Y206" s="563">
        <v>0</v>
      </c>
      <c r="Z206" s="563">
        <v>0</v>
      </c>
      <c r="AA206" s="564">
        <f>ROUND(IF(Z346=0, 0, Z206/Z346),5)</f>
        <v>0</v>
      </c>
      <c r="AB206" s="563">
        <v>0</v>
      </c>
      <c r="AC206" s="499">
        <v>0</v>
      </c>
      <c r="AD206" s="497">
        <v>0</v>
      </c>
      <c r="AE206" s="498">
        <f>ROUND(IF(AD346=0, 0, AD206/AD346),5)</f>
        <v>0</v>
      </c>
      <c r="AF206" s="497">
        <v>0</v>
      </c>
      <c r="AG206" s="541">
        <v>0</v>
      </c>
      <c r="AH206" s="541">
        <v>0</v>
      </c>
      <c r="AI206" s="542">
        <f>ROUND(IF(AH346=0, 0, AH206/AH346),5)</f>
        <v>0</v>
      </c>
      <c r="AJ206" s="541">
        <v>0</v>
      </c>
      <c r="AK206" s="398">
        <v>30</v>
      </c>
      <c r="AL206" s="396">
        <v>11253.92</v>
      </c>
      <c r="AM206" s="397">
        <f>ROUND(IF(AL346=0, 0, AL206/AL346),5)</f>
        <v>8.0000000000000004E-4</v>
      </c>
      <c r="AN206" s="396">
        <v>375.13</v>
      </c>
      <c r="AO206" s="437">
        <v>0</v>
      </c>
      <c r="AP206" s="437">
        <v>0</v>
      </c>
      <c r="AQ206" s="438">
        <f>ROUND(IF(AP346=0, 0, AP206/AP346),5)</f>
        <v>0</v>
      </c>
      <c r="AR206" s="437">
        <v>0</v>
      </c>
      <c r="AS206" s="6">
        <f t="shared" si="6"/>
        <v>67</v>
      </c>
      <c r="AT206" s="6">
        <f t="shared" si="6"/>
        <v>27131.39</v>
      </c>
      <c r="AU206" s="8">
        <f>ROUND(IF(AT346=0, 0, AT206/AT346),5)</f>
        <v>1.7000000000000001E-4</v>
      </c>
      <c r="AV206" s="6">
        <v>404.95</v>
      </c>
    </row>
    <row r="207" spans="1:48" x14ac:dyDescent="0.25">
      <c r="A207" s="2"/>
      <c r="B207" s="2"/>
      <c r="C207" s="2"/>
      <c r="D207" s="2" t="s">
        <v>181</v>
      </c>
      <c r="E207" s="478">
        <v>0</v>
      </c>
      <c r="F207" s="478">
        <v>0</v>
      </c>
      <c r="G207" s="479">
        <f>ROUND(IF(F346=0, 0, F207/F346),5)</f>
        <v>0</v>
      </c>
      <c r="H207" s="478">
        <v>0</v>
      </c>
      <c r="I207" s="497">
        <v>0</v>
      </c>
      <c r="J207" s="497">
        <v>0</v>
      </c>
      <c r="K207" s="498">
        <f>ROUND(IF(J346=0, 0, J207/J346),5)</f>
        <v>0</v>
      </c>
      <c r="L207" s="497">
        <v>0</v>
      </c>
      <c r="M207" s="516">
        <v>3</v>
      </c>
      <c r="N207" s="517">
        <v>479.85</v>
      </c>
      <c r="O207" s="518">
        <f>ROUND(IF(N346=0, 0, N207/N346),5)</f>
        <v>2.0000000000000002E-5</v>
      </c>
      <c r="P207" s="517">
        <v>159.94999999999999</v>
      </c>
      <c r="Q207" s="439">
        <v>17</v>
      </c>
      <c r="R207" s="437">
        <v>16172.78</v>
      </c>
      <c r="S207" s="438">
        <f>ROUND(IF(R346=0, 0, R207/R346),5)</f>
        <v>9.3000000000000005E-4</v>
      </c>
      <c r="T207" s="437">
        <v>951.34</v>
      </c>
      <c r="U207" s="337">
        <v>0</v>
      </c>
      <c r="V207" s="337">
        <v>0</v>
      </c>
      <c r="W207" s="338">
        <f>ROUND(IF(V346=0, 0, V207/V346),5)</f>
        <v>0</v>
      </c>
      <c r="X207" s="337">
        <v>0</v>
      </c>
      <c r="Y207" s="563">
        <v>0</v>
      </c>
      <c r="Z207" s="563">
        <v>0</v>
      </c>
      <c r="AA207" s="564">
        <f>ROUND(IF(Z346=0, 0, Z207/Z346),5)</f>
        <v>0</v>
      </c>
      <c r="AB207" s="563">
        <v>0</v>
      </c>
      <c r="AC207" s="499">
        <v>0</v>
      </c>
      <c r="AD207" s="497">
        <v>0</v>
      </c>
      <c r="AE207" s="498">
        <f>ROUND(IF(AD346=0, 0, AD207/AD346),5)</f>
        <v>0</v>
      </c>
      <c r="AF207" s="497">
        <v>0</v>
      </c>
      <c r="AG207" s="541">
        <v>0</v>
      </c>
      <c r="AH207" s="541">
        <v>0</v>
      </c>
      <c r="AI207" s="542">
        <f>ROUND(IF(AH346=0, 0, AH207/AH346),5)</f>
        <v>0</v>
      </c>
      <c r="AJ207" s="541">
        <v>0</v>
      </c>
      <c r="AK207" s="398">
        <v>0</v>
      </c>
      <c r="AL207" s="396">
        <v>0</v>
      </c>
      <c r="AM207" s="397">
        <f>ROUND(IF(AL346=0, 0, AL207/AL346),5)</f>
        <v>0</v>
      </c>
      <c r="AN207" s="396">
        <v>0</v>
      </c>
      <c r="AO207" s="437">
        <v>0</v>
      </c>
      <c r="AP207" s="437">
        <v>0</v>
      </c>
      <c r="AQ207" s="438">
        <f>ROUND(IF(AP346=0, 0, AP207/AP346),5)</f>
        <v>0</v>
      </c>
      <c r="AR207" s="437">
        <v>0</v>
      </c>
      <c r="AS207" s="6">
        <f t="shared" si="6"/>
        <v>20</v>
      </c>
      <c r="AT207" s="6">
        <f t="shared" si="6"/>
        <v>16652.63</v>
      </c>
      <c r="AU207" s="8">
        <f>ROUND(IF(AT346=0, 0, AT207/AT346),5)</f>
        <v>1E-4</v>
      </c>
      <c r="AV207" s="6">
        <v>832.63</v>
      </c>
    </row>
    <row r="208" spans="1:48" x14ac:dyDescent="0.25">
      <c r="A208" s="2"/>
      <c r="B208" s="2"/>
      <c r="C208" s="2"/>
      <c r="D208" s="2" t="s">
        <v>545</v>
      </c>
      <c r="E208" s="478">
        <v>0</v>
      </c>
      <c r="F208" s="478">
        <v>0</v>
      </c>
      <c r="G208" s="479">
        <f>ROUND(IF(F346=0, 0, F208/F346),5)</f>
        <v>0</v>
      </c>
      <c r="H208" s="478">
        <v>0</v>
      </c>
      <c r="I208" s="497">
        <v>0</v>
      </c>
      <c r="J208" s="497">
        <v>0</v>
      </c>
      <c r="K208" s="498">
        <f>ROUND(IF(J346=0, 0, J208/J346),5)</f>
        <v>0</v>
      </c>
      <c r="L208" s="497">
        <v>0</v>
      </c>
      <c r="M208" s="516">
        <v>0</v>
      </c>
      <c r="N208" s="517">
        <v>0</v>
      </c>
      <c r="O208" s="518">
        <f>ROUND(IF(N346=0, 0, N208/N346),5)</f>
        <v>0</v>
      </c>
      <c r="P208" s="517">
        <v>0</v>
      </c>
      <c r="Q208" s="437">
        <v>0</v>
      </c>
      <c r="R208" s="437">
        <v>0</v>
      </c>
      <c r="S208" s="438">
        <f>ROUND(IF(R346=0, 0, R208/R346),5)</f>
        <v>0</v>
      </c>
      <c r="T208" s="437">
        <v>0</v>
      </c>
      <c r="U208" s="337">
        <v>0</v>
      </c>
      <c r="V208" s="337">
        <v>0</v>
      </c>
      <c r="W208" s="338">
        <f>ROUND(IF(V346=0, 0, V208/V346),5)</f>
        <v>0</v>
      </c>
      <c r="X208" s="337">
        <v>0</v>
      </c>
      <c r="Y208" s="563">
        <v>0</v>
      </c>
      <c r="Z208" s="563">
        <v>0</v>
      </c>
      <c r="AA208" s="564">
        <f>ROUND(IF(Z346=0, 0, Z208/Z346),5)</f>
        <v>0</v>
      </c>
      <c r="AB208" s="563">
        <v>0</v>
      </c>
      <c r="AC208" s="499">
        <v>30</v>
      </c>
      <c r="AD208" s="497">
        <v>11300.58</v>
      </c>
      <c r="AE208" s="498">
        <f>ROUND(IF(AD346=0, 0, AD208/AD346),5)</f>
        <v>5.5999999999999995E-4</v>
      </c>
      <c r="AF208" s="497">
        <v>376.69</v>
      </c>
      <c r="AG208" s="541">
        <v>0</v>
      </c>
      <c r="AH208" s="541">
        <v>0</v>
      </c>
      <c r="AI208" s="542">
        <f>ROUND(IF(AH346=0, 0, AH208/AH346),5)</f>
        <v>0</v>
      </c>
      <c r="AJ208" s="541">
        <v>0</v>
      </c>
      <c r="AK208" s="398">
        <v>0</v>
      </c>
      <c r="AL208" s="396">
        <v>0</v>
      </c>
      <c r="AM208" s="397">
        <f>ROUND(IF(AL346=0, 0, AL208/AL346),5)</f>
        <v>0</v>
      </c>
      <c r="AN208" s="396">
        <v>0</v>
      </c>
      <c r="AO208" s="437">
        <v>0</v>
      </c>
      <c r="AP208" s="437">
        <v>0</v>
      </c>
      <c r="AQ208" s="438">
        <f>ROUND(IF(AP346=0, 0, AP208/AP346),5)</f>
        <v>0</v>
      </c>
      <c r="AR208" s="437">
        <v>0</v>
      </c>
      <c r="AS208" s="6">
        <f t="shared" si="6"/>
        <v>30</v>
      </c>
      <c r="AT208" s="6">
        <f t="shared" si="6"/>
        <v>11300.58</v>
      </c>
      <c r="AU208" s="8">
        <f>ROUND(IF(AT346=0, 0, AT208/AT346),5)</f>
        <v>6.9999999999999994E-5</v>
      </c>
      <c r="AV208" s="6">
        <v>376.69</v>
      </c>
    </row>
    <row r="209" spans="1:48" x14ac:dyDescent="0.25">
      <c r="A209" s="2"/>
      <c r="B209" s="2"/>
      <c r="C209" s="2"/>
      <c r="D209" s="2" t="s">
        <v>182</v>
      </c>
      <c r="E209" s="480">
        <v>2</v>
      </c>
      <c r="F209" s="478">
        <v>782.35</v>
      </c>
      <c r="G209" s="479">
        <f>ROUND(IF(F346=0, 0, F209/F346),5)</f>
        <v>5.0000000000000002E-5</v>
      </c>
      <c r="H209" s="478">
        <v>391.18</v>
      </c>
      <c r="I209" s="497">
        <v>0</v>
      </c>
      <c r="J209" s="497">
        <v>0</v>
      </c>
      <c r="K209" s="498">
        <f>ROUND(IF(J346=0, 0, J209/J346),5)</f>
        <v>0</v>
      </c>
      <c r="L209" s="497">
        <v>0</v>
      </c>
      <c r="M209" s="516">
        <v>0</v>
      </c>
      <c r="N209" s="517">
        <v>0</v>
      </c>
      <c r="O209" s="518">
        <f>ROUND(IF(N346=0, 0, N209/N346),5)</f>
        <v>0</v>
      </c>
      <c r="P209" s="517">
        <v>0</v>
      </c>
      <c r="Q209" s="437">
        <v>0</v>
      </c>
      <c r="R209" s="437">
        <v>0</v>
      </c>
      <c r="S209" s="438">
        <f>ROUND(IF(R346=0, 0, R209/R346),5)</f>
        <v>0</v>
      </c>
      <c r="T209" s="437">
        <v>0</v>
      </c>
      <c r="U209" s="337">
        <v>0</v>
      </c>
      <c r="V209" s="337">
        <v>0</v>
      </c>
      <c r="W209" s="338">
        <f>ROUND(IF(V346=0, 0, V209/V346),5)</f>
        <v>0</v>
      </c>
      <c r="X209" s="337">
        <v>0</v>
      </c>
      <c r="Y209" s="563">
        <v>0</v>
      </c>
      <c r="Z209" s="563">
        <v>0</v>
      </c>
      <c r="AA209" s="564">
        <f>ROUND(IF(Z346=0, 0, Z209/Z346),5)</f>
        <v>0</v>
      </c>
      <c r="AB209" s="563">
        <v>0</v>
      </c>
      <c r="AC209" s="499">
        <v>0</v>
      </c>
      <c r="AD209" s="497">
        <v>0</v>
      </c>
      <c r="AE209" s="498">
        <f>ROUND(IF(AD346=0, 0, AD209/AD346),5)</f>
        <v>0</v>
      </c>
      <c r="AF209" s="497">
        <v>0</v>
      </c>
      <c r="AG209" s="541">
        <v>0</v>
      </c>
      <c r="AH209" s="541">
        <v>0</v>
      </c>
      <c r="AI209" s="542">
        <f>ROUND(IF(AH346=0, 0, AH209/AH346),5)</f>
        <v>0</v>
      </c>
      <c r="AJ209" s="541">
        <v>0</v>
      </c>
      <c r="AK209" s="398">
        <v>0</v>
      </c>
      <c r="AL209" s="396">
        <v>0</v>
      </c>
      <c r="AM209" s="397">
        <f>ROUND(IF(AL346=0, 0, AL209/AL346),5)</f>
        <v>0</v>
      </c>
      <c r="AN209" s="396">
        <v>0</v>
      </c>
      <c r="AO209" s="437">
        <v>0</v>
      </c>
      <c r="AP209" s="437">
        <v>0</v>
      </c>
      <c r="AQ209" s="438">
        <f>ROUND(IF(AP346=0, 0, AP209/AP346),5)</f>
        <v>0</v>
      </c>
      <c r="AR209" s="437">
        <v>0</v>
      </c>
      <c r="AS209" s="6">
        <f t="shared" si="6"/>
        <v>2</v>
      </c>
      <c r="AT209" s="6">
        <f t="shared" si="6"/>
        <v>782.35</v>
      </c>
      <c r="AU209" s="8">
        <f>ROUND(IF(AT346=0, 0, AT209/AT346),5)</f>
        <v>0</v>
      </c>
      <c r="AV209" s="6">
        <v>391.18</v>
      </c>
    </row>
    <row r="210" spans="1:48" x14ac:dyDescent="0.25">
      <c r="A210" s="2"/>
      <c r="B210" s="2"/>
      <c r="C210" s="2"/>
      <c r="D210" s="2" t="s">
        <v>183</v>
      </c>
      <c r="E210" s="480">
        <v>13</v>
      </c>
      <c r="F210" s="478">
        <v>4743.7</v>
      </c>
      <c r="G210" s="479">
        <f>ROUND(IF(F346=0, 0, F210/F346),5)</f>
        <v>2.7E-4</v>
      </c>
      <c r="H210" s="478">
        <v>364.9</v>
      </c>
      <c r="I210" s="497">
        <v>0</v>
      </c>
      <c r="J210" s="497">
        <v>0</v>
      </c>
      <c r="K210" s="498">
        <f>ROUND(IF(J346=0, 0, J210/J346),5)</f>
        <v>0</v>
      </c>
      <c r="L210" s="497">
        <v>0</v>
      </c>
      <c r="M210" s="516">
        <v>0</v>
      </c>
      <c r="N210" s="517">
        <v>0</v>
      </c>
      <c r="O210" s="518">
        <f>ROUND(IF(N346=0, 0, N210/N346),5)</f>
        <v>0</v>
      </c>
      <c r="P210" s="517">
        <v>0</v>
      </c>
      <c r="Q210" s="437">
        <v>0</v>
      </c>
      <c r="R210" s="437">
        <v>0</v>
      </c>
      <c r="S210" s="438">
        <f>ROUND(IF(R346=0, 0, R210/R346),5)</f>
        <v>0</v>
      </c>
      <c r="T210" s="437">
        <v>0</v>
      </c>
      <c r="U210" s="337">
        <v>0</v>
      </c>
      <c r="V210" s="337">
        <v>0</v>
      </c>
      <c r="W210" s="338">
        <f>ROUND(IF(V346=0, 0, V210/V346),5)</f>
        <v>0</v>
      </c>
      <c r="X210" s="337">
        <v>0</v>
      </c>
      <c r="Y210" s="563">
        <v>0</v>
      </c>
      <c r="Z210" s="563">
        <v>0</v>
      </c>
      <c r="AA210" s="564">
        <f>ROUND(IF(Z346=0, 0, Z210/Z346),5)</f>
        <v>0</v>
      </c>
      <c r="AB210" s="563">
        <v>0</v>
      </c>
      <c r="AC210" s="499">
        <v>0</v>
      </c>
      <c r="AD210" s="497">
        <v>0</v>
      </c>
      <c r="AE210" s="498">
        <f>ROUND(IF(AD346=0, 0, AD210/AD346),5)</f>
        <v>0</v>
      </c>
      <c r="AF210" s="497">
        <v>0</v>
      </c>
      <c r="AG210" s="541">
        <v>0</v>
      </c>
      <c r="AH210" s="541">
        <v>0</v>
      </c>
      <c r="AI210" s="542">
        <f>ROUND(IF(AH346=0, 0, AH210/AH346),5)</f>
        <v>0</v>
      </c>
      <c r="AJ210" s="541">
        <v>0</v>
      </c>
      <c r="AK210" s="398">
        <v>0</v>
      </c>
      <c r="AL210" s="396">
        <v>0</v>
      </c>
      <c r="AM210" s="397">
        <f>ROUND(IF(AL346=0, 0, AL210/AL346),5)</f>
        <v>0</v>
      </c>
      <c r="AN210" s="396">
        <v>0</v>
      </c>
      <c r="AO210" s="437">
        <v>0</v>
      </c>
      <c r="AP210" s="437">
        <v>0</v>
      </c>
      <c r="AQ210" s="438">
        <f>ROUND(IF(AP346=0, 0, AP210/AP346),5)</f>
        <v>0</v>
      </c>
      <c r="AR210" s="437">
        <v>0</v>
      </c>
      <c r="AS210" s="6">
        <f t="shared" si="6"/>
        <v>13</v>
      </c>
      <c r="AT210" s="6">
        <f t="shared" si="6"/>
        <v>4743.7</v>
      </c>
      <c r="AU210" s="8">
        <f>ROUND(IF(AT346=0, 0, AT210/AT346),5)</f>
        <v>3.0000000000000001E-5</v>
      </c>
      <c r="AV210" s="6">
        <v>364.9</v>
      </c>
    </row>
    <row r="211" spans="1:48" x14ac:dyDescent="0.25">
      <c r="A211" s="2"/>
      <c r="B211" s="2"/>
      <c r="C211" s="2"/>
      <c r="D211" s="2" t="s">
        <v>184</v>
      </c>
      <c r="E211" s="480">
        <v>9</v>
      </c>
      <c r="F211" s="478">
        <v>3914.65</v>
      </c>
      <c r="G211" s="479">
        <f>ROUND(IF(F346=0, 0, F211/F346),5)</f>
        <v>2.3000000000000001E-4</v>
      </c>
      <c r="H211" s="478">
        <v>434.96</v>
      </c>
      <c r="I211" s="497">
        <v>0</v>
      </c>
      <c r="J211" s="497">
        <v>0</v>
      </c>
      <c r="K211" s="498">
        <f>ROUND(IF(J346=0, 0, J211/J346),5)</f>
        <v>0</v>
      </c>
      <c r="L211" s="497">
        <v>0</v>
      </c>
      <c r="M211" s="516">
        <v>0</v>
      </c>
      <c r="N211" s="517">
        <v>0</v>
      </c>
      <c r="O211" s="518">
        <f>ROUND(IF(N346=0, 0, N211/N346),5)</f>
        <v>0</v>
      </c>
      <c r="P211" s="517">
        <v>0</v>
      </c>
      <c r="Q211" s="437">
        <v>0</v>
      </c>
      <c r="R211" s="437">
        <v>0</v>
      </c>
      <c r="S211" s="438">
        <f>ROUND(IF(R346=0, 0, R211/R346),5)</f>
        <v>0</v>
      </c>
      <c r="T211" s="437">
        <v>0</v>
      </c>
      <c r="U211" s="337">
        <v>0</v>
      </c>
      <c r="V211" s="337">
        <v>0</v>
      </c>
      <c r="W211" s="338">
        <f>ROUND(IF(V346=0, 0, V211/V346),5)</f>
        <v>0</v>
      </c>
      <c r="X211" s="337">
        <v>0</v>
      </c>
      <c r="Y211" s="563">
        <v>0</v>
      </c>
      <c r="Z211" s="563">
        <v>0</v>
      </c>
      <c r="AA211" s="564">
        <f>ROUND(IF(Z346=0, 0, Z211/Z346),5)</f>
        <v>0</v>
      </c>
      <c r="AB211" s="563">
        <v>0</v>
      </c>
      <c r="AC211" s="499">
        <v>0</v>
      </c>
      <c r="AD211" s="497">
        <v>0</v>
      </c>
      <c r="AE211" s="498">
        <f>ROUND(IF(AD346=0, 0, AD211/AD346),5)</f>
        <v>0</v>
      </c>
      <c r="AF211" s="497">
        <v>0</v>
      </c>
      <c r="AG211" s="541">
        <v>0</v>
      </c>
      <c r="AH211" s="541">
        <v>0</v>
      </c>
      <c r="AI211" s="542">
        <f>ROUND(IF(AH346=0, 0, AH211/AH346),5)</f>
        <v>0</v>
      </c>
      <c r="AJ211" s="541">
        <v>0</v>
      </c>
      <c r="AK211" s="398">
        <v>0</v>
      </c>
      <c r="AL211" s="396">
        <v>0</v>
      </c>
      <c r="AM211" s="397">
        <f>ROUND(IF(AL346=0, 0, AL211/AL346),5)</f>
        <v>0</v>
      </c>
      <c r="AN211" s="396">
        <v>0</v>
      </c>
      <c r="AO211" s="437">
        <v>0</v>
      </c>
      <c r="AP211" s="437">
        <v>0</v>
      </c>
      <c r="AQ211" s="438">
        <f>ROUND(IF(AP346=0, 0, AP211/AP346),5)</f>
        <v>0</v>
      </c>
      <c r="AR211" s="437">
        <v>0</v>
      </c>
      <c r="AS211" s="6">
        <f t="shared" si="6"/>
        <v>9</v>
      </c>
      <c r="AT211" s="6">
        <f t="shared" si="6"/>
        <v>3914.65</v>
      </c>
      <c r="AU211" s="8">
        <f>ROUND(IF(AT346=0, 0, AT211/AT346),5)</f>
        <v>2.0000000000000002E-5</v>
      </c>
      <c r="AV211" s="6">
        <v>434.96</v>
      </c>
    </row>
    <row r="212" spans="1:48" x14ac:dyDescent="0.25">
      <c r="A212" s="2"/>
      <c r="B212" s="2"/>
      <c r="C212" s="2"/>
      <c r="D212" s="2" t="s">
        <v>185</v>
      </c>
      <c r="E212" s="480">
        <v>92</v>
      </c>
      <c r="F212" s="478">
        <v>39958.04</v>
      </c>
      <c r="G212" s="479">
        <f>ROUND(IF(F346=0, 0, F212/F346),5)</f>
        <v>2.31E-3</v>
      </c>
      <c r="H212" s="478">
        <v>434.33</v>
      </c>
      <c r="I212" s="497">
        <v>0</v>
      </c>
      <c r="J212" s="497">
        <v>0</v>
      </c>
      <c r="K212" s="498">
        <f>ROUND(IF(J346=0, 0, J212/J346),5)</f>
        <v>0</v>
      </c>
      <c r="L212" s="497">
        <v>0</v>
      </c>
      <c r="M212" s="516">
        <v>0</v>
      </c>
      <c r="N212" s="517">
        <v>0</v>
      </c>
      <c r="O212" s="518">
        <f>ROUND(IF(N346=0, 0, N212/N346),5)</f>
        <v>0</v>
      </c>
      <c r="P212" s="517">
        <v>0</v>
      </c>
      <c r="Q212" s="437">
        <v>0</v>
      </c>
      <c r="R212" s="437">
        <v>0</v>
      </c>
      <c r="S212" s="438">
        <f>ROUND(IF(R346=0, 0, R212/R346),5)</f>
        <v>0</v>
      </c>
      <c r="T212" s="437">
        <v>0</v>
      </c>
      <c r="U212" s="337">
        <v>0</v>
      </c>
      <c r="V212" s="337">
        <v>0</v>
      </c>
      <c r="W212" s="338">
        <f>ROUND(IF(V346=0, 0, V212/V346),5)</f>
        <v>0</v>
      </c>
      <c r="X212" s="337">
        <v>0</v>
      </c>
      <c r="Y212" s="563">
        <v>0</v>
      </c>
      <c r="Z212" s="563">
        <v>0</v>
      </c>
      <c r="AA212" s="564">
        <f>ROUND(IF(Z346=0, 0, Z212/Z346),5)</f>
        <v>0</v>
      </c>
      <c r="AB212" s="563">
        <v>0</v>
      </c>
      <c r="AC212" s="499">
        <v>0</v>
      </c>
      <c r="AD212" s="497">
        <v>0</v>
      </c>
      <c r="AE212" s="498">
        <f>ROUND(IF(AD346=0, 0, AD212/AD346),5)</f>
        <v>0</v>
      </c>
      <c r="AF212" s="497">
        <v>0</v>
      </c>
      <c r="AG212" s="541">
        <v>0</v>
      </c>
      <c r="AH212" s="541">
        <v>0</v>
      </c>
      <c r="AI212" s="542">
        <f>ROUND(IF(AH346=0, 0, AH212/AH346),5)</f>
        <v>0</v>
      </c>
      <c r="AJ212" s="541">
        <v>0</v>
      </c>
      <c r="AK212" s="398">
        <v>0</v>
      </c>
      <c r="AL212" s="396">
        <v>0</v>
      </c>
      <c r="AM212" s="397">
        <f>ROUND(IF(AL346=0, 0, AL212/AL346),5)</f>
        <v>0</v>
      </c>
      <c r="AN212" s="396">
        <v>0</v>
      </c>
      <c r="AO212" s="437">
        <v>0</v>
      </c>
      <c r="AP212" s="437">
        <v>0</v>
      </c>
      <c r="AQ212" s="438">
        <f>ROUND(IF(AP346=0, 0, AP212/AP346),5)</f>
        <v>0</v>
      </c>
      <c r="AR212" s="437">
        <v>0</v>
      </c>
      <c r="AS212" s="6">
        <f t="shared" si="6"/>
        <v>92</v>
      </c>
      <c r="AT212" s="6">
        <f t="shared" si="6"/>
        <v>39958.04</v>
      </c>
      <c r="AU212" s="8">
        <f>ROUND(IF(AT346=0, 0, AT212/AT346),5)</f>
        <v>2.5000000000000001E-4</v>
      </c>
      <c r="AV212" s="6">
        <v>434.33</v>
      </c>
    </row>
    <row r="213" spans="1:48" x14ac:dyDescent="0.25">
      <c r="A213" s="2"/>
      <c r="B213" s="2"/>
      <c r="C213" s="2"/>
      <c r="D213" s="2" t="s">
        <v>186</v>
      </c>
      <c r="E213" s="480">
        <v>40</v>
      </c>
      <c r="F213" s="478">
        <v>19441.87</v>
      </c>
      <c r="G213" s="479">
        <f>ROUND(IF(F346=0, 0, F213/F346),5)</f>
        <v>1.1299999999999999E-3</v>
      </c>
      <c r="H213" s="478">
        <v>486.05</v>
      </c>
      <c r="I213" s="499">
        <v>93</v>
      </c>
      <c r="J213" s="497">
        <v>52010.86</v>
      </c>
      <c r="K213" s="498">
        <f>ROUND(IF(J346=0, 0, J213/J346),5)</f>
        <v>4.9699999999999996E-3</v>
      </c>
      <c r="L213" s="497">
        <v>559.26</v>
      </c>
      <c r="M213" s="516">
        <v>0</v>
      </c>
      <c r="N213" s="517">
        <v>0</v>
      </c>
      <c r="O213" s="518">
        <f>ROUND(IF(N346=0, 0, N213/N346),5)</f>
        <v>0</v>
      </c>
      <c r="P213" s="517">
        <v>0</v>
      </c>
      <c r="Q213" s="437">
        <v>0</v>
      </c>
      <c r="R213" s="437">
        <v>0</v>
      </c>
      <c r="S213" s="438">
        <f>ROUND(IF(R346=0, 0, R213/R346),5)</f>
        <v>0</v>
      </c>
      <c r="T213" s="437">
        <v>0</v>
      </c>
      <c r="U213" s="337">
        <v>0</v>
      </c>
      <c r="V213" s="337">
        <v>0</v>
      </c>
      <c r="W213" s="338">
        <f>ROUND(IF(V346=0, 0, V213/V346),5)</f>
        <v>0</v>
      </c>
      <c r="X213" s="337">
        <v>0</v>
      </c>
      <c r="Y213" s="563">
        <v>0</v>
      </c>
      <c r="Z213" s="563">
        <v>0</v>
      </c>
      <c r="AA213" s="564">
        <f>ROUND(IF(Z346=0, 0, Z213/Z346),5)</f>
        <v>0</v>
      </c>
      <c r="AB213" s="563">
        <v>0</v>
      </c>
      <c r="AC213" s="499">
        <v>0</v>
      </c>
      <c r="AD213" s="497">
        <v>0</v>
      </c>
      <c r="AE213" s="498">
        <f>ROUND(IF(AD346=0, 0, AD213/AD346),5)</f>
        <v>0</v>
      </c>
      <c r="AF213" s="497">
        <v>0</v>
      </c>
      <c r="AG213" s="541">
        <v>0</v>
      </c>
      <c r="AH213" s="541">
        <v>0</v>
      </c>
      <c r="AI213" s="542">
        <f>ROUND(IF(AH346=0, 0, AH213/AH346),5)</f>
        <v>0</v>
      </c>
      <c r="AJ213" s="541">
        <v>0</v>
      </c>
      <c r="AK213" s="398">
        <v>0</v>
      </c>
      <c r="AL213" s="396">
        <v>0</v>
      </c>
      <c r="AM213" s="397">
        <f>ROUND(IF(AL346=0, 0, AL213/AL346),5)</f>
        <v>0</v>
      </c>
      <c r="AN213" s="396">
        <v>0</v>
      </c>
      <c r="AO213" s="437">
        <v>0</v>
      </c>
      <c r="AP213" s="437">
        <v>0</v>
      </c>
      <c r="AQ213" s="438">
        <f>ROUND(IF(AP346=0, 0, AP213/AP346),5)</f>
        <v>0</v>
      </c>
      <c r="AR213" s="437">
        <v>0</v>
      </c>
      <c r="AS213" s="6">
        <f t="shared" si="6"/>
        <v>133</v>
      </c>
      <c r="AT213" s="6">
        <f t="shared" si="6"/>
        <v>71452.73</v>
      </c>
      <c r="AU213" s="8">
        <f>ROUND(IF(AT346=0, 0, AT213/AT346),5)</f>
        <v>4.4000000000000002E-4</v>
      </c>
      <c r="AV213" s="6">
        <v>537.24</v>
      </c>
    </row>
    <row r="214" spans="1:48" x14ac:dyDescent="0.25">
      <c r="A214" s="2"/>
      <c r="B214" s="2"/>
      <c r="C214" s="2"/>
      <c r="D214" s="2" t="s">
        <v>187</v>
      </c>
      <c r="E214" s="480">
        <v>73</v>
      </c>
      <c r="F214" s="478">
        <v>31699.46</v>
      </c>
      <c r="G214" s="479">
        <f>ROUND(IF(F346=0, 0, F214/F346),5)</f>
        <v>1.8400000000000001E-3</v>
      </c>
      <c r="H214" s="478">
        <v>434.24</v>
      </c>
      <c r="I214" s="497">
        <v>0</v>
      </c>
      <c r="J214" s="497">
        <v>0</v>
      </c>
      <c r="K214" s="498">
        <f>ROUND(IF(J346=0, 0, J214/J346),5)</f>
        <v>0</v>
      </c>
      <c r="L214" s="497">
        <v>0</v>
      </c>
      <c r="M214" s="516">
        <v>0</v>
      </c>
      <c r="N214" s="517">
        <v>0</v>
      </c>
      <c r="O214" s="518">
        <f>ROUND(IF(N346=0, 0, N214/N346),5)</f>
        <v>0</v>
      </c>
      <c r="P214" s="517">
        <v>0</v>
      </c>
      <c r="Q214" s="437">
        <v>0</v>
      </c>
      <c r="R214" s="437">
        <v>0</v>
      </c>
      <c r="S214" s="438">
        <f>ROUND(IF(R346=0, 0, R214/R346),5)</f>
        <v>0</v>
      </c>
      <c r="T214" s="437">
        <v>0</v>
      </c>
      <c r="U214" s="337">
        <v>0</v>
      </c>
      <c r="V214" s="337">
        <v>0</v>
      </c>
      <c r="W214" s="338">
        <f>ROUND(IF(V346=0, 0, V214/V346),5)</f>
        <v>0</v>
      </c>
      <c r="X214" s="337">
        <v>0</v>
      </c>
      <c r="Y214" s="563">
        <v>0</v>
      </c>
      <c r="Z214" s="563">
        <v>0</v>
      </c>
      <c r="AA214" s="564">
        <f>ROUND(IF(Z346=0, 0, Z214/Z346),5)</f>
        <v>0</v>
      </c>
      <c r="AB214" s="563">
        <v>0</v>
      </c>
      <c r="AC214" s="499">
        <v>0</v>
      </c>
      <c r="AD214" s="497">
        <v>0</v>
      </c>
      <c r="AE214" s="498">
        <f>ROUND(IF(AD346=0, 0, AD214/AD346),5)</f>
        <v>0</v>
      </c>
      <c r="AF214" s="497">
        <v>0</v>
      </c>
      <c r="AG214" s="541">
        <v>0</v>
      </c>
      <c r="AH214" s="541">
        <v>0</v>
      </c>
      <c r="AI214" s="542">
        <f>ROUND(IF(AH346=0, 0, AH214/AH346),5)</f>
        <v>0</v>
      </c>
      <c r="AJ214" s="541">
        <v>0</v>
      </c>
      <c r="AK214" s="398">
        <v>0</v>
      </c>
      <c r="AL214" s="396">
        <v>0</v>
      </c>
      <c r="AM214" s="397">
        <f>ROUND(IF(AL346=0, 0, AL214/AL346),5)</f>
        <v>0</v>
      </c>
      <c r="AN214" s="396">
        <v>0</v>
      </c>
      <c r="AO214" s="437">
        <v>0</v>
      </c>
      <c r="AP214" s="437">
        <v>0</v>
      </c>
      <c r="AQ214" s="438">
        <f>ROUND(IF(AP346=0, 0, AP214/AP346),5)</f>
        <v>0</v>
      </c>
      <c r="AR214" s="437">
        <v>0</v>
      </c>
      <c r="AS214" s="6">
        <f t="shared" si="6"/>
        <v>73</v>
      </c>
      <c r="AT214" s="6">
        <f t="shared" si="6"/>
        <v>31699.46</v>
      </c>
      <c r="AU214" s="8">
        <f>ROUND(IF(AT346=0, 0, AT214/AT346),5)</f>
        <v>2.0000000000000001E-4</v>
      </c>
      <c r="AV214" s="6">
        <v>434.24</v>
      </c>
    </row>
    <row r="215" spans="1:48" x14ac:dyDescent="0.25">
      <c r="A215" s="2"/>
      <c r="B215" s="2"/>
      <c r="C215" s="2"/>
      <c r="D215" s="2" t="s">
        <v>188</v>
      </c>
      <c r="E215" s="478">
        <v>0</v>
      </c>
      <c r="F215" s="478">
        <v>0</v>
      </c>
      <c r="G215" s="479">
        <f>ROUND(IF(F346=0, 0, F215/F346),5)</f>
        <v>0</v>
      </c>
      <c r="H215" s="478">
        <v>0</v>
      </c>
      <c r="I215" s="497">
        <v>0</v>
      </c>
      <c r="J215" s="497">
        <v>0</v>
      </c>
      <c r="K215" s="498">
        <f>ROUND(IF(J346=0, 0, J215/J346),5)</f>
        <v>0</v>
      </c>
      <c r="L215" s="497">
        <v>0</v>
      </c>
      <c r="M215" s="516">
        <v>0</v>
      </c>
      <c r="N215" s="517">
        <v>0</v>
      </c>
      <c r="O215" s="518">
        <f>ROUND(IF(N346=0, 0, N215/N346),5)</f>
        <v>0</v>
      </c>
      <c r="P215" s="517">
        <v>0</v>
      </c>
      <c r="Q215" s="437">
        <v>0</v>
      </c>
      <c r="R215" s="437">
        <v>0</v>
      </c>
      <c r="S215" s="438">
        <f>ROUND(IF(R346=0, 0, R215/R346),5)</f>
        <v>0</v>
      </c>
      <c r="T215" s="437">
        <v>0</v>
      </c>
      <c r="U215" s="337">
        <v>0</v>
      </c>
      <c r="V215" s="337">
        <v>0</v>
      </c>
      <c r="W215" s="338">
        <f>ROUND(IF(V346=0, 0, V215/V346),5)</f>
        <v>0</v>
      </c>
      <c r="X215" s="337">
        <v>0</v>
      </c>
      <c r="Y215" s="563">
        <v>0</v>
      </c>
      <c r="Z215" s="563">
        <v>0</v>
      </c>
      <c r="AA215" s="564">
        <f>ROUND(IF(Z346=0, 0, Z215/Z346),5)</f>
        <v>0</v>
      </c>
      <c r="AB215" s="563">
        <v>0</v>
      </c>
      <c r="AC215" s="499">
        <v>0</v>
      </c>
      <c r="AD215" s="497">
        <v>0</v>
      </c>
      <c r="AE215" s="498">
        <f>ROUND(IF(AD346=0, 0, AD215/AD346),5)</f>
        <v>0</v>
      </c>
      <c r="AF215" s="497">
        <v>0</v>
      </c>
      <c r="AG215" s="543">
        <v>24</v>
      </c>
      <c r="AH215" s="541">
        <v>7535.09</v>
      </c>
      <c r="AI215" s="542">
        <f>ROUND(IF(AH346=0, 0, AH215/AH346),5)</f>
        <v>4.2000000000000002E-4</v>
      </c>
      <c r="AJ215" s="541">
        <v>313.95999999999998</v>
      </c>
      <c r="AK215" s="398">
        <v>0</v>
      </c>
      <c r="AL215" s="396">
        <v>0</v>
      </c>
      <c r="AM215" s="397">
        <f>ROUND(IF(AL346=0, 0, AL215/AL346),5)</f>
        <v>0</v>
      </c>
      <c r="AN215" s="396">
        <v>0</v>
      </c>
      <c r="AO215" s="437">
        <v>0</v>
      </c>
      <c r="AP215" s="437">
        <v>0</v>
      </c>
      <c r="AQ215" s="438">
        <f>ROUND(IF(AP346=0, 0, AP215/AP346),5)</f>
        <v>0</v>
      </c>
      <c r="AR215" s="437">
        <v>0</v>
      </c>
      <c r="AS215" s="6">
        <f t="shared" si="6"/>
        <v>24</v>
      </c>
      <c r="AT215" s="6">
        <f t="shared" si="6"/>
        <v>7535.09</v>
      </c>
      <c r="AU215" s="8">
        <f>ROUND(IF(AT346=0, 0, AT215/AT346),5)</f>
        <v>5.0000000000000002E-5</v>
      </c>
      <c r="AV215" s="6">
        <v>313.95999999999998</v>
      </c>
    </row>
    <row r="216" spans="1:48" x14ac:dyDescent="0.25">
      <c r="A216" s="2"/>
      <c r="B216" s="2"/>
      <c r="C216" s="2"/>
      <c r="D216" s="2" t="s">
        <v>189</v>
      </c>
      <c r="E216" s="480">
        <v>3</v>
      </c>
      <c r="F216" s="478">
        <v>4165.5600000000004</v>
      </c>
      <c r="G216" s="479">
        <f>ROUND(IF(F346=0, 0, F216/F346),5)</f>
        <v>2.4000000000000001E-4</v>
      </c>
      <c r="H216" s="478">
        <v>1388.52</v>
      </c>
      <c r="I216" s="497">
        <v>0</v>
      </c>
      <c r="J216" s="497">
        <v>0</v>
      </c>
      <c r="K216" s="498">
        <f>ROUND(IF(J346=0, 0, J216/J346),5)</f>
        <v>0</v>
      </c>
      <c r="L216" s="497">
        <v>0</v>
      </c>
      <c r="M216" s="516">
        <v>0</v>
      </c>
      <c r="N216" s="517">
        <v>0</v>
      </c>
      <c r="O216" s="518">
        <f>ROUND(IF(N346=0, 0, N216/N346),5)</f>
        <v>0</v>
      </c>
      <c r="P216" s="517">
        <v>0</v>
      </c>
      <c r="Q216" s="437">
        <v>0</v>
      </c>
      <c r="R216" s="437">
        <v>0</v>
      </c>
      <c r="S216" s="438">
        <f>ROUND(IF(R346=0, 0, R216/R346),5)</f>
        <v>0</v>
      </c>
      <c r="T216" s="437">
        <v>0</v>
      </c>
      <c r="U216" s="337">
        <v>0</v>
      </c>
      <c r="V216" s="337">
        <v>0</v>
      </c>
      <c r="W216" s="338">
        <f>ROUND(IF(V346=0, 0, V216/V346),5)</f>
        <v>0</v>
      </c>
      <c r="X216" s="337">
        <v>0</v>
      </c>
      <c r="Y216" s="563">
        <v>0</v>
      </c>
      <c r="Z216" s="563">
        <v>0</v>
      </c>
      <c r="AA216" s="564">
        <f>ROUND(IF(Z346=0, 0, Z216/Z346),5)</f>
        <v>0</v>
      </c>
      <c r="AB216" s="563">
        <v>0</v>
      </c>
      <c r="AC216" s="499">
        <v>0</v>
      </c>
      <c r="AD216" s="497">
        <v>0</v>
      </c>
      <c r="AE216" s="498">
        <f>ROUND(IF(AD346=0, 0, AD216/AD346),5)</f>
        <v>0</v>
      </c>
      <c r="AF216" s="497">
        <v>0</v>
      </c>
      <c r="AG216" s="541">
        <v>0</v>
      </c>
      <c r="AH216" s="541">
        <v>0</v>
      </c>
      <c r="AI216" s="542">
        <f>ROUND(IF(AH346=0, 0, AH216/AH346),5)</f>
        <v>0</v>
      </c>
      <c r="AJ216" s="541">
        <v>0</v>
      </c>
      <c r="AK216" s="398">
        <v>0</v>
      </c>
      <c r="AL216" s="396">
        <v>0</v>
      </c>
      <c r="AM216" s="397">
        <f>ROUND(IF(AL346=0, 0, AL216/AL346),5)</f>
        <v>0</v>
      </c>
      <c r="AN216" s="396">
        <v>0</v>
      </c>
      <c r="AO216" s="437">
        <v>0</v>
      </c>
      <c r="AP216" s="437">
        <v>0</v>
      </c>
      <c r="AQ216" s="438">
        <f>ROUND(IF(AP346=0, 0, AP216/AP346),5)</f>
        <v>0</v>
      </c>
      <c r="AR216" s="437">
        <v>0</v>
      </c>
      <c r="AS216" s="6">
        <f t="shared" si="6"/>
        <v>3</v>
      </c>
      <c r="AT216" s="6">
        <f t="shared" si="6"/>
        <v>4165.5600000000004</v>
      </c>
      <c r="AU216" s="8">
        <f>ROUND(IF(AT346=0, 0, AT216/AT346),5)</f>
        <v>3.0000000000000001E-5</v>
      </c>
      <c r="AV216" s="6">
        <v>1388.52</v>
      </c>
    </row>
    <row r="217" spans="1:48" x14ac:dyDescent="0.25">
      <c r="A217" s="2"/>
      <c r="B217" s="2"/>
      <c r="C217" s="2"/>
      <c r="D217" s="2" t="s">
        <v>546</v>
      </c>
      <c r="E217" s="480">
        <v>29</v>
      </c>
      <c r="F217" s="478">
        <v>9019.66</v>
      </c>
      <c r="G217" s="479">
        <f>ROUND(IF(F346=0, 0, F217/F346),5)</f>
        <v>5.1999999999999995E-4</v>
      </c>
      <c r="H217" s="478">
        <v>311.02</v>
      </c>
      <c r="I217" s="499">
        <v>23</v>
      </c>
      <c r="J217" s="497">
        <v>7153.52</v>
      </c>
      <c r="K217" s="498">
        <f>ROUND(IF(J346=0, 0, J217/J346),5)</f>
        <v>6.8000000000000005E-4</v>
      </c>
      <c r="L217" s="497">
        <v>311.02</v>
      </c>
      <c r="M217" s="516">
        <v>6</v>
      </c>
      <c r="N217" s="517">
        <v>1923.9</v>
      </c>
      <c r="O217" s="518">
        <f>ROUND(IF(N346=0, 0, N217/N346),5)</f>
        <v>9.0000000000000006E-5</v>
      </c>
      <c r="P217" s="517">
        <v>320.64999999999998</v>
      </c>
      <c r="Q217" s="439">
        <v>24</v>
      </c>
      <c r="R217" s="437">
        <v>14507.2</v>
      </c>
      <c r="S217" s="438">
        <f>ROUND(IF(R346=0, 0, R217/R346),5)</f>
        <v>8.3000000000000001E-4</v>
      </c>
      <c r="T217" s="437">
        <v>604.47</v>
      </c>
      <c r="U217" s="336">
        <v>6</v>
      </c>
      <c r="V217" s="337">
        <v>1884.16</v>
      </c>
      <c r="W217" s="338">
        <f>ROUND(IF(V346=0, 0, V217/V346),5)</f>
        <v>1.2E-4</v>
      </c>
      <c r="X217" s="337">
        <v>314.02999999999997</v>
      </c>
      <c r="Y217" s="565">
        <v>20</v>
      </c>
      <c r="Z217" s="563">
        <v>6274.55</v>
      </c>
      <c r="AA217" s="564">
        <f>ROUND(IF(Z346=0, 0, Z217/Z346),5)</f>
        <v>3.4000000000000002E-4</v>
      </c>
      <c r="AB217" s="563">
        <v>313.73</v>
      </c>
      <c r="AC217" s="499">
        <v>57</v>
      </c>
      <c r="AD217" s="497">
        <v>18175.34</v>
      </c>
      <c r="AE217" s="498">
        <f>ROUND(IF(AD346=0, 0, AD217/AD346),5)</f>
        <v>8.9999999999999998E-4</v>
      </c>
      <c r="AF217" s="497">
        <v>318.87</v>
      </c>
      <c r="AG217" s="541">
        <v>0</v>
      </c>
      <c r="AH217" s="541">
        <v>0</v>
      </c>
      <c r="AI217" s="542">
        <f>ROUND(IF(AH346=0, 0, AH217/AH346),5)</f>
        <v>0</v>
      </c>
      <c r="AJ217" s="541">
        <v>0</v>
      </c>
      <c r="AK217" s="398">
        <v>65</v>
      </c>
      <c r="AL217" s="396">
        <v>20404.36</v>
      </c>
      <c r="AM217" s="397">
        <f>ROUND(IF(AL346=0, 0, AL217/AL346),5)</f>
        <v>1.4499999999999999E-3</v>
      </c>
      <c r="AN217" s="396">
        <v>313.91000000000003</v>
      </c>
      <c r="AO217" s="439">
        <v>24</v>
      </c>
      <c r="AP217" s="437">
        <v>7581.61</v>
      </c>
      <c r="AQ217" s="438">
        <f>ROUND(IF(AP346=0, 0, AP217/AP346),5)</f>
        <v>8.0999999999999996E-4</v>
      </c>
      <c r="AR217" s="437">
        <v>315.89999999999998</v>
      </c>
      <c r="AS217" s="6">
        <f t="shared" si="6"/>
        <v>254</v>
      </c>
      <c r="AT217" s="6">
        <f t="shared" si="6"/>
        <v>86924.3</v>
      </c>
      <c r="AU217" s="8">
        <f>ROUND(IF(AT346=0, 0, AT217/AT346),5)</f>
        <v>5.4000000000000001E-4</v>
      </c>
      <c r="AV217" s="6">
        <v>342.22</v>
      </c>
    </row>
    <row r="218" spans="1:48" x14ac:dyDescent="0.25">
      <c r="A218" s="2"/>
      <c r="B218" s="2"/>
      <c r="C218" s="2"/>
      <c r="D218" s="2" t="s">
        <v>190</v>
      </c>
      <c r="E218" s="480">
        <v>78</v>
      </c>
      <c r="F218" s="478">
        <v>24254.99</v>
      </c>
      <c r="G218" s="479">
        <f>ROUND(IF(F346=0, 0, F218/F346),5)</f>
        <v>1.41E-3</v>
      </c>
      <c r="H218" s="478">
        <v>310.95999999999998</v>
      </c>
      <c r="I218" s="499">
        <v>34</v>
      </c>
      <c r="J218" s="497">
        <v>10584.61</v>
      </c>
      <c r="K218" s="498">
        <f>ROUND(IF(J346=0, 0, J218/J346),5)</f>
        <v>1.01E-3</v>
      </c>
      <c r="L218" s="497">
        <v>311.31</v>
      </c>
      <c r="M218" s="516">
        <v>196</v>
      </c>
      <c r="N218" s="517">
        <v>61277.33</v>
      </c>
      <c r="O218" s="518">
        <f>ROUND(IF(N346=0, 0, N218/N346),5)</f>
        <v>3.0000000000000001E-3</v>
      </c>
      <c r="P218" s="517">
        <v>312.64</v>
      </c>
      <c r="Q218" s="437">
        <v>0</v>
      </c>
      <c r="R218" s="437">
        <v>0</v>
      </c>
      <c r="S218" s="438">
        <f>ROUND(IF(R346=0, 0, R218/R346),5)</f>
        <v>0</v>
      </c>
      <c r="T218" s="437">
        <v>0</v>
      </c>
      <c r="U218" s="337">
        <v>0</v>
      </c>
      <c r="V218" s="337">
        <v>0</v>
      </c>
      <c r="W218" s="338">
        <f>ROUND(IF(V346=0, 0, V218/V346),5)</f>
        <v>0</v>
      </c>
      <c r="X218" s="337">
        <v>0</v>
      </c>
      <c r="Y218" s="565">
        <v>25</v>
      </c>
      <c r="Z218" s="563">
        <v>8174.1</v>
      </c>
      <c r="AA218" s="564">
        <f>ROUND(IF(Z346=0, 0, Z218/Z346),5)</f>
        <v>4.4000000000000002E-4</v>
      </c>
      <c r="AB218" s="563">
        <v>326.95999999999998</v>
      </c>
      <c r="AC218" s="499">
        <v>18</v>
      </c>
      <c r="AD218" s="497">
        <v>5810.64</v>
      </c>
      <c r="AE218" s="498">
        <f>ROUND(IF(AD346=0, 0, AD218/AD346),5)</f>
        <v>2.9E-4</v>
      </c>
      <c r="AF218" s="497">
        <v>322.81</v>
      </c>
      <c r="AG218" s="541">
        <v>0</v>
      </c>
      <c r="AH218" s="541">
        <v>0</v>
      </c>
      <c r="AI218" s="542">
        <f>ROUND(IF(AH346=0, 0, AH218/AH346),5)</f>
        <v>0</v>
      </c>
      <c r="AJ218" s="541">
        <v>0</v>
      </c>
      <c r="AK218" s="398">
        <v>5</v>
      </c>
      <c r="AL218" s="396">
        <v>1576.95</v>
      </c>
      <c r="AM218" s="397">
        <f>ROUND(IF(AL346=0, 0, AL218/AL346),5)</f>
        <v>1.1E-4</v>
      </c>
      <c r="AN218" s="396">
        <v>315.39</v>
      </c>
      <c r="AO218" s="439">
        <v>24</v>
      </c>
      <c r="AP218" s="437">
        <v>7607.17</v>
      </c>
      <c r="AQ218" s="438">
        <f>ROUND(IF(AP346=0, 0, AP218/AP346),5)</f>
        <v>8.1999999999999998E-4</v>
      </c>
      <c r="AR218" s="437">
        <v>316.97000000000003</v>
      </c>
      <c r="AS218" s="6">
        <f t="shared" si="6"/>
        <v>380</v>
      </c>
      <c r="AT218" s="6">
        <f t="shared" si="6"/>
        <v>119285.79</v>
      </c>
      <c r="AU218" s="8">
        <f>ROUND(IF(AT346=0, 0, AT218/AT346),5)</f>
        <v>7.3999999999999999E-4</v>
      </c>
      <c r="AV218" s="6">
        <v>313.91000000000003</v>
      </c>
    </row>
    <row r="219" spans="1:48" x14ac:dyDescent="0.25">
      <c r="A219" s="2"/>
      <c r="B219" s="2"/>
      <c r="C219" s="2"/>
      <c r="D219" s="2" t="s">
        <v>548</v>
      </c>
      <c r="E219" s="478">
        <v>0</v>
      </c>
      <c r="F219" s="478">
        <v>0</v>
      </c>
      <c r="G219" s="479">
        <f>ROUND(IF(F346=0, 0, F219/F346),5)</f>
        <v>0</v>
      </c>
      <c r="H219" s="478">
        <v>0</v>
      </c>
      <c r="I219" s="497">
        <v>0</v>
      </c>
      <c r="J219" s="497">
        <v>0</v>
      </c>
      <c r="K219" s="498">
        <f>ROUND(IF(J346=0, 0, J219/J346),5)</f>
        <v>0</v>
      </c>
      <c r="L219" s="497">
        <v>0</v>
      </c>
      <c r="M219" s="516">
        <v>0</v>
      </c>
      <c r="N219" s="517">
        <v>0</v>
      </c>
      <c r="O219" s="518">
        <f>ROUND(IF(N346=0, 0, N219/N346),5)</f>
        <v>0</v>
      </c>
      <c r="P219" s="517">
        <v>0</v>
      </c>
      <c r="Q219" s="437">
        <v>0</v>
      </c>
      <c r="R219" s="437">
        <v>0</v>
      </c>
      <c r="S219" s="438">
        <f>ROUND(IF(R346=0, 0, R219/R346),5)</f>
        <v>0</v>
      </c>
      <c r="T219" s="437">
        <v>0</v>
      </c>
      <c r="U219" s="336">
        <v>1</v>
      </c>
      <c r="V219" s="337">
        <v>150</v>
      </c>
      <c r="W219" s="338">
        <f>ROUND(IF(V346=0, 0, V219/V346),5)</f>
        <v>1.0000000000000001E-5</v>
      </c>
      <c r="X219" s="337">
        <v>150</v>
      </c>
      <c r="Y219" s="563">
        <v>0</v>
      </c>
      <c r="Z219" s="563">
        <v>0</v>
      </c>
      <c r="AA219" s="564">
        <f>ROUND(IF(Z346=0, 0, Z219/Z346),5)</f>
        <v>0</v>
      </c>
      <c r="AB219" s="563">
        <v>0</v>
      </c>
      <c r="AC219" s="499">
        <v>0</v>
      </c>
      <c r="AD219" s="497">
        <v>0</v>
      </c>
      <c r="AE219" s="498">
        <f>ROUND(IF(AD346=0, 0, AD219/AD346),5)</f>
        <v>0</v>
      </c>
      <c r="AF219" s="497">
        <v>0</v>
      </c>
      <c r="AG219" s="541">
        <v>0</v>
      </c>
      <c r="AH219" s="541">
        <v>0</v>
      </c>
      <c r="AI219" s="542">
        <f>ROUND(IF(AH346=0, 0, AH219/AH346),5)</f>
        <v>0</v>
      </c>
      <c r="AJ219" s="541">
        <v>0</v>
      </c>
      <c r="AK219" s="398">
        <v>0</v>
      </c>
      <c r="AL219" s="396">
        <v>0</v>
      </c>
      <c r="AM219" s="397">
        <f>ROUND(IF(AL346=0, 0, AL219/AL346),5)</f>
        <v>0</v>
      </c>
      <c r="AN219" s="396">
        <v>0</v>
      </c>
      <c r="AO219" s="437">
        <v>0</v>
      </c>
      <c r="AP219" s="437">
        <v>0</v>
      </c>
      <c r="AQ219" s="438">
        <f>ROUND(IF(AP346=0, 0, AP219/AP346),5)</f>
        <v>0</v>
      </c>
      <c r="AR219" s="437">
        <v>0</v>
      </c>
      <c r="AS219" s="6">
        <f t="shared" si="6"/>
        <v>1</v>
      </c>
      <c r="AT219" s="6">
        <f t="shared" si="6"/>
        <v>150</v>
      </c>
      <c r="AU219" s="8">
        <f>ROUND(IF(AT346=0, 0, AT219/AT346),5)</f>
        <v>0</v>
      </c>
      <c r="AV219" s="6">
        <v>150</v>
      </c>
    </row>
    <row r="220" spans="1:48" x14ac:dyDescent="0.25">
      <c r="A220" s="2"/>
      <c r="B220" s="2"/>
      <c r="C220" s="2"/>
      <c r="D220" s="2" t="s">
        <v>191</v>
      </c>
      <c r="E220" s="478">
        <v>0</v>
      </c>
      <c r="F220" s="478">
        <v>0</v>
      </c>
      <c r="G220" s="479">
        <f>ROUND(IF(F346=0, 0, F220/F346),5)</f>
        <v>0</v>
      </c>
      <c r="H220" s="478">
        <v>0</v>
      </c>
      <c r="I220" s="497">
        <v>0</v>
      </c>
      <c r="J220" s="497">
        <v>0</v>
      </c>
      <c r="K220" s="498">
        <f>ROUND(IF(J346=0, 0, J220/J346),5)</f>
        <v>0</v>
      </c>
      <c r="L220" s="497">
        <v>0</v>
      </c>
      <c r="M220" s="516">
        <v>0</v>
      </c>
      <c r="N220" s="517">
        <v>0</v>
      </c>
      <c r="O220" s="518">
        <f>ROUND(IF(N346=0, 0, N220/N346),5)</f>
        <v>0</v>
      </c>
      <c r="P220" s="517">
        <v>0</v>
      </c>
      <c r="Q220" s="437">
        <v>0</v>
      </c>
      <c r="R220" s="437">
        <v>0</v>
      </c>
      <c r="S220" s="438">
        <f>ROUND(IF(R346=0, 0, R220/R346),5)</f>
        <v>0</v>
      </c>
      <c r="T220" s="437">
        <v>0</v>
      </c>
      <c r="U220" s="336">
        <v>1</v>
      </c>
      <c r="V220" s="337">
        <v>350</v>
      </c>
      <c r="W220" s="338">
        <f>ROUND(IF(V346=0, 0, V220/V346),5)</f>
        <v>2.0000000000000002E-5</v>
      </c>
      <c r="X220" s="337">
        <v>350</v>
      </c>
      <c r="Y220" s="563">
        <v>0</v>
      </c>
      <c r="Z220" s="563">
        <v>0</v>
      </c>
      <c r="AA220" s="564">
        <f>ROUND(IF(Z346=0, 0, Z220/Z346),5)</f>
        <v>0</v>
      </c>
      <c r="AB220" s="563">
        <v>0</v>
      </c>
      <c r="AC220" s="499">
        <v>0</v>
      </c>
      <c r="AD220" s="497">
        <v>0</v>
      </c>
      <c r="AE220" s="498">
        <f>ROUND(IF(AD346=0, 0, AD220/AD346),5)</f>
        <v>0</v>
      </c>
      <c r="AF220" s="497">
        <v>0</v>
      </c>
      <c r="AG220" s="541">
        <v>0</v>
      </c>
      <c r="AH220" s="541">
        <v>0</v>
      </c>
      <c r="AI220" s="542">
        <f>ROUND(IF(AH346=0, 0, AH220/AH346),5)</f>
        <v>0</v>
      </c>
      <c r="AJ220" s="541">
        <v>0</v>
      </c>
      <c r="AK220" s="398">
        <v>0</v>
      </c>
      <c r="AL220" s="396">
        <v>0</v>
      </c>
      <c r="AM220" s="397">
        <f>ROUND(IF(AL346=0, 0, AL220/AL346),5)</f>
        <v>0</v>
      </c>
      <c r="AN220" s="396">
        <v>0</v>
      </c>
      <c r="AO220" s="437">
        <v>0</v>
      </c>
      <c r="AP220" s="437">
        <v>0</v>
      </c>
      <c r="AQ220" s="438">
        <f>ROUND(IF(AP346=0, 0, AP220/AP346),5)</f>
        <v>0</v>
      </c>
      <c r="AR220" s="437">
        <v>0</v>
      </c>
      <c r="AS220" s="6">
        <f t="shared" si="6"/>
        <v>1</v>
      </c>
      <c r="AT220" s="6">
        <f t="shared" si="6"/>
        <v>350</v>
      </c>
      <c r="AU220" s="8">
        <f>ROUND(IF(AT346=0, 0, AT220/AT346),5)</f>
        <v>0</v>
      </c>
      <c r="AV220" s="6">
        <v>350</v>
      </c>
    </row>
    <row r="221" spans="1:48" x14ac:dyDescent="0.25">
      <c r="A221" s="2"/>
      <c r="B221" s="2"/>
      <c r="C221" s="2"/>
      <c r="D221" s="2" t="s">
        <v>192</v>
      </c>
      <c r="E221" s="480">
        <v>29</v>
      </c>
      <c r="F221" s="478">
        <v>16300</v>
      </c>
      <c r="G221" s="479">
        <f>ROUND(IF(F346=0, 0, F221/F346),5)</f>
        <v>9.3999999999999997E-4</v>
      </c>
      <c r="H221" s="478">
        <v>562.07000000000005</v>
      </c>
      <c r="I221" s="497">
        <v>0</v>
      </c>
      <c r="J221" s="497">
        <v>0</v>
      </c>
      <c r="K221" s="498">
        <f>ROUND(IF(J346=0, 0, J221/J346),5)</f>
        <v>0</v>
      </c>
      <c r="L221" s="497">
        <v>0</v>
      </c>
      <c r="M221" s="516">
        <v>0</v>
      </c>
      <c r="N221" s="517">
        <v>0</v>
      </c>
      <c r="O221" s="518">
        <f>ROUND(IF(N346=0, 0, N221/N346),5)</f>
        <v>0</v>
      </c>
      <c r="P221" s="517">
        <v>0</v>
      </c>
      <c r="Q221" s="437">
        <v>0</v>
      </c>
      <c r="R221" s="437">
        <v>0</v>
      </c>
      <c r="S221" s="438">
        <f>ROUND(IF(R346=0, 0, R221/R346),5)</f>
        <v>0</v>
      </c>
      <c r="T221" s="437">
        <v>0</v>
      </c>
      <c r="U221" s="337">
        <v>0</v>
      </c>
      <c r="V221" s="337">
        <v>0</v>
      </c>
      <c r="W221" s="338">
        <f>ROUND(IF(V346=0, 0, V221/V346),5)</f>
        <v>0</v>
      </c>
      <c r="X221" s="337">
        <v>0</v>
      </c>
      <c r="Y221" s="563">
        <v>0</v>
      </c>
      <c r="Z221" s="563">
        <v>0</v>
      </c>
      <c r="AA221" s="564">
        <f>ROUND(IF(Z346=0, 0, Z221/Z346),5)</f>
        <v>0</v>
      </c>
      <c r="AB221" s="563">
        <v>0</v>
      </c>
      <c r="AC221" s="499">
        <v>0</v>
      </c>
      <c r="AD221" s="497">
        <v>0</v>
      </c>
      <c r="AE221" s="498">
        <f>ROUND(IF(AD346=0, 0, AD221/AD346),5)</f>
        <v>0</v>
      </c>
      <c r="AF221" s="497">
        <v>0</v>
      </c>
      <c r="AG221" s="541">
        <v>0</v>
      </c>
      <c r="AH221" s="541">
        <v>0</v>
      </c>
      <c r="AI221" s="542">
        <f>ROUND(IF(AH346=0, 0, AH221/AH346),5)</f>
        <v>0</v>
      </c>
      <c r="AJ221" s="541">
        <v>0</v>
      </c>
      <c r="AK221" s="398">
        <v>0</v>
      </c>
      <c r="AL221" s="396">
        <v>0</v>
      </c>
      <c r="AM221" s="397">
        <f>ROUND(IF(AL346=0, 0, AL221/AL346),5)</f>
        <v>0</v>
      </c>
      <c r="AN221" s="396">
        <v>0</v>
      </c>
      <c r="AO221" s="437">
        <v>0</v>
      </c>
      <c r="AP221" s="437">
        <v>0</v>
      </c>
      <c r="AQ221" s="438">
        <f>ROUND(IF(AP346=0, 0, AP221/AP346),5)</f>
        <v>0</v>
      </c>
      <c r="AR221" s="437">
        <v>0</v>
      </c>
      <c r="AS221" s="6">
        <f t="shared" si="6"/>
        <v>29</v>
      </c>
      <c r="AT221" s="6">
        <f t="shared" si="6"/>
        <v>16300</v>
      </c>
      <c r="AU221" s="8">
        <f>ROUND(IF(AT346=0, 0, AT221/AT346),5)</f>
        <v>1E-4</v>
      </c>
      <c r="AV221" s="6">
        <v>562.07000000000005</v>
      </c>
    </row>
    <row r="222" spans="1:48" x14ac:dyDescent="0.25">
      <c r="A222" s="2"/>
      <c r="B222" s="2"/>
      <c r="C222" s="2"/>
      <c r="D222" s="2" t="s">
        <v>549</v>
      </c>
      <c r="E222" s="478">
        <v>0</v>
      </c>
      <c r="F222" s="478">
        <v>0</v>
      </c>
      <c r="G222" s="479">
        <f>ROUND(IF(F346=0, 0, F222/F346),5)</f>
        <v>0</v>
      </c>
      <c r="H222" s="478">
        <v>0</v>
      </c>
      <c r="I222" s="497">
        <v>0</v>
      </c>
      <c r="J222" s="497">
        <v>0</v>
      </c>
      <c r="K222" s="498">
        <f>ROUND(IF(J346=0, 0, J222/J346),5)</f>
        <v>0</v>
      </c>
      <c r="L222" s="497">
        <v>0</v>
      </c>
      <c r="M222" s="516">
        <v>0</v>
      </c>
      <c r="N222" s="517">
        <v>0</v>
      </c>
      <c r="O222" s="518">
        <f>ROUND(IF(N346=0, 0, N222/N346),5)</f>
        <v>0</v>
      </c>
      <c r="P222" s="517">
        <v>0</v>
      </c>
      <c r="Q222" s="437">
        <v>0</v>
      </c>
      <c r="R222" s="437">
        <v>0</v>
      </c>
      <c r="S222" s="438">
        <f>ROUND(IF(R346=0, 0, R222/R346),5)</f>
        <v>0</v>
      </c>
      <c r="T222" s="437">
        <v>0</v>
      </c>
      <c r="U222" s="337">
        <v>0</v>
      </c>
      <c r="V222" s="337">
        <v>0</v>
      </c>
      <c r="W222" s="338">
        <f>ROUND(IF(V346=0, 0, V222/V346),5)</f>
        <v>0</v>
      </c>
      <c r="X222" s="337">
        <v>0</v>
      </c>
      <c r="Y222" s="563">
        <v>0</v>
      </c>
      <c r="Z222" s="563">
        <v>0</v>
      </c>
      <c r="AA222" s="564">
        <f>ROUND(IF(Z346=0, 0, Z222/Z346),5)</f>
        <v>0</v>
      </c>
      <c r="AB222" s="563">
        <v>0</v>
      </c>
      <c r="AC222" s="499">
        <v>0</v>
      </c>
      <c r="AD222" s="497">
        <v>0</v>
      </c>
      <c r="AE222" s="498">
        <f>ROUND(IF(AD346=0, 0, AD222/AD346),5)</f>
        <v>0</v>
      </c>
      <c r="AF222" s="497">
        <v>0</v>
      </c>
      <c r="AG222" s="543">
        <v>4</v>
      </c>
      <c r="AH222" s="541">
        <v>2320.34</v>
      </c>
      <c r="AI222" s="542">
        <f>ROUND(IF(AH346=0, 0, AH222/AH346),5)</f>
        <v>1.2999999999999999E-4</v>
      </c>
      <c r="AJ222" s="541">
        <v>580.09</v>
      </c>
      <c r="AK222" s="398">
        <v>0</v>
      </c>
      <c r="AL222" s="396">
        <v>0</v>
      </c>
      <c r="AM222" s="397">
        <f>ROUND(IF(AL346=0, 0, AL222/AL346),5)</f>
        <v>0</v>
      </c>
      <c r="AN222" s="396">
        <v>0</v>
      </c>
      <c r="AO222" s="437">
        <v>0</v>
      </c>
      <c r="AP222" s="437">
        <v>0</v>
      </c>
      <c r="AQ222" s="438">
        <f>ROUND(IF(AP346=0, 0, AP222/AP346),5)</f>
        <v>0</v>
      </c>
      <c r="AR222" s="437">
        <v>0</v>
      </c>
      <c r="AS222" s="6">
        <f t="shared" si="6"/>
        <v>4</v>
      </c>
      <c r="AT222" s="6">
        <f t="shared" si="6"/>
        <v>2320.34</v>
      </c>
      <c r="AU222" s="8">
        <f>ROUND(IF(AT346=0, 0, AT222/AT346),5)</f>
        <v>1.0000000000000001E-5</v>
      </c>
      <c r="AV222" s="6">
        <v>580.09</v>
      </c>
    </row>
    <row r="223" spans="1:48" x14ac:dyDescent="0.25">
      <c r="A223" s="2"/>
      <c r="B223" s="2"/>
      <c r="C223" s="2"/>
      <c r="D223" s="2" t="s">
        <v>193</v>
      </c>
      <c r="E223" s="480">
        <v>131</v>
      </c>
      <c r="F223" s="478">
        <v>50739.44</v>
      </c>
      <c r="G223" s="479">
        <f>ROUND(IF(F346=0, 0, F223/F346),5)</f>
        <v>2.9399999999999999E-3</v>
      </c>
      <c r="H223" s="478">
        <v>387.32</v>
      </c>
      <c r="I223" s="497">
        <v>0</v>
      </c>
      <c r="J223" s="497">
        <v>0</v>
      </c>
      <c r="K223" s="498">
        <f>ROUND(IF(J346=0, 0, J223/J346),5)</f>
        <v>0</v>
      </c>
      <c r="L223" s="497">
        <v>0</v>
      </c>
      <c r="M223" s="516">
        <v>0</v>
      </c>
      <c r="N223" s="517">
        <v>0</v>
      </c>
      <c r="O223" s="518">
        <f>ROUND(IF(N346=0, 0, N223/N346),5)</f>
        <v>0</v>
      </c>
      <c r="P223" s="517">
        <v>0</v>
      </c>
      <c r="Q223" s="437">
        <v>0</v>
      </c>
      <c r="R223" s="437">
        <v>0</v>
      </c>
      <c r="S223" s="438">
        <f>ROUND(IF(R346=0, 0, R223/R346),5)</f>
        <v>0</v>
      </c>
      <c r="T223" s="437">
        <v>0</v>
      </c>
      <c r="U223" s="337">
        <v>0</v>
      </c>
      <c r="V223" s="337">
        <v>0</v>
      </c>
      <c r="W223" s="338">
        <f>ROUND(IF(V346=0, 0, V223/V346),5)</f>
        <v>0</v>
      </c>
      <c r="X223" s="337">
        <v>0</v>
      </c>
      <c r="Y223" s="563">
        <v>0</v>
      </c>
      <c r="Z223" s="563">
        <v>0</v>
      </c>
      <c r="AA223" s="564">
        <f>ROUND(IF(Z346=0, 0, Z223/Z346),5)</f>
        <v>0</v>
      </c>
      <c r="AB223" s="563">
        <v>0</v>
      </c>
      <c r="AC223" s="499">
        <v>0</v>
      </c>
      <c r="AD223" s="497">
        <v>0</v>
      </c>
      <c r="AE223" s="498">
        <f>ROUND(IF(AD346=0, 0, AD223/AD346),5)</f>
        <v>0</v>
      </c>
      <c r="AF223" s="497">
        <v>0</v>
      </c>
      <c r="AG223" s="541">
        <v>0</v>
      </c>
      <c r="AH223" s="541">
        <v>0</v>
      </c>
      <c r="AI223" s="542">
        <f>ROUND(IF(AH346=0, 0, AH223/AH346),5)</f>
        <v>0</v>
      </c>
      <c r="AJ223" s="541">
        <v>0</v>
      </c>
      <c r="AK223" s="398">
        <v>0</v>
      </c>
      <c r="AL223" s="396">
        <v>0</v>
      </c>
      <c r="AM223" s="397">
        <f>ROUND(IF(AL346=0, 0, AL223/AL346),5)</f>
        <v>0</v>
      </c>
      <c r="AN223" s="396">
        <v>0</v>
      </c>
      <c r="AO223" s="437">
        <v>0</v>
      </c>
      <c r="AP223" s="437">
        <v>0</v>
      </c>
      <c r="AQ223" s="438">
        <f>ROUND(IF(AP346=0, 0, AP223/AP346),5)</f>
        <v>0</v>
      </c>
      <c r="AR223" s="437">
        <v>0</v>
      </c>
      <c r="AS223" s="6">
        <f t="shared" si="6"/>
        <v>131</v>
      </c>
      <c r="AT223" s="6">
        <f t="shared" si="6"/>
        <v>50739.44</v>
      </c>
      <c r="AU223" s="8">
        <f>ROUND(IF(AT346=0, 0, AT223/AT346),5)</f>
        <v>3.1E-4</v>
      </c>
      <c r="AV223" s="6">
        <v>387.32</v>
      </c>
    </row>
    <row r="224" spans="1:48" x14ac:dyDescent="0.25">
      <c r="A224" s="2"/>
      <c r="B224" s="2"/>
      <c r="C224" s="2"/>
      <c r="D224" s="2" t="s">
        <v>194</v>
      </c>
      <c r="E224" s="478">
        <v>0</v>
      </c>
      <c r="F224" s="478">
        <v>0</v>
      </c>
      <c r="G224" s="479">
        <f>ROUND(IF(F346=0, 0, F224/F346),5)</f>
        <v>0</v>
      </c>
      <c r="H224" s="478">
        <v>0</v>
      </c>
      <c r="I224" s="497">
        <v>0</v>
      </c>
      <c r="J224" s="497">
        <v>0</v>
      </c>
      <c r="K224" s="498">
        <f>ROUND(IF(J346=0, 0, J224/J346),5)</f>
        <v>0</v>
      </c>
      <c r="L224" s="497">
        <v>0</v>
      </c>
      <c r="M224" s="516">
        <v>0</v>
      </c>
      <c r="N224" s="517">
        <v>0</v>
      </c>
      <c r="O224" s="518">
        <f>ROUND(IF(N346=0, 0, N224/N346),5)</f>
        <v>0</v>
      </c>
      <c r="P224" s="517">
        <v>0</v>
      </c>
      <c r="Q224" s="437">
        <v>0</v>
      </c>
      <c r="R224" s="437">
        <v>0</v>
      </c>
      <c r="S224" s="438">
        <f>ROUND(IF(R346=0, 0, R224/R346),5)</f>
        <v>0</v>
      </c>
      <c r="T224" s="437">
        <v>0</v>
      </c>
      <c r="U224" s="336">
        <v>10</v>
      </c>
      <c r="V224" s="337">
        <v>2500</v>
      </c>
      <c r="W224" s="338">
        <f>ROUND(IF(V346=0, 0, V224/V346),5)</f>
        <v>1.4999999999999999E-4</v>
      </c>
      <c r="X224" s="337">
        <v>250</v>
      </c>
      <c r="Y224" s="563">
        <v>0</v>
      </c>
      <c r="Z224" s="563">
        <v>0</v>
      </c>
      <c r="AA224" s="564">
        <f>ROUND(IF(Z346=0, 0, Z224/Z346),5)</f>
        <v>0</v>
      </c>
      <c r="AB224" s="563">
        <v>0</v>
      </c>
      <c r="AC224" s="499">
        <v>0</v>
      </c>
      <c r="AD224" s="497">
        <v>0</v>
      </c>
      <c r="AE224" s="498">
        <f>ROUND(IF(AD346=0, 0, AD224/AD346),5)</f>
        <v>0</v>
      </c>
      <c r="AF224" s="497">
        <v>0</v>
      </c>
      <c r="AG224" s="541">
        <v>0</v>
      </c>
      <c r="AH224" s="541">
        <v>0</v>
      </c>
      <c r="AI224" s="542">
        <f>ROUND(IF(AH346=0, 0, AH224/AH346),5)</f>
        <v>0</v>
      </c>
      <c r="AJ224" s="541">
        <v>0</v>
      </c>
      <c r="AK224" s="398">
        <v>0</v>
      </c>
      <c r="AL224" s="396">
        <v>0</v>
      </c>
      <c r="AM224" s="397">
        <f>ROUND(IF(AL346=0, 0, AL224/AL346),5)</f>
        <v>0</v>
      </c>
      <c r="AN224" s="396">
        <v>0</v>
      </c>
      <c r="AO224" s="437">
        <v>0</v>
      </c>
      <c r="AP224" s="437">
        <v>0</v>
      </c>
      <c r="AQ224" s="438">
        <f>ROUND(IF(AP346=0, 0, AP224/AP346),5)</f>
        <v>0</v>
      </c>
      <c r="AR224" s="437">
        <v>0</v>
      </c>
      <c r="AS224" s="6">
        <f t="shared" si="6"/>
        <v>10</v>
      </c>
      <c r="AT224" s="6">
        <f t="shared" si="6"/>
        <v>2500</v>
      </c>
      <c r="AU224" s="8">
        <f>ROUND(IF(AT346=0, 0, AT224/AT346),5)</f>
        <v>2.0000000000000002E-5</v>
      </c>
      <c r="AV224" s="6">
        <v>250</v>
      </c>
    </row>
    <row r="225" spans="1:48" x14ac:dyDescent="0.25">
      <c r="A225" s="2"/>
      <c r="B225" s="2"/>
      <c r="C225" s="2"/>
      <c r="D225" s="2" t="s">
        <v>195</v>
      </c>
      <c r="E225" s="480">
        <v>46</v>
      </c>
      <c r="F225" s="478">
        <v>10072.049999999999</v>
      </c>
      <c r="G225" s="479">
        <f>ROUND(IF(F346=0, 0, F225/F346),5)</f>
        <v>5.8E-4</v>
      </c>
      <c r="H225" s="478">
        <v>218.96</v>
      </c>
      <c r="I225" s="499">
        <v>15</v>
      </c>
      <c r="J225" s="497">
        <v>3288.65</v>
      </c>
      <c r="K225" s="498">
        <f>ROUND(IF(J346=0, 0, J225/J346),5)</f>
        <v>3.1E-4</v>
      </c>
      <c r="L225" s="497">
        <v>219.24</v>
      </c>
      <c r="M225" s="516">
        <v>0</v>
      </c>
      <c r="N225" s="517">
        <v>0</v>
      </c>
      <c r="O225" s="518">
        <f>ROUND(IF(N346=0, 0, N225/N346),5)</f>
        <v>0</v>
      </c>
      <c r="P225" s="517">
        <v>0</v>
      </c>
      <c r="Q225" s="439">
        <v>9</v>
      </c>
      <c r="R225" s="437">
        <v>4266.2700000000004</v>
      </c>
      <c r="S225" s="438">
        <f>ROUND(IF(R346=0, 0, R225/R346),5)</f>
        <v>2.4000000000000001E-4</v>
      </c>
      <c r="T225" s="437">
        <v>474.03</v>
      </c>
      <c r="U225" s="336">
        <v>21</v>
      </c>
      <c r="V225" s="337">
        <v>13954.68</v>
      </c>
      <c r="W225" s="338">
        <f>ROUND(IF(V346=0, 0, V225/V346),5)</f>
        <v>8.5999999999999998E-4</v>
      </c>
      <c r="X225" s="337">
        <v>664.51</v>
      </c>
      <c r="Y225" s="565">
        <v>5</v>
      </c>
      <c r="Z225" s="563">
        <v>2214.44</v>
      </c>
      <c r="AA225" s="564">
        <f>ROUND(IF(Z346=0, 0, Z225/Z346),5)</f>
        <v>1.2E-4</v>
      </c>
      <c r="AB225" s="563">
        <v>442.89</v>
      </c>
      <c r="AC225" s="499">
        <v>9</v>
      </c>
      <c r="AD225" s="497">
        <v>5996.57</v>
      </c>
      <c r="AE225" s="498">
        <f>ROUND(IF(AD346=0, 0, AD225/AD346),5)</f>
        <v>2.9999999999999997E-4</v>
      </c>
      <c r="AF225" s="497">
        <v>666.29</v>
      </c>
      <c r="AG225" s="543">
        <v>19</v>
      </c>
      <c r="AH225" s="541">
        <v>9059.49</v>
      </c>
      <c r="AI225" s="542">
        <f>ROUND(IF(AH346=0, 0, AH225/AH346),5)</f>
        <v>5.0000000000000001E-4</v>
      </c>
      <c r="AJ225" s="541">
        <v>476.82</v>
      </c>
      <c r="AK225" s="398">
        <v>3</v>
      </c>
      <c r="AL225" s="396">
        <v>1993.2</v>
      </c>
      <c r="AM225" s="397">
        <f>ROUND(IF(AL346=0, 0, AL225/AL346),5)</f>
        <v>1.3999999999999999E-4</v>
      </c>
      <c r="AN225" s="396">
        <v>664.4</v>
      </c>
      <c r="AO225" s="437">
        <v>0</v>
      </c>
      <c r="AP225" s="437">
        <v>0</v>
      </c>
      <c r="AQ225" s="438">
        <f>ROUND(IF(AP346=0, 0, AP225/AP346),5)</f>
        <v>0</v>
      </c>
      <c r="AR225" s="437">
        <v>0</v>
      </c>
      <c r="AS225" s="6">
        <f t="shared" si="6"/>
        <v>127</v>
      </c>
      <c r="AT225" s="6">
        <f t="shared" si="6"/>
        <v>50845.35</v>
      </c>
      <c r="AU225" s="8">
        <f>ROUND(IF(AT346=0, 0, AT225/AT346),5)</f>
        <v>3.1E-4</v>
      </c>
      <c r="AV225" s="6">
        <v>400.36</v>
      </c>
    </row>
    <row r="226" spans="1:48" x14ac:dyDescent="0.25">
      <c r="A226" s="2"/>
      <c r="B226" s="2"/>
      <c r="C226" s="2"/>
      <c r="D226" s="2" t="s">
        <v>196</v>
      </c>
      <c r="E226" s="478">
        <v>0</v>
      </c>
      <c r="F226" s="478">
        <v>0</v>
      </c>
      <c r="G226" s="479">
        <f>ROUND(IF(F346=0, 0, F226/F346),5)</f>
        <v>0</v>
      </c>
      <c r="H226" s="478">
        <v>0</v>
      </c>
      <c r="I226" s="497">
        <v>0</v>
      </c>
      <c r="J226" s="497">
        <v>0</v>
      </c>
      <c r="K226" s="498">
        <f>ROUND(IF(J346=0, 0, J226/J346),5)</f>
        <v>0</v>
      </c>
      <c r="L226" s="497">
        <v>0</v>
      </c>
      <c r="M226" s="516">
        <v>0</v>
      </c>
      <c r="N226" s="517">
        <v>0</v>
      </c>
      <c r="O226" s="518">
        <f>ROUND(IF(N346=0, 0, N226/N346),5)</f>
        <v>0</v>
      </c>
      <c r="P226" s="517">
        <v>0</v>
      </c>
      <c r="Q226" s="437">
        <v>0</v>
      </c>
      <c r="R226" s="437">
        <v>0</v>
      </c>
      <c r="S226" s="438">
        <f>ROUND(IF(R346=0, 0, R226/R346),5)</f>
        <v>0</v>
      </c>
      <c r="T226" s="437">
        <v>0</v>
      </c>
      <c r="U226" s="336">
        <v>5</v>
      </c>
      <c r="V226" s="337">
        <v>2506.31</v>
      </c>
      <c r="W226" s="338">
        <f>ROUND(IF(V346=0, 0, V226/V346),5)</f>
        <v>1.4999999999999999E-4</v>
      </c>
      <c r="X226" s="337">
        <v>501.26</v>
      </c>
      <c r="Y226" s="565">
        <v>5</v>
      </c>
      <c r="Z226" s="563">
        <v>2526.54</v>
      </c>
      <c r="AA226" s="564">
        <f>ROUND(IF(Z346=0, 0, Z226/Z346),5)</f>
        <v>1.3999999999999999E-4</v>
      </c>
      <c r="AB226" s="563">
        <v>505.31</v>
      </c>
      <c r="AC226" s="499">
        <v>457</v>
      </c>
      <c r="AD226" s="497">
        <v>179077.96</v>
      </c>
      <c r="AE226" s="498">
        <f>ROUND(IF(AD346=0, 0, AD226/AD346),5)</f>
        <v>8.8800000000000007E-3</v>
      </c>
      <c r="AF226" s="497">
        <v>391.86</v>
      </c>
      <c r="AG226" s="543">
        <v>5</v>
      </c>
      <c r="AH226" s="541">
        <v>2502.06</v>
      </c>
      <c r="AI226" s="542">
        <f>ROUND(IF(AH346=0, 0, AH226/AH346),5)</f>
        <v>1.3999999999999999E-4</v>
      </c>
      <c r="AJ226" s="541">
        <v>500.41</v>
      </c>
      <c r="AK226" s="398">
        <v>0</v>
      </c>
      <c r="AL226" s="396">
        <v>0</v>
      </c>
      <c r="AM226" s="397">
        <f>ROUND(IF(AL346=0, 0, AL226/AL346),5)</f>
        <v>0</v>
      </c>
      <c r="AN226" s="396">
        <v>0</v>
      </c>
      <c r="AO226" s="437">
        <v>0</v>
      </c>
      <c r="AP226" s="437">
        <v>0</v>
      </c>
      <c r="AQ226" s="438">
        <f>ROUND(IF(AP346=0, 0, AP226/AP346),5)</f>
        <v>0</v>
      </c>
      <c r="AR226" s="437">
        <v>0</v>
      </c>
      <c r="AS226" s="6">
        <f t="shared" si="6"/>
        <v>472</v>
      </c>
      <c r="AT226" s="6">
        <f t="shared" si="6"/>
        <v>186612.87</v>
      </c>
      <c r="AU226" s="8">
        <f>ROUND(IF(AT346=0, 0, AT226/AT346),5)</f>
        <v>1.15E-3</v>
      </c>
      <c r="AV226" s="6">
        <v>395.37</v>
      </c>
    </row>
    <row r="227" spans="1:48" x14ac:dyDescent="0.25">
      <c r="A227" s="2"/>
      <c r="B227" s="2"/>
      <c r="C227" s="2"/>
      <c r="D227" s="2" t="s">
        <v>550</v>
      </c>
      <c r="E227" s="478">
        <v>0</v>
      </c>
      <c r="F227" s="478">
        <v>0</v>
      </c>
      <c r="G227" s="479">
        <f>ROUND(IF(F346=0, 0, F227/F346),5)</f>
        <v>0</v>
      </c>
      <c r="H227" s="478">
        <v>0</v>
      </c>
      <c r="I227" s="497">
        <v>0</v>
      </c>
      <c r="J227" s="497">
        <v>0</v>
      </c>
      <c r="K227" s="498">
        <f>ROUND(IF(J346=0, 0, J227/J346),5)</f>
        <v>0</v>
      </c>
      <c r="L227" s="497">
        <v>0</v>
      </c>
      <c r="M227" s="516">
        <v>0</v>
      </c>
      <c r="N227" s="517">
        <v>0</v>
      </c>
      <c r="O227" s="518">
        <f>ROUND(IF(N346=0, 0, N227/N346),5)</f>
        <v>0</v>
      </c>
      <c r="P227" s="517">
        <v>0</v>
      </c>
      <c r="Q227" s="437">
        <v>0</v>
      </c>
      <c r="R227" s="437">
        <v>0</v>
      </c>
      <c r="S227" s="438">
        <f>ROUND(IF(R346=0, 0, R227/R346),5)</f>
        <v>0</v>
      </c>
      <c r="T227" s="437">
        <v>0</v>
      </c>
      <c r="U227" s="337">
        <v>0</v>
      </c>
      <c r="V227" s="337">
        <v>0</v>
      </c>
      <c r="W227" s="338">
        <f>ROUND(IF(V346=0, 0, V227/V346),5)</f>
        <v>0</v>
      </c>
      <c r="X227" s="337">
        <v>0</v>
      </c>
      <c r="Y227" s="563">
        <v>0</v>
      </c>
      <c r="Z227" s="563">
        <v>0</v>
      </c>
      <c r="AA227" s="564">
        <f>ROUND(IF(Z346=0, 0, Z227/Z346),5)</f>
        <v>0</v>
      </c>
      <c r="AB227" s="563">
        <v>0</v>
      </c>
      <c r="AC227" s="499">
        <v>0</v>
      </c>
      <c r="AD227" s="497">
        <v>0</v>
      </c>
      <c r="AE227" s="498">
        <f>ROUND(IF(AD346=0, 0, AD227/AD346),5)</f>
        <v>0</v>
      </c>
      <c r="AF227" s="497">
        <v>0</v>
      </c>
      <c r="AG227" s="541">
        <v>0</v>
      </c>
      <c r="AH227" s="541">
        <v>0</v>
      </c>
      <c r="AI227" s="542">
        <f>ROUND(IF(AH346=0, 0, AH227/AH346),5)</f>
        <v>0</v>
      </c>
      <c r="AJ227" s="541">
        <v>0</v>
      </c>
      <c r="AK227" s="398">
        <v>0</v>
      </c>
      <c r="AL227" s="396">
        <v>0</v>
      </c>
      <c r="AM227" s="397">
        <f>ROUND(IF(AL346=0, 0, AL227/AL346),5)</f>
        <v>0</v>
      </c>
      <c r="AN227" s="396">
        <v>0</v>
      </c>
      <c r="AO227" s="439">
        <v>18</v>
      </c>
      <c r="AP227" s="437">
        <v>6940.91</v>
      </c>
      <c r="AQ227" s="438">
        <f>ROUND(IF(AP346=0, 0, AP227/AP346),5)</f>
        <v>7.5000000000000002E-4</v>
      </c>
      <c r="AR227" s="437">
        <v>385.61</v>
      </c>
      <c r="AS227" s="6">
        <f t="shared" si="6"/>
        <v>18</v>
      </c>
      <c r="AT227" s="6">
        <f t="shared" si="6"/>
        <v>6940.91</v>
      </c>
      <c r="AU227" s="8">
        <f>ROUND(IF(AT346=0, 0, AT227/AT346),5)</f>
        <v>4.0000000000000003E-5</v>
      </c>
      <c r="AV227" s="6">
        <v>385.61</v>
      </c>
    </row>
    <row r="228" spans="1:48" x14ac:dyDescent="0.25">
      <c r="A228" s="2"/>
      <c r="B228" s="2"/>
      <c r="C228" s="2"/>
      <c r="D228" s="2" t="s">
        <v>197</v>
      </c>
      <c r="E228" s="480">
        <v>299</v>
      </c>
      <c r="F228" s="478">
        <v>81290.66</v>
      </c>
      <c r="G228" s="479">
        <f>ROUND(IF(F346=0, 0, F228/F346),5)</f>
        <v>4.7099999999999998E-3</v>
      </c>
      <c r="H228" s="478">
        <v>271.88</v>
      </c>
      <c r="I228" s="499">
        <v>72</v>
      </c>
      <c r="J228" s="497">
        <v>18855.36</v>
      </c>
      <c r="K228" s="498">
        <f>ROUND(IF(J346=0, 0, J228/J346),5)</f>
        <v>1.8E-3</v>
      </c>
      <c r="L228" s="497">
        <v>261.88</v>
      </c>
      <c r="M228" s="516">
        <v>404</v>
      </c>
      <c r="N228" s="517">
        <v>106500.64</v>
      </c>
      <c r="O228" s="518">
        <f>ROUND(IF(N346=0, 0, N228/N346),5)</f>
        <v>5.2100000000000002E-3</v>
      </c>
      <c r="P228" s="517">
        <v>263.62</v>
      </c>
      <c r="Q228" s="439">
        <v>5</v>
      </c>
      <c r="R228" s="437">
        <v>1319.14</v>
      </c>
      <c r="S228" s="438">
        <f>ROUND(IF(R346=0, 0, R228/R346),5)</f>
        <v>8.0000000000000007E-5</v>
      </c>
      <c r="T228" s="437">
        <v>263.83</v>
      </c>
      <c r="U228" s="336">
        <v>940</v>
      </c>
      <c r="V228" s="337">
        <v>249113.47</v>
      </c>
      <c r="W228" s="338">
        <f>ROUND(IF(V346=0, 0, V228/V346),5)</f>
        <v>1.537E-2</v>
      </c>
      <c r="X228" s="337">
        <v>265.01</v>
      </c>
      <c r="Y228" s="565">
        <v>280</v>
      </c>
      <c r="Z228" s="563">
        <v>78115.69</v>
      </c>
      <c r="AA228" s="564">
        <f>ROUND(IF(Z346=0, 0, Z228/Z346),5)</f>
        <v>4.1700000000000001E-3</v>
      </c>
      <c r="AB228" s="563">
        <v>278.98</v>
      </c>
      <c r="AC228" s="499">
        <v>1467</v>
      </c>
      <c r="AD228" s="497">
        <v>511923.91</v>
      </c>
      <c r="AE228" s="498">
        <f>ROUND(IF(AD346=0, 0, AD228/AD346),5)</f>
        <v>2.5389999999999999E-2</v>
      </c>
      <c r="AF228" s="497">
        <v>348.96</v>
      </c>
      <c r="AG228" s="543">
        <v>274</v>
      </c>
      <c r="AH228" s="541">
        <v>91605.34</v>
      </c>
      <c r="AI228" s="542">
        <f>ROUND(IF(AH346=0, 0, AH228/AH346),5)</f>
        <v>5.0800000000000003E-3</v>
      </c>
      <c r="AJ228" s="541">
        <v>334.33</v>
      </c>
      <c r="AK228" s="398">
        <v>42</v>
      </c>
      <c r="AL228" s="396">
        <v>11099.26</v>
      </c>
      <c r="AM228" s="397">
        <f>ROUND(IF(AL346=0, 0, AL228/AL346),5)</f>
        <v>7.9000000000000001E-4</v>
      </c>
      <c r="AN228" s="396">
        <v>264.27</v>
      </c>
      <c r="AO228" s="439">
        <v>153</v>
      </c>
      <c r="AP228" s="437">
        <v>47289.02</v>
      </c>
      <c r="AQ228" s="438">
        <f>ROUND(IF(AP346=0, 0, AP228/AP346),5)</f>
        <v>5.0800000000000003E-3</v>
      </c>
      <c r="AR228" s="437">
        <v>309.08</v>
      </c>
      <c r="AS228" s="291">
        <f t="shared" si="6"/>
        <v>3936</v>
      </c>
      <c r="AT228" s="6">
        <f t="shared" si="6"/>
        <v>1197112.49</v>
      </c>
      <c r="AU228" s="8">
        <f>ROUND(IF(AT346=0, 0, AT228/AT346),5)</f>
        <v>7.3800000000000003E-3</v>
      </c>
      <c r="AV228" s="6">
        <v>304.14</v>
      </c>
    </row>
    <row r="229" spans="1:48" x14ac:dyDescent="0.25">
      <c r="A229" s="2"/>
      <c r="B229" s="2"/>
      <c r="C229" s="2"/>
      <c r="D229" s="2" t="s">
        <v>198</v>
      </c>
      <c r="E229" s="480">
        <v>17</v>
      </c>
      <c r="F229" s="478">
        <v>11618.38</v>
      </c>
      <c r="G229" s="479">
        <f>ROUND(IF(F346=0, 0, F229/F346),5)</f>
        <v>6.7000000000000002E-4</v>
      </c>
      <c r="H229" s="478">
        <v>683.43</v>
      </c>
      <c r="I229" s="499">
        <v>11</v>
      </c>
      <c r="J229" s="497">
        <v>7522.17</v>
      </c>
      <c r="K229" s="498">
        <f>ROUND(IF(J346=0, 0, J229/J346),5)</f>
        <v>7.2000000000000005E-4</v>
      </c>
      <c r="L229" s="497">
        <v>683.83</v>
      </c>
      <c r="M229" s="516">
        <v>22</v>
      </c>
      <c r="N229" s="517">
        <v>15117.56</v>
      </c>
      <c r="O229" s="518">
        <f>ROUND(IF(N346=0, 0, N229/N346),5)</f>
        <v>7.3999999999999999E-4</v>
      </c>
      <c r="P229" s="517">
        <v>687.16</v>
      </c>
      <c r="Q229" s="439">
        <v>5</v>
      </c>
      <c r="R229" s="437">
        <v>3758.45</v>
      </c>
      <c r="S229" s="438">
        <f>ROUND(IF(R346=0, 0, R229/R346),5)</f>
        <v>2.2000000000000001E-4</v>
      </c>
      <c r="T229" s="437">
        <v>751.69</v>
      </c>
      <c r="U229" s="336">
        <v>381</v>
      </c>
      <c r="V229" s="337">
        <v>287077.59999999998</v>
      </c>
      <c r="W229" s="338">
        <f>ROUND(IF(V346=0, 0, V229/V346),5)</f>
        <v>1.771E-2</v>
      </c>
      <c r="X229" s="337">
        <v>753.48</v>
      </c>
      <c r="Y229" s="565">
        <v>466</v>
      </c>
      <c r="Z229" s="563">
        <v>324533.2</v>
      </c>
      <c r="AA229" s="564">
        <f>ROUND(IF(Z346=0, 0, Z229/Z346),5)</f>
        <v>1.7340000000000001E-2</v>
      </c>
      <c r="AB229" s="563">
        <v>696.42</v>
      </c>
      <c r="AC229" s="499">
        <v>133</v>
      </c>
      <c r="AD229" s="497">
        <v>98085</v>
      </c>
      <c r="AE229" s="498">
        <f>ROUND(IF(AD346=0, 0, AD229/AD346),5)</f>
        <v>4.8700000000000002E-3</v>
      </c>
      <c r="AF229" s="497">
        <v>737.48</v>
      </c>
      <c r="AG229" s="543">
        <v>5</v>
      </c>
      <c r="AH229" s="541">
        <v>3445.18</v>
      </c>
      <c r="AI229" s="542">
        <f>ROUND(IF(AH346=0, 0, AH229/AH346),5)</f>
        <v>1.9000000000000001E-4</v>
      </c>
      <c r="AJ229" s="541">
        <v>689.04</v>
      </c>
      <c r="AK229" s="398">
        <v>17</v>
      </c>
      <c r="AL229" s="396">
        <v>12019.16</v>
      </c>
      <c r="AM229" s="397">
        <f>ROUND(IF(AL346=0, 0, AL229/AL346),5)</f>
        <v>8.4999999999999995E-4</v>
      </c>
      <c r="AN229" s="396">
        <v>707.01</v>
      </c>
      <c r="AO229" s="439">
        <v>14</v>
      </c>
      <c r="AP229" s="437">
        <v>9750.0300000000007</v>
      </c>
      <c r="AQ229" s="438">
        <f>ROUND(IF(AP346=0, 0, AP229/AP346),5)</f>
        <v>1.0499999999999999E-3</v>
      </c>
      <c r="AR229" s="437">
        <v>696.43</v>
      </c>
      <c r="AS229" s="291">
        <f t="shared" si="6"/>
        <v>1071</v>
      </c>
      <c r="AT229" s="6">
        <f t="shared" si="6"/>
        <v>772926.73</v>
      </c>
      <c r="AU229" s="8">
        <f>ROUND(IF(AT346=0, 0, AT229/AT346),5)</f>
        <v>4.7699999999999999E-3</v>
      </c>
      <c r="AV229" s="6">
        <v>721.69</v>
      </c>
    </row>
    <row r="230" spans="1:48" x14ac:dyDescent="0.25">
      <c r="A230" s="2"/>
      <c r="B230" s="2"/>
      <c r="C230" s="2"/>
      <c r="D230" s="2" t="s">
        <v>199</v>
      </c>
      <c r="E230" s="480">
        <v>6</v>
      </c>
      <c r="F230" s="478">
        <v>4467.91</v>
      </c>
      <c r="G230" s="479">
        <f>ROUND(IF(F346=0, 0, F230/F346),5)</f>
        <v>2.5999999999999998E-4</v>
      </c>
      <c r="H230" s="478">
        <v>744.65</v>
      </c>
      <c r="I230" s="499">
        <v>80</v>
      </c>
      <c r="J230" s="497">
        <v>59641.18</v>
      </c>
      <c r="K230" s="498">
        <f>ROUND(IF(J346=0, 0, J230/J346),5)</f>
        <v>5.7000000000000002E-3</v>
      </c>
      <c r="L230" s="497">
        <v>745.51</v>
      </c>
      <c r="M230" s="516">
        <v>77</v>
      </c>
      <c r="N230" s="517">
        <v>58353.03</v>
      </c>
      <c r="O230" s="518">
        <f>ROUND(IF(N346=0, 0, N230/N346),5)</f>
        <v>2.8500000000000001E-3</v>
      </c>
      <c r="P230" s="517">
        <v>757.83</v>
      </c>
      <c r="Q230" s="437">
        <v>0</v>
      </c>
      <c r="R230" s="437">
        <v>0</v>
      </c>
      <c r="S230" s="438">
        <f>ROUND(IF(R346=0, 0, R230/R346),5)</f>
        <v>0</v>
      </c>
      <c r="T230" s="437">
        <v>0</v>
      </c>
      <c r="U230" s="336">
        <v>9</v>
      </c>
      <c r="V230" s="337">
        <v>6790.75</v>
      </c>
      <c r="W230" s="338">
        <f>ROUND(IF(V346=0, 0, V230/V346),5)</f>
        <v>4.2000000000000002E-4</v>
      </c>
      <c r="X230" s="337">
        <v>754.53</v>
      </c>
      <c r="Y230" s="565">
        <v>101</v>
      </c>
      <c r="Z230" s="563">
        <v>76122.759999999995</v>
      </c>
      <c r="AA230" s="564">
        <f>ROUND(IF(Z346=0, 0, Z230/Z346),5)</f>
        <v>4.0699999999999998E-3</v>
      </c>
      <c r="AB230" s="563">
        <v>753.69</v>
      </c>
      <c r="AC230" s="499">
        <v>198</v>
      </c>
      <c r="AD230" s="497">
        <v>149393.94</v>
      </c>
      <c r="AE230" s="498">
        <f>ROUND(IF(AD346=0, 0, AD230/AD346),5)</f>
        <v>7.4099999999999999E-3</v>
      </c>
      <c r="AF230" s="497">
        <v>754.51</v>
      </c>
      <c r="AG230" s="543">
        <v>5</v>
      </c>
      <c r="AH230" s="541">
        <v>3759.21</v>
      </c>
      <c r="AI230" s="542">
        <f>ROUND(IF(AH346=0, 0, AH230/AH346),5)</f>
        <v>2.1000000000000001E-4</v>
      </c>
      <c r="AJ230" s="541">
        <v>751.84</v>
      </c>
      <c r="AK230" s="398">
        <v>24</v>
      </c>
      <c r="AL230" s="396">
        <v>18059.72</v>
      </c>
      <c r="AM230" s="397">
        <f>ROUND(IF(AL346=0, 0, AL230/AL346),5)</f>
        <v>1.2800000000000001E-3</v>
      </c>
      <c r="AN230" s="396">
        <v>752.49</v>
      </c>
      <c r="AO230" s="439">
        <v>48</v>
      </c>
      <c r="AP230" s="437">
        <v>36344.54</v>
      </c>
      <c r="AQ230" s="438">
        <f>ROUND(IF(AP346=0, 0, AP230/AP346),5)</f>
        <v>3.8999999999999998E-3</v>
      </c>
      <c r="AR230" s="437">
        <v>757.18</v>
      </c>
      <c r="AS230" s="6">
        <f t="shared" si="6"/>
        <v>548</v>
      </c>
      <c r="AT230" s="6">
        <f t="shared" si="6"/>
        <v>412933.04</v>
      </c>
      <c r="AU230" s="8">
        <f>ROUND(IF(AT346=0, 0, AT230/AT346),5)</f>
        <v>2.5500000000000002E-3</v>
      </c>
      <c r="AV230" s="6">
        <v>753.53</v>
      </c>
    </row>
    <row r="231" spans="1:48" x14ac:dyDescent="0.25">
      <c r="A231" s="2"/>
      <c r="B231" s="2"/>
      <c r="C231" s="2"/>
      <c r="D231" s="2" t="s">
        <v>200</v>
      </c>
      <c r="E231" s="480">
        <v>6</v>
      </c>
      <c r="F231" s="478">
        <v>5212.91</v>
      </c>
      <c r="G231" s="479">
        <f>ROUND(IF(F346=0, 0, F231/F346),5)</f>
        <v>2.9999999999999997E-4</v>
      </c>
      <c r="H231" s="478">
        <v>868.82</v>
      </c>
      <c r="I231" s="499">
        <v>8</v>
      </c>
      <c r="J231" s="497">
        <v>6955.91</v>
      </c>
      <c r="K231" s="498">
        <f>ROUND(IF(J346=0, 0, J231/J346),5)</f>
        <v>6.6E-4</v>
      </c>
      <c r="L231" s="497">
        <v>869.49</v>
      </c>
      <c r="M231" s="516">
        <v>4</v>
      </c>
      <c r="N231" s="517">
        <v>3560.36</v>
      </c>
      <c r="O231" s="518">
        <f>ROUND(IF(N346=0, 0, N231/N346),5)</f>
        <v>1.7000000000000001E-4</v>
      </c>
      <c r="P231" s="517">
        <v>890.09</v>
      </c>
      <c r="Q231" s="437">
        <v>0</v>
      </c>
      <c r="R231" s="437">
        <v>0</v>
      </c>
      <c r="S231" s="438">
        <f>ROUND(IF(R346=0, 0, R231/R346),5)</f>
        <v>0</v>
      </c>
      <c r="T231" s="437">
        <v>0</v>
      </c>
      <c r="U231" s="337">
        <v>0</v>
      </c>
      <c r="V231" s="337">
        <v>0</v>
      </c>
      <c r="W231" s="338">
        <f>ROUND(IF(V346=0, 0, V231/V346),5)</f>
        <v>0</v>
      </c>
      <c r="X231" s="337">
        <v>0</v>
      </c>
      <c r="Y231" s="565">
        <v>3</v>
      </c>
      <c r="Z231" s="563">
        <v>2637.04</v>
      </c>
      <c r="AA231" s="564">
        <f>ROUND(IF(Z346=0, 0, Z231/Z346),5)</f>
        <v>1.3999999999999999E-4</v>
      </c>
      <c r="AB231" s="563">
        <v>879.01</v>
      </c>
      <c r="AC231" s="499">
        <v>18</v>
      </c>
      <c r="AD231" s="497">
        <v>15858.35</v>
      </c>
      <c r="AE231" s="498">
        <f>ROUND(IF(AD346=0, 0, AD231/AD346),5)</f>
        <v>7.9000000000000001E-4</v>
      </c>
      <c r="AF231" s="497">
        <v>881.02</v>
      </c>
      <c r="AG231" s="541">
        <v>0</v>
      </c>
      <c r="AH231" s="541">
        <v>0</v>
      </c>
      <c r="AI231" s="542">
        <f>ROUND(IF(AH346=0, 0, AH231/AH346),5)</f>
        <v>0</v>
      </c>
      <c r="AJ231" s="541">
        <v>0</v>
      </c>
      <c r="AK231" s="398">
        <v>15</v>
      </c>
      <c r="AL231" s="396">
        <v>13149.56</v>
      </c>
      <c r="AM231" s="397">
        <f>ROUND(IF(AL346=0, 0, AL231/AL346),5)</f>
        <v>9.3000000000000005E-4</v>
      </c>
      <c r="AN231" s="396">
        <v>876.64</v>
      </c>
      <c r="AO231" s="439">
        <v>13</v>
      </c>
      <c r="AP231" s="437">
        <v>11486.66</v>
      </c>
      <c r="AQ231" s="438">
        <f>ROUND(IF(AP346=0, 0, AP231/AP346),5)</f>
        <v>1.23E-3</v>
      </c>
      <c r="AR231" s="437">
        <v>883.59</v>
      </c>
      <c r="AS231" s="6">
        <f t="shared" si="6"/>
        <v>67</v>
      </c>
      <c r="AT231" s="6">
        <f t="shared" si="6"/>
        <v>58860.79</v>
      </c>
      <c r="AU231" s="8">
        <f>ROUND(IF(AT346=0, 0, AT231/AT346),5)</f>
        <v>3.6000000000000002E-4</v>
      </c>
      <c r="AV231" s="6">
        <v>878.52</v>
      </c>
    </row>
    <row r="232" spans="1:48" x14ac:dyDescent="0.25">
      <c r="A232" s="2"/>
      <c r="B232" s="2"/>
      <c r="C232" s="2"/>
      <c r="D232" s="2" t="s">
        <v>201</v>
      </c>
      <c r="E232" s="478">
        <v>0</v>
      </c>
      <c r="F232" s="478">
        <v>0</v>
      </c>
      <c r="G232" s="479">
        <f>ROUND(IF(F346=0, 0, F232/F346),5)</f>
        <v>0</v>
      </c>
      <c r="H232" s="478">
        <v>0</v>
      </c>
      <c r="I232" s="499">
        <v>6</v>
      </c>
      <c r="J232" s="497">
        <v>5589.65</v>
      </c>
      <c r="K232" s="498">
        <f>ROUND(IF(J346=0, 0, J232/J346),5)</f>
        <v>5.2999999999999998E-4</v>
      </c>
      <c r="L232" s="497">
        <v>931.61</v>
      </c>
      <c r="M232" s="516">
        <v>15</v>
      </c>
      <c r="N232" s="517">
        <v>14197.42</v>
      </c>
      <c r="O232" s="518">
        <f>ROUND(IF(N346=0, 0, N232/N346),5)</f>
        <v>6.8999999999999997E-4</v>
      </c>
      <c r="P232" s="517">
        <v>946.49</v>
      </c>
      <c r="Q232" s="437">
        <v>0</v>
      </c>
      <c r="R232" s="437">
        <v>0</v>
      </c>
      <c r="S232" s="438">
        <f>ROUND(IF(R346=0, 0, R232/R346),5)</f>
        <v>0</v>
      </c>
      <c r="T232" s="437">
        <v>0</v>
      </c>
      <c r="U232" s="337">
        <v>0</v>
      </c>
      <c r="V232" s="337">
        <v>0</v>
      </c>
      <c r="W232" s="338">
        <f>ROUND(IF(V346=0, 0, V232/V346),5)</f>
        <v>0</v>
      </c>
      <c r="X232" s="337">
        <v>0</v>
      </c>
      <c r="Y232" s="565">
        <v>4</v>
      </c>
      <c r="Z232" s="563">
        <v>3804.67</v>
      </c>
      <c r="AA232" s="564">
        <f>ROUND(IF(Z346=0, 0, Z232/Z346),5)</f>
        <v>2.0000000000000001E-4</v>
      </c>
      <c r="AB232" s="563">
        <v>951.17</v>
      </c>
      <c r="AC232" s="499">
        <v>3</v>
      </c>
      <c r="AD232" s="497">
        <v>2852.93</v>
      </c>
      <c r="AE232" s="498">
        <f>ROUND(IF(AD346=0, 0, AD232/AD346),5)</f>
        <v>1.3999999999999999E-4</v>
      </c>
      <c r="AF232" s="497">
        <v>950.98</v>
      </c>
      <c r="AG232" s="541">
        <v>0</v>
      </c>
      <c r="AH232" s="541">
        <v>0</v>
      </c>
      <c r="AI232" s="542">
        <f>ROUND(IF(AH346=0, 0, AH232/AH346),5)</f>
        <v>0</v>
      </c>
      <c r="AJ232" s="541">
        <v>0</v>
      </c>
      <c r="AK232" s="398">
        <v>1</v>
      </c>
      <c r="AL232" s="396">
        <v>942.65</v>
      </c>
      <c r="AM232" s="397">
        <f>ROUND(IF(AL346=0, 0, AL232/AL346),5)</f>
        <v>6.9999999999999994E-5</v>
      </c>
      <c r="AN232" s="396">
        <v>942.65</v>
      </c>
      <c r="AO232" s="437">
        <v>0</v>
      </c>
      <c r="AP232" s="437">
        <v>0</v>
      </c>
      <c r="AQ232" s="438">
        <f>ROUND(IF(AP346=0, 0, AP232/AP346),5)</f>
        <v>0</v>
      </c>
      <c r="AR232" s="437">
        <v>0</v>
      </c>
      <c r="AS232" s="6">
        <f t="shared" si="6"/>
        <v>29</v>
      </c>
      <c r="AT232" s="6">
        <f t="shared" si="6"/>
        <v>27387.32</v>
      </c>
      <c r="AU232" s="8">
        <f>ROUND(IF(AT346=0, 0, AT232/AT346),5)</f>
        <v>1.7000000000000001E-4</v>
      </c>
      <c r="AV232" s="6">
        <v>944.39</v>
      </c>
    </row>
    <row r="233" spans="1:48" x14ac:dyDescent="0.25">
      <c r="A233" s="2"/>
      <c r="B233" s="2"/>
      <c r="C233" s="2"/>
      <c r="D233" s="2" t="s">
        <v>202</v>
      </c>
      <c r="E233" s="480">
        <v>1</v>
      </c>
      <c r="F233" s="478">
        <v>1098.55</v>
      </c>
      <c r="G233" s="479">
        <f>ROUND(IF(F346=0, 0, F233/F346),5)</f>
        <v>6.0000000000000002E-5</v>
      </c>
      <c r="H233" s="478">
        <v>1098.55</v>
      </c>
      <c r="I233" s="497">
        <v>0</v>
      </c>
      <c r="J233" s="497">
        <v>0</v>
      </c>
      <c r="K233" s="498">
        <f>ROUND(IF(J346=0, 0, J233/J346),5)</f>
        <v>0</v>
      </c>
      <c r="L233" s="497">
        <v>0</v>
      </c>
      <c r="M233" s="516">
        <v>0</v>
      </c>
      <c r="N233" s="517">
        <v>0</v>
      </c>
      <c r="O233" s="518">
        <f>ROUND(IF(N346=0, 0, N233/N346),5)</f>
        <v>0</v>
      </c>
      <c r="P233" s="517">
        <v>0</v>
      </c>
      <c r="Q233" s="437">
        <v>0</v>
      </c>
      <c r="R233" s="437">
        <v>0</v>
      </c>
      <c r="S233" s="438">
        <f>ROUND(IF(R346=0, 0, R233/R346),5)</f>
        <v>0</v>
      </c>
      <c r="T233" s="437">
        <v>0</v>
      </c>
      <c r="U233" s="336">
        <v>3</v>
      </c>
      <c r="V233" s="337">
        <v>3330.44</v>
      </c>
      <c r="W233" s="338">
        <f>ROUND(IF(V346=0, 0, V233/V346),5)</f>
        <v>2.1000000000000001E-4</v>
      </c>
      <c r="X233" s="337">
        <v>1110.1500000000001</v>
      </c>
      <c r="Y233" s="563">
        <v>0</v>
      </c>
      <c r="Z233" s="563">
        <v>0</v>
      </c>
      <c r="AA233" s="564">
        <f>ROUND(IF(Z346=0, 0, Z233/Z346),5)</f>
        <v>0</v>
      </c>
      <c r="AB233" s="563">
        <v>0</v>
      </c>
      <c r="AC233" s="499">
        <v>2</v>
      </c>
      <c r="AD233" s="497">
        <v>2732.82</v>
      </c>
      <c r="AE233" s="498">
        <f>ROUND(IF(AD346=0, 0, AD233/AD346),5)</f>
        <v>1.3999999999999999E-4</v>
      </c>
      <c r="AF233" s="497">
        <v>1366.41</v>
      </c>
      <c r="AG233" s="543">
        <v>4</v>
      </c>
      <c r="AH233" s="541">
        <v>5437.77</v>
      </c>
      <c r="AI233" s="542">
        <f>ROUND(IF(AH346=0, 0, AH233/AH346),5)</f>
        <v>2.9999999999999997E-4</v>
      </c>
      <c r="AJ233" s="541">
        <v>1359.44</v>
      </c>
      <c r="AK233" s="398">
        <v>9</v>
      </c>
      <c r="AL233" s="396">
        <v>12288.36</v>
      </c>
      <c r="AM233" s="397">
        <f>ROUND(IF(AL346=0, 0, AL233/AL346),5)</f>
        <v>8.7000000000000001E-4</v>
      </c>
      <c r="AN233" s="396">
        <v>1365.37</v>
      </c>
      <c r="AO233" s="439">
        <v>9</v>
      </c>
      <c r="AP233" s="437">
        <v>12347.8</v>
      </c>
      <c r="AQ233" s="438">
        <f>ROUND(IF(AP346=0, 0, AP233/AP346),5)</f>
        <v>1.33E-3</v>
      </c>
      <c r="AR233" s="437">
        <v>1371.98</v>
      </c>
      <c r="AS233" s="6">
        <f t="shared" si="6"/>
        <v>28</v>
      </c>
      <c r="AT233" s="6">
        <f t="shared" si="6"/>
        <v>37235.74</v>
      </c>
      <c r="AU233" s="8">
        <f>ROUND(IF(AT346=0, 0, AT233/AT346),5)</f>
        <v>2.3000000000000001E-4</v>
      </c>
      <c r="AV233" s="6">
        <v>1329.85</v>
      </c>
    </row>
    <row r="234" spans="1:48" x14ac:dyDescent="0.25">
      <c r="A234" s="2"/>
      <c r="B234" s="2"/>
      <c r="C234" s="2"/>
      <c r="D234" s="2" t="s">
        <v>203</v>
      </c>
      <c r="E234" s="478">
        <v>0</v>
      </c>
      <c r="F234" s="478">
        <v>0</v>
      </c>
      <c r="G234" s="479">
        <f>ROUND(IF(F346=0, 0, F234/F346),5)</f>
        <v>0</v>
      </c>
      <c r="H234" s="478">
        <v>0</v>
      </c>
      <c r="I234" s="499">
        <v>19</v>
      </c>
      <c r="J234" s="497">
        <v>760</v>
      </c>
      <c r="K234" s="498">
        <f>ROUND(IF(J346=0, 0, J234/J346),5)</f>
        <v>6.9999999999999994E-5</v>
      </c>
      <c r="L234" s="497">
        <v>40</v>
      </c>
      <c r="M234" s="516">
        <v>0</v>
      </c>
      <c r="N234" s="517">
        <v>0</v>
      </c>
      <c r="O234" s="518">
        <f>ROUND(IF(N346=0, 0, N234/N346),5)</f>
        <v>0</v>
      </c>
      <c r="P234" s="517">
        <v>0</v>
      </c>
      <c r="Q234" s="437">
        <v>0</v>
      </c>
      <c r="R234" s="437">
        <v>0</v>
      </c>
      <c r="S234" s="438">
        <f>ROUND(IF(R346=0, 0, R234/R346),5)</f>
        <v>0</v>
      </c>
      <c r="T234" s="437">
        <v>0</v>
      </c>
      <c r="U234" s="337">
        <v>0</v>
      </c>
      <c r="V234" s="337">
        <v>0</v>
      </c>
      <c r="W234" s="338">
        <f>ROUND(IF(V346=0, 0, V234/V346),5)</f>
        <v>0</v>
      </c>
      <c r="X234" s="337">
        <v>0</v>
      </c>
      <c r="Y234" s="563">
        <v>0</v>
      </c>
      <c r="Z234" s="563">
        <v>0</v>
      </c>
      <c r="AA234" s="564">
        <f>ROUND(IF(Z346=0, 0, Z234/Z346),5)</f>
        <v>0</v>
      </c>
      <c r="AB234" s="563">
        <v>0</v>
      </c>
      <c r="AC234" s="499">
        <v>0</v>
      </c>
      <c r="AD234" s="497">
        <v>0</v>
      </c>
      <c r="AE234" s="498">
        <f>ROUND(IF(AD346=0, 0, AD234/AD346),5)</f>
        <v>0</v>
      </c>
      <c r="AF234" s="497">
        <v>0</v>
      </c>
      <c r="AG234" s="541">
        <v>0</v>
      </c>
      <c r="AH234" s="541">
        <v>0</v>
      </c>
      <c r="AI234" s="542">
        <f>ROUND(IF(AH346=0, 0, AH234/AH346),5)</f>
        <v>0</v>
      </c>
      <c r="AJ234" s="541">
        <v>0</v>
      </c>
      <c r="AK234" s="398">
        <v>0</v>
      </c>
      <c r="AL234" s="396">
        <v>0</v>
      </c>
      <c r="AM234" s="397">
        <f>ROUND(IF(AL346=0, 0, AL234/AL346),5)</f>
        <v>0</v>
      </c>
      <c r="AN234" s="396">
        <v>0</v>
      </c>
      <c r="AO234" s="437">
        <v>0</v>
      </c>
      <c r="AP234" s="437">
        <v>0</v>
      </c>
      <c r="AQ234" s="438">
        <f>ROUND(IF(AP346=0, 0, AP234/AP346),5)</f>
        <v>0</v>
      </c>
      <c r="AR234" s="437">
        <v>0</v>
      </c>
      <c r="AS234" s="6">
        <f t="shared" si="6"/>
        <v>19</v>
      </c>
      <c r="AT234" s="6">
        <f t="shared" si="6"/>
        <v>760</v>
      </c>
      <c r="AU234" s="8">
        <f>ROUND(IF(AT346=0, 0, AT234/AT346),5)</f>
        <v>0</v>
      </c>
      <c r="AV234" s="6">
        <v>40</v>
      </c>
    </row>
    <row r="235" spans="1:48" x14ac:dyDescent="0.25">
      <c r="A235" s="2"/>
      <c r="B235" s="2"/>
      <c r="C235" s="2"/>
      <c r="D235" s="2" t="s">
        <v>204</v>
      </c>
      <c r="E235" s="478">
        <v>0</v>
      </c>
      <c r="F235" s="478">
        <v>0</v>
      </c>
      <c r="G235" s="479">
        <f>ROUND(IF(F346=0, 0, F235/F346),5)</f>
        <v>0</v>
      </c>
      <c r="H235" s="478">
        <v>0</v>
      </c>
      <c r="I235" s="497">
        <v>0</v>
      </c>
      <c r="J235" s="497">
        <v>0</v>
      </c>
      <c r="K235" s="498">
        <f>ROUND(IF(J346=0, 0, J235/J346),5)</f>
        <v>0</v>
      </c>
      <c r="L235" s="497">
        <v>0</v>
      </c>
      <c r="M235" s="516">
        <v>17</v>
      </c>
      <c r="N235" s="517">
        <v>1702.33</v>
      </c>
      <c r="O235" s="518">
        <f>ROUND(IF(N346=0, 0, N235/N346),5)</f>
        <v>8.0000000000000007E-5</v>
      </c>
      <c r="P235" s="517">
        <v>100.14</v>
      </c>
      <c r="Q235" s="439">
        <v>21</v>
      </c>
      <c r="R235" s="437">
        <v>2104.73</v>
      </c>
      <c r="S235" s="438">
        <f>ROUND(IF(R346=0, 0, R235/R346),5)</f>
        <v>1.2E-4</v>
      </c>
      <c r="T235" s="437">
        <v>100.23</v>
      </c>
      <c r="U235" s="336">
        <v>14</v>
      </c>
      <c r="V235" s="337">
        <v>1403.26</v>
      </c>
      <c r="W235" s="338">
        <f>ROUND(IF(V346=0, 0, V235/V346),5)</f>
        <v>9.0000000000000006E-5</v>
      </c>
      <c r="X235" s="337">
        <v>100.23</v>
      </c>
      <c r="Y235" s="565">
        <v>34</v>
      </c>
      <c r="Z235" s="563">
        <v>3418.6</v>
      </c>
      <c r="AA235" s="564">
        <f>ROUND(IF(Z346=0, 0, Z235/Z346),5)</f>
        <v>1.8000000000000001E-4</v>
      </c>
      <c r="AB235" s="563">
        <v>100.55</v>
      </c>
      <c r="AC235" s="499">
        <v>0</v>
      </c>
      <c r="AD235" s="497">
        <v>0</v>
      </c>
      <c r="AE235" s="498">
        <f>ROUND(IF(AD346=0, 0, AD235/AD346),5)</f>
        <v>0</v>
      </c>
      <c r="AF235" s="497">
        <v>0</v>
      </c>
      <c r="AG235" s="541">
        <v>0</v>
      </c>
      <c r="AH235" s="541">
        <v>0</v>
      </c>
      <c r="AI235" s="542">
        <f>ROUND(IF(AH346=0, 0, AH235/AH346),5)</f>
        <v>0</v>
      </c>
      <c r="AJ235" s="541">
        <v>0</v>
      </c>
      <c r="AK235" s="398">
        <v>0</v>
      </c>
      <c r="AL235" s="396">
        <v>0</v>
      </c>
      <c r="AM235" s="397">
        <f>ROUND(IF(AL346=0, 0, AL235/AL346),5)</f>
        <v>0</v>
      </c>
      <c r="AN235" s="396">
        <v>0</v>
      </c>
      <c r="AO235" s="437">
        <v>0</v>
      </c>
      <c r="AP235" s="437">
        <v>0</v>
      </c>
      <c r="AQ235" s="438">
        <f>ROUND(IF(AP346=0, 0, AP235/AP346),5)</f>
        <v>0</v>
      </c>
      <c r="AR235" s="437">
        <v>0</v>
      </c>
      <c r="AS235" s="6">
        <f t="shared" si="6"/>
        <v>86</v>
      </c>
      <c r="AT235" s="6">
        <f t="shared" si="6"/>
        <v>8628.92</v>
      </c>
      <c r="AU235" s="8">
        <f>ROUND(IF(AT346=0, 0, AT235/AT346),5)</f>
        <v>5.0000000000000002E-5</v>
      </c>
      <c r="AV235" s="6">
        <v>100.34</v>
      </c>
    </row>
    <row r="236" spans="1:48" x14ac:dyDescent="0.25">
      <c r="A236" s="2"/>
      <c r="B236" s="2"/>
      <c r="C236" s="2"/>
      <c r="D236" s="2" t="s">
        <v>205</v>
      </c>
      <c r="E236" s="478">
        <v>0</v>
      </c>
      <c r="F236" s="478">
        <v>0</v>
      </c>
      <c r="G236" s="479">
        <f>ROUND(IF(F346=0, 0, F236/F346),5)</f>
        <v>0</v>
      </c>
      <c r="H236" s="478">
        <v>0</v>
      </c>
      <c r="I236" s="497">
        <v>0</v>
      </c>
      <c r="J236" s="497">
        <v>0</v>
      </c>
      <c r="K236" s="498">
        <f>ROUND(IF(J346=0, 0, J236/J346),5)</f>
        <v>0</v>
      </c>
      <c r="L236" s="497">
        <v>0</v>
      </c>
      <c r="M236" s="516">
        <v>29</v>
      </c>
      <c r="N236" s="517">
        <v>2049.86</v>
      </c>
      <c r="O236" s="518">
        <f>ROUND(IF(N346=0, 0, N236/N346),5)</f>
        <v>1E-4</v>
      </c>
      <c r="P236" s="517">
        <v>70.680000000000007</v>
      </c>
      <c r="Q236" s="439">
        <v>25</v>
      </c>
      <c r="R236" s="437">
        <v>1768.68</v>
      </c>
      <c r="S236" s="438">
        <f>ROUND(IF(R346=0, 0, R236/R346),5)</f>
        <v>1E-4</v>
      </c>
      <c r="T236" s="437">
        <v>70.75</v>
      </c>
      <c r="U236" s="336">
        <v>16</v>
      </c>
      <c r="V236" s="337">
        <v>1131.96</v>
      </c>
      <c r="W236" s="338">
        <f>ROUND(IF(V346=0, 0, V236/V346),5)</f>
        <v>6.9999999999999994E-5</v>
      </c>
      <c r="X236" s="337">
        <v>70.75</v>
      </c>
      <c r="Y236" s="563">
        <v>0</v>
      </c>
      <c r="Z236" s="563">
        <v>0</v>
      </c>
      <c r="AA236" s="564">
        <f>ROUND(IF(Z346=0, 0, Z236/Z346),5)</f>
        <v>0</v>
      </c>
      <c r="AB236" s="563">
        <v>0</v>
      </c>
      <c r="AC236" s="499">
        <v>24</v>
      </c>
      <c r="AD236" s="497">
        <v>1704.13</v>
      </c>
      <c r="AE236" s="498">
        <f>ROUND(IF(AD346=0, 0, AD236/AD346),5)</f>
        <v>8.0000000000000007E-5</v>
      </c>
      <c r="AF236" s="497">
        <v>71.010000000000005</v>
      </c>
      <c r="AG236" s="543">
        <v>33</v>
      </c>
      <c r="AH236" s="541">
        <v>2334.63</v>
      </c>
      <c r="AI236" s="542">
        <f>ROUND(IF(AH346=0, 0, AH236/AH346),5)</f>
        <v>1.2999999999999999E-4</v>
      </c>
      <c r="AJ236" s="541">
        <v>70.75</v>
      </c>
      <c r="AK236" s="398">
        <v>48</v>
      </c>
      <c r="AL236" s="396">
        <v>3397.48</v>
      </c>
      <c r="AM236" s="397">
        <f>ROUND(IF(AL346=0, 0, AL236/AL346),5)</f>
        <v>2.4000000000000001E-4</v>
      </c>
      <c r="AN236" s="396">
        <v>70.78</v>
      </c>
      <c r="AO236" s="437">
        <v>0</v>
      </c>
      <c r="AP236" s="437">
        <v>0</v>
      </c>
      <c r="AQ236" s="438">
        <f>ROUND(IF(AP346=0, 0, AP236/AP346),5)</f>
        <v>0</v>
      </c>
      <c r="AR236" s="437">
        <v>0</v>
      </c>
      <c r="AS236" s="6">
        <f t="shared" si="6"/>
        <v>175</v>
      </c>
      <c r="AT236" s="6">
        <f t="shared" si="6"/>
        <v>12386.74</v>
      </c>
      <c r="AU236" s="8">
        <f>ROUND(IF(AT346=0, 0, AT236/AT346),5)</f>
        <v>8.0000000000000007E-5</v>
      </c>
      <c r="AV236" s="6">
        <v>70.78</v>
      </c>
    </row>
    <row r="237" spans="1:48" x14ac:dyDescent="0.25">
      <c r="A237" s="2"/>
      <c r="B237" s="2"/>
      <c r="C237" s="2"/>
      <c r="D237" s="2" t="s">
        <v>551</v>
      </c>
      <c r="E237" s="478">
        <v>0</v>
      </c>
      <c r="F237" s="478">
        <v>0</v>
      </c>
      <c r="G237" s="479">
        <f>ROUND(IF(F346=0, 0, F237/F346),5)</f>
        <v>0</v>
      </c>
      <c r="H237" s="478">
        <v>0</v>
      </c>
      <c r="I237" s="497">
        <v>0</v>
      </c>
      <c r="J237" s="497">
        <v>0</v>
      </c>
      <c r="K237" s="498">
        <f>ROUND(IF(J346=0, 0, J237/J346),5)</f>
        <v>0</v>
      </c>
      <c r="L237" s="497">
        <v>0</v>
      </c>
      <c r="M237" s="516">
        <v>0</v>
      </c>
      <c r="N237" s="517">
        <v>0</v>
      </c>
      <c r="O237" s="518">
        <f>ROUND(IF(N346=0, 0, N237/N346),5)</f>
        <v>0</v>
      </c>
      <c r="P237" s="517">
        <v>0</v>
      </c>
      <c r="Q237" s="439">
        <v>100</v>
      </c>
      <c r="R237" s="437">
        <v>42387.8</v>
      </c>
      <c r="S237" s="438">
        <f>ROUND(IF(R346=0, 0, R237/R346),5)</f>
        <v>2.4299999999999999E-3</v>
      </c>
      <c r="T237" s="437">
        <v>423.88</v>
      </c>
      <c r="U237" s="336">
        <v>47</v>
      </c>
      <c r="V237" s="337">
        <v>13114.77</v>
      </c>
      <c r="W237" s="338">
        <f>ROUND(IF(V346=0, 0, V237/V346),5)</f>
        <v>8.0999999999999996E-4</v>
      </c>
      <c r="X237" s="337">
        <v>279.04000000000002</v>
      </c>
      <c r="Y237" s="565">
        <v>70</v>
      </c>
      <c r="Z237" s="563">
        <v>19515.669999999998</v>
      </c>
      <c r="AA237" s="564">
        <f>ROUND(IF(Z346=0, 0, Z237/Z346),5)</f>
        <v>1.0399999999999999E-3</v>
      </c>
      <c r="AB237" s="563">
        <v>278.8</v>
      </c>
      <c r="AC237" s="499">
        <v>0</v>
      </c>
      <c r="AD237" s="497">
        <v>0</v>
      </c>
      <c r="AE237" s="498">
        <f>ROUND(IF(AD346=0, 0, AD237/AD346),5)</f>
        <v>0</v>
      </c>
      <c r="AF237" s="497">
        <v>0</v>
      </c>
      <c r="AG237" s="543">
        <v>25</v>
      </c>
      <c r="AH237" s="541">
        <v>6961.82</v>
      </c>
      <c r="AI237" s="542">
        <f>ROUND(IF(AH346=0, 0, AH237/AH346),5)</f>
        <v>3.8999999999999999E-4</v>
      </c>
      <c r="AJ237" s="541">
        <v>278.47000000000003</v>
      </c>
      <c r="AK237" s="398">
        <v>0</v>
      </c>
      <c r="AL237" s="396">
        <v>0</v>
      </c>
      <c r="AM237" s="397">
        <f>ROUND(IF(AL346=0, 0, AL237/AL346),5)</f>
        <v>0</v>
      </c>
      <c r="AN237" s="396">
        <v>0</v>
      </c>
      <c r="AO237" s="437">
        <v>0</v>
      </c>
      <c r="AP237" s="437">
        <v>0</v>
      </c>
      <c r="AQ237" s="438">
        <f>ROUND(IF(AP346=0, 0, AP237/AP346),5)</f>
        <v>0</v>
      </c>
      <c r="AR237" s="437">
        <v>0</v>
      </c>
      <c r="AS237" s="6">
        <f t="shared" si="6"/>
        <v>242</v>
      </c>
      <c r="AT237" s="6">
        <f t="shared" si="6"/>
        <v>81980.06</v>
      </c>
      <c r="AU237" s="8">
        <f>ROUND(IF(AT346=0, 0, AT237/AT346),5)</f>
        <v>5.1000000000000004E-4</v>
      </c>
      <c r="AV237" s="6">
        <v>338.76</v>
      </c>
    </row>
    <row r="238" spans="1:48" x14ac:dyDescent="0.25">
      <c r="A238" s="2"/>
      <c r="B238" s="2"/>
      <c r="C238" s="2"/>
      <c r="D238" s="2" t="s">
        <v>206</v>
      </c>
      <c r="E238" s="478">
        <v>0</v>
      </c>
      <c r="F238" s="478">
        <v>0</v>
      </c>
      <c r="G238" s="479">
        <f>ROUND(IF(F346=0, 0, F238/F346),5)</f>
        <v>0</v>
      </c>
      <c r="H238" s="478">
        <v>0</v>
      </c>
      <c r="I238" s="497">
        <v>0</v>
      </c>
      <c r="J238" s="497">
        <v>0</v>
      </c>
      <c r="K238" s="498">
        <f>ROUND(IF(J346=0, 0, J238/J346),5)</f>
        <v>0</v>
      </c>
      <c r="L238" s="497">
        <v>0</v>
      </c>
      <c r="M238" s="516">
        <v>0</v>
      </c>
      <c r="N238" s="517">
        <v>0</v>
      </c>
      <c r="O238" s="518">
        <f>ROUND(IF(N346=0, 0, N238/N346),5)</f>
        <v>0</v>
      </c>
      <c r="P238" s="517">
        <v>0</v>
      </c>
      <c r="Q238" s="439">
        <v>19</v>
      </c>
      <c r="R238" s="437">
        <v>4900.72</v>
      </c>
      <c r="S238" s="438">
        <f>ROUND(IF(R346=0, 0, R238/R346),5)</f>
        <v>2.7999999999999998E-4</v>
      </c>
      <c r="T238" s="437">
        <v>257.93</v>
      </c>
      <c r="U238" s="336">
        <v>25</v>
      </c>
      <c r="V238" s="337">
        <v>6468</v>
      </c>
      <c r="W238" s="338">
        <f>ROUND(IF(V346=0, 0, V238/V346),5)</f>
        <v>4.0000000000000002E-4</v>
      </c>
      <c r="X238" s="337">
        <v>258.72000000000003</v>
      </c>
      <c r="Y238" s="565">
        <v>73</v>
      </c>
      <c r="Z238" s="563">
        <v>18913.150000000001</v>
      </c>
      <c r="AA238" s="564">
        <f>ROUND(IF(Z346=0, 0, Z238/Z346),5)</f>
        <v>1.01E-3</v>
      </c>
      <c r="AB238" s="563">
        <v>259.08</v>
      </c>
      <c r="AC238" s="499">
        <v>0</v>
      </c>
      <c r="AD238" s="497">
        <v>0</v>
      </c>
      <c r="AE238" s="498">
        <f>ROUND(IF(AD346=0, 0, AD238/AD346),5)</f>
        <v>0</v>
      </c>
      <c r="AF238" s="497">
        <v>0</v>
      </c>
      <c r="AG238" s="543">
        <v>24</v>
      </c>
      <c r="AH238" s="541">
        <v>6683.34</v>
      </c>
      <c r="AI238" s="542">
        <f>ROUND(IF(AH346=0, 0, AH238/AH346),5)</f>
        <v>3.6999999999999999E-4</v>
      </c>
      <c r="AJ238" s="541">
        <v>278.47000000000003</v>
      </c>
      <c r="AK238" s="398">
        <v>40</v>
      </c>
      <c r="AL238" s="396">
        <v>11194.09</v>
      </c>
      <c r="AM238" s="397">
        <f>ROUND(IF(AL346=0, 0, AL238/AL346),5)</f>
        <v>7.9000000000000001E-4</v>
      </c>
      <c r="AN238" s="396">
        <v>279.85000000000002</v>
      </c>
      <c r="AO238" s="439">
        <v>0</v>
      </c>
      <c r="AP238" s="437">
        <v>0</v>
      </c>
      <c r="AQ238" s="438">
        <f>ROUND(IF(AP346=0, 0, AP238/AP346),5)</f>
        <v>0</v>
      </c>
      <c r="AR238" s="437">
        <v>0</v>
      </c>
      <c r="AS238" s="6">
        <f t="shared" si="6"/>
        <v>181</v>
      </c>
      <c r="AT238" s="6">
        <f t="shared" si="6"/>
        <v>48159.3</v>
      </c>
      <c r="AU238" s="8">
        <f>ROUND(IF(AT346=0, 0, AT238/AT346),5)</f>
        <v>2.9999999999999997E-4</v>
      </c>
      <c r="AV238" s="6">
        <v>266.07</v>
      </c>
    </row>
    <row r="239" spans="1:48" x14ac:dyDescent="0.25">
      <c r="A239" s="2"/>
      <c r="B239" s="2"/>
      <c r="C239" s="2"/>
      <c r="D239" s="2" t="s">
        <v>207</v>
      </c>
      <c r="E239" s="480">
        <v>10</v>
      </c>
      <c r="F239" s="478">
        <v>3598.99</v>
      </c>
      <c r="G239" s="479">
        <f>ROUND(IF(F346=0, 0, F239/F346),5)</f>
        <v>2.1000000000000001E-4</v>
      </c>
      <c r="H239" s="478">
        <v>359.9</v>
      </c>
      <c r="I239" s="499">
        <v>10</v>
      </c>
      <c r="J239" s="497">
        <v>2482.59</v>
      </c>
      <c r="K239" s="498">
        <f>ROUND(IF(J346=0, 0, J239/J346),5)</f>
        <v>2.4000000000000001E-4</v>
      </c>
      <c r="L239" s="497">
        <v>248.26</v>
      </c>
      <c r="M239" s="516">
        <v>5</v>
      </c>
      <c r="N239" s="517">
        <v>1256.44</v>
      </c>
      <c r="O239" s="518">
        <f>ROUND(IF(N346=0, 0, N239/N346),5)</f>
        <v>6.0000000000000002E-5</v>
      </c>
      <c r="P239" s="517">
        <v>251.29</v>
      </c>
      <c r="Q239" s="439">
        <v>7</v>
      </c>
      <c r="R239" s="437">
        <v>4088.7</v>
      </c>
      <c r="S239" s="438">
        <f>ROUND(IF(R346=0, 0, R239/R346),5)</f>
        <v>2.3000000000000001E-4</v>
      </c>
      <c r="T239" s="437">
        <v>584.1</v>
      </c>
      <c r="U239" s="336">
        <v>12</v>
      </c>
      <c r="V239" s="337">
        <v>3007.17</v>
      </c>
      <c r="W239" s="338">
        <f>ROUND(IF(V346=0, 0, V239/V346),5)</f>
        <v>1.9000000000000001E-4</v>
      </c>
      <c r="X239" s="337">
        <v>250.6</v>
      </c>
      <c r="Y239" s="565">
        <v>5</v>
      </c>
      <c r="Z239" s="563">
        <v>1251.96</v>
      </c>
      <c r="AA239" s="564">
        <f>ROUND(IF(Z346=0, 0, Z239/Z346),5)</f>
        <v>6.9999999999999994E-5</v>
      </c>
      <c r="AB239" s="563">
        <v>250.39</v>
      </c>
      <c r="AC239" s="499">
        <v>1</v>
      </c>
      <c r="AD239" s="497">
        <v>251.86</v>
      </c>
      <c r="AE239" s="498">
        <f>ROUND(IF(AD346=0, 0, AD239/AD346),5)</f>
        <v>1.0000000000000001E-5</v>
      </c>
      <c r="AF239" s="497">
        <v>251.86</v>
      </c>
      <c r="AG239" s="543">
        <v>8</v>
      </c>
      <c r="AH239" s="541">
        <v>2003.07</v>
      </c>
      <c r="AI239" s="542">
        <f>ROUND(IF(AH346=0, 0, AH239/AH346),5)</f>
        <v>1.1E-4</v>
      </c>
      <c r="AJ239" s="541">
        <v>250.38</v>
      </c>
      <c r="AK239" s="398">
        <v>0</v>
      </c>
      <c r="AL239" s="396">
        <v>0</v>
      </c>
      <c r="AM239" s="397">
        <f>ROUND(IF(AL346=0, 0, AL239/AL346),5)</f>
        <v>0</v>
      </c>
      <c r="AN239" s="396">
        <v>0</v>
      </c>
      <c r="AO239" s="437">
        <v>0</v>
      </c>
      <c r="AP239" s="437">
        <v>0</v>
      </c>
      <c r="AQ239" s="438">
        <f>ROUND(IF(AP346=0, 0, AP239/AP346),5)</f>
        <v>0</v>
      </c>
      <c r="AR239" s="437">
        <v>0</v>
      </c>
      <c r="AS239" s="6">
        <f t="shared" si="6"/>
        <v>58</v>
      </c>
      <c r="AT239" s="6">
        <f t="shared" si="6"/>
        <v>17940.78</v>
      </c>
      <c r="AU239" s="8">
        <f>ROUND(IF(AT346=0, 0, AT239/AT346),5)</f>
        <v>1.1E-4</v>
      </c>
      <c r="AV239" s="6">
        <v>309.32</v>
      </c>
    </row>
    <row r="240" spans="1:48" x14ac:dyDescent="0.25">
      <c r="A240" s="2"/>
      <c r="B240" s="2"/>
      <c r="C240" s="2"/>
      <c r="D240" s="2" t="s">
        <v>208</v>
      </c>
      <c r="E240" s="478">
        <v>0</v>
      </c>
      <c r="F240" s="478">
        <v>0</v>
      </c>
      <c r="G240" s="479">
        <f>ROUND(IF(F346=0, 0, F240/F346),5)</f>
        <v>0</v>
      </c>
      <c r="H240" s="478">
        <v>0</v>
      </c>
      <c r="I240" s="497">
        <v>0</v>
      </c>
      <c r="J240" s="497">
        <v>0</v>
      </c>
      <c r="K240" s="498">
        <f>ROUND(IF(J346=0, 0, J240/J346),5)</f>
        <v>0</v>
      </c>
      <c r="L240" s="497">
        <v>0</v>
      </c>
      <c r="M240" s="516">
        <v>0</v>
      </c>
      <c r="N240" s="517">
        <v>0</v>
      </c>
      <c r="O240" s="518">
        <f>ROUND(IF(N346=0, 0, N240/N346),5)</f>
        <v>0</v>
      </c>
      <c r="P240" s="517">
        <v>0</v>
      </c>
      <c r="Q240" s="437">
        <v>0</v>
      </c>
      <c r="R240" s="437">
        <v>0</v>
      </c>
      <c r="S240" s="438">
        <f>ROUND(IF(R346=0, 0, R240/R346),5)</f>
        <v>0</v>
      </c>
      <c r="T240" s="437">
        <v>0</v>
      </c>
      <c r="U240" s="336">
        <v>1</v>
      </c>
      <c r="V240" s="337">
        <v>737.15</v>
      </c>
      <c r="W240" s="338">
        <f>ROUND(IF(V346=0, 0, V240/V346),5)</f>
        <v>5.0000000000000002E-5</v>
      </c>
      <c r="X240" s="337">
        <v>737.15</v>
      </c>
      <c r="Y240" s="563">
        <v>0</v>
      </c>
      <c r="Z240" s="563">
        <v>0</v>
      </c>
      <c r="AA240" s="564">
        <f>ROUND(IF(Z346=0, 0, Z240/Z346),5)</f>
        <v>0</v>
      </c>
      <c r="AB240" s="563">
        <v>0</v>
      </c>
      <c r="AC240" s="499">
        <v>0</v>
      </c>
      <c r="AD240" s="497">
        <v>0</v>
      </c>
      <c r="AE240" s="498">
        <f>ROUND(IF(AD346=0, 0, AD240/AD346),5)</f>
        <v>0</v>
      </c>
      <c r="AF240" s="497">
        <v>0</v>
      </c>
      <c r="AG240" s="543">
        <v>3</v>
      </c>
      <c r="AH240" s="541">
        <v>1192.1600000000001</v>
      </c>
      <c r="AI240" s="542">
        <f>ROUND(IF(AH346=0, 0, AH240/AH346),5)</f>
        <v>6.9999999999999994E-5</v>
      </c>
      <c r="AJ240" s="541">
        <v>397.39</v>
      </c>
      <c r="AK240" s="398">
        <v>2</v>
      </c>
      <c r="AL240" s="396">
        <v>794.83</v>
      </c>
      <c r="AM240" s="397">
        <f>ROUND(IF(AL346=0, 0, AL240/AL346),5)</f>
        <v>6.0000000000000002E-5</v>
      </c>
      <c r="AN240" s="396">
        <v>397.42</v>
      </c>
      <c r="AO240" s="437">
        <v>0</v>
      </c>
      <c r="AP240" s="437">
        <v>0</v>
      </c>
      <c r="AQ240" s="438">
        <f>ROUND(IF(AP346=0, 0, AP240/AP346),5)</f>
        <v>0</v>
      </c>
      <c r="AR240" s="437">
        <v>0</v>
      </c>
      <c r="AS240" s="6">
        <f t="shared" si="6"/>
        <v>6</v>
      </c>
      <c r="AT240" s="6">
        <f t="shared" si="6"/>
        <v>2724.14</v>
      </c>
      <c r="AU240" s="8">
        <f>ROUND(IF(AT346=0, 0, AT240/AT346),5)</f>
        <v>2.0000000000000002E-5</v>
      </c>
      <c r="AV240" s="6">
        <v>454.02</v>
      </c>
    </row>
    <row r="241" spans="1:48" x14ac:dyDescent="0.25">
      <c r="A241" s="2"/>
      <c r="B241" s="2"/>
      <c r="C241" s="2"/>
      <c r="D241" s="2" t="s">
        <v>209</v>
      </c>
      <c r="E241" s="480">
        <v>12</v>
      </c>
      <c r="F241" s="478">
        <v>4729.29</v>
      </c>
      <c r="G241" s="479">
        <f>ROUND(IF(F346=0, 0, F241/F346),5)</f>
        <v>2.7E-4</v>
      </c>
      <c r="H241" s="478">
        <v>394.11</v>
      </c>
      <c r="I241" s="497">
        <v>0</v>
      </c>
      <c r="J241" s="497">
        <v>0</v>
      </c>
      <c r="K241" s="498">
        <f>ROUND(IF(J346=0, 0, J241/J346),5)</f>
        <v>0</v>
      </c>
      <c r="L241" s="497">
        <v>0</v>
      </c>
      <c r="M241" s="516">
        <v>0</v>
      </c>
      <c r="N241" s="517">
        <v>0</v>
      </c>
      <c r="O241" s="518">
        <f>ROUND(IF(N346=0, 0, N241/N346),5)</f>
        <v>0</v>
      </c>
      <c r="P241" s="517">
        <v>0</v>
      </c>
      <c r="Q241" s="437">
        <v>0</v>
      </c>
      <c r="R241" s="437">
        <v>0</v>
      </c>
      <c r="S241" s="438">
        <f>ROUND(IF(R346=0, 0, R241/R346),5)</f>
        <v>0</v>
      </c>
      <c r="T241" s="437">
        <v>0</v>
      </c>
      <c r="U241" s="337">
        <v>0</v>
      </c>
      <c r="V241" s="337">
        <v>0</v>
      </c>
      <c r="W241" s="338">
        <f>ROUND(IF(V346=0, 0, V241/V346),5)</f>
        <v>0</v>
      </c>
      <c r="X241" s="337">
        <v>0</v>
      </c>
      <c r="Y241" s="563">
        <v>0</v>
      </c>
      <c r="Z241" s="563">
        <v>0</v>
      </c>
      <c r="AA241" s="564">
        <f>ROUND(IF(Z346=0, 0, Z241/Z346),5)</f>
        <v>0</v>
      </c>
      <c r="AB241" s="563">
        <v>0</v>
      </c>
      <c r="AC241" s="499">
        <v>0</v>
      </c>
      <c r="AD241" s="497">
        <v>0</v>
      </c>
      <c r="AE241" s="498">
        <f>ROUND(IF(AD346=0, 0, AD241/AD346),5)</f>
        <v>0</v>
      </c>
      <c r="AF241" s="497">
        <v>0</v>
      </c>
      <c r="AG241" s="543">
        <v>5</v>
      </c>
      <c r="AH241" s="541">
        <v>1987.47</v>
      </c>
      <c r="AI241" s="542">
        <f>ROUND(IF(AH346=0, 0, AH241/AH346),5)</f>
        <v>1.1E-4</v>
      </c>
      <c r="AJ241" s="541">
        <v>397.49</v>
      </c>
      <c r="AK241" s="398">
        <v>14</v>
      </c>
      <c r="AL241" s="396">
        <v>5562.93</v>
      </c>
      <c r="AM241" s="397">
        <f>ROUND(IF(AL346=0, 0, AL241/AL346),5)</f>
        <v>3.8999999999999999E-4</v>
      </c>
      <c r="AN241" s="396">
        <v>397.35</v>
      </c>
      <c r="AO241" s="439">
        <v>1</v>
      </c>
      <c r="AP241" s="437">
        <v>401.79</v>
      </c>
      <c r="AQ241" s="438">
        <f>ROUND(IF(AP346=0, 0, AP241/AP346),5)</f>
        <v>4.0000000000000003E-5</v>
      </c>
      <c r="AR241" s="437">
        <v>401.79</v>
      </c>
      <c r="AS241" s="6">
        <f t="shared" si="6"/>
        <v>32</v>
      </c>
      <c r="AT241" s="6">
        <f t="shared" si="6"/>
        <v>12681.48</v>
      </c>
      <c r="AU241" s="8">
        <f>ROUND(IF(AT346=0, 0, AT241/AT346),5)</f>
        <v>8.0000000000000007E-5</v>
      </c>
      <c r="AV241" s="6">
        <v>396.3</v>
      </c>
    </row>
    <row r="242" spans="1:48" x14ac:dyDescent="0.25">
      <c r="A242" s="2"/>
      <c r="B242" s="2"/>
      <c r="C242" s="2"/>
      <c r="D242" s="2" t="s">
        <v>210</v>
      </c>
      <c r="E242" s="478">
        <v>0</v>
      </c>
      <c r="F242" s="478">
        <v>0</v>
      </c>
      <c r="G242" s="479">
        <f>ROUND(IF(F346=0, 0, F242/F346),5)</f>
        <v>0</v>
      </c>
      <c r="H242" s="478">
        <v>0</v>
      </c>
      <c r="I242" s="497">
        <v>0</v>
      </c>
      <c r="J242" s="497">
        <v>0</v>
      </c>
      <c r="K242" s="498">
        <f>ROUND(IF(J346=0, 0, J242/J346),5)</f>
        <v>0</v>
      </c>
      <c r="L242" s="497">
        <v>0</v>
      </c>
      <c r="M242" s="516">
        <v>0</v>
      </c>
      <c r="N242" s="517">
        <v>0</v>
      </c>
      <c r="O242" s="518">
        <f>ROUND(IF(N346=0, 0, N242/N346),5)</f>
        <v>0</v>
      </c>
      <c r="P242" s="517">
        <v>0</v>
      </c>
      <c r="Q242" s="437">
        <v>0</v>
      </c>
      <c r="R242" s="437">
        <v>0</v>
      </c>
      <c r="S242" s="438">
        <f>ROUND(IF(R346=0, 0, R242/R346),5)</f>
        <v>0</v>
      </c>
      <c r="T242" s="437">
        <v>0</v>
      </c>
      <c r="U242" s="336">
        <v>2</v>
      </c>
      <c r="V242" s="337">
        <v>1474.3</v>
      </c>
      <c r="W242" s="338">
        <f>ROUND(IF(V346=0, 0, V242/V346),5)</f>
        <v>9.0000000000000006E-5</v>
      </c>
      <c r="X242" s="337">
        <v>737.15</v>
      </c>
      <c r="Y242" s="565">
        <v>1</v>
      </c>
      <c r="Z242" s="563">
        <v>731.65</v>
      </c>
      <c r="AA242" s="564">
        <f>ROUND(IF(Z346=0, 0, Z242/Z346),5)</f>
        <v>4.0000000000000003E-5</v>
      </c>
      <c r="AB242" s="563">
        <v>731.65</v>
      </c>
      <c r="AC242" s="499">
        <v>1</v>
      </c>
      <c r="AD242" s="497">
        <v>1575.04</v>
      </c>
      <c r="AE242" s="498">
        <f>ROUND(IF(AD346=0, 0, AD242/AD346),5)</f>
        <v>8.0000000000000007E-5</v>
      </c>
      <c r="AF242" s="497">
        <v>1575.04</v>
      </c>
      <c r="AG242" s="543">
        <v>5</v>
      </c>
      <c r="AH242" s="541">
        <v>3683.5</v>
      </c>
      <c r="AI242" s="542">
        <f>ROUND(IF(AH346=0, 0, AH242/AH346),5)</f>
        <v>2.0000000000000001E-4</v>
      </c>
      <c r="AJ242" s="541">
        <v>736.7</v>
      </c>
      <c r="AK242" s="398">
        <v>4</v>
      </c>
      <c r="AL242" s="396">
        <v>2961.4</v>
      </c>
      <c r="AM242" s="397">
        <f>ROUND(IF(AL346=0, 0, AL242/AL346),5)</f>
        <v>2.1000000000000001E-4</v>
      </c>
      <c r="AN242" s="396">
        <v>740.35</v>
      </c>
      <c r="AO242" s="439">
        <v>0</v>
      </c>
      <c r="AP242" s="437">
        <v>0</v>
      </c>
      <c r="AQ242" s="438">
        <f>ROUND(IF(AP346=0, 0, AP242/AP346),5)</f>
        <v>0</v>
      </c>
      <c r="AR242" s="437">
        <v>0</v>
      </c>
      <c r="AS242" s="6">
        <f t="shared" si="6"/>
        <v>13</v>
      </c>
      <c r="AT242" s="6">
        <f t="shared" si="6"/>
        <v>10425.89</v>
      </c>
      <c r="AU242" s="8">
        <f>ROUND(IF(AT346=0, 0, AT242/AT346),5)</f>
        <v>6.0000000000000002E-5</v>
      </c>
      <c r="AV242" s="6">
        <v>801.99</v>
      </c>
    </row>
    <row r="243" spans="1:48" x14ac:dyDescent="0.25">
      <c r="A243" s="2"/>
      <c r="B243" s="2"/>
      <c r="C243" s="2"/>
      <c r="D243" s="2" t="s">
        <v>211</v>
      </c>
      <c r="E243" s="480">
        <v>4</v>
      </c>
      <c r="F243" s="478">
        <v>1577.39</v>
      </c>
      <c r="G243" s="479">
        <f>ROUND(IF(F346=0, 0, F243/F346),5)</f>
        <v>9.0000000000000006E-5</v>
      </c>
      <c r="H243" s="478">
        <v>394.35</v>
      </c>
      <c r="I243" s="499">
        <v>3</v>
      </c>
      <c r="J243" s="497">
        <v>1184.06</v>
      </c>
      <c r="K243" s="498">
        <f>ROUND(IF(J346=0, 0, J243/J346),5)</f>
        <v>1.1E-4</v>
      </c>
      <c r="L243" s="497">
        <v>394.69</v>
      </c>
      <c r="M243" s="516">
        <v>4</v>
      </c>
      <c r="N243" s="517">
        <v>1585.92</v>
      </c>
      <c r="O243" s="518">
        <f>ROUND(IF(N346=0, 0, N243/N346),5)</f>
        <v>8.0000000000000007E-5</v>
      </c>
      <c r="P243" s="517">
        <v>396.48</v>
      </c>
      <c r="Q243" s="437">
        <v>0</v>
      </c>
      <c r="R243" s="437">
        <v>0</v>
      </c>
      <c r="S243" s="438">
        <f>ROUND(IF(R346=0, 0, R243/R346),5)</f>
        <v>0</v>
      </c>
      <c r="T243" s="437">
        <v>0</v>
      </c>
      <c r="U243" s="337">
        <v>0</v>
      </c>
      <c r="V243" s="337">
        <v>0</v>
      </c>
      <c r="W243" s="338">
        <f>ROUND(IF(V346=0, 0, V243/V346),5)</f>
        <v>0</v>
      </c>
      <c r="X243" s="337">
        <v>0</v>
      </c>
      <c r="Y243" s="563">
        <v>0</v>
      </c>
      <c r="Z243" s="563">
        <v>0</v>
      </c>
      <c r="AA243" s="564">
        <f>ROUND(IF(Z346=0, 0, Z243/Z346),5)</f>
        <v>0</v>
      </c>
      <c r="AB243" s="563">
        <v>0</v>
      </c>
      <c r="AC243" s="499">
        <v>0</v>
      </c>
      <c r="AD243" s="497">
        <v>0</v>
      </c>
      <c r="AE243" s="498">
        <f>ROUND(IF(AD346=0, 0, AD243/AD346),5)</f>
        <v>0</v>
      </c>
      <c r="AF243" s="497">
        <v>0</v>
      </c>
      <c r="AG243" s="543">
        <v>6</v>
      </c>
      <c r="AH243" s="541">
        <v>2386.96</v>
      </c>
      <c r="AI243" s="542">
        <f>ROUND(IF(AH346=0, 0, AH243/AH346),5)</f>
        <v>1.2999999999999999E-4</v>
      </c>
      <c r="AJ243" s="541">
        <v>397.83</v>
      </c>
      <c r="AK243" s="398">
        <v>18</v>
      </c>
      <c r="AL243" s="396">
        <v>7168.99</v>
      </c>
      <c r="AM243" s="397">
        <f>ROUND(IF(AL346=0, 0, AL243/AL346),5)</f>
        <v>5.1000000000000004E-4</v>
      </c>
      <c r="AN243" s="396">
        <v>398.28</v>
      </c>
      <c r="AO243" s="439">
        <v>0</v>
      </c>
      <c r="AP243" s="437">
        <v>0</v>
      </c>
      <c r="AQ243" s="438">
        <f>ROUND(IF(AP346=0, 0, AP243/AP346),5)</f>
        <v>0</v>
      </c>
      <c r="AR243" s="437">
        <v>0</v>
      </c>
      <c r="AS243" s="6">
        <f t="shared" si="6"/>
        <v>35</v>
      </c>
      <c r="AT243" s="6">
        <f t="shared" si="6"/>
        <v>13903.32</v>
      </c>
      <c r="AU243" s="8">
        <f>ROUND(IF(AT346=0, 0, AT243/AT346),5)</f>
        <v>9.0000000000000006E-5</v>
      </c>
      <c r="AV243" s="6">
        <v>397.24</v>
      </c>
    </row>
    <row r="244" spans="1:48" x14ac:dyDescent="0.25">
      <c r="A244" s="2"/>
      <c r="B244" s="2"/>
      <c r="C244" s="2"/>
      <c r="D244" s="2" t="s">
        <v>552</v>
      </c>
      <c r="E244" s="480">
        <v>3</v>
      </c>
      <c r="F244" s="478">
        <v>2233.19</v>
      </c>
      <c r="G244" s="479">
        <f>ROUND(IF(F346=0, 0, F244/F346),5)</f>
        <v>1.2999999999999999E-4</v>
      </c>
      <c r="H244" s="478">
        <v>744.4</v>
      </c>
      <c r="I244" s="497">
        <v>0</v>
      </c>
      <c r="J244" s="497">
        <v>0</v>
      </c>
      <c r="K244" s="498">
        <f>ROUND(IF(J346=0, 0, J244/J346),5)</f>
        <v>0</v>
      </c>
      <c r="L244" s="497">
        <v>0</v>
      </c>
      <c r="M244" s="516">
        <v>5</v>
      </c>
      <c r="N244" s="517">
        <v>3780.94</v>
      </c>
      <c r="O244" s="518">
        <f>ROUND(IF(N346=0, 0, N244/N346),5)</f>
        <v>1.8000000000000001E-4</v>
      </c>
      <c r="P244" s="517">
        <v>756.19</v>
      </c>
      <c r="Q244" s="439">
        <v>2</v>
      </c>
      <c r="R244" s="437">
        <v>1492.87</v>
      </c>
      <c r="S244" s="438">
        <f>ROUND(IF(R346=0, 0, R244/R346),5)</f>
        <v>9.0000000000000006E-5</v>
      </c>
      <c r="T244" s="437">
        <v>746.44</v>
      </c>
      <c r="U244" s="336">
        <v>3</v>
      </c>
      <c r="V244" s="337">
        <v>2255.27</v>
      </c>
      <c r="W244" s="338">
        <f>ROUND(IF(V346=0, 0, V244/V346),5)</f>
        <v>1.3999999999999999E-4</v>
      </c>
      <c r="X244" s="337">
        <v>751.76</v>
      </c>
      <c r="Y244" s="563">
        <v>0</v>
      </c>
      <c r="Z244" s="563">
        <v>0</v>
      </c>
      <c r="AA244" s="564">
        <f>ROUND(IF(Z346=0, 0, Z244/Z346),5)</f>
        <v>0</v>
      </c>
      <c r="AB244" s="563">
        <v>0</v>
      </c>
      <c r="AC244" s="499">
        <v>0</v>
      </c>
      <c r="AD244" s="497">
        <v>0</v>
      </c>
      <c r="AE244" s="498">
        <f>ROUND(IF(AD346=0, 0, AD244/AD346),5)</f>
        <v>0</v>
      </c>
      <c r="AF244" s="497">
        <v>0</v>
      </c>
      <c r="AG244" s="541">
        <v>0</v>
      </c>
      <c r="AH244" s="541">
        <v>0</v>
      </c>
      <c r="AI244" s="542">
        <f>ROUND(IF(AH346=0, 0, AH244/AH346),5)</f>
        <v>0</v>
      </c>
      <c r="AJ244" s="541">
        <v>0</v>
      </c>
      <c r="AK244" s="398">
        <v>0</v>
      </c>
      <c r="AL244" s="396">
        <v>0</v>
      </c>
      <c r="AM244" s="397">
        <f>ROUND(IF(AL346=0, 0, AL244/AL346),5)</f>
        <v>0</v>
      </c>
      <c r="AN244" s="396">
        <v>0</v>
      </c>
      <c r="AO244" s="437">
        <v>0</v>
      </c>
      <c r="AP244" s="437">
        <v>0</v>
      </c>
      <c r="AQ244" s="438">
        <f>ROUND(IF(AP346=0, 0, AP244/AP346),5)</f>
        <v>0</v>
      </c>
      <c r="AR244" s="437">
        <v>0</v>
      </c>
      <c r="AS244" s="6">
        <f t="shared" si="6"/>
        <v>13</v>
      </c>
      <c r="AT244" s="6">
        <f t="shared" si="6"/>
        <v>9762.27</v>
      </c>
      <c r="AU244" s="8">
        <f>ROUND(IF(AT346=0, 0, AT244/AT346),5)</f>
        <v>6.0000000000000002E-5</v>
      </c>
      <c r="AV244" s="6">
        <v>750.94</v>
      </c>
    </row>
    <row r="245" spans="1:48" x14ac:dyDescent="0.25">
      <c r="A245" s="2"/>
      <c r="B245" s="2"/>
      <c r="C245" s="2"/>
      <c r="D245" s="2" t="s">
        <v>214</v>
      </c>
      <c r="E245" s="478">
        <v>0</v>
      </c>
      <c r="F245" s="478">
        <v>0</v>
      </c>
      <c r="G245" s="479">
        <f>ROUND(IF(F346=0, 0, F245/F346),5)</f>
        <v>0</v>
      </c>
      <c r="H245" s="478">
        <v>0</v>
      </c>
      <c r="I245" s="497">
        <v>0</v>
      </c>
      <c r="J245" s="497">
        <v>0</v>
      </c>
      <c r="K245" s="498">
        <f>ROUND(IF(J346=0, 0, J245/J346),5)</f>
        <v>0</v>
      </c>
      <c r="L245" s="497">
        <v>0</v>
      </c>
      <c r="M245" s="516">
        <v>2</v>
      </c>
      <c r="N245" s="517">
        <v>997.97</v>
      </c>
      <c r="O245" s="518">
        <f>ROUND(IF(N346=0, 0, N245/N346),5)</f>
        <v>5.0000000000000002E-5</v>
      </c>
      <c r="P245" s="517">
        <v>498.99</v>
      </c>
      <c r="Q245" s="437">
        <v>0</v>
      </c>
      <c r="R245" s="437">
        <v>0</v>
      </c>
      <c r="S245" s="438">
        <f>ROUND(IF(R346=0, 0, R245/R346),5)</f>
        <v>0</v>
      </c>
      <c r="T245" s="437">
        <v>0</v>
      </c>
      <c r="U245" s="336">
        <v>10</v>
      </c>
      <c r="V245" s="337">
        <v>3000</v>
      </c>
      <c r="W245" s="338">
        <f>ROUND(IF(V346=0, 0, V245/V346),5)</f>
        <v>1.9000000000000001E-4</v>
      </c>
      <c r="X245" s="337">
        <v>300</v>
      </c>
      <c r="Y245" s="563">
        <v>0</v>
      </c>
      <c r="Z245" s="563">
        <v>0</v>
      </c>
      <c r="AA245" s="564">
        <f>ROUND(IF(Z346=0, 0, Z245/Z346),5)</f>
        <v>0</v>
      </c>
      <c r="AB245" s="563">
        <v>0</v>
      </c>
      <c r="AC245" s="499">
        <v>0</v>
      </c>
      <c r="AD245" s="497">
        <v>0</v>
      </c>
      <c r="AE245" s="498">
        <f>ROUND(IF(AD346=0, 0, AD245/AD346),5)</f>
        <v>0</v>
      </c>
      <c r="AF245" s="497">
        <v>0</v>
      </c>
      <c r="AG245" s="541">
        <v>0</v>
      </c>
      <c r="AH245" s="541">
        <v>0</v>
      </c>
      <c r="AI245" s="542">
        <f>ROUND(IF(AH346=0, 0, AH245/AH346),5)</f>
        <v>0</v>
      </c>
      <c r="AJ245" s="541">
        <v>0</v>
      </c>
      <c r="AK245" s="398">
        <v>0</v>
      </c>
      <c r="AL245" s="396">
        <v>0</v>
      </c>
      <c r="AM245" s="397">
        <f>ROUND(IF(AL346=0, 0, AL245/AL346),5)</f>
        <v>0</v>
      </c>
      <c r="AN245" s="396">
        <v>0</v>
      </c>
      <c r="AO245" s="437">
        <v>0</v>
      </c>
      <c r="AP245" s="437">
        <v>0</v>
      </c>
      <c r="AQ245" s="438">
        <f>ROUND(IF(AP346=0, 0, AP245/AP346),5)</f>
        <v>0</v>
      </c>
      <c r="AR245" s="437">
        <v>0</v>
      </c>
      <c r="AS245" s="6">
        <f t="shared" si="6"/>
        <v>12</v>
      </c>
      <c r="AT245" s="6">
        <f t="shared" si="6"/>
        <v>3997.97</v>
      </c>
      <c r="AU245" s="8">
        <f>ROUND(IF(AT346=0, 0, AT245/AT346),5)</f>
        <v>2.0000000000000002E-5</v>
      </c>
      <c r="AV245" s="6">
        <v>333.16</v>
      </c>
    </row>
    <row r="246" spans="1:48" x14ac:dyDescent="0.25">
      <c r="A246" s="2"/>
      <c r="B246" s="2"/>
      <c r="C246" s="2"/>
      <c r="D246" s="2" t="s">
        <v>215</v>
      </c>
      <c r="E246" s="480">
        <v>33</v>
      </c>
      <c r="F246" s="478">
        <v>12283.31</v>
      </c>
      <c r="G246" s="479">
        <f>ROUND(IF(F346=0, 0, F246/F346),5)</f>
        <v>7.1000000000000002E-4</v>
      </c>
      <c r="H246" s="478">
        <v>372.22</v>
      </c>
      <c r="I246" s="499">
        <v>3</v>
      </c>
      <c r="J246" s="497">
        <v>1117.05</v>
      </c>
      <c r="K246" s="498">
        <f>ROUND(IF(J346=0, 0, J246/J346),5)</f>
        <v>1.1E-4</v>
      </c>
      <c r="L246" s="497">
        <v>372.35</v>
      </c>
      <c r="M246" s="516">
        <v>2</v>
      </c>
      <c r="N246" s="517">
        <v>748.91</v>
      </c>
      <c r="O246" s="518">
        <f>ROUND(IF(N346=0, 0, N246/N346),5)</f>
        <v>4.0000000000000003E-5</v>
      </c>
      <c r="P246" s="517">
        <v>374.46</v>
      </c>
      <c r="Q246" s="439">
        <v>2</v>
      </c>
      <c r="R246" s="437">
        <v>746.44</v>
      </c>
      <c r="S246" s="438">
        <f>ROUND(IF(R346=0, 0, R246/R346),5)</f>
        <v>4.0000000000000003E-5</v>
      </c>
      <c r="T246" s="437">
        <v>373.22</v>
      </c>
      <c r="U246" s="337">
        <v>0</v>
      </c>
      <c r="V246" s="337">
        <v>0</v>
      </c>
      <c r="W246" s="338">
        <f>ROUND(IF(V346=0, 0, V246/V346),5)</f>
        <v>0</v>
      </c>
      <c r="X246" s="337">
        <v>0</v>
      </c>
      <c r="Y246" s="563">
        <v>0</v>
      </c>
      <c r="Z246" s="563">
        <v>0</v>
      </c>
      <c r="AA246" s="564">
        <f>ROUND(IF(Z346=0, 0, Z246/Z346),5)</f>
        <v>0</v>
      </c>
      <c r="AB246" s="563">
        <v>0</v>
      </c>
      <c r="AC246" s="499">
        <v>0</v>
      </c>
      <c r="AD246" s="497">
        <v>0</v>
      </c>
      <c r="AE246" s="498">
        <f>ROUND(IF(AD346=0, 0, AD246/AD346),5)</f>
        <v>0</v>
      </c>
      <c r="AF246" s="497">
        <v>0</v>
      </c>
      <c r="AG246" s="541">
        <v>0</v>
      </c>
      <c r="AH246" s="541">
        <v>0</v>
      </c>
      <c r="AI246" s="542">
        <f>ROUND(IF(AH346=0, 0, AH246/AH346),5)</f>
        <v>0</v>
      </c>
      <c r="AJ246" s="541">
        <v>0</v>
      </c>
      <c r="AK246" s="398">
        <v>0</v>
      </c>
      <c r="AL246" s="396">
        <v>0</v>
      </c>
      <c r="AM246" s="397">
        <f>ROUND(IF(AL346=0, 0, AL246/AL346),5)</f>
        <v>0</v>
      </c>
      <c r="AN246" s="396">
        <v>0</v>
      </c>
      <c r="AO246" s="437">
        <v>0</v>
      </c>
      <c r="AP246" s="437">
        <v>0</v>
      </c>
      <c r="AQ246" s="438">
        <f>ROUND(IF(AP346=0, 0, AP246/AP346),5)</f>
        <v>0</v>
      </c>
      <c r="AR246" s="437">
        <v>0</v>
      </c>
      <c r="AS246" s="6">
        <f t="shared" si="6"/>
        <v>40</v>
      </c>
      <c r="AT246" s="6">
        <f t="shared" si="6"/>
        <v>14895.71</v>
      </c>
      <c r="AU246" s="8">
        <f>ROUND(IF(AT346=0, 0, AT246/AT346),5)</f>
        <v>9.0000000000000006E-5</v>
      </c>
      <c r="AV246" s="6">
        <v>372.39</v>
      </c>
    </row>
    <row r="247" spans="1:48" x14ac:dyDescent="0.25">
      <c r="A247" s="2"/>
      <c r="B247" s="2"/>
      <c r="C247" s="2"/>
      <c r="D247" s="2" t="s">
        <v>216</v>
      </c>
      <c r="E247" s="480">
        <v>4</v>
      </c>
      <c r="F247" s="478">
        <v>1985.06</v>
      </c>
      <c r="G247" s="479">
        <f>ROUND(IF(F346=0, 0, F247/F346),5)</f>
        <v>1.1E-4</v>
      </c>
      <c r="H247" s="478">
        <v>496.27</v>
      </c>
      <c r="I247" s="499">
        <v>18</v>
      </c>
      <c r="J247" s="497">
        <v>8942.85</v>
      </c>
      <c r="K247" s="498">
        <f>ROUND(IF(J346=0, 0, J247/J346),5)</f>
        <v>8.4999999999999995E-4</v>
      </c>
      <c r="L247" s="497">
        <v>496.83</v>
      </c>
      <c r="M247" s="516">
        <v>6</v>
      </c>
      <c r="N247" s="517">
        <v>2993.9</v>
      </c>
      <c r="O247" s="518">
        <f>ROUND(IF(N346=0, 0, N247/N346),5)</f>
        <v>1.4999999999999999E-4</v>
      </c>
      <c r="P247" s="517">
        <v>498.98</v>
      </c>
      <c r="Q247" s="439">
        <v>5</v>
      </c>
      <c r="R247" s="437">
        <v>2490.27</v>
      </c>
      <c r="S247" s="438">
        <f>ROUND(IF(R346=0, 0, R247/R346),5)</f>
        <v>1.3999999999999999E-4</v>
      </c>
      <c r="T247" s="437">
        <v>498.05</v>
      </c>
      <c r="U247" s="337">
        <v>0</v>
      </c>
      <c r="V247" s="337">
        <v>0</v>
      </c>
      <c r="W247" s="338">
        <f>ROUND(IF(V346=0, 0, V247/V346),5)</f>
        <v>0</v>
      </c>
      <c r="X247" s="337">
        <v>0</v>
      </c>
      <c r="Y247" s="563">
        <v>0</v>
      </c>
      <c r="Z247" s="563">
        <v>0</v>
      </c>
      <c r="AA247" s="564">
        <f>ROUND(IF(Z346=0, 0, Z247/Z346),5)</f>
        <v>0</v>
      </c>
      <c r="AB247" s="563">
        <v>0</v>
      </c>
      <c r="AC247" s="499">
        <v>0</v>
      </c>
      <c r="AD247" s="497">
        <v>0</v>
      </c>
      <c r="AE247" s="498">
        <f>ROUND(IF(AD346=0, 0, AD247/AD346),5)</f>
        <v>0</v>
      </c>
      <c r="AF247" s="497">
        <v>0</v>
      </c>
      <c r="AG247" s="541">
        <v>0</v>
      </c>
      <c r="AH247" s="541">
        <v>0</v>
      </c>
      <c r="AI247" s="542">
        <f>ROUND(IF(AH346=0, 0, AH247/AH346),5)</f>
        <v>0</v>
      </c>
      <c r="AJ247" s="541">
        <v>0</v>
      </c>
      <c r="AK247" s="398">
        <v>0</v>
      </c>
      <c r="AL247" s="396">
        <v>0</v>
      </c>
      <c r="AM247" s="397">
        <f>ROUND(IF(AL346=0, 0, AL247/AL346),5)</f>
        <v>0</v>
      </c>
      <c r="AN247" s="396">
        <v>0</v>
      </c>
      <c r="AO247" s="437">
        <v>0</v>
      </c>
      <c r="AP247" s="437">
        <v>0</v>
      </c>
      <c r="AQ247" s="438">
        <f>ROUND(IF(AP346=0, 0, AP247/AP346),5)</f>
        <v>0</v>
      </c>
      <c r="AR247" s="437">
        <v>0</v>
      </c>
      <c r="AS247" s="6">
        <f t="shared" si="6"/>
        <v>33</v>
      </c>
      <c r="AT247" s="6">
        <f t="shared" si="6"/>
        <v>16412.080000000002</v>
      </c>
      <c r="AU247" s="8">
        <f>ROUND(IF(AT346=0, 0, AT247/AT346),5)</f>
        <v>1E-4</v>
      </c>
      <c r="AV247" s="6">
        <v>497.34</v>
      </c>
    </row>
    <row r="248" spans="1:48" x14ac:dyDescent="0.25">
      <c r="A248" s="2"/>
      <c r="B248" s="2"/>
      <c r="C248" s="2"/>
      <c r="D248" s="2" t="s">
        <v>553</v>
      </c>
      <c r="E248" s="478">
        <v>0</v>
      </c>
      <c r="F248" s="478">
        <v>0</v>
      </c>
      <c r="G248" s="479">
        <f>ROUND(IF(F346=0, 0, F248/F346),5)</f>
        <v>0</v>
      </c>
      <c r="H248" s="478">
        <v>0</v>
      </c>
      <c r="I248" s="497">
        <v>0</v>
      </c>
      <c r="J248" s="497">
        <v>0</v>
      </c>
      <c r="K248" s="498">
        <f>ROUND(IF(J346=0, 0, J248/J346),5)</f>
        <v>0</v>
      </c>
      <c r="L248" s="497">
        <v>0</v>
      </c>
      <c r="M248" s="516">
        <v>0</v>
      </c>
      <c r="N248" s="517">
        <v>0</v>
      </c>
      <c r="O248" s="518">
        <f>ROUND(IF(N346=0, 0, N248/N346),5)</f>
        <v>0</v>
      </c>
      <c r="P248" s="517">
        <v>0</v>
      </c>
      <c r="Q248" s="437">
        <v>0</v>
      </c>
      <c r="R248" s="437">
        <v>0</v>
      </c>
      <c r="S248" s="438">
        <f>ROUND(IF(R346=0, 0, R248/R346),5)</f>
        <v>0</v>
      </c>
      <c r="T248" s="437">
        <v>0</v>
      </c>
      <c r="U248" s="337">
        <v>0</v>
      </c>
      <c r="V248" s="337">
        <v>0</v>
      </c>
      <c r="W248" s="338">
        <f>ROUND(IF(V346=0, 0, V248/V346),5)</f>
        <v>0</v>
      </c>
      <c r="X248" s="337">
        <v>0</v>
      </c>
      <c r="Y248" s="563">
        <v>0</v>
      </c>
      <c r="Z248" s="563">
        <v>0</v>
      </c>
      <c r="AA248" s="564">
        <f>ROUND(IF(Z346=0, 0, Z248/Z346),5)</f>
        <v>0</v>
      </c>
      <c r="AB248" s="563">
        <v>0</v>
      </c>
      <c r="AC248" s="499">
        <v>0</v>
      </c>
      <c r="AD248" s="497">
        <v>0</v>
      </c>
      <c r="AE248" s="498">
        <f>ROUND(IF(AD346=0, 0, AD248/AD346),5)</f>
        <v>0</v>
      </c>
      <c r="AF248" s="497">
        <v>0</v>
      </c>
      <c r="AG248" s="541">
        <v>0</v>
      </c>
      <c r="AH248" s="541">
        <v>0</v>
      </c>
      <c r="AI248" s="542">
        <f>ROUND(IF(AH346=0, 0, AH248/AH346),5)</f>
        <v>0</v>
      </c>
      <c r="AJ248" s="541">
        <v>0</v>
      </c>
      <c r="AK248" s="398">
        <v>8</v>
      </c>
      <c r="AL248" s="396">
        <v>3602.75</v>
      </c>
      <c r="AM248" s="397">
        <f>ROUND(IF(AL346=0, 0, AL248/AL346),5)</f>
        <v>2.5999999999999998E-4</v>
      </c>
      <c r="AN248" s="396">
        <v>450.34</v>
      </c>
      <c r="AO248" s="437">
        <v>0</v>
      </c>
      <c r="AP248" s="437">
        <v>0</v>
      </c>
      <c r="AQ248" s="438">
        <f>ROUND(IF(AP346=0, 0, AP248/AP346),5)</f>
        <v>0</v>
      </c>
      <c r="AR248" s="437">
        <v>0</v>
      </c>
      <c r="AS248" s="6">
        <f t="shared" si="6"/>
        <v>8</v>
      </c>
      <c r="AT248" s="6">
        <f t="shared" si="6"/>
        <v>3602.75</v>
      </c>
      <c r="AU248" s="8">
        <f>ROUND(IF(AT346=0, 0, AT248/AT346),5)</f>
        <v>2.0000000000000002E-5</v>
      </c>
      <c r="AV248" s="6">
        <v>450.34</v>
      </c>
    </row>
    <row r="249" spans="1:48" x14ac:dyDescent="0.25">
      <c r="A249" s="2"/>
      <c r="B249" s="2"/>
      <c r="C249" s="2"/>
      <c r="D249" s="2" t="s">
        <v>217</v>
      </c>
      <c r="E249" s="480">
        <v>7</v>
      </c>
      <c r="F249" s="478">
        <v>868.23</v>
      </c>
      <c r="G249" s="479">
        <f>ROUND(IF(F346=0, 0, F249/F346),5)</f>
        <v>5.0000000000000002E-5</v>
      </c>
      <c r="H249" s="478">
        <v>124.03</v>
      </c>
      <c r="I249" s="497">
        <v>0</v>
      </c>
      <c r="J249" s="497">
        <v>0</v>
      </c>
      <c r="K249" s="498">
        <f>ROUND(IF(J346=0, 0, J249/J346),5)</f>
        <v>0</v>
      </c>
      <c r="L249" s="497">
        <v>0</v>
      </c>
      <c r="M249" s="516">
        <v>0</v>
      </c>
      <c r="N249" s="517">
        <v>0</v>
      </c>
      <c r="O249" s="518">
        <f>ROUND(IF(N346=0, 0, N249/N346),5)</f>
        <v>0</v>
      </c>
      <c r="P249" s="517">
        <v>0</v>
      </c>
      <c r="Q249" s="437">
        <v>0</v>
      </c>
      <c r="R249" s="437">
        <v>0</v>
      </c>
      <c r="S249" s="438">
        <f>ROUND(IF(R346=0, 0, R249/R346),5)</f>
        <v>0</v>
      </c>
      <c r="T249" s="437">
        <v>0</v>
      </c>
      <c r="U249" s="336">
        <v>4</v>
      </c>
      <c r="V249" s="337">
        <v>501.13</v>
      </c>
      <c r="W249" s="338">
        <f>ROUND(IF(V346=0, 0, V249/V346),5)</f>
        <v>3.0000000000000001E-5</v>
      </c>
      <c r="X249" s="337">
        <v>125.28</v>
      </c>
      <c r="Y249" s="565">
        <v>11</v>
      </c>
      <c r="Z249" s="563">
        <v>1377.16</v>
      </c>
      <c r="AA249" s="564">
        <f>ROUND(IF(Z346=0, 0, Z249/Z346),5)</f>
        <v>6.9999999999999994E-5</v>
      </c>
      <c r="AB249" s="563">
        <v>125.2</v>
      </c>
      <c r="AC249" s="499">
        <v>0</v>
      </c>
      <c r="AD249" s="497">
        <v>0</v>
      </c>
      <c r="AE249" s="498">
        <f>ROUND(IF(AD346=0, 0, AD249/AD346),5)</f>
        <v>0</v>
      </c>
      <c r="AF249" s="497">
        <v>0</v>
      </c>
      <c r="AG249" s="541">
        <v>0</v>
      </c>
      <c r="AH249" s="541">
        <v>0</v>
      </c>
      <c r="AI249" s="542">
        <f>ROUND(IF(AH346=0, 0, AH249/AH346),5)</f>
        <v>0</v>
      </c>
      <c r="AJ249" s="541">
        <v>0</v>
      </c>
      <c r="AK249" s="398">
        <v>0</v>
      </c>
      <c r="AL249" s="396">
        <v>0</v>
      </c>
      <c r="AM249" s="397">
        <f>ROUND(IF(AL346=0, 0, AL249/AL346),5)</f>
        <v>0</v>
      </c>
      <c r="AN249" s="396">
        <v>0</v>
      </c>
      <c r="AO249" s="437">
        <v>0</v>
      </c>
      <c r="AP249" s="437">
        <v>0</v>
      </c>
      <c r="AQ249" s="438">
        <f>ROUND(IF(AP346=0, 0, AP249/AP346),5)</f>
        <v>0</v>
      </c>
      <c r="AR249" s="437">
        <v>0</v>
      </c>
      <c r="AS249" s="6">
        <f t="shared" si="6"/>
        <v>22</v>
      </c>
      <c r="AT249" s="6">
        <f t="shared" si="6"/>
        <v>2746.52</v>
      </c>
      <c r="AU249" s="8">
        <f>ROUND(IF(AT346=0, 0, AT249/AT346),5)</f>
        <v>2.0000000000000002E-5</v>
      </c>
      <c r="AV249" s="6">
        <v>124.84</v>
      </c>
    </row>
    <row r="250" spans="1:48" x14ac:dyDescent="0.25">
      <c r="A250" s="2"/>
      <c r="B250" s="2"/>
      <c r="C250" s="2"/>
      <c r="D250" s="2" t="s">
        <v>218</v>
      </c>
      <c r="E250" s="480">
        <v>33</v>
      </c>
      <c r="F250" s="478">
        <v>4096.25</v>
      </c>
      <c r="G250" s="479">
        <f>ROUND(IF(F346=0, 0, F250/F346),5)</f>
        <v>2.4000000000000001E-4</v>
      </c>
      <c r="H250" s="478">
        <v>124.13</v>
      </c>
      <c r="I250" s="499">
        <v>32</v>
      </c>
      <c r="J250" s="497">
        <v>3976.64</v>
      </c>
      <c r="K250" s="498">
        <f>ROUND(IF(J346=0, 0, J250/J346),5)</f>
        <v>3.8000000000000002E-4</v>
      </c>
      <c r="L250" s="497">
        <v>124.27</v>
      </c>
      <c r="M250" s="516">
        <v>82</v>
      </c>
      <c r="N250" s="517">
        <v>10293.629999999999</v>
      </c>
      <c r="O250" s="518">
        <f>ROUND(IF(N346=0, 0, N250/N346),5)</f>
        <v>5.0000000000000001E-4</v>
      </c>
      <c r="P250" s="517">
        <v>125.53</v>
      </c>
      <c r="Q250" s="439">
        <v>17</v>
      </c>
      <c r="R250" s="437">
        <v>2129.79</v>
      </c>
      <c r="S250" s="438">
        <f>ROUND(IF(R346=0, 0, R250/R346),5)</f>
        <v>1.2E-4</v>
      </c>
      <c r="T250" s="437">
        <v>125.28</v>
      </c>
      <c r="U250" s="336">
        <v>29</v>
      </c>
      <c r="V250" s="337">
        <v>3638.2</v>
      </c>
      <c r="W250" s="338">
        <f>ROUND(IF(V346=0, 0, V250/V346),5)</f>
        <v>2.2000000000000001E-4</v>
      </c>
      <c r="X250" s="337">
        <v>125.46</v>
      </c>
      <c r="Y250" s="565">
        <v>2</v>
      </c>
      <c r="Z250" s="563">
        <v>250.39</v>
      </c>
      <c r="AA250" s="564">
        <f>ROUND(IF(Z346=0, 0, Z250/Z346),5)</f>
        <v>1.0000000000000001E-5</v>
      </c>
      <c r="AB250" s="563">
        <v>125.2</v>
      </c>
      <c r="AC250" s="499">
        <v>741</v>
      </c>
      <c r="AD250" s="497">
        <v>93075.62</v>
      </c>
      <c r="AE250" s="498">
        <f>ROUND(IF(AD346=0, 0, AD250/AD346),5)</f>
        <v>4.62E-3</v>
      </c>
      <c r="AF250" s="497">
        <v>125.61</v>
      </c>
      <c r="AG250" s="543">
        <v>27</v>
      </c>
      <c r="AH250" s="541">
        <v>3382.27</v>
      </c>
      <c r="AI250" s="542">
        <f>ROUND(IF(AH346=0, 0, AH250/AH346),5)</f>
        <v>1.9000000000000001E-4</v>
      </c>
      <c r="AJ250" s="541">
        <v>125.27</v>
      </c>
      <c r="AK250" s="398">
        <v>0</v>
      </c>
      <c r="AL250" s="396">
        <v>0</v>
      </c>
      <c r="AM250" s="397">
        <f>ROUND(IF(AL346=0, 0, AL250/AL346),5)</f>
        <v>0</v>
      </c>
      <c r="AN250" s="396">
        <v>0</v>
      </c>
      <c r="AO250" s="437">
        <v>0</v>
      </c>
      <c r="AP250" s="437">
        <v>0</v>
      </c>
      <c r="AQ250" s="438">
        <f>ROUND(IF(AP346=0, 0, AP250/AP346),5)</f>
        <v>0</v>
      </c>
      <c r="AR250" s="437">
        <v>0</v>
      </c>
      <c r="AS250" s="6">
        <f t="shared" si="6"/>
        <v>963</v>
      </c>
      <c r="AT250" s="6">
        <f t="shared" si="6"/>
        <v>120842.79</v>
      </c>
      <c r="AU250" s="8">
        <f>ROUND(IF(AT346=0, 0, AT250/AT346),5)</f>
        <v>7.5000000000000002E-4</v>
      </c>
      <c r="AV250" s="6">
        <v>125.49</v>
      </c>
    </row>
    <row r="251" spans="1:48" x14ac:dyDescent="0.25">
      <c r="A251" s="2"/>
      <c r="B251" s="2"/>
      <c r="C251" s="2"/>
      <c r="D251" s="2" t="s">
        <v>219</v>
      </c>
      <c r="E251" s="478">
        <v>0</v>
      </c>
      <c r="F251" s="478">
        <v>0</v>
      </c>
      <c r="G251" s="479">
        <f>ROUND(IF(F346=0, 0, F251/F346),5)</f>
        <v>0</v>
      </c>
      <c r="H251" s="478">
        <v>0</v>
      </c>
      <c r="I251" s="499">
        <v>5</v>
      </c>
      <c r="J251" s="497">
        <v>1555.11</v>
      </c>
      <c r="K251" s="498">
        <f>ROUND(IF(J346=0, 0, J251/J346),5)</f>
        <v>1.4999999999999999E-4</v>
      </c>
      <c r="L251" s="497">
        <v>311.02</v>
      </c>
      <c r="M251" s="516">
        <v>0</v>
      </c>
      <c r="N251" s="517">
        <v>0</v>
      </c>
      <c r="O251" s="518">
        <f>ROUND(IF(N346=0, 0, N251/N346),5)</f>
        <v>0</v>
      </c>
      <c r="P251" s="517">
        <v>0</v>
      </c>
      <c r="Q251" s="437">
        <v>0</v>
      </c>
      <c r="R251" s="437">
        <v>0</v>
      </c>
      <c r="S251" s="438">
        <f>ROUND(IF(R346=0, 0, R251/R346),5)</f>
        <v>0</v>
      </c>
      <c r="T251" s="437">
        <v>0</v>
      </c>
      <c r="U251" s="336">
        <v>2</v>
      </c>
      <c r="V251" s="337">
        <v>629.79999999999995</v>
      </c>
      <c r="W251" s="338">
        <f>ROUND(IF(V346=0, 0, V251/V346),5)</f>
        <v>4.0000000000000003E-5</v>
      </c>
      <c r="X251" s="337">
        <v>314.89999999999998</v>
      </c>
      <c r="Y251" s="565">
        <v>6</v>
      </c>
      <c r="Z251" s="563">
        <v>746.28</v>
      </c>
      <c r="AA251" s="564">
        <f>ROUND(IF(Z346=0, 0, Z251/Z346),5)</f>
        <v>4.0000000000000003E-5</v>
      </c>
      <c r="AB251" s="563">
        <v>124.38</v>
      </c>
      <c r="AC251" s="499">
        <v>0</v>
      </c>
      <c r="AD251" s="497">
        <v>0</v>
      </c>
      <c r="AE251" s="498">
        <f>ROUND(IF(AD346=0, 0, AD251/AD346),5)</f>
        <v>0</v>
      </c>
      <c r="AF251" s="497">
        <v>0</v>
      </c>
      <c r="AG251" s="541">
        <v>0</v>
      </c>
      <c r="AH251" s="541">
        <v>0</v>
      </c>
      <c r="AI251" s="542">
        <f>ROUND(IF(AH346=0, 0, AH251/AH346),5)</f>
        <v>0</v>
      </c>
      <c r="AJ251" s="541">
        <v>0</v>
      </c>
      <c r="AK251" s="398">
        <v>0</v>
      </c>
      <c r="AL251" s="396">
        <v>0</v>
      </c>
      <c r="AM251" s="397">
        <f>ROUND(IF(AL346=0, 0, AL251/AL346),5)</f>
        <v>0</v>
      </c>
      <c r="AN251" s="396">
        <v>0</v>
      </c>
      <c r="AO251" s="437">
        <v>0</v>
      </c>
      <c r="AP251" s="437">
        <v>0</v>
      </c>
      <c r="AQ251" s="438">
        <f>ROUND(IF(AP346=0, 0, AP251/AP346),5)</f>
        <v>0</v>
      </c>
      <c r="AR251" s="437">
        <v>0</v>
      </c>
      <c r="AS251" s="6">
        <f t="shared" si="6"/>
        <v>13</v>
      </c>
      <c r="AT251" s="6">
        <f t="shared" si="6"/>
        <v>2931.19</v>
      </c>
      <c r="AU251" s="8">
        <f>ROUND(IF(AT346=0, 0, AT251/AT346),5)</f>
        <v>2.0000000000000002E-5</v>
      </c>
      <c r="AV251" s="6">
        <v>225.48</v>
      </c>
    </row>
    <row r="252" spans="1:48" x14ac:dyDescent="0.25">
      <c r="A252" s="2"/>
      <c r="B252" s="2"/>
      <c r="C252" s="2"/>
      <c r="D252" s="2" t="s">
        <v>220</v>
      </c>
      <c r="E252" s="478">
        <v>0</v>
      </c>
      <c r="F252" s="478">
        <v>0</v>
      </c>
      <c r="G252" s="479">
        <f>ROUND(IF(F346=0, 0, F252/F346),5)</f>
        <v>0</v>
      </c>
      <c r="H252" s="478">
        <v>0</v>
      </c>
      <c r="I252" s="497">
        <v>0</v>
      </c>
      <c r="J252" s="497">
        <v>0</v>
      </c>
      <c r="K252" s="498">
        <f>ROUND(IF(J346=0, 0, J252/J346),5)</f>
        <v>0</v>
      </c>
      <c r="L252" s="497">
        <v>0</v>
      </c>
      <c r="M252" s="516">
        <v>0</v>
      </c>
      <c r="N252" s="517">
        <v>0</v>
      </c>
      <c r="O252" s="518">
        <f>ROUND(IF(N346=0, 0, N252/N346),5)</f>
        <v>0</v>
      </c>
      <c r="P252" s="517">
        <v>0</v>
      </c>
      <c r="Q252" s="437">
        <v>0</v>
      </c>
      <c r="R252" s="437">
        <v>0</v>
      </c>
      <c r="S252" s="438">
        <f>ROUND(IF(R346=0, 0, R252/R346),5)</f>
        <v>0</v>
      </c>
      <c r="T252" s="437">
        <v>0</v>
      </c>
      <c r="U252" s="337">
        <v>0</v>
      </c>
      <c r="V252" s="337">
        <v>0</v>
      </c>
      <c r="W252" s="338">
        <f>ROUND(IF(V346=0, 0, V252/V346),5)</f>
        <v>0</v>
      </c>
      <c r="X252" s="337">
        <v>0</v>
      </c>
      <c r="Y252" s="563">
        <v>0</v>
      </c>
      <c r="Z252" s="563">
        <v>0</v>
      </c>
      <c r="AA252" s="564">
        <f>ROUND(IF(Z346=0, 0, Z252/Z346),5)</f>
        <v>0</v>
      </c>
      <c r="AB252" s="563">
        <v>0</v>
      </c>
      <c r="AC252" s="499">
        <v>0</v>
      </c>
      <c r="AD252" s="497">
        <v>0</v>
      </c>
      <c r="AE252" s="498">
        <f>ROUND(IF(AD346=0, 0, AD252/AD346),5)</f>
        <v>0</v>
      </c>
      <c r="AF252" s="497">
        <v>0</v>
      </c>
      <c r="AG252" s="541">
        <v>0</v>
      </c>
      <c r="AH252" s="541">
        <v>0</v>
      </c>
      <c r="AI252" s="542">
        <f>ROUND(IF(AH346=0, 0, AH252/AH346),5)</f>
        <v>0</v>
      </c>
      <c r="AJ252" s="541">
        <v>0</v>
      </c>
      <c r="AK252" s="398">
        <v>21</v>
      </c>
      <c r="AL252" s="396">
        <v>9251.92</v>
      </c>
      <c r="AM252" s="397">
        <f>ROUND(IF(AL346=0, 0, AL252/AL346),5)</f>
        <v>6.6E-4</v>
      </c>
      <c r="AN252" s="396">
        <v>440.57</v>
      </c>
      <c r="AO252" s="437">
        <v>0</v>
      </c>
      <c r="AP252" s="437">
        <v>0</v>
      </c>
      <c r="AQ252" s="438">
        <f>ROUND(IF(AP346=0, 0, AP252/AP346),5)</f>
        <v>0</v>
      </c>
      <c r="AR252" s="437">
        <v>0</v>
      </c>
      <c r="AS252" s="6">
        <f t="shared" si="6"/>
        <v>21</v>
      </c>
      <c r="AT252" s="6">
        <f t="shared" si="6"/>
        <v>9251.92</v>
      </c>
      <c r="AU252" s="8">
        <f>ROUND(IF(AT346=0, 0, AT252/AT346),5)</f>
        <v>6.0000000000000002E-5</v>
      </c>
      <c r="AV252" s="6">
        <v>440.57</v>
      </c>
    </row>
    <row r="253" spans="1:48" x14ac:dyDescent="0.25">
      <c r="A253" s="2"/>
      <c r="B253" s="2"/>
      <c r="C253" s="2"/>
      <c r="D253" s="2" t="s">
        <v>221</v>
      </c>
      <c r="E253" s="480">
        <v>1</v>
      </c>
      <c r="F253" s="478">
        <v>379.5</v>
      </c>
      <c r="G253" s="479">
        <f>ROUND(IF(F346=0, 0, F253/F346),5)</f>
        <v>2.0000000000000002E-5</v>
      </c>
      <c r="H253" s="478">
        <v>379.5</v>
      </c>
      <c r="I253" s="497">
        <v>0</v>
      </c>
      <c r="J253" s="497">
        <v>0</v>
      </c>
      <c r="K253" s="498">
        <f>ROUND(IF(J346=0, 0, J253/J346),5)</f>
        <v>0</v>
      </c>
      <c r="L253" s="497">
        <v>0</v>
      </c>
      <c r="M253" s="516">
        <v>0</v>
      </c>
      <c r="N253" s="517">
        <v>0</v>
      </c>
      <c r="O253" s="518">
        <f>ROUND(IF(N346=0, 0, N253/N346),5)</f>
        <v>0</v>
      </c>
      <c r="P253" s="517">
        <v>0</v>
      </c>
      <c r="Q253" s="437">
        <v>0</v>
      </c>
      <c r="R253" s="437">
        <v>0</v>
      </c>
      <c r="S253" s="438">
        <f>ROUND(IF(R346=0, 0, R253/R346),5)</f>
        <v>0</v>
      </c>
      <c r="T253" s="437">
        <v>0</v>
      </c>
      <c r="U253" s="337">
        <v>0</v>
      </c>
      <c r="V253" s="337">
        <v>0</v>
      </c>
      <c r="W253" s="338">
        <f>ROUND(IF(V346=0, 0, V253/V346),5)</f>
        <v>0</v>
      </c>
      <c r="X253" s="337">
        <v>0</v>
      </c>
      <c r="Y253" s="563">
        <v>0</v>
      </c>
      <c r="Z253" s="563">
        <v>0</v>
      </c>
      <c r="AA253" s="564">
        <f>ROUND(IF(Z346=0, 0, Z253/Z346),5)</f>
        <v>0</v>
      </c>
      <c r="AB253" s="563">
        <v>0</v>
      </c>
      <c r="AC253" s="499">
        <v>0</v>
      </c>
      <c r="AD253" s="497">
        <v>0</v>
      </c>
      <c r="AE253" s="498">
        <f>ROUND(IF(AD346=0, 0, AD253/AD346),5)</f>
        <v>0</v>
      </c>
      <c r="AF253" s="497">
        <v>0</v>
      </c>
      <c r="AG253" s="541">
        <v>0</v>
      </c>
      <c r="AH253" s="541">
        <v>0</v>
      </c>
      <c r="AI253" s="542">
        <f>ROUND(IF(AH346=0, 0, AH253/AH346),5)</f>
        <v>0</v>
      </c>
      <c r="AJ253" s="541">
        <v>0</v>
      </c>
      <c r="AK253" s="398">
        <v>0</v>
      </c>
      <c r="AL253" s="396">
        <v>0</v>
      </c>
      <c r="AM253" s="397">
        <f>ROUND(IF(AL346=0, 0, AL253/AL346),5)</f>
        <v>0</v>
      </c>
      <c r="AN253" s="396">
        <v>0</v>
      </c>
      <c r="AO253" s="437">
        <v>0</v>
      </c>
      <c r="AP253" s="437">
        <v>0</v>
      </c>
      <c r="AQ253" s="438">
        <f>ROUND(IF(AP346=0, 0, AP253/AP346),5)</f>
        <v>0</v>
      </c>
      <c r="AR253" s="437">
        <v>0</v>
      </c>
      <c r="AS253" s="6">
        <f t="shared" si="6"/>
        <v>1</v>
      </c>
      <c r="AT253" s="6">
        <f t="shared" si="6"/>
        <v>379.5</v>
      </c>
      <c r="AU253" s="8">
        <f>ROUND(IF(AT346=0, 0, AT253/AT346),5)</f>
        <v>0</v>
      </c>
      <c r="AV253" s="6">
        <v>379.5</v>
      </c>
    </row>
    <row r="254" spans="1:48" x14ac:dyDescent="0.25">
      <c r="A254" s="2"/>
      <c r="B254" s="2"/>
      <c r="C254" s="2"/>
      <c r="D254" s="2" t="s">
        <v>222</v>
      </c>
      <c r="E254" s="480">
        <v>4</v>
      </c>
      <c r="F254" s="478">
        <v>992.53</v>
      </c>
      <c r="G254" s="479">
        <f>ROUND(IF(F346=0, 0, F254/F346),5)</f>
        <v>6.0000000000000002E-5</v>
      </c>
      <c r="H254" s="478">
        <v>248.13</v>
      </c>
      <c r="I254" s="497">
        <v>0</v>
      </c>
      <c r="J254" s="497">
        <v>0</v>
      </c>
      <c r="K254" s="498">
        <f>ROUND(IF(J346=0, 0, J254/J346),5)</f>
        <v>0</v>
      </c>
      <c r="L254" s="497">
        <v>0</v>
      </c>
      <c r="M254" s="516">
        <v>0</v>
      </c>
      <c r="N254" s="517">
        <v>0</v>
      </c>
      <c r="O254" s="518">
        <f>ROUND(IF(N346=0, 0, N254/N346),5)</f>
        <v>0</v>
      </c>
      <c r="P254" s="517">
        <v>0</v>
      </c>
      <c r="Q254" s="437">
        <v>0</v>
      </c>
      <c r="R254" s="437">
        <v>0</v>
      </c>
      <c r="S254" s="438">
        <f>ROUND(IF(R346=0, 0, R254/R346),5)</f>
        <v>0</v>
      </c>
      <c r="T254" s="437">
        <v>0</v>
      </c>
      <c r="U254" s="337">
        <v>0</v>
      </c>
      <c r="V254" s="337">
        <v>0</v>
      </c>
      <c r="W254" s="338">
        <f>ROUND(IF(V346=0, 0, V254/V346),5)</f>
        <v>0</v>
      </c>
      <c r="X254" s="337">
        <v>0</v>
      </c>
      <c r="Y254" s="563">
        <v>0</v>
      </c>
      <c r="Z254" s="563">
        <v>0</v>
      </c>
      <c r="AA254" s="564">
        <f>ROUND(IF(Z346=0, 0, Z254/Z346),5)</f>
        <v>0</v>
      </c>
      <c r="AB254" s="563">
        <v>0</v>
      </c>
      <c r="AC254" s="499">
        <v>0</v>
      </c>
      <c r="AD254" s="497">
        <v>0</v>
      </c>
      <c r="AE254" s="498">
        <f>ROUND(IF(AD346=0, 0, AD254/AD346),5)</f>
        <v>0</v>
      </c>
      <c r="AF254" s="497">
        <v>0</v>
      </c>
      <c r="AG254" s="541">
        <v>0</v>
      </c>
      <c r="AH254" s="541">
        <v>0</v>
      </c>
      <c r="AI254" s="542">
        <f>ROUND(IF(AH346=0, 0, AH254/AH346),5)</f>
        <v>0</v>
      </c>
      <c r="AJ254" s="541">
        <v>0</v>
      </c>
      <c r="AK254" s="398">
        <v>0</v>
      </c>
      <c r="AL254" s="396">
        <v>0</v>
      </c>
      <c r="AM254" s="397">
        <f>ROUND(IF(AL346=0, 0, AL254/AL346),5)</f>
        <v>0</v>
      </c>
      <c r="AN254" s="396">
        <v>0</v>
      </c>
      <c r="AO254" s="437">
        <v>0</v>
      </c>
      <c r="AP254" s="437">
        <v>0</v>
      </c>
      <c r="AQ254" s="438">
        <f>ROUND(IF(AP346=0, 0, AP254/AP346),5)</f>
        <v>0</v>
      </c>
      <c r="AR254" s="437">
        <v>0</v>
      </c>
      <c r="AS254" s="6">
        <f t="shared" si="6"/>
        <v>4</v>
      </c>
      <c r="AT254" s="6">
        <f t="shared" si="6"/>
        <v>992.53</v>
      </c>
      <c r="AU254" s="8">
        <f>ROUND(IF(AT346=0, 0, AT254/AT346),5)</f>
        <v>1.0000000000000001E-5</v>
      </c>
      <c r="AV254" s="6">
        <v>248.13</v>
      </c>
    </row>
    <row r="255" spans="1:48" x14ac:dyDescent="0.25">
      <c r="A255" s="2"/>
      <c r="B255" s="2"/>
      <c r="C255" s="2"/>
      <c r="D255" s="2" t="s">
        <v>223</v>
      </c>
      <c r="E255" s="478">
        <v>0</v>
      </c>
      <c r="F255" s="478">
        <v>0</v>
      </c>
      <c r="G255" s="479">
        <f>ROUND(IF(F346=0, 0, F255/F346),5)</f>
        <v>0</v>
      </c>
      <c r="H255" s="478">
        <v>0</v>
      </c>
      <c r="I255" s="497">
        <v>0</v>
      </c>
      <c r="J255" s="497">
        <v>0</v>
      </c>
      <c r="K255" s="498">
        <f>ROUND(IF(J346=0, 0, J255/J346),5)</f>
        <v>0</v>
      </c>
      <c r="L255" s="497">
        <v>0</v>
      </c>
      <c r="M255" s="516">
        <v>0</v>
      </c>
      <c r="N255" s="517">
        <v>0</v>
      </c>
      <c r="O255" s="518">
        <f>ROUND(IF(N346=0, 0, N255/N346),5)</f>
        <v>0</v>
      </c>
      <c r="P255" s="517">
        <v>0</v>
      </c>
      <c r="Q255" s="439">
        <v>4</v>
      </c>
      <c r="R255" s="437">
        <v>2759.14</v>
      </c>
      <c r="S255" s="438">
        <f>ROUND(IF(R346=0, 0, R255/R346),5)</f>
        <v>1.6000000000000001E-4</v>
      </c>
      <c r="T255" s="437">
        <v>689.79</v>
      </c>
      <c r="U255" s="336">
        <v>6</v>
      </c>
      <c r="V255" s="337">
        <v>4151.3500000000004</v>
      </c>
      <c r="W255" s="338">
        <f>ROUND(IF(V346=0, 0, V255/V346),5)</f>
        <v>2.5999999999999998E-4</v>
      </c>
      <c r="X255" s="337">
        <v>691.89</v>
      </c>
      <c r="Y255" s="563">
        <v>0</v>
      </c>
      <c r="Z255" s="563">
        <v>0</v>
      </c>
      <c r="AA255" s="564">
        <f>ROUND(IF(Z346=0, 0, Z255/Z346),5)</f>
        <v>0</v>
      </c>
      <c r="AB255" s="563">
        <v>0</v>
      </c>
      <c r="AC255" s="499">
        <v>17</v>
      </c>
      <c r="AD255" s="497">
        <v>11834.85</v>
      </c>
      <c r="AE255" s="498">
        <f>ROUND(IF(AD346=0, 0, AD255/AD346),5)</f>
        <v>5.9000000000000003E-4</v>
      </c>
      <c r="AF255" s="497">
        <v>696.17</v>
      </c>
      <c r="AG255" s="543">
        <v>15</v>
      </c>
      <c r="AH255" s="541">
        <v>10343.27</v>
      </c>
      <c r="AI255" s="542">
        <f>ROUND(IF(AH346=0, 0, AH255/AH346),5)</f>
        <v>5.6999999999999998E-4</v>
      </c>
      <c r="AJ255" s="541">
        <v>689.55</v>
      </c>
      <c r="AK255" s="398">
        <v>16</v>
      </c>
      <c r="AL255" s="396">
        <v>11017.1</v>
      </c>
      <c r="AM255" s="397">
        <f>ROUND(IF(AL346=0, 0, AL255/AL346),5)</f>
        <v>7.7999999999999999E-4</v>
      </c>
      <c r="AN255" s="396">
        <v>688.57</v>
      </c>
      <c r="AO255" s="439">
        <v>6</v>
      </c>
      <c r="AP255" s="437">
        <v>4178.58</v>
      </c>
      <c r="AQ255" s="438">
        <f>ROUND(IF(AP346=0, 0, AP255/AP346),5)</f>
        <v>4.4999999999999999E-4</v>
      </c>
      <c r="AR255" s="437">
        <v>696.43</v>
      </c>
      <c r="AS255" s="6">
        <f t="shared" si="6"/>
        <v>64</v>
      </c>
      <c r="AT255" s="6">
        <f t="shared" si="6"/>
        <v>44284.29</v>
      </c>
      <c r="AU255" s="8">
        <f>ROUND(IF(AT346=0, 0, AT255/AT346),5)</f>
        <v>2.7E-4</v>
      </c>
      <c r="AV255" s="6">
        <v>691.94</v>
      </c>
    </row>
    <row r="256" spans="1:48" x14ac:dyDescent="0.25">
      <c r="A256" s="2"/>
      <c r="B256" s="2"/>
      <c r="C256" s="2"/>
      <c r="D256" s="2" t="s">
        <v>224</v>
      </c>
      <c r="E256" s="480">
        <v>9</v>
      </c>
      <c r="F256" s="478">
        <v>3399</v>
      </c>
      <c r="G256" s="479">
        <f>ROUND(IF(F346=0, 0, F256/F346),5)</f>
        <v>2.0000000000000001E-4</v>
      </c>
      <c r="H256" s="478">
        <v>377.67</v>
      </c>
      <c r="I256" s="497">
        <v>0</v>
      </c>
      <c r="J256" s="497">
        <v>0</v>
      </c>
      <c r="K256" s="498">
        <f>ROUND(IF(J346=0, 0, J256/J346),5)</f>
        <v>0</v>
      </c>
      <c r="L256" s="497">
        <v>0</v>
      </c>
      <c r="M256" s="516">
        <v>8</v>
      </c>
      <c r="N256" s="517">
        <v>5501.06</v>
      </c>
      <c r="O256" s="518">
        <f>ROUND(IF(N346=0, 0, N256/N346),5)</f>
        <v>2.7E-4</v>
      </c>
      <c r="P256" s="517">
        <v>687.63</v>
      </c>
      <c r="Q256" s="437">
        <v>0</v>
      </c>
      <c r="R256" s="437">
        <v>0</v>
      </c>
      <c r="S256" s="438">
        <f>ROUND(IF(R346=0, 0, R256/R346),5)</f>
        <v>0</v>
      </c>
      <c r="T256" s="437">
        <v>0</v>
      </c>
      <c r="U256" s="337">
        <v>0</v>
      </c>
      <c r="V256" s="337">
        <v>0</v>
      </c>
      <c r="W256" s="338">
        <f>ROUND(IF(V346=0, 0, V256/V346),5)</f>
        <v>0</v>
      </c>
      <c r="X256" s="337">
        <v>0</v>
      </c>
      <c r="Y256" s="563">
        <v>0</v>
      </c>
      <c r="Z256" s="563">
        <v>0</v>
      </c>
      <c r="AA256" s="564">
        <f>ROUND(IF(Z346=0, 0, Z256/Z346),5)</f>
        <v>0</v>
      </c>
      <c r="AB256" s="563">
        <v>0</v>
      </c>
      <c r="AC256" s="499">
        <v>1</v>
      </c>
      <c r="AD256" s="497">
        <v>691.33</v>
      </c>
      <c r="AE256" s="498">
        <f>ROUND(IF(AD346=0, 0, AD256/AD346),5)</f>
        <v>3.0000000000000001E-5</v>
      </c>
      <c r="AF256" s="497">
        <v>691.33</v>
      </c>
      <c r="AG256" s="543">
        <v>54</v>
      </c>
      <c r="AH256" s="541">
        <v>31567.75</v>
      </c>
      <c r="AI256" s="542">
        <f>ROUND(IF(AH346=0, 0, AH256/AH346),5)</f>
        <v>1.75E-3</v>
      </c>
      <c r="AJ256" s="541">
        <v>584.59</v>
      </c>
      <c r="AK256" s="398">
        <v>20</v>
      </c>
      <c r="AL256" s="396">
        <v>13845.87</v>
      </c>
      <c r="AM256" s="397">
        <f>ROUND(IF(AL346=0, 0, AL256/AL346),5)</f>
        <v>9.7999999999999997E-4</v>
      </c>
      <c r="AN256" s="396">
        <v>692.29</v>
      </c>
      <c r="AO256" s="439">
        <v>0</v>
      </c>
      <c r="AP256" s="437">
        <v>0</v>
      </c>
      <c r="AQ256" s="438">
        <f>ROUND(IF(AP346=0, 0, AP256/AP346),5)</f>
        <v>0</v>
      </c>
      <c r="AR256" s="437">
        <v>0</v>
      </c>
      <c r="AS256" s="6">
        <f t="shared" si="6"/>
        <v>92</v>
      </c>
      <c r="AT256" s="6">
        <f t="shared" si="6"/>
        <v>55005.01</v>
      </c>
      <c r="AU256" s="8">
        <f>ROUND(IF(AT346=0, 0, AT256/AT346),5)</f>
        <v>3.4000000000000002E-4</v>
      </c>
      <c r="AV256" s="6">
        <v>597.88</v>
      </c>
    </row>
    <row r="257" spans="1:48" x14ac:dyDescent="0.25">
      <c r="A257" s="2"/>
      <c r="B257" s="2"/>
      <c r="C257" s="2"/>
      <c r="D257" s="2" t="s">
        <v>225</v>
      </c>
      <c r="E257" s="480">
        <v>10</v>
      </c>
      <c r="F257" s="478">
        <v>3500</v>
      </c>
      <c r="G257" s="479">
        <f>ROUND(IF(F346=0, 0, F257/F346),5)</f>
        <v>2.0000000000000001E-4</v>
      </c>
      <c r="H257" s="478">
        <v>350</v>
      </c>
      <c r="I257" s="497">
        <v>0</v>
      </c>
      <c r="J257" s="497">
        <v>0</v>
      </c>
      <c r="K257" s="498">
        <f>ROUND(IF(J346=0, 0, J257/J346),5)</f>
        <v>0</v>
      </c>
      <c r="L257" s="497">
        <v>0</v>
      </c>
      <c r="M257" s="516">
        <v>3</v>
      </c>
      <c r="N257" s="517">
        <v>1686.92</v>
      </c>
      <c r="O257" s="518">
        <f>ROUND(IF(N346=0, 0, N257/N346),5)</f>
        <v>8.0000000000000007E-5</v>
      </c>
      <c r="P257" s="517">
        <v>562.30999999999995</v>
      </c>
      <c r="Q257" s="439">
        <v>6</v>
      </c>
      <c r="R257" s="437">
        <v>3387.02</v>
      </c>
      <c r="S257" s="438">
        <f>ROUND(IF(R346=0, 0, R257/R346),5)</f>
        <v>1.9000000000000001E-4</v>
      </c>
      <c r="T257" s="437">
        <v>564.5</v>
      </c>
      <c r="U257" s="336">
        <v>3</v>
      </c>
      <c r="V257" s="337">
        <v>1695.54</v>
      </c>
      <c r="W257" s="338">
        <f>ROUND(IF(V346=0, 0, V257/V346),5)</f>
        <v>1E-4</v>
      </c>
      <c r="X257" s="337">
        <v>565.17999999999995</v>
      </c>
      <c r="Y257" s="563">
        <v>0</v>
      </c>
      <c r="Z257" s="563">
        <v>0</v>
      </c>
      <c r="AA257" s="564">
        <f>ROUND(IF(Z346=0, 0, Z257/Z346),5)</f>
        <v>0</v>
      </c>
      <c r="AB257" s="563">
        <v>0</v>
      </c>
      <c r="AC257" s="499">
        <v>3</v>
      </c>
      <c r="AD257" s="497">
        <v>1699.26</v>
      </c>
      <c r="AE257" s="498">
        <f>ROUND(IF(AD346=0, 0, AD257/AD346),5)</f>
        <v>8.0000000000000007E-5</v>
      </c>
      <c r="AF257" s="497">
        <v>566.41999999999996</v>
      </c>
      <c r="AG257" s="543">
        <v>11</v>
      </c>
      <c r="AH257" s="541">
        <v>6207.89</v>
      </c>
      <c r="AI257" s="542">
        <f>ROUND(IF(AH346=0, 0, AH257/AH346),5)</f>
        <v>3.4000000000000002E-4</v>
      </c>
      <c r="AJ257" s="541">
        <v>564.35</v>
      </c>
      <c r="AK257" s="398">
        <v>6</v>
      </c>
      <c r="AL257" s="396">
        <v>3386.11</v>
      </c>
      <c r="AM257" s="397">
        <f>ROUND(IF(AL346=0, 0, AL257/AL346),5)</f>
        <v>2.4000000000000001E-4</v>
      </c>
      <c r="AN257" s="396">
        <v>564.35</v>
      </c>
      <c r="AO257" s="439">
        <v>11</v>
      </c>
      <c r="AP257" s="437">
        <v>6269.37</v>
      </c>
      <c r="AQ257" s="438">
        <f>ROUND(IF(AP346=0, 0, AP257/AP346),5)</f>
        <v>6.7000000000000002E-4</v>
      </c>
      <c r="AR257" s="437">
        <v>569.94000000000005</v>
      </c>
      <c r="AS257" s="6">
        <f t="shared" si="6"/>
        <v>53</v>
      </c>
      <c r="AT257" s="6">
        <f t="shared" si="6"/>
        <v>27832.11</v>
      </c>
      <c r="AU257" s="8">
        <f>ROUND(IF(AT346=0, 0, AT257/AT346),5)</f>
        <v>1.7000000000000001E-4</v>
      </c>
      <c r="AV257" s="6">
        <v>525.13</v>
      </c>
    </row>
    <row r="258" spans="1:48" x14ac:dyDescent="0.25">
      <c r="A258" s="2"/>
      <c r="B258" s="2"/>
      <c r="C258" s="2"/>
      <c r="D258" s="2" t="s">
        <v>554</v>
      </c>
      <c r="E258" s="478">
        <v>0</v>
      </c>
      <c r="F258" s="478">
        <v>0</v>
      </c>
      <c r="G258" s="479">
        <f>ROUND(IF(F346=0, 0, F258/F346),5)</f>
        <v>0</v>
      </c>
      <c r="H258" s="478">
        <v>0</v>
      </c>
      <c r="I258" s="497">
        <v>0</v>
      </c>
      <c r="J258" s="497">
        <v>0</v>
      </c>
      <c r="K258" s="498">
        <f>ROUND(IF(J346=0, 0, J258/J346),5)</f>
        <v>0</v>
      </c>
      <c r="L258" s="497">
        <v>0</v>
      </c>
      <c r="M258" s="516">
        <v>0</v>
      </c>
      <c r="N258" s="517">
        <v>0</v>
      </c>
      <c r="O258" s="518">
        <f>ROUND(IF(N346=0, 0, N258/N346),5)</f>
        <v>0</v>
      </c>
      <c r="P258" s="517">
        <v>0</v>
      </c>
      <c r="Q258" s="437">
        <v>0</v>
      </c>
      <c r="R258" s="437">
        <v>0</v>
      </c>
      <c r="S258" s="438">
        <f>ROUND(IF(R346=0, 0, R258/R346),5)</f>
        <v>0</v>
      </c>
      <c r="T258" s="437">
        <v>0</v>
      </c>
      <c r="U258" s="337">
        <v>0</v>
      </c>
      <c r="V258" s="337">
        <v>0</v>
      </c>
      <c r="W258" s="338">
        <f>ROUND(IF(V346=0, 0, V258/V346),5)</f>
        <v>0</v>
      </c>
      <c r="X258" s="337">
        <v>0</v>
      </c>
      <c r="Y258" s="563">
        <v>0</v>
      </c>
      <c r="Z258" s="563">
        <v>0</v>
      </c>
      <c r="AA258" s="564">
        <f>ROUND(IF(Z346=0, 0, Z258/Z346),5)</f>
        <v>0</v>
      </c>
      <c r="AB258" s="563">
        <v>0</v>
      </c>
      <c r="AC258" s="499">
        <v>0</v>
      </c>
      <c r="AD258" s="497">
        <v>0</v>
      </c>
      <c r="AE258" s="498">
        <f>ROUND(IF(AD346=0, 0, AD258/AD346),5)</f>
        <v>0</v>
      </c>
      <c r="AF258" s="497">
        <v>0</v>
      </c>
      <c r="AG258" s="541">
        <v>0</v>
      </c>
      <c r="AH258" s="541">
        <v>0</v>
      </c>
      <c r="AI258" s="542">
        <f>ROUND(IF(AH346=0, 0, AH258/AH346),5)</f>
        <v>0</v>
      </c>
      <c r="AJ258" s="541">
        <v>0</v>
      </c>
      <c r="AK258" s="398">
        <v>17</v>
      </c>
      <c r="AL258" s="396">
        <v>4163.2299999999996</v>
      </c>
      <c r="AM258" s="397">
        <f>ROUND(IF(AL346=0, 0, AL258/AL346),5)</f>
        <v>2.9999999999999997E-4</v>
      </c>
      <c r="AN258" s="396">
        <v>244.9</v>
      </c>
      <c r="AO258" s="439">
        <v>49</v>
      </c>
      <c r="AP258" s="437">
        <v>7194.52</v>
      </c>
      <c r="AQ258" s="438">
        <f>ROUND(IF(AP346=0, 0, AP258/AP346),5)</f>
        <v>7.6999999999999996E-4</v>
      </c>
      <c r="AR258" s="437">
        <v>146.83000000000001</v>
      </c>
      <c r="AS258" s="6">
        <f t="shared" si="6"/>
        <v>66</v>
      </c>
      <c r="AT258" s="6">
        <f t="shared" si="6"/>
        <v>11357.75</v>
      </c>
      <c r="AU258" s="8">
        <f>ROUND(IF(AT346=0, 0, AT258/AT346),5)</f>
        <v>6.9999999999999994E-5</v>
      </c>
      <c r="AV258" s="6">
        <v>172.09</v>
      </c>
    </row>
    <row r="259" spans="1:48" x14ac:dyDescent="0.25">
      <c r="A259" s="2"/>
      <c r="B259" s="2"/>
      <c r="C259" s="2"/>
      <c r="D259" s="2" t="s">
        <v>226</v>
      </c>
      <c r="E259" s="478">
        <v>0</v>
      </c>
      <c r="F259" s="478">
        <v>0</v>
      </c>
      <c r="G259" s="479">
        <f>ROUND(IF(F346=0, 0, F259/F346),5)</f>
        <v>0</v>
      </c>
      <c r="H259" s="478">
        <v>0</v>
      </c>
      <c r="I259" s="499">
        <v>21</v>
      </c>
      <c r="J259" s="497">
        <v>14350.85</v>
      </c>
      <c r="K259" s="498">
        <f>ROUND(IF(J346=0, 0, J259/J346),5)</f>
        <v>1.3699999999999999E-3</v>
      </c>
      <c r="L259" s="497">
        <v>683.37</v>
      </c>
      <c r="M259" s="516">
        <v>0</v>
      </c>
      <c r="N259" s="517">
        <v>0</v>
      </c>
      <c r="O259" s="518">
        <f>ROUND(IF(N346=0, 0, N259/N346),5)</f>
        <v>0</v>
      </c>
      <c r="P259" s="517">
        <v>0</v>
      </c>
      <c r="Q259" s="439">
        <v>31</v>
      </c>
      <c r="R259" s="437">
        <v>21383.34</v>
      </c>
      <c r="S259" s="438">
        <f>ROUND(IF(R346=0, 0, R259/R346),5)</f>
        <v>1.2199999999999999E-3</v>
      </c>
      <c r="T259" s="437">
        <v>689.79</v>
      </c>
      <c r="U259" s="336">
        <v>98</v>
      </c>
      <c r="V259" s="337">
        <v>67704.25</v>
      </c>
      <c r="W259" s="338">
        <f>ROUND(IF(V346=0, 0, V259/V346),5)</f>
        <v>4.1799999999999997E-3</v>
      </c>
      <c r="X259" s="337">
        <v>690.86</v>
      </c>
      <c r="Y259" s="565">
        <v>20</v>
      </c>
      <c r="Z259" s="563">
        <v>13968.86</v>
      </c>
      <c r="AA259" s="564">
        <f>ROUND(IF(Z346=0, 0, Z259/Z346),5)</f>
        <v>7.5000000000000002E-4</v>
      </c>
      <c r="AB259" s="563">
        <v>698.44</v>
      </c>
      <c r="AC259" s="499">
        <v>0</v>
      </c>
      <c r="AD259" s="497">
        <v>0</v>
      </c>
      <c r="AE259" s="498">
        <f>ROUND(IF(AD346=0, 0, AD259/AD346),5)</f>
        <v>0</v>
      </c>
      <c r="AF259" s="497">
        <v>0</v>
      </c>
      <c r="AG259" s="543">
        <v>38</v>
      </c>
      <c r="AH259" s="541">
        <v>26216.05</v>
      </c>
      <c r="AI259" s="542">
        <f>ROUND(IF(AH346=0, 0, AH259/AH346),5)</f>
        <v>1.4499999999999999E-3</v>
      </c>
      <c r="AJ259" s="541">
        <v>689.9</v>
      </c>
      <c r="AK259" s="398">
        <v>0</v>
      </c>
      <c r="AL259" s="396">
        <v>0</v>
      </c>
      <c r="AM259" s="397">
        <f>ROUND(IF(AL346=0, 0, AL259/AL346),5)</f>
        <v>0</v>
      </c>
      <c r="AN259" s="396">
        <v>0</v>
      </c>
      <c r="AO259" s="437">
        <v>0</v>
      </c>
      <c r="AP259" s="437">
        <v>0</v>
      </c>
      <c r="AQ259" s="438">
        <f>ROUND(IF(AP346=0, 0, AP259/AP346),5)</f>
        <v>0</v>
      </c>
      <c r="AR259" s="437">
        <v>0</v>
      </c>
      <c r="AS259" s="6">
        <f t="shared" si="6"/>
        <v>208</v>
      </c>
      <c r="AT259" s="6">
        <f t="shared" si="6"/>
        <v>143623.35</v>
      </c>
      <c r="AU259" s="8">
        <f>ROUND(IF(AT346=0, 0, AT259/AT346),5)</f>
        <v>8.8999999999999995E-4</v>
      </c>
      <c r="AV259" s="6">
        <v>690.5</v>
      </c>
    </row>
    <row r="260" spans="1:48" x14ac:dyDescent="0.25">
      <c r="A260" s="2"/>
      <c r="B260" s="2"/>
      <c r="C260" s="2"/>
      <c r="D260" s="2" t="s">
        <v>227</v>
      </c>
      <c r="E260" s="480">
        <v>6</v>
      </c>
      <c r="F260" s="478">
        <v>1865.37</v>
      </c>
      <c r="G260" s="479">
        <f>ROUND(IF(F346=0, 0, F260/F346),5)</f>
        <v>1.1E-4</v>
      </c>
      <c r="H260" s="478">
        <v>310.89999999999998</v>
      </c>
      <c r="I260" s="497">
        <v>0</v>
      </c>
      <c r="J260" s="497">
        <v>0</v>
      </c>
      <c r="K260" s="498">
        <f>ROUND(IF(J346=0, 0, J260/J346),5)</f>
        <v>0</v>
      </c>
      <c r="L260" s="497">
        <v>0</v>
      </c>
      <c r="M260" s="516">
        <v>0</v>
      </c>
      <c r="N260" s="517">
        <v>0</v>
      </c>
      <c r="O260" s="518">
        <f>ROUND(IF(N346=0, 0, N260/N346),5)</f>
        <v>0</v>
      </c>
      <c r="P260" s="517">
        <v>0</v>
      </c>
      <c r="Q260" s="437">
        <v>0</v>
      </c>
      <c r="R260" s="437">
        <v>0</v>
      </c>
      <c r="S260" s="438">
        <f>ROUND(IF(R346=0, 0, R260/R346),5)</f>
        <v>0</v>
      </c>
      <c r="T260" s="437">
        <v>0</v>
      </c>
      <c r="U260" s="337">
        <v>0</v>
      </c>
      <c r="V260" s="337">
        <v>0</v>
      </c>
      <c r="W260" s="338">
        <f>ROUND(IF(V346=0, 0, V260/V346),5)</f>
        <v>0</v>
      </c>
      <c r="X260" s="337">
        <v>0</v>
      </c>
      <c r="Y260" s="563">
        <v>0</v>
      </c>
      <c r="Z260" s="563">
        <v>0</v>
      </c>
      <c r="AA260" s="564">
        <f>ROUND(IF(Z346=0, 0, Z260/Z346),5)</f>
        <v>0</v>
      </c>
      <c r="AB260" s="563">
        <v>0</v>
      </c>
      <c r="AC260" s="499">
        <v>0</v>
      </c>
      <c r="AD260" s="497">
        <v>0</v>
      </c>
      <c r="AE260" s="498">
        <f>ROUND(IF(AD346=0, 0, AD260/AD346),5)</f>
        <v>0</v>
      </c>
      <c r="AF260" s="497">
        <v>0</v>
      </c>
      <c r="AG260" s="541">
        <v>0</v>
      </c>
      <c r="AH260" s="541">
        <v>0</v>
      </c>
      <c r="AI260" s="542">
        <f>ROUND(IF(AH346=0, 0, AH260/AH346),5)</f>
        <v>0</v>
      </c>
      <c r="AJ260" s="541">
        <v>0</v>
      </c>
      <c r="AK260" s="398">
        <v>0</v>
      </c>
      <c r="AL260" s="396">
        <v>0</v>
      </c>
      <c r="AM260" s="397">
        <f>ROUND(IF(AL346=0, 0, AL260/AL346),5)</f>
        <v>0</v>
      </c>
      <c r="AN260" s="396">
        <v>0</v>
      </c>
      <c r="AO260" s="437">
        <v>0</v>
      </c>
      <c r="AP260" s="437">
        <v>0</v>
      </c>
      <c r="AQ260" s="438">
        <f>ROUND(IF(AP346=0, 0, AP260/AP346),5)</f>
        <v>0</v>
      </c>
      <c r="AR260" s="437">
        <v>0</v>
      </c>
      <c r="AS260" s="6">
        <f t="shared" si="6"/>
        <v>6</v>
      </c>
      <c r="AT260" s="6">
        <f t="shared" si="6"/>
        <v>1865.37</v>
      </c>
      <c r="AU260" s="8">
        <f>ROUND(IF(AT346=0, 0, AT260/AT346),5)</f>
        <v>1.0000000000000001E-5</v>
      </c>
      <c r="AV260" s="6">
        <v>310.89999999999998</v>
      </c>
    </row>
    <row r="261" spans="1:48" x14ac:dyDescent="0.25">
      <c r="A261" s="2"/>
      <c r="B261" s="2"/>
      <c r="C261" s="2"/>
      <c r="D261" s="2" t="s">
        <v>228</v>
      </c>
      <c r="E261" s="478">
        <v>0</v>
      </c>
      <c r="F261" s="478">
        <v>0</v>
      </c>
      <c r="G261" s="479">
        <f>ROUND(IF(F346=0, 0, F261/F346),5)</f>
        <v>0</v>
      </c>
      <c r="H261" s="478">
        <v>0</v>
      </c>
      <c r="I261" s="497">
        <v>0</v>
      </c>
      <c r="J261" s="497">
        <v>0</v>
      </c>
      <c r="K261" s="498">
        <f>ROUND(IF(J346=0, 0, J261/J346),5)</f>
        <v>0</v>
      </c>
      <c r="L261" s="497">
        <v>0</v>
      </c>
      <c r="M261" s="516">
        <v>1</v>
      </c>
      <c r="N261" s="517">
        <v>320.64999999999998</v>
      </c>
      <c r="O261" s="518">
        <f>ROUND(IF(N346=0, 0, N261/N346),5)</f>
        <v>2.0000000000000002E-5</v>
      </c>
      <c r="P261" s="517">
        <v>320.64999999999998</v>
      </c>
      <c r="Q261" s="437">
        <v>0</v>
      </c>
      <c r="R261" s="437">
        <v>0</v>
      </c>
      <c r="S261" s="438">
        <f>ROUND(IF(R346=0, 0, R261/R346),5)</f>
        <v>0</v>
      </c>
      <c r="T261" s="437">
        <v>0</v>
      </c>
      <c r="U261" s="337">
        <v>0</v>
      </c>
      <c r="V261" s="337">
        <v>0</v>
      </c>
      <c r="W261" s="338">
        <f>ROUND(IF(V346=0, 0, V261/V346),5)</f>
        <v>0</v>
      </c>
      <c r="X261" s="337">
        <v>0</v>
      </c>
      <c r="Y261" s="563">
        <v>0</v>
      </c>
      <c r="Z261" s="563">
        <v>0</v>
      </c>
      <c r="AA261" s="564">
        <f>ROUND(IF(Z346=0, 0, Z261/Z346),5)</f>
        <v>0</v>
      </c>
      <c r="AB261" s="563">
        <v>0</v>
      </c>
      <c r="AC261" s="499">
        <v>0</v>
      </c>
      <c r="AD261" s="497">
        <v>0</v>
      </c>
      <c r="AE261" s="498">
        <f>ROUND(IF(AD346=0, 0, AD261/AD346),5)</f>
        <v>0</v>
      </c>
      <c r="AF261" s="497">
        <v>0</v>
      </c>
      <c r="AG261" s="541">
        <v>0</v>
      </c>
      <c r="AH261" s="541">
        <v>0</v>
      </c>
      <c r="AI261" s="542">
        <f>ROUND(IF(AH346=0, 0, AH261/AH346),5)</f>
        <v>0</v>
      </c>
      <c r="AJ261" s="541">
        <v>0</v>
      </c>
      <c r="AK261" s="398">
        <v>0</v>
      </c>
      <c r="AL261" s="396">
        <v>0</v>
      </c>
      <c r="AM261" s="397">
        <f>ROUND(IF(AL346=0, 0, AL261/AL346),5)</f>
        <v>0</v>
      </c>
      <c r="AN261" s="396">
        <v>0</v>
      </c>
      <c r="AO261" s="437">
        <v>0</v>
      </c>
      <c r="AP261" s="437">
        <v>0</v>
      </c>
      <c r="AQ261" s="438">
        <f>ROUND(IF(AP346=0, 0, AP261/AP346),5)</f>
        <v>0</v>
      </c>
      <c r="AR261" s="437">
        <v>0</v>
      </c>
      <c r="AS261" s="6">
        <f t="shared" si="6"/>
        <v>1</v>
      </c>
      <c r="AT261" s="6">
        <f t="shared" si="6"/>
        <v>320.64999999999998</v>
      </c>
      <c r="AU261" s="8">
        <f>ROUND(IF(AT346=0, 0, AT261/AT346),5)</f>
        <v>0</v>
      </c>
      <c r="AV261" s="6">
        <v>320.64999999999998</v>
      </c>
    </row>
    <row r="262" spans="1:48" x14ac:dyDescent="0.25">
      <c r="A262" s="2"/>
      <c r="B262" s="2"/>
      <c r="C262" s="2"/>
      <c r="D262" s="2" t="s">
        <v>229</v>
      </c>
      <c r="E262" s="480">
        <v>1</v>
      </c>
      <c r="F262" s="478">
        <v>394.63</v>
      </c>
      <c r="G262" s="479">
        <f>ROUND(IF(F346=0, 0, F262/F346),5)</f>
        <v>2.0000000000000002E-5</v>
      </c>
      <c r="H262" s="478">
        <v>394.63</v>
      </c>
      <c r="I262" s="497">
        <v>0</v>
      </c>
      <c r="J262" s="497">
        <v>0</v>
      </c>
      <c r="K262" s="498">
        <f>ROUND(IF(J346=0, 0, J262/J346),5)</f>
        <v>0</v>
      </c>
      <c r="L262" s="497">
        <v>0</v>
      </c>
      <c r="M262" s="516">
        <v>0</v>
      </c>
      <c r="N262" s="517">
        <v>0</v>
      </c>
      <c r="O262" s="518">
        <f>ROUND(IF(N346=0, 0, N262/N346),5)</f>
        <v>0</v>
      </c>
      <c r="P262" s="517">
        <v>0</v>
      </c>
      <c r="Q262" s="437">
        <v>0</v>
      </c>
      <c r="R262" s="437">
        <v>0</v>
      </c>
      <c r="S262" s="438">
        <f>ROUND(IF(R346=0, 0, R262/R346),5)</f>
        <v>0</v>
      </c>
      <c r="T262" s="437">
        <v>0</v>
      </c>
      <c r="U262" s="336">
        <v>1</v>
      </c>
      <c r="V262" s="337">
        <v>737.15</v>
      </c>
      <c r="W262" s="338">
        <f>ROUND(IF(V346=0, 0, V262/V346),5)</f>
        <v>5.0000000000000002E-5</v>
      </c>
      <c r="X262" s="337">
        <v>737.15</v>
      </c>
      <c r="Y262" s="563">
        <v>0</v>
      </c>
      <c r="Z262" s="563">
        <v>0</v>
      </c>
      <c r="AA262" s="564">
        <f>ROUND(IF(Z346=0, 0, Z262/Z346),5)</f>
        <v>0</v>
      </c>
      <c r="AB262" s="563">
        <v>0</v>
      </c>
      <c r="AC262" s="499">
        <v>0</v>
      </c>
      <c r="AD262" s="497">
        <v>0</v>
      </c>
      <c r="AE262" s="498">
        <f>ROUND(IF(AD346=0, 0, AD262/AD346),5)</f>
        <v>0</v>
      </c>
      <c r="AF262" s="497">
        <v>0</v>
      </c>
      <c r="AG262" s="541">
        <v>0</v>
      </c>
      <c r="AH262" s="541">
        <v>0</v>
      </c>
      <c r="AI262" s="542">
        <f>ROUND(IF(AH346=0, 0, AH262/AH346),5)</f>
        <v>0</v>
      </c>
      <c r="AJ262" s="541">
        <v>0</v>
      </c>
      <c r="AK262" s="398">
        <v>0</v>
      </c>
      <c r="AL262" s="396">
        <v>0</v>
      </c>
      <c r="AM262" s="397">
        <f>ROUND(IF(AL346=0, 0, AL262/AL346),5)</f>
        <v>0</v>
      </c>
      <c r="AN262" s="396">
        <v>0</v>
      </c>
      <c r="AO262" s="437">
        <v>0</v>
      </c>
      <c r="AP262" s="437">
        <v>0</v>
      </c>
      <c r="AQ262" s="438">
        <f>ROUND(IF(AP346=0, 0, AP262/AP346),5)</f>
        <v>0</v>
      </c>
      <c r="AR262" s="437">
        <v>0</v>
      </c>
      <c r="AS262" s="6">
        <f t="shared" si="6"/>
        <v>2</v>
      </c>
      <c r="AT262" s="6">
        <f t="shared" si="6"/>
        <v>1131.78</v>
      </c>
      <c r="AU262" s="8">
        <f>ROUND(IF(AT346=0, 0, AT262/AT346),5)</f>
        <v>1.0000000000000001E-5</v>
      </c>
      <c r="AV262" s="6">
        <v>565.89</v>
      </c>
    </row>
    <row r="263" spans="1:48" x14ac:dyDescent="0.25">
      <c r="A263" s="2"/>
      <c r="B263" s="2"/>
      <c r="C263" s="2"/>
      <c r="D263" s="2" t="s">
        <v>555</v>
      </c>
      <c r="E263" s="480">
        <v>10</v>
      </c>
      <c r="F263" s="478">
        <v>4345.43</v>
      </c>
      <c r="G263" s="479">
        <f>ROUND(IF(F346=0, 0, F263/F346),5)</f>
        <v>2.5000000000000001E-4</v>
      </c>
      <c r="H263" s="478">
        <v>434.54</v>
      </c>
      <c r="I263" s="499">
        <v>5</v>
      </c>
      <c r="J263" s="497">
        <v>2177.9299999999998</v>
      </c>
      <c r="K263" s="498">
        <f>ROUND(IF(J346=0, 0, J263/J346),5)</f>
        <v>2.1000000000000001E-4</v>
      </c>
      <c r="L263" s="497">
        <v>435.59</v>
      </c>
      <c r="M263" s="516">
        <v>19</v>
      </c>
      <c r="N263" s="517">
        <v>8402.32</v>
      </c>
      <c r="O263" s="518">
        <f>ROUND(IF(N346=0, 0, N263/N346),5)</f>
        <v>4.0999999999999999E-4</v>
      </c>
      <c r="P263" s="517">
        <v>442.23</v>
      </c>
      <c r="Q263" s="439">
        <v>6</v>
      </c>
      <c r="R263" s="437">
        <v>2617.7399999999998</v>
      </c>
      <c r="S263" s="438">
        <f>ROUND(IF(R346=0, 0, R263/R346),5)</f>
        <v>1.4999999999999999E-4</v>
      </c>
      <c r="T263" s="437">
        <v>436.29</v>
      </c>
      <c r="U263" s="337">
        <v>0</v>
      </c>
      <c r="V263" s="337">
        <v>0</v>
      </c>
      <c r="W263" s="338">
        <f>ROUND(IF(V346=0, 0, V263/V346),5)</f>
        <v>0</v>
      </c>
      <c r="X263" s="337">
        <v>0</v>
      </c>
      <c r="Y263" s="563">
        <v>0</v>
      </c>
      <c r="Z263" s="563">
        <v>0</v>
      </c>
      <c r="AA263" s="564">
        <f>ROUND(IF(Z346=0, 0, Z263/Z346),5)</f>
        <v>0</v>
      </c>
      <c r="AB263" s="563">
        <v>0</v>
      </c>
      <c r="AC263" s="499">
        <v>222</v>
      </c>
      <c r="AD263" s="497">
        <v>98913.2</v>
      </c>
      <c r="AE263" s="498">
        <f>ROUND(IF(AD346=0, 0, AD263/AD346),5)</f>
        <v>4.9100000000000003E-3</v>
      </c>
      <c r="AF263" s="497">
        <v>445.55</v>
      </c>
      <c r="AG263" s="543">
        <v>30</v>
      </c>
      <c r="AH263" s="541">
        <v>13148.31</v>
      </c>
      <c r="AI263" s="542">
        <f>ROUND(IF(AH346=0, 0, AH263/AH346),5)</f>
        <v>7.2999999999999996E-4</v>
      </c>
      <c r="AJ263" s="541">
        <v>438.28</v>
      </c>
      <c r="AK263" s="398">
        <v>44</v>
      </c>
      <c r="AL263" s="396">
        <v>17636.93</v>
      </c>
      <c r="AM263" s="397">
        <f>ROUND(IF(AL346=0, 0, AL263/AL346),5)</f>
        <v>1.25E-3</v>
      </c>
      <c r="AN263" s="396">
        <v>400.84</v>
      </c>
      <c r="AO263" s="439">
        <v>56</v>
      </c>
      <c r="AP263" s="437">
        <v>19388.46</v>
      </c>
      <c r="AQ263" s="438">
        <f>ROUND(IF(AP346=0, 0, AP263/AP346),5)</f>
        <v>2.0799999999999998E-3</v>
      </c>
      <c r="AR263" s="437">
        <v>346.22</v>
      </c>
      <c r="AS263" s="6">
        <f t="shared" si="6"/>
        <v>392</v>
      </c>
      <c r="AT263" s="6">
        <f t="shared" si="6"/>
        <v>166630.32</v>
      </c>
      <c r="AU263" s="8">
        <f>ROUND(IF(AT346=0, 0, AT263/AT346),5)</f>
        <v>1.0300000000000001E-3</v>
      </c>
      <c r="AV263" s="6">
        <v>425.08</v>
      </c>
    </row>
    <row r="264" spans="1:48" x14ac:dyDescent="0.25">
      <c r="A264" s="2"/>
      <c r="B264" s="2"/>
      <c r="C264" s="2"/>
      <c r="D264" s="2" t="s">
        <v>556</v>
      </c>
      <c r="E264" s="478">
        <v>0</v>
      </c>
      <c r="F264" s="478">
        <v>0</v>
      </c>
      <c r="G264" s="479">
        <f>ROUND(IF(F346=0, 0, F264/F346),5)</f>
        <v>0</v>
      </c>
      <c r="H264" s="478">
        <v>0</v>
      </c>
      <c r="I264" s="497">
        <v>0</v>
      </c>
      <c r="J264" s="497">
        <v>0</v>
      </c>
      <c r="K264" s="498">
        <f>ROUND(IF(J346=0, 0, J264/J346),5)</f>
        <v>0</v>
      </c>
      <c r="L264" s="497">
        <v>0</v>
      </c>
      <c r="M264" s="516">
        <v>3</v>
      </c>
      <c r="N264" s="517">
        <v>2808.96</v>
      </c>
      <c r="O264" s="518">
        <f>ROUND(IF(N346=0, 0, N264/N346),5)</f>
        <v>1.3999999999999999E-4</v>
      </c>
      <c r="P264" s="517">
        <v>936.32</v>
      </c>
      <c r="Q264" s="437">
        <v>0</v>
      </c>
      <c r="R264" s="437">
        <v>0</v>
      </c>
      <c r="S264" s="438">
        <f>ROUND(IF(R346=0, 0, R264/R346),5)</f>
        <v>0</v>
      </c>
      <c r="T264" s="437">
        <v>0</v>
      </c>
      <c r="U264" s="336">
        <v>4</v>
      </c>
      <c r="V264" s="337">
        <v>3769.92</v>
      </c>
      <c r="W264" s="338">
        <f>ROUND(IF(V346=0, 0, V264/V346),5)</f>
        <v>2.3000000000000001E-4</v>
      </c>
      <c r="X264" s="337">
        <v>942.48</v>
      </c>
      <c r="Y264" s="563">
        <v>0</v>
      </c>
      <c r="Z264" s="563">
        <v>0</v>
      </c>
      <c r="AA264" s="564">
        <f>ROUND(IF(Z346=0, 0, Z264/Z346),5)</f>
        <v>0</v>
      </c>
      <c r="AB264" s="563">
        <v>0</v>
      </c>
      <c r="AC264" s="499">
        <v>9</v>
      </c>
      <c r="AD264" s="497">
        <v>8497.19</v>
      </c>
      <c r="AE264" s="498">
        <f>ROUND(IF(AD346=0, 0, AD264/AD346),5)</f>
        <v>4.2000000000000002E-4</v>
      </c>
      <c r="AF264" s="497">
        <v>944.13</v>
      </c>
      <c r="AG264" s="543">
        <v>6</v>
      </c>
      <c r="AH264" s="541">
        <v>5639.83</v>
      </c>
      <c r="AI264" s="542">
        <f>ROUND(IF(AH346=0, 0, AH264/AH346),5)</f>
        <v>3.1E-4</v>
      </c>
      <c r="AJ264" s="541">
        <v>939.97</v>
      </c>
      <c r="AK264" s="398">
        <v>6</v>
      </c>
      <c r="AL264" s="396">
        <v>5639.2</v>
      </c>
      <c r="AM264" s="397">
        <f>ROUND(IF(AL346=0, 0, AL264/AL346),5)</f>
        <v>4.0000000000000002E-4</v>
      </c>
      <c r="AN264" s="396">
        <v>939.87</v>
      </c>
      <c r="AO264" s="437">
        <v>0</v>
      </c>
      <c r="AP264" s="437">
        <v>0</v>
      </c>
      <c r="AQ264" s="438">
        <f>ROUND(IF(AP346=0, 0, AP264/AP346),5)</f>
        <v>0</v>
      </c>
      <c r="AR264" s="437">
        <v>0</v>
      </c>
      <c r="AS264" s="6">
        <f t="shared" si="6"/>
        <v>28</v>
      </c>
      <c r="AT264" s="6">
        <f t="shared" si="6"/>
        <v>26355.1</v>
      </c>
      <c r="AU264" s="8">
        <f>ROUND(IF(AT346=0, 0, AT264/AT346),5)</f>
        <v>1.6000000000000001E-4</v>
      </c>
      <c r="AV264" s="6">
        <v>941.25</v>
      </c>
    </row>
    <row r="265" spans="1:48" x14ac:dyDescent="0.25">
      <c r="A265" s="2"/>
      <c r="B265" s="2"/>
      <c r="C265" s="2"/>
      <c r="D265" s="2" t="s">
        <v>557</v>
      </c>
      <c r="E265" s="478">
        <v>0</v>
      </c>
      <c r="F265" s="478">
        <v>0</v>
      </c>
      <c r="G265" s="479">
        <f>ROUND(IF(F346=0, 0, F265/F346),5)</f>
        <v>0</v>
      </c>
      <c r="H265" s="478">
        <v>0</v>
      </c>
      <c r="I265" s="497">
        <v>0</v>
      </c>
      <c r="J265" s="497">
        <v>0</v>
      </c>
      <c r="K265" s="498">
        <f>ROUND(IF(J346=0, 0, J265/J346),5)</f>
        <v>0</v>
      </c>
      <c r="L265" s="497">
        <v>0</v>
      </c>
      <c r="M265" s="516">
        <v>3</v>
      </c>
      <c r="N265" s="517">
        <v>1497.53</v>
      </c>
      <c r="O265" s="518">
        <f>ROUND(IF(N346=0, 0, N265/N346),5)</f>
        <v>6.9999999999999994E-5</v>
      </c>
      <c r="P265" s="517">
        <v>499.18</v>
      </c>
      <c r="Q265" s="439">
        <v>1</v>
      </c>
      <c r="R265" s="437">
        <v>497.62</v>
      </c>
      <c r="S265" s="438">
        <f>ROUND(IF(R346=0, 0, R265/R346),5)</f>
        <v>3.0000000000000001E-5</v>
      </c>
      <c r="T265" s="437">
        <v>497.62</v>
      </c>
      <c r="U265" s="337">
        <v>0</v>
      </c>
      <c r="V265" s="337">
        <v>0</v>
      </c>
      <c r="W265" s="338">
        <f>ROUND(IF(V346=0, 0, V265/V346),5)</f>
        <v>0</v>
      </c>
      <c r="X265" s="337">
        <v>0</v>
      </c>
      <c r="Y265" s="563">
        <v>0</v>
      </c>
      <c r="Z265" s="563">
        <v>0</v>
      </c>
      <c r="AA265" s="564">
        <f>ROUND(IF(Z346=0, 0, Z265/Z346),5)</f>
        <v>0</v>
      </c>
      <c r="AB265" s="563">
        <v>0</v>
      </c>
      <c r="AC265" s="499">
        <v>0</v>
      </c>
      <c r="AD265" s="497">
        <v>0</v>
      </c>
      <c r="AE265" s="498">
        <f>ROUND(IF(AD346=0, 0, AD265/AD346),5)</f>
        <v>0</v>
      </c>
      <c r="AF265" s="497">
        <v>0</v>
      </c>
      <c r="AG265" s="541">
        <v>0</v>
      </c>
      <c r="AH265" s="541">
        <v>0</v>
      </c>
      <c r="AI265" s="542">
        <f>ROUND(IF(AH346=0, 0, AH265/AH346),5)</f>
        <v>0</v>
      </c>
      <c r="AJ265" s="541">
        <v>0</v>
      </c>
      <c r="AK265" s="398">
        <v>0</v>
      </c>
      <c r="AL265" s="396">
        <v>0</v>
      </c>
      <c r="AM265" s="397">
        <f>ROUND(IF(AL346=0, 0, AL265/AL346),5)</f>
        <v>0</v>
      </c>
      <c r="AN265" s="396">
        <v>0</v>
      </c>
      <c r="AO265" s="437">
        <v>0</v>
      </c>
      <c r="AP265" s="437">
        <v>0</v>
      </c>
      <c r="AQ265" s="438">
        <f>ROUND(IF(AP346=0, 0, AP265/AP346),5)</f>
        <v>0</v>
      </c>
      <c r="AR265" s="437">
        <v>0</v>
      </c>
      <c r="AS265" s="6">
        <f t="shared" si="6"/>
        <v>4</v>
      </c>
      <c r="AT265" s="6">
        <f t="shared" si="6"/>
        <v>1995.15</v>
      </c>
      <c r="AU265" s="8">
        <f>ROUND(IF(AT346=0, 0, AT265/AT346),5)</f>
        <v>1.0000000000000001E-5</v>
      </c>
      <c r="AV265" s="6">
        <v>498.79</v>
      </c>
    </row>
    <row r="266" spans="1:48" x14ac:dyDescent="0.25">
      <c r="A266" s="2"/>
      <c r="B266" s="2"/>
      <c r="C266" s="2"/>
      <c r="D266" s="2" t="s">
        <v>231</v>
      </c>
      <c r="E266" s="478">
        <v>0</v>
      </c>
      <c r="F266" s="478">
        <v>0</v>
      </c>
      <c r="G266" s="479">
        <f>ROUND(IF(F346=0, 0, F266/F346),5)</f>
        <v>0</v>
      </c>
      <c r="H266" s="478">
        <v>0</v>
      </c>
      <c r="I266" s="497">
        <v>0</v>
      </c>
      <c r="J266" s="497">
        <v>0</v>
      </c>
      <c r="K266" s="498">
        <f>ROUND(IF(J346=0, 0, J266/J346),5)</f>
        <v>0</v>
      </c>
      <c r="L266" s="497">
        <v>0</v>
      </c>
      <c r="M266" s="516">
        <v>12</v>
      </c>
      <c r="N266" s="517">
        <v>1872.1</v>
      </c>
      <c r="O266" s="518">
        <f>ROUND(IF(N346=0, 0, N266/N346),5)</f>
        <v>9.0000000000000006E-5</v>
      </c>
      <c r="P266" s="517">
        <v>156.01</v>
      </c>
      <c r="Q266" s="437">
        <v>0</v>
      </c>
      <c r="R266" s="437">
        <v>0</v>
      </c>
      <c r="S266" s="438">
        <f>ROUND(IF(R346=0, 0, R266/R346),5)</f>
        <v>0</v>
      </c>
      <c r="T266" s="437">
        <v>0</v>
      </c>
      <c r="U266" s="337">
        <v>0</v>
      </c>
      <c r="V266" s="337">
        <v>0</v>
      </c>
      <c r="W266" s="338">
        <f>ROUND(IF(V346=0, 0, V266/V346),5)</f>
        <v>0</v>
      </c>
      <c r="X266" s="337">
        <v>0</v>
      </c>
      <c r="Y266" s="563">
        <v>0</v>
      </c>
      <c r="Z266" s="563">
        <v>0</v>
      </c>
      <c r="AA266" s="564">
        <f>ROUND(IF(Z346=0, 0, Z266/Z346),5)</f>
        <v>0</v>
      </c>
      <c r="AB266" s="563">
        <v>0</v>
      </c>
      <c r="AC266" s="499">
        <v>0</v>
      </c>
      <c r="AD266" s="497">
        <v>0</v>
      </c>
      <c r="AE266" s="498">
        <f>ROUND(IF(AD346=0, 0, AD266/AD346),5)</f>
        <v>0</v>
      </c>
      <c r="AF266" s="497">
        <v>0</v>
      </c>
      <c r="AG266" s="543">
        <v>6</v>
      </c>
      <c r="AH266" s="541">
        <v>939.4</v>
      </c>
      <c r="AI266" s="542">
        <f>ROUND(IF(AH346=0, 0, AH266/AH346),5)</f>
        <v>5.0000000000000002E-5</v>
      </c>
      <c r="AJ266" s="541">
        <v>156.57</v>
      </c>
      <c r="AK266" s="398">
        <v>0</v>
      </c>
      <c r="AL266" s="396">
        <v>0</v>
      </c>
      <c r="AM266" s="397">
        <f>ROUND(IF(AL346=0, 0, AL266/AL346),5)</f>
        <v>0</v>
      </c>
      <c r="AN266" s="396">
        <v>0</v>
      </c>
      <c r="AO266" s="439">
        <v>5</v>
      </c>
      <c r="AP266" s="437">
        <v>787.9</v>
      </c>
      <c r="AQ266" s="438">
        <f>ROUND(IF(AP346=0, 0, AP266/AP346),5)</f>
        <v>8.0000000000000007E-5</v>
      </c>
      <c r="AR266" s="437">
        <v>157.58000000000001</v>
      </c>
      <c r="AS266" s="6">
        <f t="shared" si="6"/>
        <v>23</v>
      </c>
      <c r="AT266" s="6">
        <f t="shared" si="6"/>
        <v>3599.4</v>
      </c>
      <c r="AU266" s="8">
        <f>ROUND(IF(AT346=0, 0, AT266/AT346),5)</f>
        <v>2.0000000000000002E-5</v>
      </c>
      <c r="AV266" s="6">
        <v>156.5</v>
      </c>
    </row>
    <row r="267" spans="1:48" x14ac:dyDescent="0.25">
      <c r="A267" s="2"/>
      <c r="B267" s="2"/>
      <c r="C267" s="2"/>
      <c r="D267" s="2" t="s">
        <v>232</v>
      </c>
      <c r="E267" s="480">
        <v>2</v>
      </c>
      <c r="F267" s="478">
        <v>496.26</v>
      </c>
      <c r="G267" s="479">
        <f>ROUND(IF(F346=0, 0, F267/F346),5)</f>
        <v>3.0000000000000001E-5</v>
      </c>
      <c r="H267" s="478">
        <v>248.13</v>
      </c>
      <c r="I267" s="497">
        <v>0</v>
      </c>
      <c r="J267" s="497">
        <v>0</v>
      </c>
      <c r="K267" s="498">
        <f>ROUND(IF(J346=0, 0, J267/J346),5)</f>
        <v>0</v>
      </c>
      <c r="L267" s="497">
        <v>0</v>
      </c>
      <c r="M267" s="516">
        <v>0</v>
      </c>
      <c r="N267" s="517">
        <v>0</v>
      </c>
      <c r="O267" s="518">
        <f>ROUND(IF(N346=0, 0, N267/N346),5)</f>
        <v>0</v>
      </c>
      <c r="P267" s="517">
        <v>0</v>
      </c>
      <c r="Q267" s="437">
        <v>0</v>
      </c>
      <c r="R267" s="437">
        <v>0</v>
      </c>
      <c r="S267" s="438">
        <f>ROUND(IF(R346=0, 0, R267/R346),5)</f>
        <v>0</v>
      </c>
      <c r="T267" s="437">
        <v>0</v>
      </c>
      <c r="U267" s="337">
        <v>0</v>
      </c>
      <c r="V267" s="337">
        <v>0</v>
      </c>
      <c r="W267" s="338">
        <f>ROUND(IF(V346=0, 0, V267/V346),5)</f>
        <v>0</v>
      </c>
      <c r="X267" s="337">
        <v>0</v>
      </c>
      <c r="Y267" s="563">
        <v>0</v>
      </c>
      <c r="Z267" s="563">
        <v>0</v>
      </c>
      <c r="AA267" s="564">
        <f>ROUND(IF(Z346=0, 0, Z267/Z346),5)</f>
        <v>0</v>
      </c>
      <c r="AB267" s="563">
        <v>0</v>
      </c>
      <c r="AC267" s="499">
        <v>0</v>
      </c>
      <c r="AD267" s="497">
        <v>0</v>
      </c>
      <c r="AE267" s="498">
        <f>ROUND(IF(AD346=0, 0, AD267/AD346),5)</f>
        <v>0</v>
      </c>
      <c r="AF267" s="497">
        <v>0</v>
      </c>
      <c r="AG267" s="541">
        <v>0</v>
      </c>
      <c r="AH267" s="541">
        <v>0</v>
      </c>
      <c r="AI267" s="542">
        <f>ROUND(IF(AH346=0, 0, AH267/AH346),5)</f>
        <v>0</v>
      </c>
      <c r="AJ267" s="541">
        <v>0</v>
      </c>
      <c r="AK267" s="398">
        <v>0</v>
      </c>
      <c r="AL267" s="396">
        <v>0</v>
      </c>
      <c r="AM267" s="397">
        <f>ROUND(IF(AL346=0, 0, AL267/AL346),5)</f>
        <v>0</v>
      </c>
      <c r="AN267" s="396">
        <v>0</v>
      </c>
      <c r="AO267" s="437">
        <v>0</v>
      </c>
      <c r="AP267" s="437">
        <v>0</v>
      </c>
      <c r="AQ267" s="438">
        <f>ROUND(IF(AP346=0, 0, AP267/AP346),5)</f>
        <v>0</v>
      </c>
      <c r="AR267" s="437">
        <v>0</v>
      </c>
      <c r="AS267" s="6">
        <f t="shared" ref="AS267:AT331" si="7">ROUND(E267+I267+M267+Q267+U267+Y267+AC267+AG267+AK267+AO267,5)</f>
        <v>2</v>
      </c>
      <c r="AT267" s="6">
        <f t="shared" si="7"/>
        <v>496.26</v>
      </c>
      <c r="AU267" s="8">
        <f>ROUND(IF(AT346=0, 0, AT267/AT346),5)</f>
        <v>0</v>
      </c>
      <c r="AV267" s="6">
        <v>248.13</v>
      </c>
    </row>
    <row r="268" spans="1:48" x14ac:dyDescent="0.25">
      <c r="A268" s="2"/>
      <c r="B268" s="2"/>
      <c r="C268" s="2"/>
      <c r="D268" s="2" t="s">
        <v>558</v>
      </c>
      <c r="E268" s="478">
        <v>0</v>
      </c>
      <c r="F268" s="478">
        <v>0</v>
      </c>
      <c r="G268" s="479">
        <f>ROUND(IF(F346=0, 0, F268/F346),5)</f>
        <v>0</v>
      </c>
      <c r="H268" s="478">
        <v>0</v>
      </c>
      <c r="I268" s="497">
        <v>0</v>
      </c>
      <c r="J268" s="497">
        <v>0</v>
      </c>
      <c r="K268" s="498">
        <f>ROUND(IF(J346=0, 0, J268/J346),5)</f>
        <v>0</v>
      </c>
      <c r="L268" s="497">
        <v>0</v>
      </c>
      <c r="M268" s="516">
        <v>0</v>
      </c>
      <c r="N268" s="517">
        <v>0</v>
      </c>
      <c r="O268" s="518">
        <f>ROUND(IF(N346=0, 0, N268/N346),5)</f>
        <v>0</v>
      </c>
      <c r="P268" s="517">
        <v>0</v>
      </c>
      <c r="Q268" s="437">
        <v>0</v>
      </c>
      <c r="R268" s="437">
        <v>0</v>
      </c>
      <c r="S268" s="438">
        <f>ROUND(IF(R346=0, 0, R268/R346),5)</f>
        <v>0</v>
      </c>
      <c r="T268" s="437">
        <v>0</v>
      </c>
      <c r="U268" s="337">
        <v>0</v>
      </c>
      <c r="V268" s="337">
        <v>0</v>
      </c>
      <c r="W268" s="338">
        <f>ROUND(IF(V346=0, 0, V268/V346),5)</f>
        <v>0</v>
      </c>
      <c r="X268" s="337">
        <v>0</v>
      </c>
      <c r="Y268" s="563">
        <v>0</v>
      </c>
      <c r="Z268" s="563">
        <v>0</v>
      </c>
      <c r="AA268" s="564">
        <f>ROUND(IF(Z346=0, 0, Z268/Z346),5)</f>
        <v>0</v>
      </c>
      <c r="AB268" s="563">
        <v>0</v>
      </c>
      <c r="AC268" s="499">
        <v>0</v>
      </c>
      <c r="AD268" s="497">
        <v>0</v>
      </c>
      <c r="AE268" s="498">
        <f>ROUND(IF(AD346=0, 0, AD268/AD346),5)</f>
        <v>0</v>
      </c>
      <c r="AF268" s="497">
        <v>0</v>
      </c>
      <c r="AG268" s="543">
        <v>4</v>
      </c>
      <c r="AH268" s="541">
        <v>1002.32</v>
      </c>
      <c r="AI268" s="542">
        <f>ROUND(IF(AH346=0, 0, AH268/AH346),5)</f>
        <v>6.0000000000000002E-5</v>
      </c>
      <c r="AJ268" s="541">
        <v>250.58</v>
      </c>
      <c r="AK268" s="398">
        <v>14</v>
      </c>
      <c r="AL268" s="396">
        <v>3511.82</v>
      </c>
      <c r="AM268" s="397">
        <f>ROUND(IF(AL346=0, 0, AL268/AL346),5)</f>
        <v>2.5000000000000001E-4</v>
      </c>
      <c r="AN268" s="396">
        <v>250.84</v>
      </c>
      <c r="AO268" s="439">
        <v>7</v>
      </c>
      <c r="AP268" s="437">
        <v>1769.99</v>
      </c>
      <c r="AQ268" s="438">
        <f>ROUND(IF(AP346=0, 0, AP268/AP346),5)</f>
        <v>1.9000000000000001E-4</v>
      </c>
      <c r="AR268" s="437">
        <v>252.86</v>
      </c>
      <c r="AS268" s="6">
        <f t="shared" si="7"/>
        <v>25</v>
      </c>
      <c r="AT268" s="6">
        <f t="shared" si="7"/>
        <v>6284.13</v>
      </c>
      <c r="AU268" s="8">
        <f>ROUND(IF(AT346=0, 0, AT268/AT346),5)</f>
        <v>4.0000000000000003E-5</v>
      </c>
      <c r="AV268" s="6">
        <v>251.37</v>
      </c>
    </row>
    <row r="269" spans="1:48" x14ac:dyDescent="0.25">
      <c r="A269" s="2"/>
      <c r="B269" s="2"/>
      <c r="C269" s="2"/>
      <c r="D269" s="2" t="s">
        <v>233</v>
      </c>
      <c r="E269" s="480">
        <v>5</v>
      </c>
      <c r="F269" s="478">
        <v>2172.0500000000002</v>
      </c>
      <c r="G269" s="479">
        <f>ROUND(IF(F346=0, 0, F269/F346),5)</f>
        <v>1.2999999999999999E-4</v>
      </c>
      <c r="H269" s="478">
        <v>434.41</v>
      </c>
      <c r="I269" s="499">
        <v>5</v>
      </c>
      <c r="J269" s="497">
        <v>2174.21</v>
      </c>
      <c r="K269" s="498">
        <f>ROUND(IF(J346=0, 0, J269/J346),5)</f>
        <v>2.1000000000000001E-4</v>
      </c>
      <c r="L269" s="497">
        <v>434.84</v>
      </c>
      <c r="M269" s="516">
        <v>7</v>
      </c>
      <c r="N269" s="517">
        <v>3081.74</v>
      </c>
      <c r="O269" s="518">
        <f>ROUND(IF(N346=0, 0, N269/N346),5)</f>
        <v>1.4999999999999999E-4</v>
      </c>
      <c r="P269" s="517">
        <v>440.25</v>
      </c>
      <c r="Q269" s="439">
        <v>2</v>
      </c>
      <c r="R269" s="437">
        <v>876.97</v>
      </c>
      <c r="S269" s="438">
        <f>ROUND(IF(R346=0, 0, R269/R346),5)</f>
        <v>5.0000000000000002E-5</v>
      </c>
      <c r="T269" s="437">
        <v>438.49</v>
      </c>
      <c r="U269" s="336">
        <v>2</v>
      </c>
      <c r="V269" s="337">
        <v>876.97</v>
      </c>
      <c r="W269" s="338">
        <f>ROUND(IF(V346=0, 0, V269/V346),5)</f>
        <v>5.0000000000000002E-5</v>
      </c>
      <c r="X269" s="337">
        <v>438.49</v>
      </c>
      <c r="Y269" s="565">
        <v>7</v>
      </c>
      <c r="Z269" s="563">
        <v>3050.18</v>
      </c>
      <c r="AA269" s="564">
        <f>ROUND(IF(Z346=0, 0, Z269/Z346),5)</f>
        <v>1.6000000000000001E-4</v>
      </c>
      <c r="AB269" s="563">
        <v>435.74</v>
      </c>
      <c r="AC269" s="499">
        <v>0</v>
      </c>
      <c r="AD269" s="497">
        <v>0</v>
      </c>
      <c r="AE269" s="498">
        <f>ROUND(IF(AD346=0, 0, AD269/AD346),5)</f>
        <v>0</v>
      </c>
      <c r="AF269" s="497">
        <v>0</v>
      </c>
      <c r="AG269" s="541">
        <v>0</v>
      </c>
      <c r="AH269" s="541">
        <v>0</v>
      </c>
      <c r="AI269" s="542">
        <f>ROUND(IF(AH346=0, 0, AH269/AH346),5)</f>
        <v>0</v>
      </c>
      <c r="AJ269" s="541">
        <v>0</v>
      </c>
      <c r="AK269" s="398">
        <v>2</v>
      </c>
      <c r="AL269" s="396">
        <v>875.3</v>
      </c>
      <c r="AM269" s="397">
        <f>ROUND(IF(AL346=0, 0, AL269/AL346),5)</f>
        <v>6.0000000000000002E-5</v>
      </c>
      <c r="AN269" s="396">
        <v>437.65</v>
      </c>
      <c r="AO269" s="437">
        <v>0</v>
      </c>
      <c r="AP269" s="437">
        <v>0</v>
      </c>
      <c r="AQ269" s="438">
        <f>ROUND(IF(AP346=0, 0, AP269/AP346),5)</f>
        <v>0</v>
      </c>
      <c r="AR269" s="437">
        <v>0</v>
      </c>
      <c r="AS269" s="6">
        <f t="shared" si="7"/>
        <v>30</v>
      </c>
      <c r="AT269" s="6">
        <f t="shared" si="7"/>
        <v>13107.42</v>
      </c>
      <c r="AU269" s="8">
        <f>ROUND(IF(AT346=0, 0, AT269/AT346),5)</f>
        <v>8.0000000000000007E-5</v>
      </c>
      <c r="AV269" s="6">
        <v>436.91</v>
      </c>
    </row>
    <row r="270" spans="1:48" x14ac:dyDescent="0.25">
      <c r="A270" s="2"/>
      <c r="B270" s="2"/>
      <c r="C270" s="2"/>
      <c r="D270" s="2" t="s">
        <v>234</v>
      </c>
      <c r="E270" s="478">
        <v>0</v>
      </c>
      <c r="F270" s="478">
        <v>0</v>
      </c>
      <c r="G270" s="479">
        <f>ROUND(IF(F346=0, 0, F270/F346),5)</f>
        <v>0</v>
      </c>
      <c r="H270" s="478">
        <v>0</v>
      </c>
      <c r="I270" s="497">
        <v>0</v>
      </c>
      <c r="J270" s="497">
        <v>0</v>
      </c>
      <c r="K270" s="498">
        <f>ROUND(IF(J346=0, 0, J270/J346),5)</f>
        <v>0</v>
      </c>
      <c r="L270" s="497">
        <v>0</v>
      </c>
      <c r="M270" s="516">
        <v>0</v>
      </c>
      <c r="N270" s="517">
        <v>0</v>
      </c>
      <c r="O270" s="518">
        <f>ROUND(IF(N346=0, 0, N270/N346),5)</f>
        <v>0</v>
      </c>
      <c r="P270" s="517">
        <v>0</v>
      </c>
      <c r="Q270" s="439">
        <v>2</v>
      </c>
      <c r="R270" s="437">
        <v>1127.53</v>
      </c>
      <c r="S270" s="438">
        <f>ROUND(IF(R346=0, 0, R270/R346),5)</f>
        <v>6.0000000000000002E-5</v>
      </c>
      <c r="T270" s="437">
        <v>563.77</v>
      </c>
      <c r="U270" s="337">
        <v>0</v>
      </c>
      <c r="V270" s="337">
        <v>0</v>
      </c>
      <c r="W270" s="338">
        <f>ROUND(IF(V346=0, 0, V270/V346),5)</f>
        <v>0</v>
      </c>
      <c r="X270" s="337">
        <v>0</v>
      </c>
      <c r="Y270" s="563">
        <v>0</v>
      </c>
      <c r="Z270" s="563">
        <v>0</v>
      </c>
      <c r="AA270" s="564">
        <f>ROUND(IF(Z346=0, 0, Z270/Z346),5)</f>
        <v>0</v>
      </c>
      <c r="AB270" s="563">
        <v>0</v>
      </c>
      <c r="AC270" s="499">
        <v>0</v>
      </c>
      <c r="AD270" s="497">
        <v>0</v>
      </c>
      <c r="AE270" s="498">
        <f>ROUND(IF(AD346=0, 0, AD270/AD346),5)</f>
        <v>0</v>
      </c>
      <c r="AF270" s="497">
        <v>0</v>
      </c>
      <c r="AG270" s="541">
        <v>0</v>
      </c>
      <c r="AH270" s="541">
        <v>0</v>
      </c>
      <c r="AI270" s="542">
        <f>ROUND(IF(AH346=0, 0, AH270/AH346),5)</f>
        <v>0</v>
      </c>
      <c r="AJ270" s="541">
        <v>0</v>
      </c>
      <c r="AK270" s="398">
        <v>0</v>
      </c>
      <c r="AL270" s="396">
        <v>0</v>
      </c>
      <c r="AM270" s="397">
        <f>ROUND(IF(AL346=0, 0, AL270/AL346),5)</f>
        <v>0</v>
      </c>
      <c r="AN270" s="396">
        <v>0</v>
      </c>
      <c r="AO270" s="437">
        <v>0</v>
      </c>
      <c r="AP270" s="437">
        <v>0</v>
      </c>
      <c r="AQ270" s="438">
        <f>ROUND(IF(AP346=0, 0, AP270/AP346),5)</f>
        <v>0</v>
      </c>
      <c r="AR270" s="437">
        <v>0</v>
      </c>
      <c r="AS270" s="6">
        <f t="shared" si="7"/>
        <v>2</v>
      </c>
      <c r="AT270" s="6">
        <f t="shared" si="7"/>
        <v>1127.53</v>
      </c>
      <c r="AU270" s="8">
        <f>ROUND(IF(AT346=0, 0, AT270/AT346),5)</f>
        <v>1.0000000000000001E-5</v>
      </c>
      <c r="AV270" s="6">
        <v>563.77</v>
      </c>
    </row>
    <row r="271" spans="1:48" x14ac:dyDescent="0.25">
      <c r="A271" s="2"/>
      <c r="B271" s="2"/>
      <c r="C271" s="2"/>
      <c r="D271" s="2" t="s">
        <v>559</v>
      </c>
      <c r="E271" s="478">
        <v>0</v>
      </c>
      <c r="F271" s="478">
        <v>0</v>
      </c>
      <c r="G271" s="479">
        <f>ROUND(IF(F346=0, 0, F271/F346),5)</f>
        <v>0</v>
      </c>
      <c r="H271" s="478">
        <v>0</v>
      </c>
      <c r="I271" s="497">
        <v>0</v>
      </c>
      <c r="J271" s="497">
        <v>0</v>
      </c>
      <c r="K271" s="498">
        <f>ROUND(IF(J346=0, 0, J271/J346),5)</f>
        <v>0</v>
      </c>
      <c r="L271" s="497">
        <v>0</v>
      </c>
      <c r="M271" s="516">
        <v>0</v>
      </c>
      <c r="N271" s="517">
        <v>0</v>
      </c>
      <c r="O271" s="518">
        <f>ROUND(IF(N346=0, 0, N271/N346),5)</f>
        <v>0</v>
      </c>
      <c r="P271" s="517">
        <v>0</v>
      </c>
      <c r="Q271" s="437">
        <v>0</v>
      </c>
      <c r="R271" s="437">
        <v>0</v>
      </c>
      <c r="S271" s="438">
        <f>ROUND(IF(R346=0, 0, R271/R346),5)</f>
        <v>0</v>
      </c>
      <c r="T271" s="437">
        <v>0</v>
      </c>
      <c r="U271" s="337">
        <v>0</v>
      </c>
      <c r="V271" s="337">
        <v>0</v>
      </c>
      <c r="W271" s="338">
        <f>ROUND(IF(V346=0, 0, V271/V346),5)</f>
        <v>0</v>
      </c>
      <c r="X271" s="337">
        <v>0</v>
      </c>
      <c r="Y271" s="563">
        <v>0</v>
      </c>
      <c r="Z271" s="563">
        <v>0</v>
      </c>
      <c r="AA271" s="564">
        <f>ROUND(IF(Z346=0, 0, Z271/Z346),5)</f>
        <v>0</v>
      </c>
      <c r="AB271" s="563">
        <v>0</v>
      </c>
      <c r="AC271" s="499">
        <v>0</v>
      </c>
      <c r="AD271" s="497">
        <v>0</v>
      </c>
      <c r="AE271" s="498">
        <f>ROUND(IF(AD346=0, 0, AD271/AD346),5)</f>
        <v>0</v>
      </c>
      <c r="AF271" s="497">
        <v>0</v>
      </c>
      <c r="AG271" s="543">
        <v>20</v>
      </c>
      <c r="AH271" s="541">
        <v>4886.18</v>
      </c>
      <c r="AI271" s="542">
        <f>ROUND(IF(AH346=0, 0, AH271/AH346),5)</f>
        <v>2.7E-4</v>
      </c>
      <c r="AJ271" s="541">
        <v>244.31</v>
      </c>
      <c r="AK271" s="398">
        <v>12</v>
      </c>
      <c r="AL271" s="396">
        <v>2938.75</v>
      </c>
      <c r="AM271" s="397">
        <f>ROUND(IF(AL346=0, 0, AL271/AL346),5)</f>
        <v>2.1000000000000001E-4</v>
      </c>
      <c r="AN271" s="396">
        <v>244.9</v>
      </c>
      <c r="AO271" s="437">
        <v>0</v>
      </c>
      <c r="AP271" s="437">
        <v>0</v>
      </c>
      <c r="AQ271" s="438">
        <f>ROUND(IF(AP346=0, 0, AP271/AP346),5)</f>
        <v>0</v>
      </c>
      <c r="AR271" s="437">
        <v>0</v>
      </c>
      <c r="AS271" s="6">
        <f t="shared" si="7"/>
        <v>32</v>
      </c>
      <c r="AT271" s="6">
        <f t="shared" si="7"/>
        <v>7824.93</v>
      </c>
      <c r="AU271" s="8">
        <f>ROUND(IF(AT346=0, 0, AT271/AT346),5)</f>
        <v>5.0000000000000002E-5</v>
      </c>
      <c r="AV271" s="6">
        <v>244.53</v>
      </c>
    </row>
    <row r="272" spans="1:48" x14ac:dyDescent="0.25">
      <c r="A272" s="2"/>
      <c r="B272" s="2"/>
      <c r="C272" s="2"/>
      <c r="D272" s="2" t="s">
        <v>561</v>
      </c>
      <c r="E272" s="478">
        <v>0</v>
      </c>
      <c r="F272" s="478">
        <v>0</v>
      </c>
      <c r="G272" s="479">
        <f>ROUND(IF(F346=0, 0, F272/F346),5)</f>
        <v>0</v>
      </c>
      <c r="H272" s="478">
        <v>0</v>
      </c>
      <c r="I272" s="497">
        <v>0</v>
      </c>
      <c r="J272" s="497">
        <v>0</v>
      </c>
      <c r="K272" s="498">
        <f>ROUND(IF(J346=0, 0, J272/J346),5)</f>
        <v>0</v>
      </c>
      <c r="L272" s="497">
        <v>0</v>
      </c>
      <c r="M272" s="516">
        <v>0</v>
      </c>
      <c r="N272" s="517">
        <v>0</v>
      </c>
      <c r="O272" s="518">
        <f>ROUND(IF(N346=0, 0, N272/N346),5)</f>
        <v>0</v>
      </c>
      <c r="P272" s="517">
        <v>0</v>
      </c>
      <c r="Q272" s="437">
        <v>0</v>
      </c>
      <c r="R272" s="437">
        <v>0</v>
      </c>
      <c r="S272" s="438">
        <f>ROUND(IF(R346=0, 0, R272/R346),5)</f>
        <v>0</v>
      </c>
      <c r="T272" s="437">
        <v>0</v>
      </c>
      <c r="U272" s="337">
        <v>0</v>
      </c>
      <c r="V272" s="337">
        <v>0</v>
      </c>
      <c r="W272" s="338">
        <f>ROUND(IF(V346=0, 0, V272/V346),5)</f>
        <v>0</v>
      </c>
      <c r="X272" s="337">
        <v>0</v>
      </c>
      <c r="Y272" s="563">
        <v>0</v>
      </c>
      <c r="Z272" s="563">
        <v>0</v>
      </c>
      <c r="AA272" s="564">
        <f>ROUND(IF(Z346=0, 0, Z272/Z346),5)</f>
        <v>0</v>
      </c>
      <c r="AB272" s="563">
        <v>0</v>
      </c>
      <c r="AC272" s="499">
        <v>0</v>
      </c>
      <c r="AD272" s="497">
        <v>0</v>
      </c>
      <c r="AE272" s="498">
        <f>ROUND(IF(AD346=0, 0, AD272/AD346),5)</f>
        <v>0</v>
      </c>
      <c r="AF272" s="497">
        <v>0</v>
      </c>
      <c r="AG272" s="543">
        <v>35</v>
      </c>
      <c r="AH272" s="541">
        <v>3865.43</v>
      </c>
      <c r="AI272" s="542">
        <f>ROUND(IF(AH346=0, 0, AH272/AH346),5)</f>
        <v>2.1000000000000001E-4</v>
      </c>
      <c r="AJ272" s="541">
        <v>110.44</v>
      </c>
      <c r="AK272" s="398">
        <v>25</v>
      </c>
      <c r="AL272" s="396">
        <v>2772.96</v>
      </c>
      <c r="AM272" s="397">
        <f>ROUND(IF(AL346=0, 0, AL272/AL346),5)</f>
        <v>2.0000000000000001E-4</v>
      </c>
      <c r="AN272" s="396">
        <v>110.92</v>
      </c>
      <c r="AO272" s="437">
        <v>0</v>
      </c>
      <c r="AP272" s="437">
        <v>0</v>
      </c>
      <c r="AQ272" s="438">
        <f>ROUND(IF(AP346=0, 0, AP272/AP346),5)</f>
        <v>0</v>
      </c>
      <c r="AR272" s="437">
        <v>0</v>
      </c>
      <c r="AS272" s="6">
        <f t="shared" si="7"/>
        <v>60</v>
      </c>
      <c r="AT272" s="6">
        <f t="shared" si="7"/>
        <v>6638.39</v>
      </c>
      <c r="AU272" s="8">
        <f>ROUND(IF(AT346=0, 0, AT272/AT346),5)</f>
        <v>4.0000000000000003E-5</v>
      </c>
      <c r="AV272" s="6">
        <v>110.64</v>
      </c>
    </row>
    <row r="273" spans="1:48" x14ac:dyDescent="0.25">
      <c r="A273" s="2"/>
      <c r="B273" s="2"/>
      <c r="C273" s="2"/>
      <c r="D273" s="2" t="s">
        <v>562</v>
      </c>
      <c r="E273" s="478">
        <v>0</v>
      </c>
      <c r="F273" s="478">
        <v>0</v>
      </c>
      <c r="G273" s="479">
        <f>ROUND(IF(F346=0, 0, F273/F346),5)</f>
        <v>0</v>
      </c>
      <c r="H273" s="478">
        <v>0</v>
      </c>
      <c r="I273" s="497">
        <v>0</v>
      </c>
      <c r="J273" s="497">
        <v>0</v>
      </c>
      <c r="K273" s="498">
        <f>ROUND(IF(J346=0, 0, J273/J346),5)</f>
        <v>0</v>
      </c>
      <c r="L273" s="497">
        <v>0</v>
      </c>
      <c r="M273" s="516">
        <v>0</v>
      </c>
      <c r="N273" s="517">
        <v>0</v>
      </c>
      <c r="O273" s="518">
        <f>ROUND(IF(N346=0, 0, N273/N346),5)</f>
        <v>0</v>
      </c>
      <c r="P273" s="517">
        <v>0</v>
      </c>
      <c r="Q273" s="437">
        <v>0</v>
      </c>
      <c r="R273" s="437">
        <v>0</v>
      </c>
      <c r="S273" s="438">
        <f>ROUND(IF(R346=0, 0, R273/R346),5)</f>
        <v>0</v>
      </c>
      <c r="T273" s="437">
        <v>0</v>
      </c>
      <c r="U273" s="337">
        <v>0</v>
      </c>
      <c r="V273" s="337">
        <v>0</v>
      </c>
      <c r="W273" s="338">
        <f>ROUND(IF(V346=0, 0, V273/V346),5)</f>
        <v>0</v>
      </c>
      <c r="X273" s="337">
        <v>0</v>
      </c>
      <c r="Y273" s="563">
        <v>0</v>
      </c>
      <c r="Z273" s="563">
        <v>0</v>
      </c>
      <c r="AA273" s="564">
        <f>ROUND(IF(Z346=0, 0, Z273/Z346),5)</f>
        <v>0</v>
      </c>
      <c r="AB273" s="563">
        <v>0</v>
      </c>
      <c r="AC273" s="499">
        <v>0</v>
      </c>
      <c r="AD273" s="497">
        <v>0</v>
      </c>
      <c r="AE273" s="498">
        <f>ROUND(IF(AD346=0, 0, AD273/AD346),5)</f>
        <v>0</v>
      </c>
      <c r="AF273" s="497">
        <v>0</v>
      </c>
      <c r="AG273" s="543">
        <v>1</v>
      </c>
      <c r="AH273" s="541">
        <v>73.59</v>
      </c>
      <c r="AI273" s="542">
        <f>ROUND(IF(AH346=0, 0, AH273/AH346),5)</f>
        <v>0</v>
      </c>
      <c r="AJ273" s="541">
        <v>73.59</v>
      </c>
      <c r="AK273" s="398">
        <v>0</v>
      </c>
      <c r="AL273" s="396">
        <v>0</v>
      </c>
      <c r="AM273" s="397">
        <f>ROUND(IF(AL346=0, 0, AL273/AL346),5)</f>
        <v>0</v>
      </c>
      <c r="AN273" s="396">
        <v>0</v>
      </c>
      <c r="AO273" s="437">
        <v>0</v>
      </c>
      <c r="AP273" s="437">
        <v>0</v>
      </c>
      <c r="AQ273" s="438">
        <f>ROUND(IF(AP346=0, 0, AP273/AP346),5)</f>
        <v>0</v>
      </c>
      <c r="AR273" s="437">
        <v>0</v>
      </c>
      <c r="AS273" s="6">
        <f t="shared" si="7"/>
        <v>1</v>
      </c>
      <c r="AT273" s="6">
        <f t="shared" si="7"/>
        <v>73.59</v>
      </c>
      <c r="AU273" s="8">
        <f>ROUND(IF(AT346=0, 0, AT273/AT346),5)</f>
        <v>0</v>
      </c>
      <c r="AV273" s="6">
        <v>73.59</v>
      </c>
    </row>
    <row r="274" spans="1:48" x14ac:dyDescent="0.25">
      <c r="A274" s="2"/>
      <c r="B274" s="2"/>
      <c r="C274" s="2"/>
      <c r="D274" s="2" t="s">
        <v>563</v>
      </c>
      <c r="E274" s="478">
        <v>0</v>
      </c>
      <c r="F274" s="478">
        <v>0</v>
      </c>
      <c r="G274" s="479">
        <f>ROUND(IF(F346=0, 0, F274/F346),5)</f>
        <v>0</v>
      </c>
      <c r="H274" s="478">
        <v>0</v>
      </c>
      <c r="I274" s="497">
        <v>0</v>
      </c>
      <c r="J274" s="497">
        <v>0</v>
      </c>
      <c r="K274" s="498">
        <f>ROUND(IF(J346=0, 0, J274/J346),5)</f>
        <v>0</v>
      </c>
      <c r="L274" s="497">
        <v>0</v>
      </c>
      <c r="M274" s="516">
        <v>0</v>
      </c>
      <c r="N274" s="517">
        <v>0</v>
      </c>
      <c r="O274" s="518">
        <f>ROUND(IF(N346=0, 0, N274/N346),5)</f>
        <v>0</v>
      </c>
      <c r="P274" s="517">
        <v>0</v>
      </c>
      <c r="Q274" s="437">
        <v>0</v>
      </c>
      <c r="R274" s="437">
        <v>0</v>
      </c>
      <c r="S274" s="438">
        <f>ROUND(IF(R346=0, 0, R274/R346),5)</f>
        <v>0</v>
      </c>
      <c r="T274" s="437">
        <v>0</v>
      </c>
      <c r="U274" s="337">
        <v>0</v>
      </c>
      <c r="V274" s="337">
        <v>0</v>
      </c>
      <c r="W274" s="338">
        <f>ROUND(IF(V346=0, 0, V274/V346),5)</f>
        <v>0</v>
      </c>
      <c r="X274" s="337">
        <v>0</v>
      </c>
      <c r="Y274" s="563">
        <v>0</v>
      </c>
      <c r="Z274" s="563">
        <v>0</v>
      </c>
      <c r="AA274" s="564">
        <f>ROUND(IF(Z346=0, 0, Z274/Z346),5)</f>
        <v>0</v>
      </c>
      <c r="AB274" s="563">
        <v>0</v>
      </c>
      <c r="AC274" s="499">
        <v>0</v>
      </c>
      <c r="AD274" s="497">
        <v>0</v>
      </c>
      <c r="AE274" s="498">
        <f>ROUND(IF(AD346=0, 0, AD274/AD346),5)</f>
        <v>0</v>
      </c>
      <c r="AF274" s="497">
        <v>0</v>
      </c>
      <c r="AG274" s="541">
        <v>0</v>
      </c>
      <c r="AH274" s="541">
        <v>0</v>
      </c>
      <c r="AI274" s="542">
        <f>ROUND(IF(AH346=0, 0, AH274/AH346),5)</f>
        <v>0</v>
      </c>
      <c r="AJ274" s="541">
        <v>0</v>
      </c>
      <c r="AK274" s="398">
        <v>0</v>
      </c>
      <c r="AL274" s="396">
        <v>0</v>
      </c>
      <c r="AM274" s="397">
        <f>ROUND(IF(AL346=0, 0, AL274/AL346),5)</f>
        <v>0</v>
      </c>
      <c r="AN274" s="396">
        <v>0</v>
      </c>
      <c r="AO274" s="439">
        <v>102</v>
      </c>
      <c r="AP274" s="437">
        <v>9681.68</v>
      </c>
      <c r="AQ274" s="438">
        <f>ROUND(IF(AP346=0, 0, AP274/AP346),5)</f>
        <v>1.0399999999999999E-3</v>
      </c>
      <c r="AR274" s="437">
        <v>94.92</v>
      </c>
      <c r="AS274" s="6">
        <f t="shared" si="7"/>
        <v>102</v>
      </c>
      <c r="AT274" s="6">
        <f t="shared" si="7"/>
        <v>9681.68</v>
      </c>
      <c r="AU274" s="8">
        <f>ROUND(IF(AT346=0, 0, AT274/AT346),5)</f>
        <v>6.0000000000000002E-5</v>
      </c>
      <c r="AV274" s="6">
        <v>94.92</v>
      </c>
    </row>
    <row r="275" spans="1:48" x14ac:dyDescent="0.25">
      <c r="A275" s="2"/>
      <c r="B275" s="2"/>
      <c r="C275" s="2"/>
      <c r="D275" s="2" t="s">
        <v>235</v>
      </c>
      <c r="E275" s="480">
        <v>1</v>
      </c>
      <c r="F275" s="478">
        <v>372.2</v>
      </c>
      <c r="G275" s="479">
        <f>ROUND(IF(F346=0, 0, F275/F346),5)</f>
        <v>2.0000000000000002E-5</v>
      </c>
      <c r="H275" s="478">
        <v>372.2</v>
      </c>
      <c r="I275" s="497">
        <v>0</v>
      </c>
      <c r="J275" s="497">
        <v>0</v>
      </c>
      <c r="K275" s="498">
        <f>ROUND(IF(J346=0, 0, J275/J346),5)</f>
        <v>0</v>
      </c>
      <c r="L275" s="497">
        <v>0</v>
      </c>
      <c r="M275" s="516">
        <v>0</v>
      </c>
      <c r="N275" s="517">
        <v>0</v>
      </c>
      <c r="O275" s="518">
        <f>ROUND(IF(N346=0, 0, N275/N346),5)</f>
        <v>0</v>
      </c>
      <c r="P275" s="517">
        <v>0</v>
      </c>
      <c r="Q275" s="437">
        <v>0</v>
      </c>
      <c r="R275" s="437">
        <v>0</v>
      </c>
      <c r="S275" s="438">
        <f>ROUND(IF(R346=0, 0, R275/R346),5)</f>
        <v>0</v>
      </c>
      <c r="T275" s="437">
        <v>0</v>
      </c>
      <c r="U275" s="337">
        <v>0</v>
      </c>
      <c r="V275" s="337">
        <v>0</v>
      </c>
      <c r="W275" s="338">
        <f>ROUND(IF(V346=0, 0, V275/V346),5)</f>
        <v>0</v>
      </c>
      <c r="X275" s="337">
        <v>0</v>
      </c>
      <c r="Y275" s="563">
        <v>0</v>
      </c>
      <c r="Z275" s="563">
        <v>0</v>
      </c>
      <c r="AA275" s="564">
        <f>ROUND(IF(Z346=0, 0, Z275/Z346),5)</f>
        <v>0</v>
      </c>
      <c r="AB275" s="563">
        <v>0</v>
      </c>
      <c r="AC275" s="499">
        <v>0</v>
      </c>
      <c r="AD275" s="497">
        <v>0</v>
      </c>
      <c r="AE275" s="498">
        <f>ROUND(IF(AD346=0, 0, AD275/AD346),5)</f>
        <v>0</v>
      </c>
      <c r="AF275" s="497">
        <v>0</v>
      </c>
      <c r="AG275" s="541">
        <v>0</v>
      </c>
      <c r="AH275" s="541">
        <v>0</v>
      </c>
      <c r="AI275" s="542">
        <f>ROUND(IF(AH346=0, 0, AH275/AH346),5)</f>
        <v>0</v>
      </c>
      <c r="AJ275" s="541">
        <v>0</v>
      </c>
      <c r="AK275" s="398">
        <v>6</v>
      </c>
      <c r="AL275" s="396">
        <v>2630.33</v>
      </c>
      <c r="AM275" s="397">
        <f>ROUND(IF(AL346=0, 0, AL275/AL346),5)</f>
        <v>1.9000000000000001E-4</v>
      </c>
      <c r="AN275" s="396">
        <v>438.39</v>
      </c>
      <c r="AO275" s="437">
        <v>0</v>
      </c>
      <c r="AP275" s="437">
        <v>0</v>
      </c>
      <c r="AQ275" s="438">
        <f>ROUND(IF(AP346=0, 0, AP275/AP346),5)</f>
        <v>0</v>
      </c>
      <c r="AR275" s="437">
        <v>0</v>
      </c>
      <c r="AS275" s="6">
        <f t="shared" si="7"/>
        <v>7</v>
      </c>
      <c r="AT275" s="6">
        <f t="shared" si="7"/>
        <v>3002.53</v>
      </c>
      <c r="AU275" s="8">
        <f>ROUND(IF(AT346=0, 0, AT275/AT346),5)</f>
        <v>2.0000000000000002E-5</v>
      </c>
      <c r="AV275" s="6">
        <v>428.93</v>
      </c>
    </row>
    <row r="276" spans="1:48" x14ac:dyDescent="0.25">
      <c r="A276" s="2"/>
      <c r="B276" s="2"/>
      <c r="C276" s="2"/>
      <c r="D276" s="2" t="s">
        <v>236</v>
      </c>
      <c r="E276" s="480">
        <v>2</v>
      </c>
      <c r="F276" s="478">
        <v>1490.83</v>
      </c>
      <c r="G276" s="479">
        <f>ROUND(IF(F346=0, 0, F276/F346),5)</f>
        <v>9.0000000000000006E-5</v>
      </c>
      <c r="H276" s="478">
        <v>745.42</v>
      </c>
      <c r="I276" s="497">
        <v>0</v>
      </c>
      <c r="J276" s="497">
        <v>0</v>
      </c>
      <c r="K276" s="498">
        <f>ROUND(IF(J346=0, 0, J276/J346),5)</f>
        <v>0</v>
      </c>
      <c r="L276" s="497">
        <v>0</v>
      </c>
      <c r="M276" s="516">
        <v>7</v>
      </c>
      <c r="N276" s="517">
        <v>5006.43</v>
      </c>
      <c r="O276" s="518">
        <f>ROUND(IF(N346=0, 0, N276/N346),5)</f>
        <v>2.4000000000000001E-4</v>
      </c>
      <c r="P276" s="517">
        <v>715.2</v>
      </c>
      <c r="Q276" s="439">
        <v>3</v>
      </c>
      <c r="R276" s="437">
        <v>2248.9499999999998</v>
      </c>
      <c r="S276" s="438">
        <f>ROUND(IF(R346=0, 0, R276/R346),5)</f>
        <v>1.2999999999999999E-4</v>
      </c>
      <c r="T276" s="437">
        <v>749.65</v>
      </c>
      <c r="U276" s="337">
        <v>0</v>
      </c>
      <c r="V276" s="337">
        <v>0</v>
      </c>
      <c r="W276" s="338">
        <f>ROUND(IF(V346=0, 0, V276/V346),5)</f>
        <v>0</v>
      </c>
      <c r="X276" s="337">
        <v>0</v>
      </c>
      <c r="Y276" s="565">
        <v>3</v>
      </c>
      <c r="Z276" s="563">
        <v>2250.5300000000002</v>
      </c>
      <c r="AA276" s="564">
        <f>ROUND(IF(Z346=0, 0, Z276/Z346),5)</f>
        <v>1.2E-4</v>
      </c>
      <c r="AB276" s="563">
        <v>750.18</v>
      </c>
      <c r="AC276" s="499">
        <v>0</v>
      </c>
      <c r="AD276" s="497">
        <v>0</v>
      </c>
      <c r="AE276" s="498">
        <f>ROUND(IF(AD346=0, 0, AD276/AD346),5)</f>
        <v>0</v>
      </c>
      <c r="AF276" s="497">
        <v>0</v>
      </c>
      <c r="AG276" s="541">
        <v>0</v>
      </c>
      <c r="AH276" s="541">
        <v>0</v>
      </c>
      <c r="AI276" s="542">
        <f>ROUND(IF(AH346=0, 0, AH276/AH346),5)</f>
        <v>0</v>
      </c>
      <c r="AJ276" s="541">
        <v>0</v>
      </c>
      <c r="AK276" s="398">
        <v>0</v>
      </c>
      <c r="AL276" s="396">
        <v>0</v>
      </c>
      <c r="AM276" s="397">
        <f>ROUND(IF(AL346=0, 0, AL276/AL346),5)</f>
        <v>0</v>
      </c>
      <c r="AN276" s="396">
        <v>0</v>
      </c>
      <c r="AO276" s="437">
        <v>0</v>
      </c>
      <c r="AP276" s="437">
        <v>0</v>
      </c>
      <c r="AQ276" s="438">
        <f>ROUND(IF(AP346=0, 0, AP276/AP346),5)</f>
        <v>0</v>
      </c>
      <c r="AR276" s="437">
        <v>0</v>
      </c>
      <c r="AS276" s="6">
        <f t="shared" si="7"/>
        <v>15</v>
      </c>
      <c r="AT276" s="6">
        <f t="shared" si="7"/>
        <v>10996.74</v>
      </c>
      <c r="AU276" s="8">
        <f>ROUND(IF(AT346=0, 0, AT276/AT346),5)</f>
        <v>6.9999999999999994E-5</v>
      </c>
      <c r="AV276" s="6">
        <v>733.12</v>
      </c>
    </row>
    <row r="277" spans="1:48" x14ac:dyDescent="0.25">
      <c r="A277" s="2"/>
      <c r="B277" s="2"/>
      <c r="C277" s="2"/>
      <c r="D277" s="2" t="s">
        <v>237</v>
      </c>
      <c r="E277" s="480">
        <v>20</v>
      </c>
      <c r="F277" s="478">
        <v>13662.23</v>
      </c>
      <c r="G277" s="479">
        <f>ROUND(IF(F346=0, 0, F277/F346),5)</f>
        <v>7.9000000000000001E-4</v>
      </c>
      <c r="H277" s="478">
        <v>683.11</v>
      </c>
      <c r="I277" s="497">
        <v>0</v>
      </c>
      <c r="J277" s="497">
        <v>0</v>
      </c>
      <c r="K277" s="498">
        <f>ROUND(IF(J346=0, 0, J277/J346),5)</f>
        <v>0</v>
      </c>
      <c r="L277" s="497">
        <v>0</v>
      </c>
      <c r="M277" s="516">
        <v>10</v>
      </c>
      <c r="N277" s="517">
        <v>6974.51</v>
      </c>
      <c r="O277" s="518">
        <f>ROUND(IF(N346=0, 0, N277/N346),5)</f>
        <v>3.4000000000000002E-4</v>
      </c>
      <c r="P277" s="517">
        <v>697.45</v>
      </c>
      <c r="Q277" s="437">
        <v>0</v>
      </c>
      <c r="R277" s="437">
        <v>0</v>
      </c>
      <c r="S277" s="438">
        <f>ROUND(IF(R346=0, 0, R277/R346),5)</f>
        <v>0</v>
      </c>
      <c r="T277" s="437">
        <v>0</v>
      </c>
      <c r="U277" s="336">
        <v>1</v>
      </c>
      <c r="V277" s="337">
        <v>689.97</v>
      </c>
      <c r="W277" s="338">
        <f>ROUND(IF(V346=0, 0, V277/V346),5)</f>
        <v>4.0000000000000003E-5</v>
      </c>
      <c r="X277" s="337">
        <v>689.97</v>
      </c>
      <c r="Y277" s="563">
        <v>0</v>
      </c>
      <c r="Z277" s="563">
        <v>0</v>
      </c>
      <c r="AA277" s="564">
        <f>ROUND(IF(Z346=0, 0, Z277/Z346),5)</f>
        <v>0</v>
      </c>
      <c r="AB277" s="563">
        <v>0</v>
      </c>
      <c r="AC277" s="499">
        <v>4</v>
      </c>
      <c r="AD277" s="497">
        <v>2766.12</v>
      </c>
      <c r="AE277" s="498">
        <f>ROUND(IF(AD346=0, 0, AD277/AD346),5)</f>
        <v>1.3999999999999999E-4</v>
      </c>
      <c r="AF277" s="497">
        <v>691.53</v>
      </c>
      <c r="AG277" s="543">
        <v>8</v>
      </c>
      <c r="AH277" s="541">
        <v>5511.91</v>
      </c>
      <c r="AI277" s="542">
        <f>ROUND(IF(AH346=0, 0, AH277/AH346),5)</f>
        <v>3.1E-4</v>
      </c>
      <c r="AJ277" s="541">
        <v>688.99</v>
      </c>
      <c r="AK277" s="398">
        <v>6</v>
      </c>
      <c r="AL277" s="396">
        <v>5895.31</v>
      </c>
      <c r="AM277" s="397">
        <f>ROUND(IF(AL346=0, 0, AL277/AL346),5)</f>
        <v>4.2000000000000002E-4</v>
      </c>
      <c r="AN277" s="396">
        <v>982.55</v>
      </c>
      <c r="AO277" s="439">
        <v>3</v>
      </c>
      <c r="AP277" s="437">
        <v>2084.61</v>
      </c>
      <c r="AQ277" s="438">
        <f>ROUND(IF(AP346=0, 0, AP277/AP346),5)</f>
        <v>2.2000000000000001E-4</v>
      </c>
      <c r="AR277" s="437">
        <v>694.87</v>
      </c>
      <c r="AS277" s="6">
        <f t="shared" si="7"/>
        <v>52</v>
      </c>
      <c r="AT277" s="6">
        <f t="shared" si="7"/>
        <v>37584.660000000003</v>
      </c>
      <c r="AU277" s="8">
        <f>ROUND(IF(AT346=0, 0, AT277/AT346),5)</f>
        <v>2.3000000000000001E-4</v>
      </c>
      <c r="AV277" s="6">
        <v>722.78</v>
      </c>
    </row>
    <row r="278" spans="1:48" x14ac:dyDescent="0.25">
      <c r="A278" s="2"/>
      <c r="B278" s="2"/>
      <c r="C278" s="2"/>
      <c r="D278" s="2" t="s">
        <v>238</v>
      </c>
      <c r="E278" s="480">
        <v>2</v>
      </c>
      <c r="F278" s="478">
        <v>3104.39</v>
      </c>
      <c r="G278" s="479">
        <f>ROUND(IF(F346=0, 0, F278/F346),5)</f>
        <v>1.8000000000000001E-4</v>
      </c>
      <c r="H278" s="478">
        <v>1552.2</v>
      </c>
      <c r="I278" s="497">
        <v>0</v>
      </c>
      <c r="J278" s="497">
        <v>0</v>
      </c>
      <c r="K278" s="498">
        <f>ROUND(IF(J346=0, 0, J278/J346),5)</f>
        <v>0</v>
      </c>
      <c r="L278" s="497">
        <v>0</v>
      </c>
      <c r="M278" s="516">
        <v>4</v>
      </c>
      <c r="N278" s="517">
        <v>6296.36</v>
      </c>
      <c r="O278" s="518">
        <f>ROUND(IF(N346=0, 0, N278/N346),5)</f>
        <v>3.1E-4</v>
      </c>
      <c r="P278" s="517">
        <v>1574.09</v>
      </c>
      <c r="Q278" s="439">
        <v>10</v>
      </c>
      <c r="R278" s="437">
        <v>16749.04</v>
      </c>
      <c r="S278" s="438">
        <f>ROUND(IF(R346=0, 0, R278/R346),5)</f>
        <v>9.6000000000000002E-4</v>
      </c>
      <c r="T278" s="437">
        <v>1674.9</v>
      </c>
      <c r="U278" s="337">
        <v>0</v>
      </c>
      <c r="V278" s="337">
        <v>0</v>
      </c>
      <c r="W278" s="338">
        <f>ROUND(IF(V346=0, 0, V278/V346),5)</f>
        <v>0</v>
      </c>
      <c r="X278" s="337">
        <v>0</v>
      </c>
      <c r="Y278" s="565">
        <v>4</v>
      </c>
      <c r="Z278" s="563">
        <v>6270.64</v>
      </c>
      <c r="AA278" s="564">
        <f>ROUND(IF(Z346=0, 0, Z278/Z346),5)</f>
        <v>3.4000000000000002E-4</v>
      </c>
      <c r="AB278" s="563">
        <v>1567.66</v>
      </c>
      <c r="AC278" s="499">
        <v>1</v>
      </c>
      <c r="AD278" s="497">
        <v>1582.21</v>
      </c>
      <c r="AE278" s="498">
        <f>ROUND(IF(AD346=0, 0, AD278/AD346),5)</f>
        <v>8.0000000000000007E-5</v>
      </c>
      <c r="AF278" s="497">
        <v>1582.21</v>
      </c>
      <c r="AG278" s="541">
        <v>0</v>
      </c>
      <c r="AH278" s="541">
        <v>0</v>
      </c>
      <c r="AI278" s="542">
        <f>ROUND(IF(AH346=0, 0, AH278/AH346),5)</f>
        <v>0</v>
      </c>
      <c r="AJ278" s="541">
        <v>0</v>
      </c>
      <c r="AK278" s="398">
        <v>3</v>
      </c>
      <c r="AL278" s="396">
        <v>4721.95</v>
      </c>
      <c r="AM278" s="397">
        <f>ROUND(IF(AL346=0, 0, AL278/AL346),5)</f>
        <v>3.3E-4</v>
      </c>
      <c r="AN278" s="396">
        <v>1573.98</v>
      </c>
      <c r="AO278" s="437">
        <v>0</v>
      </c>
      <c r="AP278" s="437">
        <v>0</v>
      </c>
      <c r="AQ278" s="438">
        <f>ROUND(IF(AP346=0, 0, AP278/AP346),5)</f>
        <v>0</v>
      </c>
      <c r="AR278" s="437">
        <v>0</v>
      </c>
      <c r="AS278" s="6">
        <f t="shared" si="7"/>
        <v>24</v>
      </c>
      <c r="AT278" s="6">
        <f t="shared" si="7"/>
        <v>38724.589999999997</v>
      </c>
      <c r="AU278" s="8">
        <f>ROUND(IF(AT346=0, 0, AT278/AT346),5)</f>
        <v>2.4000000000000001E-4</v>
      </c>
      <c r="AV278" s="6">
        <v>1613.52</v>
      </c>
    </row>
    <row r="279" spans="1:48" x14ac:dyDescent="0.25">
      <c r="A279" s="2"/>
      <c r="B279" s="2"/>
      <c r="C279" s="2"/>
      <c r="D279" s="2" t="s">
        <v>239</v>
      </c>
      <c r="E279" s="480">
        <v>4</v>
      </c>
      <c r="F279" s="478">
        <v>1200</v>
      </c>
      <c r="G279" s="479">
        <f>ROUND(IF(F346=0, 0, F279/F346),5)</f>
        <v>6.9999999999999994E-5</v>
      </c>
      <c r="H279" s="478">
        <v>300</v>
      </c>
      <c r="I279" s="499">
        <v>38</v>
      </c>
      <c r="J279" s="497">
        <v>29138.87</v>
      </c>
      <c r="K279" s="498">
        <f>ROUND(IF(J346=0, 0, J279/J346),5)</f>
        <v>2.7899999999999999E-3</v>
      </c>
      <c r="L279" s="497">
        <v>766.81</v>
      </c>
      <c r="M279" s="516">
        <v>54</v>
      </c>
      <c r="N279" s="517">
        <v>41703.06</v>
      </c>
      <c r="O279" s="518">
        <f>ROUND(IF(N346=0, 0, N279/N346),5)</f>
        <v>2.0400000000000001E-3</v>
      </c>
      <c r="P279" s="517">
        <v>772.28</v>
      </c>
      <c r="Q279" s="439">
        <v>9</v>
      </c>
      <c r="R279" s="437">
        <v>7959.06</v>
      </c>
      <c r="S279" s="438">
        <f>ROUND(IF(R346=0, 0, R279/R346),5)</f>
        <v>4.6000000000000001E-4</v>
      </c>
      <c r="T279" s="437">
        <v>884.34</v>
      </c>
      <c r="U279" s="336">
        <v>61</v>
      </c>
      <c r="V279" s="337">
        <v>38442.6</v>
      </c>
      <c r="W279" s="338">
        <f>ROUND(IF(V346=0, 0, V279/V346),5)</f>
        <v>2.3700000000000001E-3</v>
      </c>
      <c r="X279" s="337">
        <v>630.21</v>
      </c>
      <c r="Y279" s="565">
        <v>75</v>
      </c>
      <c r="Z279" s="563">
        <v>57976.85</v>
      </c>
      <c r="AA279" s="564">
        <f>ROUND(IF(Z346=0, 0, Z279/Z346),5)</f>
        <v>3.0999999999999999E-3</v>
      </c>
      <c r="AB279" s="563">
        <v>773.02</v>
      </c>
      <c r="AC279" s="499">
        <v>4</v>
      </c>
      <c r="AD279" s="497">
        <v>3566.16</v>
      </c>
      <c r="AE279" s="498">
        <f>ROUND(IF(AD346=0, 0, AD279/AD346),5)</f>
        <v>1.8000000000000001E-4</v>
      </c>
      <c r="AF279" s="497">
        <v>891.54</v>
      </c>
      <c r="AG279" s="541">
        <v>0</v>
      </c>
      <c r="AH279" s="541">
        <v>0</v>
      </c>
      <c r="AI279" s="542">
        <f>ROUND(IF(AH346=0, 0, AH279/AH346),5)</f>
        <v>0</v>
      </c>
      <c r="AJ279" s="541">
        <v>0</v>
      </c>
      <c r="AK279" s="398">
        <v>0</v>
      </c>
      <c r="AL279" s="396">
        <v>0</v>
      </c>
      <c r="AM279" s="397">
        <f>ROUND(IF(AL346=0, 0, AL279/AL346),5)</f>
        <v>0</v>
      </c>
      <c r="AN279" s="396">
        <v>0</v>
      </c>
      <c r="AO279" s="437">
        <v>0</v>
      </c>
      <c r="AP279" s="437">
        <v>0</v>
      </c>
      <c r="AQ279" s="438">
        <f>ROUND(IF(AP346=0, 0, AP279/AP346),5)</f>
        <v>0</v>
      </c>
      <c r="AR279" s="437">
        <v>0</v>
      </c>
      <c r="AS279" s="6">
        <f t="shared" si="7"/>
        <v>245</v>
      </c>
      <c r="AT279" s="6">
        <f t="shared" si="7"/>
        <v>179986.6</v>
      </c>
      <c r="AU279" s="8">
        <f>ROUND(IF(AT346=0, 0, AT279/AT346),5)</f>
        <v>1.1100000000000001E-3</v>
      </c>
      <c r="AV279" s="6">
        <v>734.64</v>
      </c>
    </row>
    <row r="280" spans="1:48" x14ac:dyDescent="0.25">
      <c r="A280" s="2"/>
      <c r="B280" s="2"/>
      <c r="C280" s="2"/>
      <c r="D280" s="2" t="s">
        <v>240</v>
      </c>
      <c r="E280" s="480">
        <v>10</v>
      </c>
      <c r="F280" s="478">
        <v>3425</v>
      </c>
      <c r="G280" s="479">
        <f>ROUND(IF(F346=0, 0, F280/F346),5)</f>
        <v>2.0000000000000001E-4</v>
      </c>
      <c r="H280" s="478">
        <v>342.5</v>
      </c>
      <c r="I280" s="499">
        <v>19</v>
      </c>
      <c r="J280" s="497">
        <v>12732.47</v>
      </c>
      <c r="K280" s="498">
        <f>ROUND(IF(J346=0, 0, J280/J346),5)</f>
        <v>1.2199999999999999E-3</v>
      </c>
      <c r="L280" s="497">
        <v>670.13</v>
      </c>
      <c r="M280" s="516">
        <v>0</v>
      </c>
      <c r="N280" s="517">
        <v>0</v>
      </c>
      <c r="O280" s="518">
        <f>ROUND(IF(N346=0, 0, N280/N346),5)</f>
        <v>0</v>
      </c>
      <c r="P280" s="517">
        <v>0</v>
      </c>
      <c r="Q280" s="437">
        <v>0</v>
      </c>
      <c r="R280" s="437">
        <v>0</v>
      </c>
      <c r="S280" s="438">
        <f>ROUND(IF(R346=0, 0, R280/R346),5)</f>
        <v>0</v>
      </c>
      <c r="T280" s="437">
        <v>0</v>
      </c>
      <c r="U280" s="336">
        <v>10</v>
      </c>
      <c r="V280" s="337">
        <v>4373.8</v>
      </c>
      <c r="W280" s="338">
        <f>ROUND(IF(V346=0, 0, V280/V346),5)</f>
        <v>2.7E-4</v>
      </c>
      <c r="X280" s="337">
        <v>437.38</v>
      </c>
      <c r="Y280" s="565">
        <v>9</v>
      </c>
      <c r="Z280" s="563">
        <v>6966.44</v>
      </c>
      <c r="AA280" s="564">
        <f>ROUND(IF(Z346=0, 0, Z280/Z346),5)</f>
        <v>3.6999999999999999E-4</v>
      </c>
      <c r="AB280" s="563">
        <v>774.05</v>
      </c>
      <c r="AC280" s="499">
        <v>0</v>
      </c>
      <c r="AD280" s="497">
        <v>0</v>
      </c>
      <c r="AE280" s="498">
        <f>ROUND(IF(AD346=0, 0, AD280/AD346),5)</f>
        <v>0</v>
      </c>
      <c r="AF280" s="497">
        <v>0</v>
      </c>
      <c r="AG280" s="543">
        <v>26</v>
      </c>
      <c r="AH280" s="541">
        <v>20111.91</v>
      </c>
      <c r="AI280" s="542">
        <f>ROUND(IF(AH346=0, 0, AH280/AH346),5)</f>
        <v>1.1100000000000001E-3</v>
      </c>
      <c r="AJ280" s="541">
        <v>773.54</v>
      </c>
      <c r="AK280" s="398">
        <v>50</v>
      </c>
      <c r="AL280" s="396">
        <v>34791.519999999997</v>
      </c>
      <c r="AM280" s="397">
        <f>ROUND(IF(AL346=0, 0, AL280/AL346),5)</f>
        <v>2.47E-3</v>
      </c>
      <c r="AN280" s="396">
        <v>695.83</v>
      </c>
      <c r="AO280" s="437">
        <v>0</v>
      </c>
      <c r="AP280" s="437">
        <v>0</v>
      </c>
      <c r="AQ280" s="438">
        <f>ROUND(IF(AP346=0, 0, AP280/AP346),5)</f>
        <v>0</v>
      </c>
      <c r="AR280" s="437">
        <v>0</v>
      </c>
      <c r="AS280" s="6">
        <f t="shared" si="7"/>
        <v>124</v>
      </c>
      <c r="AT280" s="6">
        <f t="shared" si="7"/>
        <v>82401.14</v>
      </c>
      <c r="AU280" s="8">
        <f>ROUND(IF(AT346=0, 0, AT280/AT346),5)</f>
        <v>5.1000000000000004E-4</v>
      </c>
      <c r="AV280" s="6">
        <v>664.53</v>
      </c>
    </row>
    <row r="281" spans="1:48" x14ac:dyDescent="0.25">
      <c r="A281" s="2"/>
      <c r="B281" s="2"/>
      <c r="C281" s="2"/>
      <c r="D281" s="2" t="s">
        <v>242</v>
      </c>
      <c r="E281" s="478">
        <v>0</v>
      </c>
      <c r="F281" s="478">
        <v>0</v>
      </c>
      <c r="G281" s="479">
        <f>ROUND(IF(F346=0, 0, F281/F346),5)</f>
        <v>0</v>
      </c>
      <c r="H281" s="478">
        <v>0</v>
      </c>
      <c r="I281" s="497">
        <v>0</v>
      </c>
      <c r="J281" s="497">
        <v>0</v>
      </c>
      <c r="K281" s="498">
        <f>ROUND(IF(J346=0, 0, J281/J346),5)</f>
        <v>0</v>
      </c>
      <c r="L281" s="497">
        <v>0</v>
      </c>
      <c r="M281" s="516">
        <v>0</v>
      </c>
      <c r="N281" s="517">
        <v>0</v>
      </c>
      <c r="O281" s="518">
        <f>ROUND(IF(N346=0, 0, N281/N346),5)</f>
        <v>0</v>
      </c>
      <c r="P281" s="517">
        <v>0</v>
      </c>
      <c r="Q281" s="437">
        <v>0</v>
      </c>
      <c r="R281" s="437">
        <v>0</v>
      </c>
      <c r="S281" s="438">
        <f>ROUND(IF(R346=0, 0, R281/R346),5)</f>
        <v>0</v>
      </c>
      <c r="T281" s="437">
        <v>0</v>
      </c>
      <c r="U281" s="336">
        <v>1</v>
      </c>
      <c r="V281" s="337">
        <v>884.58</v>
      </c>
      <c r="W281" s="338">
        <f>ROUND(IF(V346=0, 0, V281/V346),5)</f>
        <v>5.0000000000000002E-5</v>
      </c>
      <c r="X281" s="337">
        <v>884.58</v>
      </c>
      <c r="Y281" s="563">
        <v>0</v>
      </c>
      <c r="Z281" s="563">
        <v>0</v>
      </c>
      <c r="AA281" s="564">
        <f>ROUND(IF(Z346=0, 0, Z281/Z346),5)</f>
        <v>0</v>
      </c>
      <c r="AB281" s="563">
        <v>0</v>
      </c>
      <c r="AC281" s="499">
        <v>0</v>
      </c>
      <c r="AD281" s="497">
        <v>0</v>
      </c>
      <c r="AE281" s="498">
        <f>ROUND(IF(AD346=0, 0, AD281/AD346),5)</f>
        <v>0</v>
      </c>
      <c r="AF281" s="497">
        <v>0</v>
      </c>
      <c r="AG281" s="541">
        <v>0</v>
      </c>
      <c r="AH281" s="541">
        <v>0</v>
      </c>
      <c r="AI281" s="542">
        <f>ROUND(IF(AH346=0, 0, AH281/AH346),5)</f>
        <v>0</v>
      </c>
      <c r="AJ281" s="541">
        <v>0</v>
      </c>
      <c r="AK281" s="398">
        <v>0</v>
      </c>
      <c r="AL281" s="396">
        <v>0</v>
      </c>
      <c r="AM281" s="397">
        <f>ROUND(IF(AL346=0, 0, AL281/AL346),5)</f>
        <v>0</v>
      </c>
      <c r="AN281" s="396">
        <v>0</v>
      </c>
      <c r="AO281" s="437">
        <v>0</v>
      </c>
      <c r="AP281" s="437">
        <v>0</v>
      </c>
      <c r="AQ281" s="438">
        <f>ROUND(IF(AP346=0, 0, AP281/AP346),5)</f>
        <v>0</v>
      </c>
      <c r="AR281" s="437">
        <v>0</v>
      </c>
      <c r="AS281" s="6">
        <f t="shared" si="7"/>
        <v>1</v>
      </c>
      <c r="AT281" s="6">
        <f t="shared" si="7"/>
        <v>884.58</v>
      </c>
      <c r="AU281" s="8">
        <f>ROUND(IF(AT346=0, 0, AT281/AT346),5)</f>
        <v>1.0000000000000001E-5</v>
      </c>
      <c r="AV281" s="6">
        <v>884.58</v>
      </c>
    </row>
    <row r="282" spans="1:48" x14ac:dyDescent="0.25">
      <c r="A282" s="2"/>
      <c r="B282" s="2"/>
      <c r="C282" s="2"/>
      <c r="D282" s="2" t="s">
        <v>243</v>
      </c>
      <c r="E282" s="478">
        <v>0</v>
      </c>
      <c r="F282" s="478">
        <v>0</v>
      </c>
      <c r="G282" s="479">
        <f>ROUND(IF(F346=0, 0, F282/F346),5)</f>
        <v>0</v>
      </c>
      <c r="H282" s="478">
        <v>0</v>
      </c>
      <c r="I282" s="497">
        <v>0</v>
      </c>
      <c r="J282" s="497">
        <v>0</v>
      </c>
      <c r="K282" s="498">
        <f>ROUND(IF(J346=0, 0, J282/J346),5)</f>
        <v>0</v>
      </c>
      <c r="L282" s="497">
        <v>0</v>
      </c>
      <c r="M282" s="516">
        <v>0</v>
      </c>
      <c r="N282" s="517">
        <v>0</v>
      </c>
      <c r="O282" s="518">
        <f>ROUND(IF(N346=0, 0, N282/N346),5)</f>
        <v>0</v>
      </c>
      <c r="P282" s="517">
        <v>0</v>
      </c>
      <c r="Q282" s="437">
        <v>0</v>
      </c>
      <c r="R282" s="437">
        <v>0</v>
      </c>
      <c r="S282" s="438">
        <f>ROUND(IF(R346=0, 0, R282/R346),5)</f>
        <v>0</v>
      </c>
      <c r="T282" s="437">
        <v>0</v>
      </c>
      <c r="U282" s="337">
        <v>0</v>
      </c>
      <c r="V282" s="337">
        <v>0</v>
      </c>
      <c r="W282" s="338">
        <f>ROUND(IF(V346=0, 0, V282/V346),5)</f>
        <v>0</v>
      </c>
      <c r="X282" s="337">
        <v>0</v>
      </c>
      <c r="Y282" s="565">
        <v>1</v>
      </c>
      <c r="Z282" s="563">
        <v>913.2</v>
      </c>
      <c r="AA282" s="564">
        <f>ROUND(IF(Z346=0, 0, Z282/Z346),5)</f>
        <v>5.0000000000000002E-5</v>
      </c>
      <c r="AB282" s="563">
        <v>913.2</v>
      </c>
      <c r="AC282" s="499">
        <v>0</v>
      </c>
      <c r="AD282" s="497">
        <v>0</v>
      </c>
      <c r="AE282" s="498">
        <f>ROUND(IF(AD346=0, 0, AD282/AD346),5)</f>
        <v>0</v>
      </c>
      <c r="AF282" s="497">
        <v>0</v>
      </c>
      <c r="AG282" s="541">
        <v>0</v>
      </c>
      <c r="AH282" s="541">
        <v>0</v>
      </c>
      <c r="AI282" s="542">
        <f>ROUND(IF(AH346=0, 0, AH282/AH346),5)</f>
        <v>0</v>
      </c>
      <c r="AJ282" s="541">
        <v>0</v>
      </c>
      <c r="AK282" s="398">
        <v>0</v>
      </c>
      <c r="AL282" s="396">
        <v>0</v>
      </c>
      <c r="AM282" s="397">
        <f>ROUND(IF(AL346=0, 0, AL282/AL346),5)</f>
        <v>0</v>
      </c>
      <c r="AN282" s="396">
        <v>0</v>
      </c>
      <c r="AO282" s="437">
        <v>0</v>
      </c>
      <c r="AP282" s="437">
        <v>0</v>
      </c>
      <c r="AQ282" s="438">
        <f>ROUND(IF(AP346=0, 0, AP282/AP346),5)</f>
        <v>0</v>
      </c>
      <c r="AR282" s="437">
        <v>0</v>
      </c>
      <c r="AS282" s="6">
        <f t="shared" si="7"/>
        <v>1</v>
      </c>
      <c r="AT282" s="6">
        <f t="shared" si="7"/>
        <v>913.2</v>
      </c>
      <c r="AU282" s="8">
        <f>ROUND(IF(AT346=0, 0, AT282/AT346),5)</f>
        <v>1.0000000000000001E-5</v>
      </c>
      <c r="AV282" s="6">
        <v>913.2</v>
      </c>
    </row>
    <row r="283" spans="1:48" x14ac:dyDescent="0.25">
      <c r="A283" s="2"/>
      <c r="B283" s="2"/>
      <c r="C283" s="2"/>
      <c r="D283" s="2" t="s">
        <v>244</v>
      </c>
      <c r="E283" s="478">
        <v>0</v>
      </c>
      <c r="F283" s="478">
        <v>0</v>
      </c>
      <c r="G283" s="479">
        <f>ROUND(IF(F346=0, 0, F283/F346),5)</f>
        <v>0</v>
      </c>
      <c r="H283" s="478">
        <v>0</v>
      </c>
      <c r="I283" s="497">
        <v>0</v>
      </c>
      <c r="J283" s="497">
        <v>0</v>
      </c>
      <c r="K283" s="498">
        <f>ROUND(IF(J346=0, 0, J283/J346),5)</f>
        <v>0</v>
      </c>
      <c r="L283" s="497">
        <v>0</v>
      </c>
      <c r="M283" s="516">
        <v>0</v>
      </c>
      <c r="N283" s="517">
        <v>0</v>
      </c>
      <c r="O283" s="518">
        <f>ROUND(IF(N346=0, 0, N283/N346),5)</f>
        <v>0</v>
      </c>
      <c r="P283" s="517">
        <v>0</v>
      </c>
      <c r="Q283" s="437">
        <v>0</v>
      </c>
      <c r="R283" s="437">
        <v>0</v>
      </c>
      <c r="S283" s="438">
        <f>ROUND(IF(R346=0, 0, R283/R346),5)</f>
        <v>0</v>
      </c>
      <c r="T283" s="437">
        <v>0</v>
      </c>
      <c r="U283" s="336">
        <v>1</v>
      </c>
      <c r="V283" s="337">
        <v>314.02999999999997</v>
      </c>
      <c r="W283" s="338">
        <f>ROUND(IF(V346=0, 0, V283/V346),5)</f>
        <v>2.0000000000000002E-5</v>
      </c>
      <c r="X283" s="337">
        <v>314.02999999999997</v>
      </c>
      <c r="Y283" s="563">
        <v>0</v>
      </c>
      <c r="Z283" s="563">
        <v>0</v>
      </c>
      <c r="AA283" s="564">
        <f>ROUND(IF(Z346=0, 0, Z283/Z346),5)</f>
        <v>0</v>
      </c>
      <c r="AB283" s="563">
        <v>0</v>
      </c>
      <c r="AC283" s="499">
        <v>20</v>
      </c>
      <c r="AD283" s="497">
        <v>7578.09</v>
      </c>
      <c r="AE283" s="498">
        <f>ROUND(IF(AD346=0, 0, AD283/AD346),5)</f>
        <v>3.8000000000000002E-4</v>
      </c>
      <c r="AF283" s="497">
        <v>378.9</v>
      </c>
      <c r="AG283" s="541">
        <v>0</v>
      </c>
      <c r="AH283" s="541">
        <v>0</v>
      </c>
      <c r="AI283" s="542">
        <f>ROUND(IF(AH346=0, 0, AH283/AH346),5)</f>
        <v>0</v>
      </c>
      <c r="AJ283" s="541">
        <v>0</v>
      </c>
      <c r="AK283" s="398">
        <v>0</v>
      </c>
      <c r="AL283" s="396">
        <v>0</v>
      </c>
      <c r="AM283" s="397">
        <f>ROUND(IF(AL346=0, 0, AL283/AL346),5)</f>
        <v>0</v>
      </c>
      <c r="AN283" s="396">
        <v>0</v>
      </c>
      <c r="AO283" s="437">
        <v>0</v>
      </c>
      <c r="AP283" s="437">
        <v>0</v>
      </c>
      <c r="AQ283" s="438">
        <f>ROUND(IF(AP346=0, 0, AP283/AP346),5)</f>
        <v>0</v>
      </c>
      <c r="AR283" s="437">
        <v>0</v>
      </c>
      <c r="AS283" s="6">
        <f t="shared" si="7"/>
        <v>21</v>
      </c>
      <c r="AT283" s="6">
        <f t="shared" si="7"/>
        <v>7892.12</v>
      </c>
      <c r="AU283" s="8">
        <f>ROUND(IF(AT346=0, 0, AT283/AT346),5)</f>
        <v>5.0000000000000002E-5</v>
      </c>
      <c r="AV283" s="6">
        <v>375.82</v>
      </c>
    </row>
    <row r="284" spans="1:48" x14ac:dyDescent="0.25">
      <c r="A284" s="2"/>
      <c r="B284" s="2"/>
      <c r="C284" s="2"/>
      <c r="D284" s="2" t="s">
        <v>245</v>
      </c>
      <c r="E284" s="478">
        <v>0</v>
      </c>
      <c r="F284" s="478">
        <v>0</v>
      </c>
      <c r="G284" s="479">
        <f>ROUND(IF(F346=0, 0, F284/F346),5)</f>
        <v>0</v>
      </c>
      <c r="H284" s="478">
        <v>0</v>
      </c>
      <c r="I284" s="499">
        <v>46</v>
      </c>
      <c r="J284" s="497">
        <v>17130.82</v>
      </c>
      <c r="K284" s="498">
        <f>ROUND(IF(J346=0, 0, J284/J346),5)</f>
        <v>1.64E-3</v>
      </c>
      <c r="L284" s="497">
        <v>372.41</v>
      </c>
      <c r="M284" s="516">
        <v>1</v>
      </c>
      <c r="N284" s="517">
        <v>375.51</v>
      </c>
      <c r="O284" s="518">
        <f>ROUND(IF(N346=0, 0, N284/N346),5)</f>
        <v>2.0000000000000002E-5</v>
      </c>
      <c r="P284" s="517">
        <v>375.51</v>
      </c>
      <c r="Q284" s="439">
        <v>11</v>
      </c>
      <c r="R284" s="437">
        <v>4134.29</v>
      </c>
      <c r="S284" s="438">
        <f>ROUND(IF(R346=0, 0, R284/R346),5)</f>
        <v>2.4000000000000001E-4</v>
      </c>
      <c r="T284" s="437">
        <v>375.84</v>
      </c>
      <c r="U284" s="336">
        <v>51</v>
      </c>
      <c r="V284" s="337">
        <v>19210.52</v>
      </c>
      <c r="W284" s="338">
        <f>ROUND(IF(V346=0, 0, V284/V346),5)</f>
        <v>1.1800000000000001E-3</v>
      </c>
      <c r="X284" s="337">
        <v>376.68</v>
      </c>
      <c r="Y284" s="565">
        <v>48</v>
      </c>
      <c r="Z284" s="563">
        <v>17984.060000000001</v>
      </c>
      <c r="AA284" s="564">
        <f>ROUND(IF(Z346=0, 0, Z284/Z346),5)</f>
        <v>9.6000000000000002E-4</v>
      </c>
      <c r="AB284" s="563">
        <v>374.67</v>
      </c>
      <c r="AC284" s="499">
        <v>17</v>
      </c>
      <c r="AD284" s="497">
        <v>6414.75</v>
      </c>
      <c r="AE284" s="498">
        <f>ROUND(IF(AD346=0, 0, AD284/AD346),5)</f>
        <v>3.2000000000000003E-4</v>
      </c>
      <c r="AF284" s="497">
        <v>377.34</v>
      </c>
      <c r="AG284" s="543">
        <v>49</v>
      </c>
      <c r="AH284" s="541">
        <v>18416.46</v>
      </c>
      <c r="AI284" s="542">
        <f>ROUND(IF(AH346=0, 0, AH284/AH346),5)</f>
        <v>1.0200000000000001E-3</v>
      </c>
      <c r="AJ284" s="541">
        <v>375.85</v>
      </c>
      <c r="AK284" s="398">
        <v>0</v>
      </c>
      <c r="AL284" s="396">
        <v>0</v>
      </c>
      <c r="AM284" s="397">
        <f>ROUND(IF(AL346=0, 0, AL284/AL346),5)</f>
        <v>0</v>
      </c>
      <c r="AN284" s="396">
        <v>0</v>
      </c>
      <c r="AO284" s="437">
        <v>0</v>
      </c>
      <c r="AP284" s="437">
        <v>0</v>
      </c>
      <c r="AQ284" s="438">
        <f>ROUND(IF(AP346=0, 0, AP284/AP346),5)</f>
        <v>0</v>
      </c>
      <c r="AR284" s="437">
        <v>0</v>
      </c>
      <c r="AS284" s="6">
        <f t="shared" si="7"/>
        <v>223</v>
      </c>
      <c r="AT284" s="6">
        <f t="shared" si="7"/>
        <v>83666.41</v>
      </c>
      <c r="AU284" s="8">
        <f>ROUND(IF(AT346=0, 0, AT284/AT346),5)</f>
        <v>5.1999999999999995E-4</v>
      </c>
      <c r="AV284" s="6">
        <v>375.19</v>
      </c>
    </row>
    <row r="285" spans="1:48" x14ac:dyDescent="0.25">
      <c r="A285" s="2"/>
      <c r="B285" s="2"/>
      <c r="C285" s="2"/>
      <c r="D285" s="2" t="s">
        <v>246</v>
      </c>
      <c r="E285" s="478">
        <v>0</v>
      </c>
      <c r="F285" s="478">
        <v>0</v>
      </c>
      <c r="G285" s="479">
        <f>ROUND(IF(F346=0, 0, F285/F346),5)</f>
        <v>0</v>
      </c>
      <c r="H285" s="478">
        <v>0</v>
      </c>
      <c r="I285" s="499">
        <v>13</v>
      </c>
      <c r="J285" s="497">
        <v>7270.33</v>
      </c>
      <c r="K285" s="498">
        <f>ROUND(IF(J346=0, 0, J285/J346),5)</f>
        <v>6.8999999999999997E-4</v>
      </c>
      <c r="L285" s="497">
        <v>559.26</v>
      </c>
      <c r="M285" s="516">
        <v>1</v>
      </c>
      <c r="N285" s="517">
        <v>564.01</v>
      </c>
      <c r="O285" s="518">
        <f>ROUND(IF(N346=0, 0, N285/N346),5)</f>
        <v>3.0000000000000001E-5</v>
      </c>
      <c r="P285" s="517">
        <v>564.01</v>
      </c>
      <c r="Q285" s="437">
        <v>0</v>
      </c>
      <c r="R285" s="437">
        <v>0</v>
      </c>
      <c r="S285" s="438">
        <f>ROUND(IF(R346=0, 0, R285/R346),5)</f>
        <v>0</v>
      </c>
      <c r="T285" s="437">
        <v>0</v>
      </c>
      <c r="U285" s="336">
        <v>5</v>
      </c>
      <c r="V285" s="337">
        <v>2823.28</v>
      </c>
      <c r="W285" s="338">
        <f>ROUND(IF(V346=0, 0, V285/V346),5)</f>
        <v>1.7000000000000001E-4</v>
      </c>
      <c r="X285" s="337">
        <v>564.66</v>
      </c>
      <c r="Y285" s="565">
        <v>6</v>
      </c>
      <c r="Z285" s="563">
        <v>3384.72</v>
      </c>
      <c r="AA285" s="564">
        <f>ROUND(IF(Z346=0, 0, Z285/Z346),5)</f>
        <v>1.8000000000000001E-4</v>
      </c>
      <c r="AB285" s="563">
        <v>564.12</v>
      </c>
      <c r="AC285" s="499">
        <v>12</v>
      </c>
      <c r="AD285" s="497">
        <v>4921.8900000000003</v>
      </c>
      <c r="AE285" s="498">
        <f>ROUND(IF(AD346=0, 0, AD285/AD346),5)</f>
        <v>2.4000000000000001E-4</v>
      </c>
      <c r="AF285" s="497">
        <v>410.16</v>
      </c>
      <c r="AG285" s="541">
        <v>0</v>
      </c>
      <c r="AH285" s="541">
        <v>0</v>
      </c>
      <c r="AI285" s="542">
        <f>ROUND(IF(AH346=0, 0, AH285/AH346),5)</f>
        <v>0</v>
      </c>
      <c r="AJ285" s="541">
        <v>0</v>
      </c>
      <c r="AK285" s="398">
        <v>0</v>
      </c>
      <c r="AL285" s="396">
        <v>0</v>
      </c>
      <c r="AM285" s="397">
        <f>ROUND(IF(AL346=0, 0, AL285/AL346),5)</f>
        <v>0</v>
      </c>
      <c r="AN285" s="396">
        <v>0</v>
      </c>
      <c r="AO285" s="437">
        <v>0</v>
      </c>
      <c r="AP285" s="437">
        <v>0</v>
      </c>
      <c r="AQ285" s="438">
        <f>ROUND(IF(AP346=0, 0, AP285/AP346),5)</f>
        <v>0</v>
      </c>
      <c r="AR285" s="437">
        <v>0</v>
      </c>
      <c r="AS285" s="6">
        <f t="shared" si="7"/>
        <v>37</v>
      </c>
      <c r="AT285" s="6">
        <f t="shared" si="7"/>
        <v>18964.23</v>
      </c>
      <c r="AU285" s="8">
        <f>ROUND(IF(AT346=0, 0, AT285/AT346),5)</f>
        <v>1.2E-4</v>
      </c>
      <c r="AV285" s="6">
        <v>512.54999999999995</v>
      </c>
    </row>
    <row r="286" spans="1:48" x14ac:dyDescent="0.25">
      <c r="A286" s="2"/>
      <c r="B286" s="2"/>
      <c r="C286" s="2"/>
      <c r="D286" s="2" t="s">
        <v>247</v>
      </c>
      <c r="E286" s="478">
        <v>0</v>
      </c>
      <c r="F286" s="478">
        <v>0</v>
      </c>
      <c r="G286" s="479">
        <f>ROUND(IF(F346=0, 0, F286/F346),5)</f>
        <v>0</v>
      </c>
      <c r="H286" s="478">
        <v>0</v>
      </c>
      <c r="I286" s="497">
        <v>0</v>
      </c>
      <c r="J286" s="497">
        <v>0</v>
      </c>
      <c r="K286" s="498">
        <f>ROUND(IF(J346=0, 0, J286/J346),5)</f>
        <v>0</v>
      </c>
      <c r="L286" s="497">
        <v>0</v>
      </c>
      <c r="M286" s="516">
        <v>0</v>
      </c>
      <c r="N286" s="517">
        <v>0</v>
      </c>
      <c r="O286" s="518">
        <f>ROUND(IF(N346=0, 0, N286/N346),5)</f>
        <v>0</v>
      </c>
      <c r="P286" s="517">
        <v>0</v>
      </c>
      <c r="Q286" s="439">
        <v>598</v>
      </c>
      <c r="R286" s="437">
        <v>3967072.2</v>
      </c>
      <c r="S286" s="438">
        <f>ROUND(IF(R346=0, 0, R286/R346),5)</f>
        <v>0.22711000000000001</v>
      </c>
      <c r="T286" s="437">
        <v>6633.9</v>
      </c>
      <c r="U286" s="337">
        <v>0</v>
      </c>
      <c r="V286" s="337">
        <v>0</v>
      </c>
      <c r="W286" s="338">
        <f>ROUND(IF(V346=0, 0, V286/V346),5)</f>
        <v>0</v>
      </c>
      <c r="X286" s="337">
        <v>0</v>
      </c>
      <c r="Y286" s="565">
        <v>700</v>
      </c>
      <c r="Z286" s="563">
        <v>4615065</v>
      </c>
      <c r="AA286" s="564">
        <f>ROUND(IF(Z346=0, 0, Z286/Z346),5)</f>
        <v>0.24662000000000001</v>
      </c>
      <c r="AB286" s="563">
        <v>6592.95</v>
      </c>
      <c r="AC286" s="499">
        <v>50</v>
      </c>
      <c r="AD286" s="497">
        <v>334327.5</v>
      </c>
      <c r="AE286" s="498">
        <f>ROUND(IF(AD346=0, 0, AD286/AD346),5)</f>
        <v>1.6580000000000001E-2</v>
      </c>
      <c r="AF286" s="497">
        <v>6686.55</v>
      </c>
      <c r="AG286" s="543">
        <v>117</v>
      </c>
      <c r="AH286" s="541">
        <v>776692.8</v>
      </c>
      <c r="AI286" s="542">
        <f>ROUND(IF(AH346=0, 0, AH286/AH346),5)</f>
        <v>4.3049999999999998E-2</v>
      </c>
      <c r="AJ286" s="541">
        <v>6638.4</v>
      </c>
      <c r="AK286" s="398">
        <v>200</v>
      </c>
      <c r="AL286" s="396">
        <v>1325160</v>
      </c>
      <c r="AM286" s="397">
        <f>ROUND(IF(AL346=0, 0, AL286/AL346),5)</f>
        <v>9.3939999999999996E-2</v>
      </c>
      <c r="AN286" s="396">
        <v>6625.8</v>
      </c>
      <c r="AO286" s="439">
        <v>310</v>
      </c>
      <c r="AP286" s="437">
        <v>1970665.68</v>
      </c>
      <c r="AQ286" s="438">
        <f>ROUND(IF(AP346=0, 0, AP286/AP346),5)</f>
        <v>0.21154999999999999</v>
      </c>
      <c r="AR286" s="437">
        <v>6356.99</v>
      </c>
      <c r="AS286" s="6">
        <f t="shared" si="7"/>
        <v>1975</v>
      </c>
      <c r="AT286" s="6">
        <f t="shared" si="7"/>
        <v>12988983.18</v>
      </c>
      <c r="AU286" s="8">
        <f>ROUND(IF(AT346=0, 0, AT286/AT346),5)</f>
        <v>8.0089999999999995E-2</v>
      </c>
      <c r="AV286" s="6">
        <v>6576.7</v>
      </c>
    </row>
    <row r="287" spans="1:48" x14ac:dyDescent="0.25">
      <c r="A287" s="2"/>
      <c r="B287" s="2"/>
      <c r="C287" s="2"/>
      <c r="D287" s="2" t="s">
        <v>248</v>
      </c>
      <c r="E287" s="480">
        <v>25</v>
      </c>
      <c r="F287" s="478">
        <v>20701.439999999999</v>
      </c>
      <c r="G287" s="479">
        <f>ROUND(IF(F346=0, 0, F287/F346),5)</f>
        <v>1.1999999999999999E-3</v>
      </c>
      <c r="H287" s="478">
        <v>828.06</v>
      </c>
      <c r="I287" s="497">
        <v>0</v>
      </c>
      <c r="J287" s="497">
        <v>0</v>
      </c>
      <c r="K287" s="498">
        <f>ROUND(IF(J346=0, 0, J287/J346),5)</f>
        <v>0</v>
      </c>
      <c r="L287" s="497">
        <v>0</v>
      </c>
      <c r="M287" s="516">
        <v>23</v>
      </c>
      <c r="N287" s="517">
        <v>21535.56</v>
      </c>
      <c r="O287" s="518">
        <f>ROUND(IF(N346=0, 0, N287/N346),5)</f>
        <v>1.0499999999999999E-3</v>
      </c>
      <c r="P287" s="517">
        <v>936.33</v>
      </c>
      <c r="Q287" s="439">
        <v>8</v>
      </c>
      <c r="R287" s="437">
        <v>7503.07</v>
      </c>
      <c r="S287" s="438">
        <f>ROUND(IF(R346=0, 0, R287/R346),5)</f>
        <v>4.2999999999999999E-4</v>
      </c>
      <c r="T287" s="437">
        <v>937.88</v>
      </c>
      <c r="U287" s="336">
        <v>496</v>
      </c>
      <c r="V287" s="337">
        <v>466446.84</v>
      </c>
      <c r="W287" s="338">
        <f>ROUND(IF(V346=0, 0, V287/V346),5)</f>
        <v>2.877E-2</v>
      </c>
      <c r="X287" s="337">
        <v>940.42</v>
      </c>
      <c r="Y287" s="565">
        <v>2</v>
      </c>
      <c r="Z287" s="563">
        <v>1900.35</v>
      </c>
      <c r="AA287" s="564">
        <f>ROUND(IF(Z346=0, 0, Z287/Z346),5)</f>
        <v>1E-4</v>
      </c>
      <c r="AB287" s="563">
        <v>950.18</v>
      </c>
      <c r="AC287" s="499">
        <v>32</v>
      </c>
      <c r="AD287" s="497">
        <v>30468.16</v>
      </c>
      <c r="AE287" s="498">
        <f>ROUND(IF(AD346=0, 0, AD287/AD346),5)</f>
        <v>1.5100000000000001E-3</v>
      </c>
      <c r="AF287" s="497">
        <v>952.13</v>
      </c>
      <c r="AG287" s="543">
        <v>17</v>
      </c>
      <c r="AH287" s="541">
        <v>22554.02</v>
      </c>
      <c r="AI287" s="542">
        <f>ROUND(IF(AH346=0, 0, AH287/AH346),5)</f>
        <v>1.25E-3</v>
      </c>
      <c r="AJ287" s="541">
        <v>1326.71</v>
      </c>
      <c r="AK287" s="398">
        <v>10</v>
      </c>
      <c r="AL287" s="396">
        <v>9405.01</v>
      </c>
      <c r="AM287" s="397">
        <f>ROUND(IF(AL346=0, 0, AL287/AL346),5)</f>
        <v>6.7000000000000002E-4</v>
      </c>
      <c r="AN287" s="396">
        <v>940.5</v>
      </c>
      <c r="AO287" s="439">
        <v>6</v>
      </c>
      <c r="AP287" s="437">
        <v>5696.45</v>
      </c>
      <c r="AQ287" s="438">
        <f>ROUND(IF(AP346=0, 0, AP287/AP346),5)</f>
        <v>6.0999999999999997E-4</v>
      </c>
      <c r="AR287" s="437">
        <v>949.41</v>
      </c>
      <c r="AS287" s="6">
        <f t="shared" si="7"/>
        <v>619</v>
      </c>
      <c r="AT287" s="6">
        <f t="shared" si="7"/>
        <v>586210.9</v>
      </c>
      <c r="AU287" s="8">
        <f>ROUND(IF(AT346=0, 0, AT287/AT346),5)</f>
        <v>3.6099999999999999E-3</v>
      </c>
      <c r="AV287" s="6">
        <v>947.03</v>
      </c>
    </row>
    <row r="288" spans="1:48" x14ac:dyDescent="0.25">
      <c r="A288" s="2"/>
      <c r="B288" s="2"/>
      <c r="C288" s="2"/>
      <c r="D288" s="2" t="s">
        <v>249</v>
      </c>
      <c r="E288" s="480">
        <v>227</v>
      </c>
      <c r="F288" s="478">
        <v>221477.99</v>
      </c>
      <c r="G288" s="479">
        <f>ROUND(IF(F346=0, 0, F288/F346),5)</f>
        <v>1.2829999999999999E-2</v>
      </c>
      <c r="H288" s="478">
        <v>975.67</v>
      </c>
      <c r="I288" s="499">
        <v>7</v>
      </c>
      <c r="J288" s="497">
        <v>6951.58</v>
      </c>
      <c r="K288" s="498">
        <f>ROUND(IF(J346=0, 0, J288/J346),5)</f>
        <v>6.6E-4</v>
      </c>
      <c r="L288" s="497">
        <v>993.08</v>
      </c>
      <c r="M288" s="516">
        <v>34</v>
      </c>
      <c r="N288" s="517">
        <v>34113.43</v>
      </c>
      <c r="O288" s="518">
        <f>ROUND(IF(N346=0, 0, N288/N346),5)</f>
        <v>1.67E-3</v>
      </c>
      <c r="P288" s="517">
        <v>1003.34</v>
      </c>
      <c r="Q288" s="439">
        <v>12</v>
      </c>
      <c r="R288" s="437">
        <v>13734.32</v>
      </c>
      <c r="S288" s="438">
        <f>ROUND(IF(R346=0, 0, R288/R346),5)</f>
        <v>7.9000000000000001E-4</v>
      </c>
      <c r="T288" s="437">
        <v>1144.53</v>
      </c>
      <c r="U288" s="336">
        <v>95</v>
      </c>
      <c r="V288" s="337">
        <v>89201.97</v>
      </c>
      <c r="W288" s="338">
        <f>ROUND(IF(V346=0, 0, V288/V346),5)</f>
        <v>5.4999999999999997E-3</v>
      </c>
      <c r="X288" s="337">
        <v>938.97</v>
      </c>
      <c r="Y288" s="565">
        <v>8</v>
      </c>
      <c r="Z288" s="563">
        <v>8084.93</v>
      </c>
      <c r="AA288" s="564">
        <f>ROUND(IF(Z346=0, 0, Z288/Z346),5)</f>
        <v>4.2999999999999999E-4</v>
      </c>
      <c r="AB288" s="563">
        <v>1010.62</v>
      </c>
      <c r="AC288" s="499">
        <v>13</v>
      </c>
      <c r="AD288" s="497">
        <v>13066.61</v>
      </c>
      <c r="AE288" s="498">
        <f>ROUND(IF(AD346=0, 0, AD288/AD346),5)</f>
        <v>6.4999999999999997E-4</v>
      </c>
      <c r="AF288" s="497">
        <v>1005.12</v>
      </c>
      <c r="AG288" s="543">
        <v>34</v>
      </c>
      <c r="AH288" s="541">
        <v>32420.09</v>
      </c>
      <c r="AI288" s="542">
        <f>ROUND(IF(AH346=0, 0, AH288/AH346),5)</f>
        <v>1.8E-3</v>
      </c>
      <c r="AJ288" s="541">
        <v>953.53</v>
      </c>
      <c r="AK288" s="398">
        <v>47</v>
      </c>
      <c r="AL288" s="396">
        <v>47153.99</v>
      </c>
      <c r="AM288" s="397">
        <f>ROUND(IF(AL346=0, 0, AL288/AL346),5)</f>
        <v>3.3400000000000001E-3</v>
      </c>
      <c r="AN288" s="396">
        <v>1003.28</v>
      </c>
      <c r="AO288" s="439">
        <v>12</v>
      </c>
      <c r="AP288" s="437">
        <v>12115.69</v>
      </c>
      <c r="AQ288" s="438">
        <f>ROUND(IF(AP346=0, 0, AP288/AP346),5)</f>
        <v>1.2999999999999999E-3</v>
      </c>
      <c r="AR288" s="437">
        <v>1009.64</v>
      </c>
      <c r="AS288" s="291">
        <f t="shared" si="7"/>
        <v>489</v>
      </c>
      <c r="AT288" s="6">
        <f t="shared" si="7"/>
        <v>478320.6</v>
      </c>
      <c r="AU288" s="8">
        <f>ROUND(IF(AT346=0, 0, AT288/AT346),5)</f>
        <v>2.9499999999999999E-3</v>
      </c>
      <c r="AV288" s="6">
        <v>978.16</v>
      </c>
    </row>
    <row r="289" spans="1:48" x14ac:dyDescent="0.25">
      <c r="A289" s="2"/>
      <c r="B289" s="2"/>
      <c r="C289" s="2"/>
      <c r="D289" s="2" t="s">
        <v>250</v>
      </c>
      <c r="E289" s="480">
        <v>29</v>
      </c>
      <c r="F289" s="478">
        <v>55784.44</v>
      </c>
      <c r="G289" s="479">
        <f>ROUND(IF(F346=0, 0, F289/F346),5)</f>
        <v>3.2299999999999998E-3</v>
      </c>
      <c r="H289" s="478">
        <v>1923.6</v>
      </c>
      <c r="I289" s="499">
        <v>3</v>
      </c>
      <c r="J289" s="497">
        <v>6702.32</v>
      </c>
      <c r="K289" s="498">
        <f>ROUND(IF(J346=0, 0, J289/J346),5)</f>
        <v>6.4000000000000005E-4</v>
      </c>
      <c r="L289" s="497">
        <v>2234.11</v>
      </c>
      <c r="M289" s="516">
        <v>7</v>
      </c>
      <c r="N289" s="517">
        <v>15821.73</v>
      </c>
      <c r="O289" s="518">
        <f>ROUND(IF(N346=0, 0, N289/N346),5)</f>
        <v>7.6999999999999996E-4</v>
      </c>
      <c r="P289" s="517">
        <v>2260.25</v>
      </c>
      <c r="Q289" s="439">
        <v>6</v>
      </c>
      <c r="R289" s="437">
        <v>13518.16</v>
      </c>
      <c r="S289" s="438">
        <f>ROUND(IF(R346=0, 0, R289/R346),5)</f>
        <v>7.6999999999999996E-4</v>
      </c>
      <c r="T289" s="437">
        <v>2253.0300000000002</v>
      </c>
      <c r="U289" s="336">
        <v>27</v>
      </c>
      <c r="V289" s="337">
        <v>54373.89</v>
      </c>
      <c r="W289" s="338">
        <f>ROUND(IF(V346=0, 0, V289/V346),5)</f>
        <v>3.3500000000000001E-3</v>
      </c>
      <c r="X289" s="337">
        <v>2013.85</v>
      </c>
      <c r="Y289" s="565">
        <v>1</v>
      </c>
      <c r="Z289" s="563">
        <v>2283.37</v>
      </c>
      <c r="AA289" s="564">
        <f>ROUND(IF(Z346=0, 0, Z289/Z346),5)</f>
        <v>1.2E-4</v>
      </c>
      <c r="AB289" s="563">
        <v>2283.37</v>
      </c>
      <c r="AC289" s="499">
        <v>8</v>
      </c>
      <c r="AD289" s="497">
        <v>18104.18</v>
      </c>
      <c r="AE289" s="498">
        <f>ROUND(IF(AD346=0, 0, AD289/AD346),5)</f>
        <v>8.9999999999999998E-4</v>
      </c>
      <c r="AF289" s="497">
        <v>2263.02</v>
      </c>
      <c r="AG289" s="543">
        <v>7</v>
      </c>
      <c r="AH289" s="541">
        <v>15787.46</v>
      </c>
      <c r="AI289" s="542">
        <f>ROUND(IF(AH346=0, 0, AH289/AH346),5)</f>
        <v>8.8000000000000003E-4</v>
      </c>
      <c r="AJ289" s="541">
        <v>2255.35</v>
      </c>
      <c r="AK289" s="398">
        <v>32</v>
      </c>
      <c r="AL289" s="396">
        <v>72301.679999999993</v>
      </c>
      <c r="AM289" s="397">
        <f>ROUND(IF(AL346=0, 0, AL289/AL346),5)</f>
        <v>5.13E-3</v>
      </c>
      <c r="AN289" s="396">
        <v>2259.4299999999998</v>
      </c>
      <c r="AO289" s="439">
        <v>64</v>
      </c>
      <c r="AP289" s="437">
        <v>118000.38</v>
      </c>
      <c r="AQ289" s="438">
        <f>ROUND(IF(AP346=0, 0, AP289/AP346),5)</f>
        <v>1.2670000000000001E-2</v>
      </c>
      <c r="AR289" s="437">
        <v>1843.76</v>
      </c>
      <c r="AS289" s="291">
        <f t="shared" si="7"/>
        <v>184</v>
      </c>
      <c r="AT289" s="6">
        <f t="shared" si="7"/>
        <v>372677.61</v>
      </c>
      <c r="AU289" s="8">
        <f>ROUND(IF(AT346=0, 0, AT289/AT346),5)</f>
        <v>2.3E-3</v>
      </c>
      <c r="AV289" s="6">
        <v>2025.42</v>
      </c>
    </row>
    <row r="290" spans="1:48" x14ac:dyDescent="0.25">
      <c r="A290" s="2"/>
      <c r="B290" s="2"/>
      <c r="C290" s="2"/>
      <c r="D290" s="2" t="s">
        <v>251</v>
      </c>
      <c r="E290" s="480">
        <v>23</v>
      </c>
      <c r="F290" s="478">
        <v>36717.550000000003</v>
      </c>
      <c r="G290" s="479">
        <f>ROUND(IF(F346=0, 0, F290/F346),5)</f>
        <v>2.1299999999999999E-3</v>
      </c>
      <c r="H290" s="478">
        <v>1596.42</v>
      </c>
      <c r="I290" s="499">
        <v>-1</v>
      </c>
      <c r="J290" s="497">
        <v>-1100</v>
      </c>
      <c r="K290" s="498">
        <f>ROUND(IF(J346=0, 0, J290/J346),5)</f>
        <v>-1.1E-4</v>
      </c>
      <c r="L290" s="497">
        <v>1100</v>
      </c>
      <c r="M290" s="516">
        <v>1</v>
      </c>
      <c r="N290" s="517">
        <v>3129.28</v>
      </c>
      <c r="O290" s="518">
        <f>ROUND(IF(N346=0, 0, N290/N346),5)</f>
        <v>1.4999999999999999E-4</v>
      </c>
      <c r="P290" s="517">
        <v>3129.28</v>
      </c>
      <c r="Q290" s="437">
        <v>0</v>
      </c>
      <c r="R290" s="437">
        <v>0</v>
      </c>
      <c r="S290" s="438">
        <f>ROUND(IF(R346=0, 0, R290/R346),5)</f>
        <v>0</v>
      </c>
      <c r="T290" s="437">
        <v>0</v>
      </c>
      <c r="U290" s="336">
        <v>10</v>
      </c>
      <c r="V290" s="337">
        <v>31325.48</v>
      </c>
      <c r="W290" s="338">
        <f>ROUND(IF(V346=0, 0, V290/V346),5)</f>
        <v>1.9300000000000001E-3</v>
      </c>
      <c r="X290" s="337">
        <v>3132.55</v>
      </c>
      <c r="Y290" s="565">
        <v>6</v>
      </c>
      <c r="Z290" s="563">
        <v>18975.400000000001</v>
      </c>
      <c r="AA290" s="564">
        <f>ROUND(IF(Z346=0, 0, Z290/Z346),5)</f>
        <v>1.01E-3</v>
      </c>
      <c r="AB290" s="563">
        <v>3162.57</v>
      </c>
      <c r="AC290" s="499">
        <v>0</v>
      </c>
      <c r="AD290" s="497">
        <v>0</v>
      </c>
      <c r="AE290" s="498">
        <f>ROUND(IF(AD346=0, 0, AD290/AD346),5)</f>
        <v>0</v>
      </c>
      <c r="AF290" s="497">
        <v>0</v>
      </c>
      <c r="AG290" s="541">
        <v>0</v>
      </c>
      <c r="AH290" s="541">
        <v>0</v>
      </c>
      <c r="AI290" s="542">
        <f>ROUND(IF(AH346=0, 0, AH290/AH346),5)</f>
        <v>0</v>
      </c>
      <c r="AJ290" s="541">
        <v>0</v>
      </c>
      <c r="AK290" s="398">
        <v>0</v>
      </c>
      <c r="AL290" s="396">
        <v>0</v>
      </c>
      <c r="AM290" s="397">
        <f>ROUND(IF(AL346=0, 0, AL290/AL346),5)</f>
        <v>0</v>
      </c>
      <c r="AN290" s="396">
        <v>0</v>
      </c>
      <c r="AO290" s="437">
        <v>0</v>
      </c>
      <c r="AP290" s="437">
        <v>0</v>
      </c>
      <c r="AQ290" s="438">
        <f>ROUND(IF(AP346=0, 0, AP290/AP346),5)</f>
        <v>0</v>
      </c>
      <c r="AR290" s="437">
        <v>0</v>
      </c>
      <c r="AS290" s="6">
        <f t="shared" si="7"/>
        <v>39</v>
      </c>
      <c r="AT290" s="6">
        <f t="shared" si="7"/>
        <v>89047.71</v>
      </c>
      <c r="AU290" s="8">
        <f>ROUND(IF(AT346=0, 0, AT290/AT346),5)</f>
        <v>5.5000000000000003E-4</v>
      </c>
      <c r="AV290" s="6">
        <v>2283.27</v>
      </c>
    </row>
    <row r="291" spans="1:48" x14ac:dyDescent="0.25">
      <c r="A291" s="2"/>
      <c r="B291" s="2"/>
      <c r="C291" s="2"/>
      <c r="D291" s="2" t="s">
        <v>564</v>
      </c>
      <c r="E291" s="478">
        <v>0</v>
      </c>
      <c r="F291" s="478">
        <v>0</v>
      </c>
      <c r="G291" s="479">
        <f>ROUND(IF(F346=0, 0, F291/F346),5)</f>
        <v>0</v>
      </c>
      <c r="H291" s="478">
        <v>0</v>
      </c>
      <c r="I291" s="497">
        <v>0</v>
      </c>
      <c r="J291" s="497">
        <v>0</v>
      </c>
      <c r="K291" s="498">
        <f>ROUND(IF(J346=0, 0, J291/J346),5)</f>
        <v>0</v>
      </c>
      <c r="L291" s="497">
        <v>0</v>
      </c>
      <c r="M291" s="516">
        <v>0</v>
      </c>
      <c r="N291" s="517">
        <v>0</v>
      </c>
      <c r="O291" s="518">
        <f>ROUND(IF(N346=0, 0, N291/N346),5)</f>
        <v>0</v>
      </c>
      <c r="P291" s="517">
        <v>0</v>
      </c>
      <c r="Q291" s="437">
        <v>0</v>
      </c>
      <c r="R291" s="437">
        <v>0</v>
      </c>
      <c r="S291" s="438">
        <f>ROUND(IF(R346=0, 0, R291/R346),5)</f>
        <v>0</v>
      </c>
      <c r="T291" s="437">
        <v>0</v>
      </c>
      <c r="U291" s="337">
        <v>0</v>
      </c>
      <c r="V291" s="337">
        <v>0</v>
      </c>
      <c r="W291" s="338">
        <f>ROUND(IF(V346=0, 0, V291/V346),5)</f>
        <v>0</v>
      </c>
      <c r="X291" s="337">
        <v>0</v>
      </c>
      <c r="Y291" s="563">
        <v>0</v>
      </c>
      <c r="Z291" s="563">
        <v>0</v>
      </c>
      <c r="AA291" s="564">
        <f>ROUND(IF(Z346=0, 0, Z291/Z346),5)</f>
        <v>0</v>
      </c>
      <c r="AB291" s="563">
        <v>0</v>
      </c>
      <c r="AC291" s="499">
        <v>4</v>
      </c>
      <c r="AD291" s="497">
        <v>12568.95</v>
      </c>
      <c r="AE291" s="498">
        <f>ROUND(IF(AD346=0, 0, AD291/AD346),5)</f>
        <v>6.2E-4</v>
      </c>
      <c r="AF291" s="497">
        <v>3142.24</v>
      </c>
      <c r="AG291" s="541">
        <v>0</v>
      </c>
      <c r="AH291" s="541">
        <v>0</v>
      </c>
      <c r="AI291" s="542">
        <f>ROUND(IF(AH346=0, 0, AH291/AH346),5)</f>
        <v>0</v>
      </c>
      <c r="AJ291" s="541">
        <v>0</v>
      </c>
      <c r="AK291" s="398">
        <v>0</v>
      </c>
      <c r="AL291" s="396">
        <v>0</v>
      </c>
      <c r="AM291" s="397">
        <f>ROUND(IF(AL346=0, 0, AL291/AL346),5)</f>
        <v>0</v>
      </c>
      <c r="AN291" s="396">
        <v>0</v>
      </c>
      <c r="AO291" s="437">
        <v>0</v>
      </c>
      <c r="AP291" s="437">
        <v>0</v>
      </c>
      <c r="AQ291" s="438">
        <f>ROUND(IF(AP346=0, 0, AP291/AP346),5)</f>
        <v>0</v>
      </c>
      <c r="AR291" s="437">
        <v>0</v>
      </c>
      <c r="AS291" s="6">
        <f t="shared" si="7"/>
        <v>4</v>
      </c>
      <c r="AT291" s="6">
        <f t="shared" si="7"/>
        <v>12568.95</v>
      </c>
      <c r="AU291" s="8">
        <f>ROUND(IF(AT346=0, 0, AT291/AT346),5)</f>
        <v>8.0000000000000007E-5</v>
      </c>
      <c r="AV291" s="6">
        <v>3142.24</v>
      </c>
    </row>
    <row r="292" spans="1:48" x14ac:dyDescent="0.25">
      <c r="A292" s="2"/>
      <c r="B292" s="2"/>
      <c r="C292" s="2"/>
      <c r="D292" s="2" t="s">
        <v>565</v>
      </c>
      <c r="E292" s="478">
        <v>0</v>
      </c>
      <c r="F292" s="478">
        <v>0</v>
      </c>
      <c r="G292" s="479">
        <f>ROUND(IF(F346=0, 0, F292/F346),5)</f>
        <v>0</v>
      </c>
      <c r="H292" s="478">
        <v>0</v>
      </c>
      <c r="I292" s="497">
        <v>0</v>
      </c>
      <c r="J292" s="497">
        <v>0</v>
      </c>
      <c r="K292" s="498">
        <f>ROUND(IF(J346=0, 0, J292/J346),5)</f>
        <v>0</v>
      </c>
      <c r="L292" s="497">
        <v>0</v>
      </c>
      <c r="M292" s="516">
        <v>0</v>
      </c>
      <c r="N292" s="517">
        <v>0</v>
      </c>
      <c r="O292" s="518">
        <f>ROUND(IF(N346=0, 0, N292/N346),5)</f>
        <v>0</v>
      </c>
      <c r="P292" s="517">
        <v>0</v>
      </c>
      <c r="Q292" s="437">
        <v>0</v>
      </c>
      <c r="R292" s="437">
        <v>0</v>
      </c>
      <c r="S292" s="438">
        <f>ROUND(IF(R346=0, 0, R292/R346),5)</f>
        <v>0</v>
      </c>
      <c r="T292" s="437">
        <v>0</v>
      </c>
      <c r="U292" s="337">
        <v>0</v>
      </c>
      <c r="V292" s="337">
        <v>0</v>
      </c>
      <c r="W292" s="338">
        <f>ROUND(IF(V346=0, 0, V292/V346),5)</f>
        <v>0</v>
      </c>
      <c r="X292" s="337">
        <v>0</v>
      </c>
      <c r="Y292" s="563">
        <v>0</v>
      </c>
      <c r="Z292" s="563">
        <v>0</v>
      </c>
      <c r="AA292" s="564">
        <f>ROUND(IF(Z346=0, 0, Z292/Z346),5)</f>
        <v>0</v>
      </c>
      <c r="AB292" s="563">
        <v>0</v>
      </c>
      <c r="AC292" s="499">
        <v>0</v>
      </c>
      <c r="AD292" s="497">
        <v>0</v>
      </c>
      <c r="AE292" s="498">
        <f>ROUND(IF(AD346=0, 0, AD292/AD346),5)</f>
        <v>0</v>
      </c>
      <c r="AF292" s="497">
        <v>0</v>
      </c>
      <c r="AG292" s="541">
        <v>0</v>
      </c>
      <c r="AH292" s="541">
        <v>0</v>
      </c>
      <c r="AI292" s="542">
        <f>ROUND(IF(AH346=0, 0, AH292/AH346),5)</f>
        <v>0</v>
      </c>
      <c r="AJ292" s="541">
        <v>0</v>
      </c>
      <c r="AK292" s="398">
        <v>50</v>
      </c>
      <c r="AL292" s="396">
        <v>10047</v>
      </c>
      <c r="AM292" s="397">
        <f>ROUND(IF(AL346=0, 0, AL292/AL346),5)</f>
        <v>7.1000000000000002E-4</v>
      </c>
      <c r="AN292" s="396">
        <v>200.94</v>
      </c>
      <c r="AO292" s="437">
        <v>0</v>
      </c>
      <c r="AP292" s="437">
        <v>0</v>
      </c>
      <c r="AQ292" s="438">
        <f>ROUND(IF(AP346=0, 0, AP292/AP346),5)</f>
        <v>0</v>
      </c>
      <c r="AR292" s="437">
        <v>0</v>
      </c>
      <c r="AS292" s="6">
        <f t="shared" si="7"/>
        <v>50</v>
      </c>
      <c r="AT292" s="6">
        <f t="shared" si="7"/>
        <v>10047</v>
      </c>
      <c r="AU292" s="8">
        <f>ROUND(IF(AT346=0, 0, AT292/AT346),5)</f>
        <v>6.0000000000000002E-5</v>
      </c>
      <c r="AV292" s="6">
        <v>200.94</v>
      </c>
    </row>
    <row r="293" spans="1:48" x14ac:dyDescent="0.25">
      <c r="A293" s="2"/>
      <c r="B293" s="2"/>
      <c r="C293" s="2"/>
      <c r="D293" s="2" t="s">
        <v>566</v>
      </c>
      <c r="E293" s="478">
        <v>0</v>
      </c>
      <c r="F293" s="478">
        <v>0</v>
      </c>
      <c r="G293" s="479">
        <f>ROUND(IF(F346=0, 0, F293/F346),5)</f>
        <v>0</v>
      </c>
      <c r="H293" s="478">
        <v>0</v>
      </c>
      <c r="I293" s="497">
        <v>0</v>
      </c>
      <c r="J293" s="497">
        <v>0</v>
      </c>
      <c r="K293" s="498">
        <f>ROUND(IF(J346=0, 0, J293/J346),5)</f>
        <v>0</v>
      </c>
      <c r="L293" s="497">
        <v>0</v>
      </c>
      <c r="M293" s="516">
        <v>0</v>
      </c>
      <c r="N293" s="517">
        <v>0</v>
      </c>
      <c r="O293" s="518">
        <f>ROUND(IF(N346=0, 0, N293/N346),5)</f>
        <v>0</v>
      </c>
      <c r="P293" s="517">
        <v>0</v>
      </c>
      <c r="Q293" s="437">
        <v>0</v>
      </c>
      <c r="R293" s="437">
        <v>0</v>
      </c>
      <c r="S293" s="438">
        <f>ROUND(IF(R346=0, 0, R293/R346),5)</f>
        <v>0</v>
      </c>
      <c r="T293" s="437">
        <v>0</v>
      </c>
      <c r="U293" s="337">
        <v>0</v>
      </c>
      <c r="V293" s="337">
        <v>0</v>
      </c>
      <c r="W293" s="338">
        <f>ROUND(IF(V346=0, 0, V293/V346),5)</f>
        <v>0</v>
      </c>
      <c r="X293" s="337">
        <v>0</v>
      </c>
      <c r="Y293" s="563">
        <v>0</v>
      </c>
      <c r="Z293" s="563">
        <v>0</v>
      </c>
      <c r="AA293" s="564">
        <f>ROUND(IF(Z346=0, 0, Z293/Z346),5)</f>
        <v>0</v>
      </c>
      <c r="AB293" s="563">
        <v>0</v>
      </c>
      <c r="AC293" s="499">
        <v>100</v>
      </c>
      <c r="AD293" s="497">
        <v>32620.5</v>
      </c>
      <c r="AE293" s="498">
        <f>ROUND(IF(AD346=0, 0, AD293/AD346),5)</f>
        <v>1.6199999999999999E-3</v>
      </c>
      <c r="AF293" s="497">
        <v>326.20999999999998</v>
      </c>
      <c r="AG293" s="541">
        <v>0</v>
      </c>
      <c r="AH293" s="541">
        <v>0</v>
      </c>
      <c r="AI293" s="542">
        <f>ROUND(IF(AH346=0, 0, AH293/AH346),5)</f>
        <v>0</v>
      </c>
      <c r="AJ293" s="541">
        <v>0</v>
      </c>
      <c r="AK293" s="398">
        <v>0</v>
      </c>
      <c r="AL293" s="396">
        <v>0</v>
      </c>
      <c r="AM293" s="397">
        <f>ROUND(IF(AL346=0, 0, AL293/AL346),5)</f>
        <v>0</v>
      </c>
      <c r="AN293" s="396">
        <v>0</v>
      </c>
      <c r="AO293" s="437">
        <v>0</v>
      </c>
      <c r="AP293" s="437">
        <v>0</v>
      </c>
      <c r="AQ293" s="438">
        <f>ROUND(IF(AP346=0, 0, AP293/AP346),5)</f>
        <v>0</v>
      </c>
      <c r="AR293" s="437">
        <v>0</v>
      </c>
      <c r="AS293" s="6">
        <f t="shared" si="7"/>
        <v>100</v>
      </c>
      <c r="AT293" s="6">
        <f t="shared" si="7"/>
        <v>32620.5</v>
      </c>
      <c r="AU293" s="8">
        <f>ROUND(IF(AT346=0, 0, AT293/AT346),5)</f>
        <v>2.0000000000000001E-4</v>
      </c>
      <c r="AV293" s="6">
        <v>326.20999999999998</v>
      </c>
    </row>
    <row r="294" spans="1:48" x14ac:dyDescent="0.25">
      <c r="A294" s="2"/>
      <c r="B294" s="2"/>
      <c r="C294" s="2"/>
      <c r="D294" s="2" t="s">
        <v>567</v>
      </c>
      <c r="E294" s="478">
        <v>0</v>
      </c>
      <c r="F294" s="478">
        <v>0</v>
      </c>
      <c r="G294" s="479">
        <f>ROUND(IF(F346=0, 0, F294/F346),5)</f>
        <v>0</v>
      </c>
      <c r="H294" s="478">
        <v>0</v>
      </c>
      <c r="I294" s="497">
        <v>0</v>
      </c>
      <c r="J294" s="497">
        <v>0</v>
      </c>
      <c r="K294" s="498">
        <f>ROUND(IF(J346=0, 0, J294/J346),5)</f>
        <v>0</v>
      </c>
      <c r="L294" s="497">
        <v>0</v>
      </c>
      <c r="M294" s="516">
        <v>0</v>
      </c>
      <c r="N294" s="517">
        <v>0</v>
      </c>
      <c r="O294" s="518">
        <f>ROUND(IF(N346=0, 0, N294/N346),5)</f>
        <v>0</v>
      </c>
      <c r="P294" s="517">
        <v>0</v>
      </c>
      <c r="Q294" s="437">
        <v>0</v>
      </c>
      <c r="R294" s="437">
        <v>0</v>
      </c>
      <c r="S294" s="438">
        <f>ROUND(IF(R346=0, 0, R294/R346),5)</f>
        <v>0</v>
      </c>
      <c r="T294" s="437">
        <v>0</v>
      </c>
      <c r="U294" s="337">
        <v>0</v>
      </c>
      <c r="V294" s="337">
        <v>0</v>
      </c>
      <c r="W294" s="338">
        <f>ROUND(IF(V346=0, 0, V294/V346),5)</f>
        <v>0</v>
      </c>
      <c r="X294" s="337">
        <v>0</v>
      </c>
      <c r="Y294" s="563">
        <v>0</v>
      </c>
      <c r="Z294" s="563">
        <v>0</v>
      </c>
      <c r="AA294" s="564">
        <f>ROUND(IF(Z346=0, 0, Z294/Z346),5)</f>
        <v>0</v>
      </c>
      <c r="AB294" s="563">
        <v>0</v>
      </c>
      <c r="AC294" s="499">
        <v>0</v>
      </c>
      <c r="AD294" s="497">
        <v>0</v>
      </c>
      <c r="AE294" s="498">
        <f>ROUND(IF(AD346=0, 0, AD294/AD346),5)</f>
        <v>0</v>
      </c>
      <c r="AF294" s="497">
        <v>0</v>
      </c>
      <c r="AG294" s="541">
        <v>0</v>
      </c>
      <c r="AH294" s="541">
        <v>0</v>
      </c>
      <c r="AI294" s="542">
        <f>ROUND(IF(AH346=0, 0, AH294/AH346),5)</f>
        <v>0</v>
      </c>
      <c r="AJ294" s="541">
        <v>0</v>
      </c>
      <c r="AK294" s="398">
        <v>0</v>
      </c>
      <c r="AL294" s="396">
        <v>0</v>
      </c>
      <c r="AM294" s="397">
        <f>ROUND(IF(AL346=0, 0, AL294/AL346),5)</f>
        <v>0</v>
      </c>
      <c r="AN294" s="396">
        <v>0</v>
      </c>
      <c r="AO294" s="439">
        <v>2</v>
      </c>
      <c r="AP294" s="437">
        <v>756.38</v>
      </c>
      <c r="AQ294" s="438">
        <f>ROUND(IF(AP346=0, 0, AP294/AP346),5)</f>
        <v>8.0000000000000007E-5</v>
      </c>
      <c r="AR294" s="437">
        <v>378.19</v>
      </c>
      <c r="AS294" s="6">
        <f t="shared" si="7"/>
        <v>2</v>
      </c>
      <c r="AT294" s="6">
        <f t="shared" si="7"/>
        <v>756.38</v>
      </c>
      <c r="AU294" s="8">
        <f>ROUND(IF(AT346=0, 0, AT294/AT346),5)</f>
        <v>0</v>
      </c>
      <c r="AV294" s="6">
        <v>378.19</v>
      </c>
    </row>
    <row r="295" spans="1:48" x14ac:dyDescent="0.25">
      <c r="A295" s="2"/>
      <c r="B295" s="2"/>
      <c r="C295" s="2"/>
      <c r="D295" s="2" t="s">
        <v>252</v>
      </c>
      <c r="E295" s="480">
        <v>11</v>
      </c>
      <c r="F295" s="478">
        <v>3419.84</v>
      </c>
      <c r="G295" s="479">
        <f>ROUND(IF(F346=0, 0, F295/F346),5)</f>
        <v>2.0000000000000001E-4</v>
      </c>
      <c r="H295" s="478">
        <v>310.89</v>
      </c>
      <c r="I295" s="497">
        <v>0</v>
      </c>
      <c r="J295" s="497">
        <v>0</v>
      </c>
      <c r="K295" s="498">
        <f>ROUND(IF(J346=0, 0, J295/J346),5)</f>
        <v>0</v>
      </c>
      <c r="L295" s="497">
        <v>0</v>
      </c>
      <c r="M295" s="516">
        <v>13</v>
      </c>
      <c r="N295" s="517">
        <v>4099.54</v>
      </c>
      <c r="O295" s="518">
        <f>ROUND(IF(N346=0, 0, N295/N346),5)</f>
        <v>2.0000000000000001E-4</v>
      </c>
      <c r="P295" s="517">
        <v>315.35000000000002</v>
      </c>
      <c r="Q295" s="439">
        <v>2</v>
      </c>
      <c r="R295" s="437">
        <v>1208.93</v>
      </c>
      <c r="S295" s="438">
        <f>ROUND(IF(R346=0, 0, R295/R346),5)</f>
        <v>6.9999999999999994E-5</v>
      </c>
      <c r="T295" s="437">
        <v>604.47</v>
      </c>
      <c r="U295" s="336">
        <v>6</v>
      </c>
      <c r="V295" s="337">
        <v>1887.03</v>
      </c>
      <c r="W295" s="338">
        <f>ROUND(IF(V346=0, 0, V295/V346),5)</f>
        <v>1.2E-4</v>
      </c>
      <c r="X295" s="337">
        <v>314.51</v>
      </c>
      <c r="Y295" s="563">
        <v>0</v>
      </c>
      <c r="Z295" s="563">
        <v>0</v>
      </c>
      <c r="AA295" s="564">
        <f>ROUND(IF(Z346=0, 0, Z295/Z346),5)</f>
        <v>0</v>
      </c>
      <c r="AB295" s="563">
        <v>0</v>
      </c>
      <c r="AC295" s="499">
        <v>32</v>
      </c>
      <c r="AD295" s="497">
        <v>13670.28</v>
      </c>
      <c r="AE295" s="498">
        <f>ROUND(IF(AD346=0, 0, AD295/AD346),5)</f>
        <v>6.8000000000000005E-4</v>
      </c>
      <c r="AF295" s="497">
        <v>427.2</v>
      </c>
      <c r="AG295" s="541">
        <v>0</v>
      </c>
      <c r="AH295" s="541">
        <v>0</v>
      </c>
      <c r="AI295" s="542">
        <f>ROUND(IF(AH346=0, 0, AH295/AH346),5)</f>
        <v>0</v>
      </c>
      <c r="AJ295" s="541">
        <v>0</v>
      </c>
      <c r="AK295" s="398">
        <v>5</v>
      </c>
      <c r="AL295" s="396">
        <v>1573.54</v>
      </c>
      <c r="AM295" s="397">
        <f>ROUND(IF(AL346=0, 0, AL295/AL346),5)</f>
        <v>1.1E-4</v>
      </c>
      <c r="AN295" s="396">
        <v>314.70999999999998</v>
      </c>
      <c r="AO295" s="437">
        <v>0</v>
      </c>
      <c r="AP295" s="437">
        <v>0</v>
      </c>
      <c r="AQ295" s="438">
        <f>ROUND(IF(AP346=0, 0, AP295/AP346),5)</f>
        <v>0</v>
      </c>
      <c r="AR295" s="437">
        <v>0</v>
      </c>
      <c r="AS295" s="6">
        <f t="shared" si="7"/>
        <v>69</v>
      </c>
      <c r="AT295" s="6">
        <f t="shared" si="7"/>
        <v>25859.16</v>
      </c>
      <c r="AU295" s="8">
        <f>ROUND(IF(AT346=0, 0, AT295/AT346),5)</f>
        <v>1.6000000000000001E-4</v>
      </c>
      <c r="AV295" s="6">
        <v>374.77</v>
      </c>
    </row>
    <row r="296" spans="1:48" x14ac:dyDescent="0.25">
      <c r="A296" s="2"/>
      <c r="B296" s="2"/>
      <c r="C296" s="2"/>
      <c r="D296" s="2" t="s">
        <v>253</v>
      </c>
      <c r="E296" s="480">
        <v>126</v>
      </c>
      <c r="F296" s="478">
        <v>56317.59</v>
      </c>
      <c r="G296" s="479">
        <f>ROUND(IF(F346=0, 0, F296/F346),5)</f>
        <v>3.2599999999999999E-3</v>
      </c>
      <c r="H296" s="478">
        <v>446.97</v>
      </c>
      <c r="I296" s="497">
        <v>0</v>
      </c>
      <c r="J296" s="497">
        <v>0</v>
      </c>
      <c r="K296" s="498">
        <f>ROUND(IF(J346=0, 0, J296/J346),5)</f>
        <v>0</v>
      </c>
      <c r="L296" s="497">
        <v>0</v>
      </c>
      <c r="M296" s="516">
        <v>26</v>
      </c>
      <c r="N296" s="517">
        <v>11524.37</v>
      </c>
      <c r="O296" s="518">
        <f>ROUND(IF(N346=0, 0, N296/N346),5)</f>
        <v>5.5999999999999995E-4</v>
      </c>
      <c r="P296" s="517">
        <v>443.25</v>
      </c>
      <c r="Q296" s="439">
        <v>10</v>
      </c>
      <c r="R296" s="437">
        <v>11679.53</v>
      </c>
      <c r="S296" s="438">
        <f>ROUND(IF(R346=0, 0, R296/R346),5)</f>
        <v>6.7000000000000002E-4</v>
      </c>
      <c r="T296" s="437">
        <v>1167.95</v>
      </c>
      <c r="U296" s="336">
        <v>9</v>
      </c>
      <c r="V296" s="337">
        <v>3965.07</v>
      </c>
      <c r="W296" s="338">
        <f>ROUND(IF(V346=0, 0, V296/V346),5)</f>
        <v>2.4000000000000001E-4</v>
      </c>
      <c r="X296" s="337">
        <v>440.56</v>
      </c>
      <c r="Y296" s="565">
        <v>454</v>
      </c>
      <c r="Z296" s="563">
        <v>198360.63</v>
      </c>
      <c r="AA296" s="564">
        <f>ROUND(IF(Z346=0, 0, Z296/Z346),5)</f>
        <v>1.06E-2</v>
      </c>
      <c r="AB296" s="563">
        <v>436.92</v>
      </c>
      <c r="AC296" s="499">
        <v>349</v>
      </c>
      <c r="AD296" s="497">
        <v>154157.96</v>
      </c>
      <c r="AE296" s="498">
        <f>ROUND(IF(AD346=0, 0, AD296/AD346),5)</f>
        <v>7.6499999999999997E-3</v>
      </c>
      <c r="AF296" s="497">
        <v>441.71</v>
      </c>
      <c r="AG296" s="541">
        <v>0</v>
      </c>
      <c r="AH296" s="541">
        <v>0</v>
      </c>
      <c r="AI296" s="542">
        <f>ROUND(IF(AH346=0, 0, AH296/AH346),5)</f>
        <v>0</v>
      </c>
      <c r="AJ296" s="541">
        <v>0</v>
      </c>
      <c r="AK296" s="398">
        <v>32</v>
      </c>
      <c r="AL296" s="396">
        <v>14102.79</v>
      </c>
      <c r="AM296" s="397">
        <f>ROUND(IF(AL346=0, 0, AL296/AL346),5)</f>
        <v>1E-3</v>
      </c>
      <c r="AN296" s="396">
        <v>440.71</v>
      </c>
      <c r="AO296" s="437">
        <v>0</v>
      </c>
      <c r="AP296" s="437">
        <v>0</v>
      </c>
      <c r="AQ296" s="438">
        <f>ROUND(IF(AP346=0, 0, AP296/AP346),5)</f>
        <v>0</v>
      </c>
      <c r="AR296" s="437">
        <v>0</v>
      </c>
      <c r="AS296" s="6">
        <f t="shared" si="7"/>
        <v>1006</v>
      </c>
      <c r="AT296" s="6">
        <f t="shared" si="7"/>
        <v>450107.94</v>
      </c>
      <c r="AU296" s="8">
        <f>ROUND(IF(AT346=0, 0, AT296/AT346),5)</f>
        <v>2.7799999999999999E-3</v>
      </c>
      <c r="AV296" s="6">
        <v>447.42</v>
      </c>
    </row>
    <row r="297" spans="1:48" x14ac:dyDescent="0.25">
      <c r="A297" s="2"/>
      <c r="B297" s="2"/>
      <c r="C297" s="2"/>
      <c r="D297" s="2" t="s">
        <v>254</v>
      </c>
      <c r="E297" s="480">
        <v>13</v>
      </c>
      <c r="F297" s="478">
        <v>12105.92</v>
      </c>
      <c r="G297" s="479">
        <f>ROUND(IF(F346=0, 0, F297/F346),5)</f>
        <v>6.9999999999999999E-4</v>
      </c>
      <c r="H297" s="478">
        <v>931.22</v>
      </c>
      <c r="I297" s="499">
        <v>6</v>
      </c>
      <c r="J297" s="497">
        <v>5591.75</v>
      </c>
      <c r="K297" s="498">
        <f>ROUND(IF(J346=0, 0, J297/J346),5)</f>
        <v>5.2999999999999998E-4</v>
      </c>
      <c r="L297" s="497">
        <v>931.96</v>
      </c>
      <c r="M297" s="516">
        <v>8</v>
      </c>
      <c r="N297" s="517">
        <v>7524.39</v>
      </c>
      <c r="O297" s="518">
        <f>ROUND(IF(N346=0, 0, N297/N346),5)</f>
        <v>3.6999999999999999E-4</v>
      </c>
      <c r="P297" s="517">
        <v>940.55</v>
      </c>
      <c r="Q297" s="439">
        <v>1</v>
      </c>
      <c r="R297" s="437">
        <v>933.78</v>
      </c>
      <c r="S297" s="438">
        <f>ROUND(IF(R346=0, 0, R297/R346),5)</f>
        <v>5.0000000000000002E-5</v>
      </c>
      <c r="T297" s="437">
        <v>933.78</v>
      </c>
      <c r="U297" s="336">
        <v>1</v>
      </c>
      <c r="V297" s="337">
        <v>940.6</v>
      </c>
      <c r="W297" s="338">
        <f>ROUND(IF(V346=0, 0, V297/V346),5)</f>
        <v>6.0000000000000002E-5</v>
      </c>
      <c r="X297" s="337">
        <v>940.6</v>
      </c>
      <c r="Y297" s="565">
        <v>1</v>
      </c>
      <c r="Z297" s="563">
        <v>952.15</v>
      </c>
      <c r="AA297" s="564">
        <f>ROUND(IF(Z346=0, 0, Z297/Z346),5)</f>
        <v>5.0000000000000002E-5</v>
      </c>
      <c r="AB297" s="563">
        <v>952.15</v>
      </c>
      <c r="AC297" s="499">
        <v>0</v>
      </c>
      <c r="AD297" s="497">
        <v>0</v>
      </c>
      <c r="AE297" s="498">
        <f>ROUND(IF(AD346=0, 0, AD297/AD346),5)</f>
        <v>0</v>
      </c>
      <c r="AF297" s="497">
        <v>0</v>
      </c>
      <c r="AG297" s="541">
        <v>0</v>
      </c>
      <c r="AH297" s="541">
        <v>0</v>
      </c>
      <c r="AI297" s="542">
        <f>ROUND(IF(AH346=0, 0, AH297/AH346),5)</f>
        <v>0</v>
      </c>
      <c r="AJ297" s="541">
        <v>0</v>
      </c>
      <c r="AK297" s="398">
        <v>7</v>
      </c>
      <c r="AL297" s="396">
        <v>6598.52</v>
      </c>
      <c r="AM297" s="397">
        <f>ROUND(IF(AL346=0, 0, AL297/AL346),5)</f>
        <v>4.6999999999999999E-4</v>
      </c>
      <c r="AN297" s="396">
        <v>942.65</v>
      </c>
      <c r="AO297" s="439">
        <v>11</v>
      </c>
      <c r="AP297" s="437">
        <v>10427.540000000001</v>
      </c>
      <c r="AQ297" s="438">
        <f>ROUND(IF(AP346=0, 0, AP297/AP346),5)</f>
        <v>1.1199999999999999E-3</v>
      </c>
      <c r="AR297" s="437">
        <v>947.96</v>
      </c>
      <c r="AS297" s="6">
        <f t="shared" si="7"/>
        <v>48</v>
      </c>
      <c r="AT297" s="6">
        <f t="shared" si="7"/>
        <v>45074.65</v>
      </c>
      <c r="AU297" s="8">
        <f>ROUND(IF(AT346=0, 0, AT297/AT346),5)</f>
        <v>2.7999999999999998E-4</v>
      </c>
      <c r="AV297" s="6">
        <v>939.06</v>
      </c>
    </row>
    <row r="298" spans="1:48" x14ac:dyDescent="0.25">
      <c r="A298" s="2"/>
      <c r="B298" s="2"/>
      <c r="C298" s="2"/>
      <c r="D298" s="2" t="s">
        <v>255</v>
      </c>
      <c r="E298" s="478">
        <v>0</v>
      </c>
      <c r="F298" s="478">
        <v>0</v>
      </c>
      <c r="G298" s="479">
        <f>ROUND(IF(F346=0, 0, F298/F346),5)</f>
        <v>0</v>
      </c>
      <c r="H298" s="478">
        <v>0</v>
      </c>
      <c r="I298" s="497">
        <v>0</v>
      </c>
      <c r="J298" s="497">
        <v>0</v>
      </c>
      <c r="K298" s="498">
        <f>ROUND(IF(J346=0, 0, J298/J346),5)</f>
        <v>0</v>
      </c>
      <c r="L298" s="497">
        <v>0</v>
      </c>
      <c r="M298" s="516">
        <v>3</v>
      </c>
      <c r="N298" s="517">
        <v>5429.14</v>
      </c>
      <c r="O298" s="518">
        <f>ROUND(IF(N346=0, 0, N298/N346),5)</f>
        <v>2.7E-4</v>
      </c>
      <c r="P298" s="517">
        <v>1809.71</v>
      </c>
      <c r="Q298" s="437">
        <v>0</v>
      </c>
      <c r="R298" s="437">
        <v>0</v>
      </c>
      <c r="S298" s="438">
        <f>ROUND(IF(R346=0, 0, R298/R346),5)</f>
        <v>0</v>
      </c>
      <c r="T298" s="437">
        <v>0</v>
      </c>
      <c r="U298" s="337">
        <v>0</v>
      </c>
      <c r="V298" s="337">
        <v>0</v>
      </c>
      <c r="W298" s="338">
        <f>ROUND(IF(V346=0, 0, V298/V346),5)</f>
        <v>0</v>
      </c>
      <c r="X298" s="337">
        <v>0</v>
      </c>
      <c r="Y298" s="563">
        <v>0</v>
      </c>
      <c r="Z298" s="563">
        <v>0</v>
      </c>
      <c r="AA298" s="564">
        <f>ROUND(IF(Z346=0, 0, Z298/Z346),5)</f>
        <v>0</v>
      </c>
      <c r="AB298" s="563">
        <v>0</v>
      </c>
      <c r="AC298" s="499">
        <v>0</v>
      </c>
      <c r="AD298" s="497">
        <v>0</v>
      </c>
      <c r="AE298" s="498">
        <f>ROUND(IF(AD346=0, 0, AD298/AD346),5)</f>
        <v>0</v>
      </c>
      <c r="AF298" s="497">
        <v>0</v>
      </c>
      <c r="AG298" s="541">
        <v>0</v>
      </c>
      <c r="AH298" s="541">
        <v>0</v>
      </c>
      <c r="AI298" s="542">
        <f>ROUND(IF(AH346=0, 0, AH298/AH346),5)</f>
        <v>0</v>
      </c>
      <c r="AJ298" s="541">
        <v>0</v>
      </c>
      <c r="AK298" s="398">
        <v>0</v>
      </c>
      <c r="AL298" s="396">
        <v>0</v>
      </c>
      <c r="AM298" s="397">
        <f>ROUND(IF(AL346=0, 0, AL298/AL346),5)</f>
        <v>0</v>
      </c>
      <c r="AN298" s="396">
        <v>0</v>
      </c>
      <c r="AO298" s="437">
        <v>0</v>
      </c>
      <c r="AP298" s="437">
        <v>0</v>
      </c>
      <c r="AQ298" s="438">
        <f>ROUND(IF(AP346=0, 0, AP298/AP346),5)</f>
        <v>0</v>
      </c>
      <c r="AR298" s="437">
        <v>0</v>
      </c>
      <c r="AS298" s="6">
        <f t="shared" si="7"/>
        <v>3</v>
      </c>
      <c r="AT298" s="6">
        <f t="shared" si="7"/>
        <v>5429.14</v>
      </c>
      <c r="AU298" s="8">
        <f>ROUND(IF(AT346=0, 0, AT298/AT346),5)</f>
        <v>3.0000000000000001E-5</v>
      </c>
      <c r="AV298" s="6">
        <v>1809.71</v>
      </c>
    </row>
    <row r="299" spans="1:48" x14ac:dyDescent="0.25">
      <c r="A299" s="2"/>
      <c r="B299" s="2"/>
      <c r="C299" s="2"/>
      <c r="D299" s="2" t="s">
        <v>256</v>
      </c>
      <c r="E299" s="478">
        <v>0</v>
      </c>
      <c r="F299" s="478">
        <v>0</v>
      </c>
      <c r="G299" s="479">
        <f>ROUND(IF(F346=0, 0, F299/F346),5)</f>
        <v>0</v>
      </c>
      <c r="H299" s="478">
        <v>0</v>
      </c>
      <c r="I299" s="497">
        <v>0</v>
      </c>
      <c r="J299" s="497">
        <v>0</v>
      </c>
      <c r="K299" s="498">
        <f>ROUND(IF(J346=0, 0, J299/J346),5)</f>
        <v>0</v>
      </c>
      <c r="L299" s="497">
        <v>0</v>
      </c>
      <c r="M299" s="516">
        <v>4</v>
      </c>
      <c r="N299" s="517">
        <v>3250.09</v>
      </c>
      <c r="O299" s="518">
        <f>ROUND(IF(N346=0, 0, N299/N346),5)</f>
        <v>1.6000000000000001E-4</v>
      </c>
      <c r="P299" s="517">
        <v>812.52</v>
      </c>
      <c r="Q299" s="439">
        <v>13</v>
      </c>
      <c r="R299" s="437">
        <v>10549.36</v>
      </c>
      <c r="S299" s="438">
        <f>ROUND(IF(R346=0, 0, R299/R346),5)</f>
        <v>5.9999999999999995E-4</v>
      </c>
      <c r="T299" s="437">
        <v>811.49</v>
      </c>
      <c r="U299" s="336">
        <v>5</v>
      </c>
      <c r="V299" s="337">
        <v>4080.98</v>
      </c>
      <c r="W299" s="338">
        <f>ROUND(IF(V346=0, 0, V299/V346),5)</f>
        <v>2.5000000000000001E-4</v>
      </c>
      <c r="X299" s="337">
        <v>816.2</v>
      </c>
      <c r="Y299" s="563">
        <v>0</v>
      </c>
      <c r="Z299" s="563">
        <v>0</v>
      </c>
      <c r="AA299" s="564">
        <f>ROUND(IF(Z346=0, 0, Z299/Z346),5)</f>
        <v>0</v>
      </c>
      <c r="AB299" s="563">
        <v>0</v>
      </c>
      <c r="AC299" s="499">
        <v>0</v>
      </c>
      <c r="AD299" s="497">
        <v>0</v>
      </c>
      <c r="AE299" s="498">
        <f>ROUND(IF(AD346=0, 0, AD299/AD346),5)</f>
        <v>0</v>
      </c>
      <c r="AF299" s="497">
        <v>0</v>
      </c>
      <c r="AG299" s="543">
        <v>3</v>
      </c>
      <c r="AH299" s="541">
        <v>2445.6999999999998</v>
      </c>
      <c r="AI299" s="542">
        <f>ROUND(IF(AH346=0, 0, AH299/AH346),5)</f>
        <v>1.3999999999999999E-4</v>
      </c>
      <c r="AJ299" s="541">
        <v>815.23</v>
      </c>
      <c r="AK299" s="398">
        <v>8</v>
      </c>
      <c r="AL299" s="396">
        <v>6518.76</v>
      </c>
      <c r="AM299" s="397">
        <f>ROUND(IF(AL346=0, 0, AL299/AL346),5)</f>
        <v>4.6000000000000001E-4</v>
      </c>
      <c r="AN299" s="396">
        <v>814.85</v>
      </c>
      <c r="AO299" s="437">
        <v>0</v>
      </c>
      <c r="AP299" s="437">
        <v>0</v>
      </c>
      <c r="AQ299" s="438">
        <f>ROUND(IF(AP346=0, 0, AP299/AP346),5)</f>
        <v>0</v>
      </c>
      <c r="AR299" s="437">
        <v>0</v>
      </c>
      <c r="AS299" s="6">
        <f t="shared" si="7"/>
        <v>33</v>
      </c>
      <c r="AT299" s="6">
        <f t="shared" si="7"/>
        <v>26844.89</v>
      </c>
      <c r="AU299" s="8">
        <f>ROUND(IF(AT346=0, 0, AT299/AT346),5)</f>
        <v>1.7000000000000001E-4</v>
      </c>
      <c r="AV299" s="6">
        <v>813.48</v>
      </c>
    </row>
    <row r="300" spans="1:48" x14ac:dyDescent="0.25">
      <c r="A300" s="2"/>
      <c r="B300" s="2"/>
      <c r="C300" s="2"/>
      <c r="D300" s="2" t="s">
        <v>257</v>
      </c>
      <c r="E300" s="478">
        <v>0</v>
      </c>
      <c r="F300" s="478">
        <v>0</v>
      </c>
      <c r="G300" s="479">
        <f>ROUND(IF(F346=0, 0, F300/F346),5)</f>
        <v>0</v>
      </c>
      <c r="H300" s="478">
        <v>0</v>
      </c>
      <c r="I300" s="497">
        <v>0</v>
      </c>
      <c r="J300" s="497">
        <v>0</v>
      </c>
      <c r="K300" s="498">
        <f>ROUND(IF(J346=0, 0, J300/J346),5)</f>
        <v>0</v>
      </c>
      <c r="L300" s="497">
        <v>0</v>
      </c>
      <c r="M300" s="516">
        <v>6</v>
      </c>
      <c r="N300" s="517">
        <v>6370.13</v>
      </c>
      <c r="O300" s="518">
        <f>ROUND(IF(N346=0, 0, N300/N346),5)</f>
        <v>3.1E-4</v>
      </c>
      <c r="P300" s="517">
        <v>1061.69</v>
      </c>
      <c r="Q300" s="439">
        <v>1</v>
      </c>
      <c r="R300" s="437">
        <v>1058.18</v>
      </c>
      <c r="S300" s="438">
        <f>ROUND(IF(R346=0, 0, R300/R346),5)</f>
        <v>6.0000000000000002E-5</v>
      </c>
      <c r="T300" s="437">
        <v>1058.18</v>
      </c>
      <c r="U300" s="337">
        <v>0</v>
      </c>
      <c r="V300" s="337">
        <v>0</v>
      </c>
      <c r="W300" s="338">
        <f>ROUND(IF(V346=0, 0, V300/V346),5)</f>
        <v>0</v>
      </c>
      <c r="X300" s="337">
        <v>0</v>
      </c>
      <c r="Y300" s="563">
        <v>0</v>
      </c>
      <c r="Z300" s="563">
        <v>0</v>
      </c>
      <c r="AA300" s="564">
        <f>ROUND(IF(Z346=0, 0, Z300/Z346),5)</f>
        <v>0</v>
      </c>
      <c r="AB300" s="563">
        <v>0</v>
      </c>
      <c r="AC300" s="499">
        <v>2</v>
      </c>
      <c r="AD300" s="497">
        <v>2136.0300000000002</v>
      </c>
      <c r="AE300" s="498">
        <f>ROUND(IF(AD346=0, 0, AD300/AD346),5)</f>
        <v>1.1E-4</v>
      </c>
      <c r="AF300" s="497">
        <v>1068.02</v>
      </c>
      <c r="AG300" s="543">
        <v>369</v>
      </c>
      <c r="AH300" s="541">
        <v>392663.39</v>
      </c>
      <c r="AI300" s="542">
        <f>ROUND(IF(AH346=0, 0, AH300/AH346),5)</f>
        <v>2.1770000000000001E-2</v>
      </c>
      <c r="AJ300" s="541">
        <v>1064.1300000000001</v>
      </c>
      <c r="AK300" s="398">
        <v>6</v>
      </c>
      <c r="AL300" s="396">
        <v>6390.89</v>
      </c>
      <c r="AM300" s="397">
        <f>ROUND(IF(AL346=0, 0, AL300/AL346),5)</f>
        <v>4.4999999999999999E-4</v>
      </c>
      <c r="AN300" s="396">
        <v>1065.1500000000001</v>
      </c>
      <c r="AO300" s="437">
        <v>0</v>
      </c>
      <c r="AP300" s="437">
        <v>0</v>
      </c>
      <c r="AQ300" s="438">
        <f>ROUND(IF(AP346=0, 0, AP300/AP346),5)</f>
        <v>0</v>
      </c>
      <c r="AR300" s="437">
        <v>0</v>
      </c>
      <c r="AS300" s="6">
        <f t="shared" si="7"/>
        <v>384</v>
      </c>
      <c r="AT300" s="6">
        <f t="shared" si="7"/>
        <v>408618.62</v>
      </c>
      <c r="AU300" s="8">
        <f>ROUND(IF(AT346=0, 0, AT300/AT346),5)</f>
        <v>2.5200000000000001E-3</v>
      </c>
      <c r="AV300" s="6">
        <v>1064.1099999999999</v>
      </c>
    </row>
    <row r="301" spans="1:48" x14ac:dyDescent="0.25">
      <c r="A301" s="2"/>
      <c r="B301" s="2"/>
      <c r="C301" s="2"/>
      <c r="D301" s="2" t="s">
        <v>258</v>
      </c>
      <c r="E301" s="480">
        <v>3</v>
      </c>
      <c r="F301" s="478">
        <v>7398.83</v>
      </c>
      <c r="G301" s="479">
        <f>ROUND(IF(F346=0, 0, F301/F346),5)</f>
        <v>4.2999999999999999E-4</v>
      </c>
      <c r="H301" s="478">
        <v>2466.2800000000002</v>
      </c>
      <c r="I301" s="497">
        <v>0</v>
      </c>
      <c r="J301" s="497">
        <v>0</v>
      </c>
      <c r="K301" s="498">
        <f>ROUND(IF(J346=0, 0, J301/J346),5)</f>
        <v>0</v>
      </c>
      <c r="L301" s="497">
        <v>0</v>
      </c>
      <c r="M301" s="516">
        <v>4</v>
      </c>
      <c r="N301" s="517">
        <v>14001.82</v>
      </c>
      <c r="O301" s="518">
        <f>ROUND(IF(N346=0, 0, N301/N346),5)</f>
        <v>6.8000000000000005E-4</v>
      </c>
      <c r="P301" s="517">
        <v>3500.46</v>
      </c>
      <c r="Q301" s="437">
        <v>0</v>
      </c>
      <c r="R301" s="437">
        <v>0</v>
      </c>
      <c r="S301" s="438">
        <f>ROUND(IF(R346=0, 0, R301/R346),5)</f>
        <v>0</v>
      </c>
      <c r="T301" s="437">
        <v>0</v>
      </c>
      <c r="U301" s="337">
        <v>0</v>
      </c>
      <c r="V301" s="337">
        <v>0</v>
      </c>
      <c r="W301" s="338">
        <f>ROUND(IF(V346=0, 0, V301/V346),5)</f>
        <v>0</v>
      </c>
      <c r="X301" s="337">
        <v>0</v>
      </c>
      <c r="Y301" s="563">
        <v>0</v>
      </c>
      <c r="Z301" s="563">
        <v>0</v>
      </c>
      <c r="AA301" s="564">
        <f>ROUND(IF(Z346=0, 0, Z301/Z346),5)</f>
        <v>0</v>
      </c>
      <c r="AB301" s="563">
        <v>0</v>
      </c>
      <c r="AC301" s="499">
        <v>2</v>
      </c>
      <c r="AD301" s="497">
        <v>6911.36</v>
      </c>
      <c r="AE301" s="498">
        <f>ROUND(IF(AD346=0, 0, AD301/AD346),5)</f>
        <v>3.4000000000000002E-4</v>
      </c>
      <c r="AF301" s="497">
        <v>3455.68</v>
      </c>
      <c r="AG301" s="543">
        <v>2</v>
      </c>
      <c r="AH301" s="541">
        <v>6884.47</v>
      </c>
      <c r="AI301" s="542">
        <f>ROUND(IF(AH346=0, 0, AH301/AH346),5)</f>
        <v>3.8000000000000002E-4</v>
      </c>
      <c r="AJ301" s="541">
        <v>3442.24</v>
      </c>
      <c r="AK301" s="398">
        <v>1</v>
      </c>
      <c r="AL301" s="396">
        <v>3441.3</v>
      </c>
      <c r="AM301" s="397">
        <f>ROUND(IF(AL346=0, 0, AL301/AL346),5)</f>
        <v>2.4000000000000001E-4</v>
      </c>
      <c r="AN301" s="396">
        <v>3441.3</v>
      </c>
      <c r="AO301" s="437">
        <v>0</v>
      </c>
      <c r="AP301" s="437">
        <v>0</v>
      </c>
      <c r="AQ301" s="438">
        <f>ROUND(IF(AP346=0, 0, AP301/AP346),5)</f>
        <v>0</v>
      </c>
      <c r="AR301" s="437">
        <v>0</v>
      </c>
      <c r="AS301" s="6">
        <f t="shared" si="7"/>
        <v>12</v>
      </c>
      <c r="AT301" s="6">
        <f t="shared" si="7"/>
        <v>38637.78</v>
      </c>
      <c r="AU301" s="8">
        <f>ROUND(IF(AT346=0, 0, AT301/AT346),5)</f>
        <v>2.4000000000000001E-4</v>
      </c>
      <c r="AV301" s="6">
        <v>3219.82</v>
      </c>
    </row>
    <row r="302" spans="1:48" x14ac:dyDescent="0.25">
      <c r="A302" s="2"/>
      <c r="B302" s="2"/>
      <c r="C302" s="2"/>
      <c r="D302" s="2" t="s">
        <v>260</v>
      </c>
      <c r="E302" s="478">
        <v>0</v>
      </c>
      <c r="F302" s="478">
        <v>0</v>
      </c>
      <c r="G302" s="479">
        <f>ROUND(IF(F346=0, 0, F302/F346),5)</f>
        <v>0</v>
      </c>
      <c r="H302" s="478">
        <v>0</v>
      </c>
      <c r="I302" s="497">
        <v>0</v>
      </c>
      <c r="J302" s="497">
        <v>0</v>
      </c>
      <c r="K302" s="498">
        <f>ROUND(IF(J346=0, 0, J302/J346),5)</f>
        <v>0</v>
      </c>
      <c r="L302" s="497">
        <v>0</v>
      </c>
      <c r="M302" s="516">
        <v>0</v>
      </c>
      <c r="N302" s="517">
        <v>0</v>
      </c>
      <c r="O302" s="518">
        <f>ROUND(IF(N346=0, 0, N302/N346),5)</f>
        <v>0</v>
      </c>
      <c r="P302" s="517">
        <v>0</v>
      </c>
      <c r="Q302" s="437">
        <v>0</v>
      </c>
      <c r="R302" s="437">
        <v>0</v>
      </c>
      <c r="S302" s="438">
        <f>ROUND(IF(R346=0, 0, R302/R346),5)</f>
        <v>0</v>
      </c>
      <c r="T302" s="437">
        <v>0</v>
      </c>
      <c r="U302" s="337">
        <v>0</v>
      </c>
      <c r="V302" s="337">
        <v>0</v>
      </c>
      <c r="W302" s="338">
        <f>ROUND(IF(V346=0, 0, V302/V346),5)</f>
        <v>0</v>
      </c>
      <c r="X302" s="337">
        <v>0</v>
      </c>
      <c r="Y302" s="565">
        <v>1</v>
      </c>
      <c r="Z302" s="563">
        <v>1074.52</v>
      </c>
      <c r="AA302" s="564">
        <f>ROUND(IF(Z346=0, 0, Z302/Z346),5)</f>
        <v>6.0000000000000002E-5</v>
      </c>
      <c r="AB302" s="563">
        <v>1074.52</v>
      </c>
      <c r="AC302" s="499">
        <v>0</v>
      </c>
      <c r="AD302" s="497">
        <v>0</v>
      </c>
      <c r="AE302" s="498">
        <f>ROUND(IF(AD346=0, 0, AD302/AD346),5)</f>
        <v>0</v>
      </c>
      <c r="AF302" s="497">
        <v>0</v>
      </c>
      <c r="AG302" s="541">
        <v>0</v>
      </c>
      <c r="AH302" s="541">
        <v>0</v>
      </c>
      <c r="AI302" s="542">
        <f>ROUND(IF(AH346=0, 0, AH302/AH346),5)</f>
        <v>0</v>
      </c>
      <c r="AJ302" s="541">
        <v>0</v>
      </c>
      <c r="AK302" s="398">
        <v>1</v>
      </c>
      <c r="AL302" s="396">
        <v>818.09</v>
      </c>
      <c r="AM302" s="397">
        <f>ROUND(IF(AL346=0, 0, AL302/AL346),5)</f>
        <v>6.0000000000000002E-5</v>
      </c>
      <c r="AN302" s="396">
        <v>818.09</v>
      </c>
      <c r="AO302" s="439">
        <v>0</v>
      </c>
      <c r="AP302" s="437">
        <v>0</v>
      </c>
      <c r="AQ302" s="438">
        <f>ROUND(IF(AP346=0, 0, AP302/AP346),5)</f>
        <v>0</v>
      </c>
      <c r="AR302" s="437">
        <v>0</v>
      </c>
      <c r="AS302" s="6">
        <f t="shared" si="7"/>
        <v>2</v>
      </c>
      <c r="AT302" s="6">
        <f t="shared" si="7"/>
        <v>1892.61</v>
      </c>
      <c r="AU302" s="8">
        <f>ROUND(IF(AT346=0, 0, AT302/AT346),5)</f>
        <v>1.0000000000000001E-5</v>
      </c>
      <c r="AV302" s="6">
        <v>946.31</v>
      </c>
    </row>
    <row r="303" spans="1:48" x14ac:dyDescent="0.25">
      <c r="A303" s="2"/>
      <c r="B303" s="2"/>
      <c r="C303" s="2"/>
      <c r="D303" s="2" t="s">
        <v>261</v>
      </c>
      <c r="E303" s="478">
        <v>0</v>
      </c>
      <c r="F303" s="478">
        <v>0</v>
      </c>
      <c r="G303" s="479">
        <f>ROUND(IF(F346=0, 0, F303/F346),5)</f>
        <v>0</v>
      </c>
      <c r="H303" s="478">
        <v>0</v>
      </c>
      <c r="I303" s="497">
        <v>0</v>
      </c>
      <c r="J303" s="497">
        <v>0</v>
      </c>
      <c r="K303" s="498">
        <f>ROUND(IF(J346=0, 0, J303/J346),5)</f>
        <v>0</v>
      </c>
      <c r="L303" s="497">
        <v>0</v>
      </c>
      <c r="M303" s="516">
        <v>0</v>
      </c>
      <c r="N303" s="517">
        <v>0</v>
      </c>
      <c r="O303" s="518">
        <f>ROUND(IF(N346=0, 0, N303/N346),5)</f>
        <v>0</v>
      </c>
      <c r="P303" s="517">
        <v>0</v>
      </c>
      <c r="Q303" s="439">
        <v>3</v>
      </c>
      <c r="R303" s="437">
        <v>5524.91</v>
      </c>
      <c r="S303" s="438">
        <f>ROUND(IF(R346=0, 0, R303/R346),5)</f>
        <v>3.2000000000000003E-4</v>
      </c>
      <c r="T303" s="437">
        <v>1841.64</v>
      </c>
      <c r="U303" s="336">
        <v>5</v>
      </c>
      <c r="V303" s="337">
        <v>8254.5499999999993</v>
      </c>
      <c r="W303" s="338">
        <f>ROUND(IF(V346=0, 0, V303/V346),5)</f>
        <v>5.1000000000000004E-4</v>
      </c>
      <c r="X303" s="337">
        <v>1650.91</v>
      </c>
      <c r="Y303" s="563">
        <v>0</v>
      </c>
      <c r="Z303" s="563">
        <v>0</v>
      </c>
      <c r="AA303" s="564">
        <f>ROUND(IF(Z346=0, 0, Z303/Z346),5)</f>
        <v>0</v>
      </c>
      <c r="AB303" s="563">
        <v>0</v>
      </c>
      <c r="AC303" s="499">
        <v>2</v>
      </c>
      <c r="AD303" s="497">
        <v>2734.85</v>
      </c>
      <c r="AE303" s="498">
        <f>ROUND(IF(AD346=0, 0, AD303/AD346),5)</f>
        <v>1.3999999999999999E-4</v>
      </c>
      <c r="AF303" s="497">
        <v>1367.43</v>
      </c>
      <c r="AG303" s="543">
        <v>2</v>
      </c>
      <c r="AH303" s="541">
        <v>3680.65</v>
      </c>
      <c r="AI303" s="542">
        <f>ROUND(IF(AH346=0, 0, AH303/AH346),5)</f>
        <v>2.0000000000000001E-4</v>
      </c>
      <c r="AJ303" s="541">
        <v>1840.33</v>
      </c>
      <c r="AK303" s="398">
        <v>0</v>
      </c>
      <c r="AL303" s="396">
        <v>0</v>
      </c>
      <c r="AM303" s="397">
        <f>ROUND(IF(AL346=0, 0, AL303/AL346),5)</f>
        <v>0</v>
      </c>
      <c r="AN303" s="396">
        <v>0</v>
      </c>
      <c r="AO303" s="437">
        <v>0</v>
      </c>
      <c r="AP303" s="437">
        <v>0</v>
      </c>
      <c r="AQ303" s="438">
        <f>ROUND(IF(AP346=0, 0, AP303/AP346),5)</f>
        <v>0</v>
      </c>
      <c r="AR303" s="437">
        <v>0</v>
      </c>
      <c r="AS303" s="6">
        <f t="shared" si="7"/>
        <v>12</v>
      </c>
      <c r="AT303" s="6">
        <f t="shared" si="7"/>
        <v>20194.96</v>
      </c>
      <c r="AU303" s="8">
        <f>ROUND(IF(AT346=0, 0, AT303/AT346),5)</f>
        <v>1.2E-4</v>
      </c>
      <c r="AV303" s="6">
        <v>1682.91</v>
      </c>
    </row>
    <row r="304" spans="1:48" x14ac:dyDescent="0.25">
      <c r="A304" s="2"/>
      <c r="B304" s="2"/>
      <c r="C304" s="2"/>
      <c r="D304" s="2" t="s">
        <v>262</v>
      </c>
      <c r="E304" s="480">
        <v>3</v>
      </c>
      <c r="F304" s="478">
        <v>932.68</v>
      </c>
      <c r="G304" s="479">
        <f>ROUND(IF(F346=0, 0, F304/F346),5)</f>
        <v>5.0000000000000002E-5</v>
      </c>
      <c r="H304" s="478">
        <v>310.89</v>
      </c>
      <c r="I304" s="497">
        <v>0</v>
      </c>
      <c r="J304" s="497">
        <v>0</v>
      </c>
      <c r="K304" s="498">
        <f>ROUND(IF(J346=0, 0, J304/J346),5)</f>
        <v>0</v>
      </c>
      <c r="L304" s="497">
        <v>0</v>
      </c>
      <c r="M304" s="516">
        <v>2</v>
      </c>
      <c r="N304" s="517">
        <v>625.91999999999996</v>
      </c>
      <c r="O304" s="518">
        <f>ROUND(IF(N346=0, 0, N304/N346),5)</f>
        <v>3.0000000000000001E-5</v>
      </c>
      <c r="P304" s="517">
        <v>312.95999999999998</v>
      </c>
      <c r="Q304" s="439">
        <v>3</v>
      </c>
      <c r="R304" s="437">
        <v>941.82</v>
      </c>
      <c r="S304" s="438">
        <f>ROUND(IF(R346=0, 0, R304/R346),5)</f>
        <v>5.0000000000000002E-5</v>
      </c>
      <c r="T304" s="437">
        <v>313.94</v>
      </c>
      <c r="U304" s="336">
        <v>11</v>
      </c>
      <c r="V304" s="337">
        <v>3456.65</v>
      </c>
      <c r="W304" s="338">
        <f>ROUND(IF(V346=0, 0, V304/V346),5)</f>
        <v>2.1000000000000001E-4</v>
      </c>
      <c r="X304" s="337">
        <v>314.24</v>
      </c>
      <c r="Y304" s="563">
        <v>0</v>
      </c>
      <c r="Z304" s="563">
        <v>0</v>
      </c>
      <c r="AA304" s="564">
        <f>ROUND(IF(Z346=0, 0, Z304/Z346),5)</f>
        <v>0</v>
      </c>
      <c r="AB304" s="563">
        <v>0</v>
      </c>
      <c r="AC304" s="499">
        <v>0</v>
      </c>
      <c r="AD304" s="497">
        <v>0</v>
      </c>
      <c r="AE304" s="498">
        <f>ROUND(IF(AD346=0, 0, AD304/AD346),5)</f>
        <v>0</v>
      </c>
      <c r="AF304" s="497">
        <v>0</v>
      </c>
      <c r="AG304" s="541">
        <v>0</v>
      </c>
      <c r="AH304" s="541">
        <v>0</v>
      </c>
      <c r="AI304" s="542">
        <f>ROUND(IF(AH346=0, 0, AH304/AH346),5)</f>
        <v>0</v>
      </c>
      <c r="AJ304" s="541">
        <v>0</v>
      </c>
      <c r="AK304" s="398">
        <v>0</v>
      </c>
      <c r="AL304" s="396">
        <v>0</v>
      </c>
      <c r="AM304" s="397">
        <f>ROUND(IF(AL346=0, 0, AL304/AL346),5)</f>
        <v>0</v>
      </c>
      <c r="AN304" s="396">
        <v>0</v>
      </c>
      <c r="AO304" s="437">
        <v>0</v>
      </c>
      <c r="AP304" s="437">
        <v>0</v>
      </c>
      <c r="AQ304" s="438">
        <f>ROUND(IF(AP346=0, 0, AP304/AP346),5)</f>
        <v>0</v>
      </c>
      <c r="AR304" s="437">
        <v>0</v>
      </c>
      <c r="AS304" s="6">
        <f t="shared" si="7"/>
        <v>19</v>
      </c>
      <c r="AT304" s="6">
        <f t="shared" si="7"/>
        <v>5957.07</v>
      </c>
      <c r="AU304" s="8">
        <f>ROUND(IF(AT346=0, 0, AT304/AT346),5)</f>
        <v>4.0000000000000003E-5</v>
      </c>
      <c r="AV304" s="6">
        <v>313.52999999999997</v>
      </c>
    </row>
    <row r="305" spans="1:48" x14ac:dyDescent="0.25">
      <c r="A305" s="2"/>
      <c r="B305" s="2"/>
      <c r="C305" s="2"/>
      <c r="D305" s="2" t="s">
        <v>263</v>
      </c>
      <c r="E305" s="478">
        <v>0</v>
      </c>
      <c r="F305" s="478">
        <v>0</v>
      </c>
      <c r="G305" s="479">
        <f>ROUND(IF(F346=0, 0, F305/F346),5)</f>
        <v>0</v>
      </c>
      <c r="H305" s="478">
        <v>0</v>
      </c>
      <c r="I305" s="497">
        <v>0</v>
      </c>
      <c r="J305" s="497">
        <v>0</v>
      </c>
      <c r="K305" s="498">
        <f>ROUND(IF(J346=0, 0, J305/J346),5)</f>
        <v>0</v>
      </c>
      <c r="L305" s="497">
        <v>0</v>
      </c>
      <c r="M305" s="516">
        <v>0</v>
      </c>
      <c r="N305" s="517">
        <v>0</v>
      </c>
      <c r="O305" s="518">
        <f>ROUND(IF(N346=0, 0, N305/N346),5)</f>
        <v>0</v>
      </c>
      <c r="P305" s="517">
        <v>0</v>
      </c>
      <c r="Q305" s="437">
        <v>0</v>
      </c>
      <c r="R305" s="437">
        <v>0</v>
      </c>
      <c r="S305" s="438">
        <f>ROUND(IF(R346=0, 0, R305/R346),5)</f>
        <v>0</v>
      </c>
      <c r="T305" s="437">
        <v>0</v>
      </c>
      <c r="U305" s="336">
        <v>6</v>
      </c>
      <c r="V305" s="337">
        <v>4139.83</v>
      </c>
      <c r="W305" s="338">
        <f>ROUND(IF(V346=0, 0, V305/V346),5)</f>
        <v>2.5999999999999998E-4</v>
      </c>
      <c r="X305" s="337">
        <v>689.97</v>
      </c>
      <c r="Y305" s="565">
        <v>4</v>
      </c>
      <c r="Z305" s="563">
        <v>2782.17</v>
      </c>
      <c r="AA305" s="564">
        <f>ROUND(IF(Z346=0, 0, Z305/Z346),5)</f>
        <v>1.4999999999999999E-4</v>
      </c>
      <c r="AB305" s="563">
        <v>695.54</v>
      </c>
      <c r="AC305" s="499">
        <v>0</v>
      </c>
      <c r="AD305" s="497">
        <v>0</v>
      </c>
      <c r="AE305" s="498">
        <f>ROUND(IF(AD346=0, 0, AD305/AD346),5)</f>
        <v>0</v>
      </c>
      <c r="AF305" s="497">
        <v>0</v>
      </c>
      <c r="AG305" s="543">
        <v>5</v>
      </c>
      <c r="AH305" s="541">
        <v>3445.18</v>
      </c>
      <c r="AI305" s="542">
        <f>ROUND(IF(AH346=0, 0, AH305/AH346),5)</f>
        <v>1.9000000000000001E-4</v>
      </c>
      <c r="AJ305" s="541">
        <v>689.04</v>
      </c>
      <c r="AK305" s="398">
        <v>0</v>
      </c>
      <c r="AL305" s="396">
        <v>0</v>
      </c>
      <c r="AM305" s="397">
        <f>ROUND(IF(AL346=0, 0, AL305/AL346),5)</f>
        <v>0</v>
      </c>
      <c r="AN305" s="396">
        <v>0</v>
      </c>
      <c r="AO305" s="437">
        <v>0</v>
      </c>
      <c r="AP305" s="437">
        <v>0</v>
      </c>
      <c r="AQ305" s="438">
        <f>ROUND(IF(AP346=0, 0, AP305/AP346),5)</f>
        <v>0</v>
      </c>
      <c r="AR305" s="437">
        <v>0</v>
      </c>
      <c r="AS305" s="6">
        <f t="shared" si="7"/>
        <v>15</v>
      </c>
      <c r="AT305" s="6">
        <f t="shared" si="7"/>
        <v>10367.18</v>
      </c>
      <c r="AU305" s="8">
        <f>ROUND(IF(AT346=0, 0, AT305/AT346),5)</f>
        <v>6.0000000000000002E-5</v>
      </c>
      <c r="AV305" s="6">
        <v>691.15</v>
      </c>
    </row>
    <row r="306" spans="1:48" x14ac:dyDescent="0.25">
      <c r="A306" s="2"/>
      <c r="B306" s="2"/>
      <c r="C306" s="2"/>
      <c r="D306" s="2" t="s">
        <v>264</v>
      </c>
      <c r="E306" s="480">
        <v>1</v>
      </c>
      <c r="F306" s="478">
        <v>1241.17</v>
      </c>
      <c r="G306" s="479">
        <f>ROUND(IF(F346=0, 0, F306/F346),5)</f>
        <v>6.9999999999999994E-5</v>
      </c>
      <c r="H306" s="478">
        <v>1241.17</v>
      </c>
      <c r="I306" s="497">
        <v>0</v>
      </c>
      <c r="J306" s="497">
        <v>0</v>
      </c>
      <c r="K306" s="498">
        <f>ROUND(IF(J346=0, 0, J306/J346),5)</f>
        <v>0</v>
      </c>
      <c r="L306" s="497">
        <v>0</v>
      </c>
      <c r="M306" s="516">
        <v>0</v>
      </c>
      <c r="N306" s="517">
        <v>0</v>
      </c>
      <c r="O306" s="518">
        <f>ROUND(IF(N346=0, 0, N306/N346),5)</f>
        <v>0</v>
      </c>
      <c r="P306" s="517">
        <v>0</v>
      </c>
      <c r="Q306" s="437">
        <v>0</v>
      </c>
      <c r="R306" s="437">
        <v>0</v>
      </c>
      <c r="S306" s="438">
        <f>ROUND(IF(R346=0, 0, R306/R346),5)</f>
        <v>0</v>
      </c>
      <c r="T306" s="437">
        <v>0</v>
      </c>
      <c r="U306" s="337">
        <v>0</v>
      </c>
      <c r="V306" s="337">
        <v>0</v>
      </c>
      <c r="W306" s="338">
        <f>ROUND(IF(V346=0, 0, V306/V346),5)</f>
        <v>0</v>
      </c>
      <c r="X306" s="337">
        <v>0</v>
      </c>
      <c r="Y306" s="563">
        <v>0</v>
      </c>
      <c r="Z306" s="563">
        <v>0</v>
      </c>
      <c r="AA306" s="564">
        <f>ROUND(IF(Z346=0, 0, Z306/Z346),5)</f>
        <v>0</v>
      </c>
      <c r="AB306" s="563">
        <v>0</v>
      </c>
      <c r="AC306" s="499">
        <v>0</v>
      </c>
      <c r="AD306" s="497">
        <v>0</v>
      </c>
      <c r="AE306" s="498">
        <f>ROUND(IF(AD346=0, 0, AD306/AD346),5)</f>
        <v>0</v>
      </c>
      <c r="AF306" s="497">
        <v>0</v>
      </c>
      <c r="AG306" s="541">
        <v>0</v>
      </c>
      <c r="AH306" s="541">
        <v>0</v>
      </c>
      <c r="AI306" s="542">
        <f>ROUND(IF(AH346=0, 0, AH306/AH346),5)</f>
        <v>0</v>
      </c>
      <c r="AJ306" s="541">
        <v>0</v>
      </c>
      <c r="AK306" s="398">
        <v>0</v>
      </c>
      <c r="AL306" s="396">
        <v>0</v>
      </c>
      <c r="AM306" s="397">
        <f>ROUND(IF(AL346=0, 0, AL306/AL346),5)</f>
        <v>0</v>
      </c>
      <c r="AN306" s="396">
        <v>0</v>
      </c>
      <c r="AO306" s="437">
        <v>0</v>
      </c>
      <c r="AP306" s="437">
        <v>0</v>
      </c>
      <c r="AQ306" s="438">
        <f>ROUND(IF(AP346=0, 0, AP306/AP346),5)</f>
        <v>0</v>
      </c>
      <c r="AR306" s="437">
        <v>0</v>
      </c>
      <c r="AS306" s="6">
        <f t="shared" si="7"/>
        <v>1</v>
      </c>
      <c r="AT306" s="6">
        <f t="shared" si="7"/>
        <v>1241.17</v>
      </c>
      <c r="AU306" s="8">
        <f>ROUND(IF(AT346=0, 0, AT306/AT346),5)</f>
        <v>1.0000000000000001E-5</v>
      </c>
      <c r="AV306" s="6">
        <v>1241.17</v>
      </c>
    </row>
    <row r="307" spans="1:48" x14ac:dyDescent="0.25">
      <c r="A307" s="2"/>
      <c r="B307" s="2"/>
      <c r="C307" s="2"/>
      <c r="D307" s="2" t="s">
        <v>568</v>
      </c>
      <c r="E307" s="478">
        <v>0</v>
      </c>
      <c r="F307" s="478">
        <v>0</v>
      </c>
      <c r="G307" s="479">
        <f>ROUND(IF(F346=0, 0, F307/F346),5)</f>
        <v>0</v>
      </c>
      <c r="H307" s="478">
        <v>0</v>
      </c>
      <c r="I307" s="497">
        <v>0</v>
      </c>
      <c r="J307" s="497">
        <v>0</v>
      </c>
      <c r="K307" s="498">
        <f>ROUND(IF(J346=0, 0, J307/J346),5)</f>
        <v>0</v>
      </c>
      <c r="L307" s="497">
        <v>0</v>
      </c>
      <c r="M307" s="516">
        <v>0</v>
      </c>
      <c r="N307" s="517">
        <v>0</v>
      </c>
      <c r="O307" s="518">
        <f>ROUND(IF(N346=0, 0, N307/N346),5)</f>
        <v>0</v>
      </c>
      <c r="P307" s="517">
        <v>0</v>
      </c>
      <c r="Q307" s="437">
        <v>0</v>
      </c>
      <c r="R307" s="437">
        <v>0</v>
      </c>
      <c r="S307" s="438">
        <f>ROUND(IF(R346=0, 0, R307/R346),5)</f>
        <v>0</v>
      </c>
      <c r="T307" s="437">
        <v>0</v>
      </c>
      <c r="U307" s="337">
        <v>0</v>
      </c>
      <c r="V307" s="337">
        <v>0</v>
      </c>
      <c r="W307" s="338">
        <f>ROUND(IF(V346=0, 0, V307/V346),5)</f>
        <v>0</v>
      </c>
      <c r="X307" s="337">
        <v>0</v>
      </c>
      <c r="Y307" s="563">
        <v>0</v>
      </c>
      <c r="Z307" s="563">
        <v>0</v>
      </c>
      <c r="AA307" s="564">
        <f>ROUND(IF(Z346=0, 0, Z307/Z346),5)</f>
        <v>0</v>
      </c>
      <c r="AB307" s="563">
        <v>0</v>
      </c>
      <c r="AC307" s="499">
        <v>0</v>
      </c>
      <c r="AD307" s="497">
        <v>0</v>
      </c>
      <c r="AE307" s="498">
        <f>ROUND(IF(AD346=0, 0, AD307/AD346),5)</f>
        <v>0</v>
      </c>
      <c r="AF307" s="497">
        <v>0</v>
      </c>
      <c r="AG307" s="541">
        <v>0</v>
      </c>
      <c r="AH307" s="541">
        <v>0</v>
      </c>
      <c r="AI307" s="542">
        <f>ROUND(IF(AH346=0, 0, AH307/AH346),5)</f>
        <v>0</v>
      </c>
      <c r="AJ307" s="541">
        <v>0</v>
      </c>
      <c r="AK307" s="398">
        <v>1</v>
      </c>
      <c r="AL307" s="396">
        <v>33.840000000000003</v>
      </c>
      <c r="AM307" s="397">
        <f>ROUND(IF(AL346=0, 0, AL307/AL346),5)</f>
        <v>0</v>
      </c>
      <c r="AN307" s="396">
        <v>33.840000000000003</v>
      </c>
      <c r="AO307" s="437">
        <v>0</v>
      </c>
      <c r="AP307" s="437">
        <v>0</v>
      </c>
      <c r="AQ307" s="438">
        <f>ROUND(IF(AP346=0, 0, AP307/AP346),5)</f>
        <v>0</v>
      </c>
      <c r="AR307" s="437">
        <v>0</v>
      </c>
      <c r="AS307" s="6">
        <f t="shared" si="7"/>
        <v>1</v>
      </c>
      <c r="AT307" s="6">
        <f t="shared" si="7"/>
        <v>33.840000000000003</v>
      </c>
      <c r="AU307" s="8">
        <f>ROUND(IF(AT346=0, 0, AT307/AT346),5)</f>
        <v>0</v>
      </c>
      <c r="AV307" s="6">
        <v>33.840000000000003</v>
      </c>
    </row>
    <row r="308" spans="1:48" x14ac:dyDescent="0.25">
      <c r="A308" s="2"/>
      <c r="B308" s="2"/>
      <c r="C308" s="2"/>
      <c r="D308" s="2" t="s">
        <v>265</v>
      </c>
      <c r="E308" s="478">
        <v>0</v>
      </c>
      <c r="F308" s="478">
        <v>0</v>
      </c>
      <c r="G308" s="479">
        <f>ROUND(IF(F346=0, 0, F308/F346),5)</f>
        <v>0</v>
      </c>
      <c r="H308" s="478">
        <v>0</v>
      </c>
      <c r="I308" s="497">
        <v>0</v>
      </c>
      <c r="J308" s="497">
        <v>0</v>
      </c>
      <c r="K308" s="498">
        <f>ROUND(IF(J346=0, 0, J308/J346),5)</f>
        <v>0</v>
      </c>
      <c r="L308" s="497">
        <v>0</v>
      </c>
      <c r="M308" s="516">
        <v>0</v>
      </c>
      <c r="N308" s="517">
        <v>0</v>
      </c>
      <c r="O308" s="518">
        <f>ROUND(IF(N346=0, 0, N308/N346),5)</f>
        <v>0</v>
      </c>
      <c r="P308" s="517">
        <v>0</v>
      </c>
      <c r="Q308" s="437">
        <v>0</v>
      </c>
      <c r="R308" s="437">
        <v>0</v>
      </c>
      <c r="S308" s="438">
        <f>ROUND(IF(R346=0, 0, R308/R346),5)</f>
        <v>0</v>
      </c>
      <c r="T308" s="437">
        <v>0</v>
      </c>
      <c r="U308" s="336">
        <v>5</v>
      </c>
      <c r="V308" s="337">
        <v>750</v>
      </c>
      <c r="W308" s="338">
        <f>ROUND(IF(V346=0, 0, V308/V346),5)</f>
        <v>5.0000000000000002E-5</v>
      </c>
      <c r="X308" s="337">
        <v>150</v>
      </c>
      <c r="Y308" s="563">
        <v>0</v>
      </c>
      <c r="Z308" s="563">
        <v>0</v>
      </c>
      <c r="AA308" s="564">
        <f>ROUND(IF(Z346=0, 0, Z308/Z346),5)</f>
        <v>0</v>
      </c>
      <c r="AB308" s="563">
        <v>0</v>
      </c>
      <c r="AC308" s="499">
        <v>0</v>
      </c>
      <c r="AD308" s="497">
        <v>0</v>
      </c>
      <c r="AE308" s="498">
        <f>ROUND(IF(AD346=0, 0, AD308/AD346),5)</f>
        <v>0</v>
      </c>
      <c r="AF308" s="497">
        <v>0</v>
      </c>
      <c r="AG308" s="541">
        <v>0</v>
      </c>
      <c r="AH308" s="541">
        <v>0</v>
      </c>
      <c r="AI308" s="542">
        <f>ROUND(IF(AH346=0, 0, AH308/AH346),5)</f>
        <v>0</v>
      </c>
      <c r="AJ308" s="541">
        <v>0</v>
      </c>
      <c r="AK308" s="398">
        <v>0</v>
      </c>
      <c r="AL308" s="396">
        <v>0</v>
      </c>
      <c r="AM308" s="397">
        <f>ROUND(IF(AL346=0, 0, AL308/AL346),5)</f>
        <v>0</v>
      </c>
      <c r="AN308" s="396">
        <v>0</v>
      </c>
      <c r="AO308" s="437">
        <v>0</v>
      </c>
      <c r="AP308" s="437">
        <v>0</v>
      </c>
      <c r="AQ308" s="438">
        <f>ROUND(IF(AP346=0, 0, AP308/AP346),5)</f>
        <v>0</v>
      </c>
      <c r="AR308" s="437">
        <v>0</v>
      </c>
      <c r="AS308" s="6">
        <f t="shared" si="7"/>
        <v>5</v>
      </c>
      <c r="AT308" s="6">
        <f t="shared" si="7"/>
        <v>750</v>
      </c>
      <c r="AU308" s="8">
        <f>ROUND(IF(AT346=0, 0, AT308/AT346),5)</f>
        <v>0</v>
      </c>
      <c r="AV308" s="6">
        <v>150</v>
      </c>
    </row>
    <row r="309" spans="1:48" x14ac:dyDescent="0.25">
      <c r="A309" s="2"/>
      <c r="B309" s="2"/>
      <c r="C309" s="2"/>
      <c r="D309" s="2" t="s">
        <v>266</v>
      </c>
      <c r="E309" s="478">
        <v>0</v>
      </c>
      <c r="F309" s="478">
        <v>0</v>
      </c>
      <c r="G309" s="479">
        <f>ROUND(IF(F346=0, 0, F309/F346),5)</f>
        <v>0</v>
      </c>
      <c r="H309" s="478">
        <v>0</v>
      </c>
      <c r="I309" s="497">
        <v>0</v>
      </c>
      <c r="J309" s="497">
        <v>0</v>
      </c>
      <c r="K309" s="498">
        <f>ROUND(IF(J346=0, 0, J309/J346),5)</f>
        <v>0</v>
      </c>
      <c r="L309" s="497">
        <v>0</v>
      </c>
      <c r="M309" s="516">
        <v>0</v>
      </c>
      <c r="N309" s="517">
        <v>0</v>
      </c>
      <c r="O309" s="518">
        <f>ROUND(IF(N346=0, 0, N309/N346),5)</f>
        <v>0</v>
      </c>
      <c r="P309" s="517">
        <v>0</v>
      </c>
      <c r="Q309" s="439">
        <v>3</v>
      </c>
      <c r="R309" s="437">
        <v>1693.51</v>
      </c>
      <c r="S309" s="438">
        <f>ROUND(IF(R346=0, 0, R309/R346),5)</f>
        <v>1E-4</v>
      </c>
      <c r="T309" s="437">
        <v>564.5</v>
      </c>
      <c r="U309" s="336">
        <v>3</v>
      </c>
      <c r="V309" s="337">
        <v>1945.83</v>
      </c>
      <c r="W309" s="338">
        <f>ROUND(IF(V346=0, 0, V309/V346),5)</f>
        <v>1.2E-4</v>
      </c>
      <c r="X309" s="337">
        <v>648.61</v>
      </c>
      <c r="Y309" s="563">
        <v>0</v>
      </c>
      <c r="Z309" s="563">
        <v>0</v>
      </c>
      <c r="AA309" s="564">
        <f>ROUND(IF(Z346=0, 0, Z309/Z346),5)</f>
        <v>0</v>
      </c>
      <c r="AB309" s="563">
        <v>0</v>
      </c>
      <c r="AC309" s="499">
        <v>0</v>
      </c>
      <c r="AD309" s="497">
        <v>0</v>
      </c>
      <c r="AE309" s="498">
        <f>ROUND(IF(AD346=0, 0, AD309/AD346),5)</f>
        <v>0</v>
      </c>
      <c r="AF309" s="497">
        <v>0</v>
      </c>
      <c r="AG309" s="543">
        <v>18</v>
      </c>
      <c r="AH309" s="541">
        <v>13407.21</v>
      </c>
      <c r="AI309" s="542">
        <f>ROUND(IF(AH346=0, 0, AH309/AH346),5)</f>
        <v>7.3999999999999999E-4</v>
      </c>
      <c r="AJ309" s="541">
        <v>744.85</v>
      </c>
      <c r="AK309" s="398">
        <v>1</v>
      </c>
      <c r="AL309" s="396">
        <v>565.88</v>
      </c>
      <c r="AM309" s="397">
        <f>ROUND(IF(AL346=0, 0, AL309/AL346),5)</f>
        <v>4.0000000000000003E-5</v>
      </c>
      <c r="AN309" s="396">
        <v>565.88</v>
      </c>
      <c r="AO309" s="437">
        <v>0</v>
      </c>
      <c r="AP309" s="437">
        <v>0</v>
      </c>
      <c r="AQ309" s="438">
        <f>ROUND(IF(AP346=0, 0, AP309/AP346),5)</f>
        <v>0</v>
      </c>
      <c r="AR309" s="437">
        <v>0</v>
      </c>
      <c r="AS309" s="6">
        <f t="shared" si="7"/>
        <v>25</v>
      </c>
      <c r="AT309" s="6">
        <f t="shared" si="7"/>
        <v>17612.43</v>
      </c>
      <c r="AU309" s="8">
        <f>ROUND(IF(AT346=0, 0, AT309/AT346),5)</f>
        <v>1.1E-4</v>
      </c>
      <c r="AV309" s="6">
        <v>704.5</v>
      </c>
    </row>
    <row r="310" spans="1:48" x14ac:dyDescent="0.25">
      <c r="A310" s="2"/>
      <c r="B310" s="2"/>
      <c r="C310" s="2"/>
      <c r="D310" s="2" t="s">
        <v>569</v>
      </c>
      <c r="E310" s="478">
        <v>0</v>
      </c>
      <c r="F310" s="478">
        <v>0</v>
      </c>
      <c r="G310" s="479">
        <f>ROUND(IF(F346=0, 0, F310/F346),5)</f>
        <v>0</v>
      </c>
      <c r="H310" s="478">
        <v>0</v>
      </c>
      <c r="I310" s="497">
        <v>0</v>
      </c>
      <c r="J310" s="497">
        <v>0</v>
      </c>
      <c r="K310" s="498">
        <f>ROUND(IF(J346=0, 0, J310/J346),5)</f>
        <v>0</v>
      </c>
      <c r="L310" s="497">
        <v>0</v>
      </c>
      <c r="M310" s="516">
        <v>0</v>
      </c>
      <c r="N310" s="517">
        <v>0</v>
      </c>
      <c r="O310" s="518">
        <f>ROUND(IF(N346=0, 0, N310/N346),5)</f>
        <v>0</v>
      </c>
      <c r="P310" s="517">
        <v>0</v>
      </c>
      <c r="Q310" s="437">
        <v>0</v>
      </c>
      <c r="R310" s="437">
        <v>0</v>
      </c>
      <c r="S310" s="438">
        <f>ROUND(IF(R346=0, 0, R310/R346),5)</f>
        <v>0</v>
      </c>
      <c r="T310" s="437">
        <v>0</v>
      </c>
      <c r="U310" s="337">
        <v>0</v>
      </c>
      <c r="V310" s="337">
        <v>0</v>
      </c>
      <c r="W310" s="338">
        <f>ROUND(IF(V346=0, 0, V310/V346),5)</f>
        <v>0</v>
      </c>
      <c r="X310" s="337">
        <v>0</v>
      </c>
      <c r="Y310" s="563">
        <v>0</v>
      </c>
      <c r="Z310" s="563">
        <v>0</v>
      </c>
      <c r="AA310" s="564">
        <f>ROUND(IF(Z346=0, 0, Z310/Z346),5)</f>
        <v>0</v>
      </c>
      <c r="AB310" s="563">
        <v>0</v>
      </c>
      <c r="AC310" s="499">
        <v>8</v>
      </c>
      <c r="AD310" s="497">
        <v>7513.91</v>
      </c>
      <c r="AE310" s="498">
        <f>ROUND(IF(AD346=0, 0, AD310/AD346),5)</f>
        <v>3.6999999999999999E-4</v>
      </c>
      <c r="AF310" s="497">
        <v>939.24</v>
      </c>
      <c r="AG310" s="541">
        <v>0</v>
      </c>
      <c r="AH310" s="541">
        <v>0</v>
      </c>
      <c r="AI310" s="542">
        <f>ROUND(IF(AH346=0, 0, AH310/AH346),5)</f>
        <v>0</v>
      </c>
      <c r="AJ310" s="541">
        <v>0</v>
      </c>
      <c r="AK310" s="398">
        <v>0</v>
      </c>
      <c r="AL310" s="396">
        <v>0</v>
      </c>
      <c r="AM310" s="397">
        <f>ROUND(IF(AL346=0, 0, AL310/AL346),5)</f>
        <v>0</v>
      </c>
      <c r="AN310" s="396">
        <v>0</v>
      </c>
      <c r="AO310" s="437">
        <v>0</v>
      </c>
      <c r="AP310" s="437">
        <v>0</v>
      </c>
      <c r="AQ310" s="438">
        <f>ROUND(IF(AP346=0, 0, AP310/AP346),5)</f>
        <v>0</v>
      </c>
      <c r="AR310" s="437">
        <v>0</v>
      </c>
      <c r="AS310" s="6">
        <f t="shared" si="7"/>
        <v>8</v>
      </c>
      <c r="AT310" s="6">
        <f t="shared" si="7"/>
        <v>7513.91</v>
      </c>
      <c r="AU310" s="8">
        <f>ROUND(IF(AT346=0, 0, AT310/AT346),5)</f>
        <v>5.0000000000000002E-5</v>
      </c>
      <c r="AV310" s="6">
        <v>939.24</v>
      </c>
    </row>
    <row r="311" spans="1:48" x14ac:dyDescent="0.25">
      <c r="A311" s="2"/>
      <c r="B311" s="2"/>
      <c r="C311" s="2"/>
      <c r="D311" s="2" t="s">
        <v>570</v>
      </c>
      <c r="E311" s="480">
        <v>1</v>
      </c>
      <c r="F311" s="478">
        <v>350</v>
      </c>
      <c r="G311" s="479">
        <f>ROUND(IF(F346=0, 0, F311/F346),5)</f>
        <v>2.0000000000000002E-5</v>
      </c>
      <c r="H311" s="478">
        <v>350</v>
      </c>
      <c r="I311" s="499">
        <v>1</v>
      </c>
      <c r="J311" s="497">
        <v>876.12</v>
      </c>
      <c r="K311" s="498">
        <f>ROUND(IF(J346=0, 0, J311/J346),5)</f>
        <v>8.0000000000000007E-5</v>
      </c>
      <c r="L311" s="497">
        <v>876.12</v>
      </c>
      <c r="M311" s="516">
        <v>0</v>
      </c>
      <c r="N311" s="517">
        <v>0</v>
      </c>
      <c r="O311" s="518">
        <f>ROUND(IF(N346=0, 0, N311/N346),5)</f>
        <v>0</v>
      </c>
      <c r="P311" s="517">
        <v>0</v>
      </c>
      <c r="Q311" s="437">
        <v>0</v>
      </c>
      <c r="R311" s="437">
        <v>0</v>
      </c>
      <c r="S311" s="438">
        <f>ROUND(IF(R346=0, 0, R311/R346),5)</f>
        <v>0</v>
      </c>
      <c r="T311" s="437">
        <v>0</v>
      </c>
      <c r="U311" s="337">
        <v>0</v>
      </c>
      <c r="V311" s="337">
        <v>0</v>
      </c>
      <c r="W311" s="338">
        <f>ROUND(IF(V346=0, 0, V311/V346),5)</f>
        <v>0</v>
      </c>
      <c r="X311" s="337">
        <v>0</v>
      </c>
      <c r="Y311" s="565">
        <v>1</v>
      </c>
      <c r="Z311" s="563">
        <v>883.74</v>
      </c>
      <c r="AA311" s="564">
        <f>ROUND(IF(Z346=0, 0, Z311/Z346),5)</f>
        <v>5.0000000000000002E-5</v>
      </c>
      <c r="AB311" s="563">
        <v>883.74</v>
      </c>
      <c r="AC311" s="499">
        <v>1</v>
      </c>
      <c r="AD311" s="497">
        <v>891.54</v>
      </c>
      <c r="AE311" s="498">
        <f>ROUND(IF(AD346=0, 0, AD311/AD346),5)</f>
        <v>4.0000000000000003E-5</v>
      </c>
      <c r="AF311" s="497">
        <v>891.54</v>
      </c>
      <c r="AG311" s="543">
        <v>25</v>
      </c>
      <c r="AH311" s="541">
        <v>19348.88</v>
      </c>
      <c r="AI311" s="542">
        <f>ROUND(IF(AH346=0, 0, AH311/AH346),5)</f>
        <v>1.07E-3</v>
      </c>
      <c r="AJ311" s="541">
        <v>773.96</v>
      </c>
      <c r="AK311" s="398">
        <v>0</v>
      </c>
      <c r="AL311" s="396">
        <v>0</v>
      </c>
      <c r="AM311" s="397">
        <f>ROUND(IF(AL346=0, 0, AL311/AL346),5)</f>
        <v>0</v>
      </c>
      <c r="AN311" s="396">
        <v>0</v>
      </c>
      <c r="AO311" s="437">
        <v>0</v>
      </c>
      <c r="AP311" s="437">
        <v>0</v>
      </c>
      <c r="AQ311" s="438">
        <f>ROUND(IF(AP346=0, 0, AP311/AP346),5)</f>
        <v>0</v>
      </c>
      <c r="AR311" s="437">
        <v>0</v>
      </c>
      <c r="AS311" s="6">
        <f t="shared" si="7"/>
        <v>29</v>
      </c>
      <c r="AT311" s="6">
        <f t="shared" si="7"/>
        <v>22350.28</v>
      </c>
      <c r="AU311" s="8">
        <f>ROUND(IF(AT346=0, 0, AT311/AT346),5)</f>
        <v>1.3999999999999999E-4</v>
      </c>
      <c r="AV311" s="6">
        <v>770.7</v>
      </c>
    </row>
    <row r="312" spans="1:48" x14ac:dyDescent="0.25">
      <c r="A312" s="2"/>
      <c r="B312" s="2"/>
      <c r="C312" s="2"/>
      <c r="D312" s="2" t="s">
        <v>571</v>
      </c>
      <c r="E312" s="478">
        <v>0</v>
      </c>
      <c r="F312" s="478">
        <v>0</v>
      </c>
      <c r="G312" s="479">
        <f>ROUND(IF(F346=0, 0, F312/F346),5)</f>
        <v>0</v>
      </c>
      <c r="H312" s="478">
        <v>0</v>
      </c>
      <c r="I312" s="497">
        <v>0</v>
      </c>
      <c r="J312" s="497">
        <v>0</v>
      </c>
      <c r="K312" s="498">
        <f>ROUND(IF(J346=0, 0, J312/J346),5)</f>
        <v>0</v>
      </c>
      <c r="L312" s="497">
        <v>0</v>
      </c>
      <c r="M312" s="516">
        <v>0</v>
      </c>
      <c r="N312" s="517">
        <v>0</v>
      </c>
      <c r="O312" s="518">
        <f>ROUND(IF(N346=0, 0, N312/N346),5)</f>
        <v>0</v>
      </c>
      <c r="P312" s="517">
        <v>0</v>
      </c>
      <c r="Q312" s="439">
        <v>2</v>
      </c>
      <c r="R312" s="437">
        <v>1617.28</v>
      </c>
      <c r="S312" s="438">
        <f>ROUND(IF(R346=0, 0, R312/R346),5)</f>
        <v>9.0000000000000006E-5</v>
      </c>
      <c r="T312" s="437">
        <v>808.64</v>
      </c>
      <c r="U312" s="337">
        <v>0</v>
      </c>
      <c r="V312" s="337">
        <v>0</v>
      </c>
      <c r="W312" s="338">
        <f>ROUND(IF(V346=0, 0, V312/V346),5)</f>
        <v>0</v>
      </c>
      <c r="X312" s="337">
        <v>0</v>
      </c>
      <c r="Y312" s="565">
        <v>5</v>
      </c>
      <c r="Z312" s="563">
        <v>4109.34</v>
      </c>
      <c r="AA312" s="564">
        <f>ROUND(IF(Z346=0, 0, Z312/Z346),5)</f>
        <v>2.2000000000000001E-4</v>
      </c>
      <c r="AB312" s="563">
        <v>821.87</v>
      </c>
      <c r="AC312" s="499">
        <v>5</v>
      </c>
      <c r="AD312" s="497">
        <v>4094.36</v>
      </c>
      <c r="AE312" s="498">
        <f>ROUND(IF(AD346=0, 0, AD312/AD346),5)</f>
        <v>2.0000000000000001E-4</v>
      </c>
      <c r="AF312" s="497">
        <v>818.87</v>
      </c>
      <c r="AG312" s="543">
        <v>6</v>
      </c>
      <c r="AH312" s="541">
        <v>4884.32</v>
      </c>
      <c r="AI312" s="542">
        <f>ROUND(IF(AH346=0, 0, AH312/AH346),5)</f>
        <v>2.7E-4</v>
      </c>
      <c r="AJ312" s="541">
        <v>814.05</v>
      </c>
      <c r="AK312" s="398">
        <v>1</v>
      </c>
      <c r="AL312" s="396">
        <v>813.22</v>
      </c>
      <c r="AM312" s="397">
        <f>ROUND(IF(AL346=0, 0, AL312/AL346),5)</f>
        <v>6.0000000000000002E-5</v>
      </c>
      <c r="AN312" s="396">
        <v>813.22</v>
      </c>
      <c r="AO312" s="437">
        <v>0</v>
      </c>
      <c r="AP312" s="437">
        <v>0</v>
      </c>
      <c r="AQ312" s="438">
        <f>ROUND(IF(AP346=0, 0, AP312/AP346),5)</f>
        <v>0</v>
      </c>
      <c r="AR312" s="437">
        <v>0</v>
      </c>
      <c r="AS312" s="6">
        <f t="shared" si="7"/>
        <v>19</v>
      </c>
      <c r="AT312" s="6">
        <f t="shared" si="7"/>
        <v>15518.52</v>
      </c>
      <c r="AU312" s="8">
        <f>ROUND(IF(AT346=0, 0, AT312/AT346),5)</f>
        <v>1E-4</v>
      </c>
      <c r="AV312" s="6">
        <v>816.76</v>
      </c>
    </row>
    <row r="313" spans="1:48" x14ac:dyDescent="0.25">
      <c r="A313" s="2"/>
      <c r="B313" s="2"/>
      <c r="C313" s="2"/>
      <c r="D313" s="2" t="s">
        <v>267</v>
      </c>
      <c r="E313" s="478">
        <v>0</v>
      </c>
      <c r="F313" s="478">
        <v>0</v>
      </c>
      <c r="G313" s="479">
        <f>ROUND(IF(F346=0, 0, F313/F346),5)</f>
        <v>0</v>
      </c>
      <c r="H313" s="478">
        <v>0</v>
      </c>
      <c r="I313" s="497">
        <v>0</v>
      </c>
      <c r="J313" s="497">
        <v>0</v>
      </c>
      <c r="K313" s="498">
        <f>ROUND(IF(J346=0, 0, J313/J346),5)</f>
        <v>0</v>
      </c>
      <c r="L313" s="497">
        <v>0</v>
      </c>
      <c r="M313" s="516">
        <v>0</v>
      </c>
      <c r="N313" s="517">
        <v>0</v>
      </c>
      <c r="O313" s="518">
        <f>ROUND(IF(N346=0, 0, N313/N346),5)</f>
        <v>0</v>
      </c>
      <c r="P313" s="517">
        <v>0</v>
      </c>
      <c r="Q313" s="437">
        <v>0</v>
      </c>
      <c r="R313" s="437">
        <v>0</v>
      </c>
      <c r="S313" s="438">
        <f>ROUND(IF(R346=0, 0, R313/R346),5)</f>
        <v>0</v>
      </c>
      <c r="T313" s="437">
        <v>0</v>
      </c>
      <c r="U313" s="336">
        <v>2</v>
      </c>
      <c r="V313" s="337">
        <v>2136.29</v>
      </c>
      <c r="W313" s="338">
        <f>ROUND(IF(V346=0, 0, V313/V346),5)</f>
        <v>1.2999999999999999E-4</v>
      </c>
      <c r="X313" s="337">
        <v>1068.1500000000001</v>
      </c>
      <c r="Y313" s="565">
        <v>2</v>
      </c>
      <c r="Z313" s="563">
        <v>2149.0500000000002</v>
      </c>
      <c r="AA313" s="564">
        <f>ROUND(IF(Z346=0, 0, Z313/Z346),5)</f>
        <v>1.1E-4</v>
      </c>
      <c r="AB313" s="563">
        <v>1074.53</v>
      </c>
      <c r="AC313" s="499">
        <v>6</v>
      </c>
      <c r="AD313" s="497">
        <v>6463.67</v>
      </c>
      <c r="AE313" s="498">
        <f>ROUND(IF(AD346=0, 0, AD313/AD346),5)</f>
        <v>3.2000000000000003E-4</v>
      </c>
      <c r="AF313" s="497">
        <v>1077.28</v>
      </c>
      <c r="AG313" s="541">
        <v>0</v>
      </c>
      <c r="AH313" s="541">
        <v>0</v>
      </c>
      <c r="AI313" s="542">
        <f>ROUND(IF(AH346=0, 0, AH313/AH346),5)</f>
        <v>0</v>
      </c>
      <c r="AJ313" s="541">
        <v>0</v>
      </c>
      <c r="AK313" s="398">
        <v>0</v>
      </c>
      <c r="AL313" s="396">
        <v>0</v>
      </c>
      <c r="AM313" s="397">
        <f>ROUND(IF(AL346=0, 0, AL313/AL346),5)</f>
        <v>0</v>
      </c>
      <c r="AN313" s="396">
        <v>0</v>
      </c>
      <c r="AO313" s="437">
        <v>0</v>
      </c>
      <c r="AP313" s="437">
        <v>0</v>
      </c>
      <c r="AQ313" s="438">
        <f>ROUND(IF(AP346=0, 0, AP313/AP346),5)</f>
        <v>0</v>
      </c>
      <c r="AR313" s="437">
        <v>0</v>
      </c>
      <c r="AS313" s="6">
        <f t="shared" si="7"/>
        <v>10</v>
      </c>
      <c r="AT313" s="6">
        <f t="shared" si="7"/>
        <v>10749.01</v>
      </c>
      <c r="AU313" s="8">
        <f>ROUND(IF(AT346=0, 0, AT313/AT346),5)</f>
        <v>6.9999999999999994E-5</v>
      </c>
      <c r="AV313" s="6">
        <v>1074.9000000000001</v>
      </c>
    </row>
    <row r="314" spans="1:48" x14ac:dyDescent="0.25">
      <c r="A314" s="2"/>
      <c r="B314" s="2"/>
      <c r="C314" s="2"/>
      <c r="D314" s="2" t="s">
        <v>572</v>
      </c>
      <c r="E314" s="478">
        <v>0</v>
      </c>
      <c r="F314" s="478">
        <v>0</v>
      </c>
      <c r="G314" s="479">
        <f>ROUND(IF(F346=0, 0, F314/F346),5)</f>
        <v>0</v>
      </c>
      <c r="H314" s="478">
        <v>0</v>
      </c>
      <c r="I314" s="497">
        <v>0</v>
      </c>
      <c r="J314" s="497">
        <v>0</v>
      </c>
      <c r="K314" s="498">
        <f>ROUND(IF(J346=0, 0, J314/J346),5)</f>
        <v>0</v>
      </c>
      <c r="L314" s="497">
        <v>0</v>
      </c>
      <c r="M314" s="516">
        <v>0</v>
      </c>
      <c r="N314" s="517">
        <v>0</v>
      </c>
      <c r="O314" s="518">
        <f>ROUND(IF(N346=0, 0, N314/N346),5)</f>
        <v>0</v>
      </c>
      <c r="P314" s="517">
        <v>0</v>
      </c>
      <c r="Q314" s="437">
        <v>0</v>
      </c>
      <c r="R314" s="437">
        <v>0</v>
      </c>
      <c r="S314" s="438">
        <f>ROUND(IF(R346=0, 0, R314/R346),5)</f>
        <v>0</v>
      </c>
      <c r="T314" s="437">
        <v>0</v>
      </c>
      <c r="U314" s="337">
        <v>0</v>
      </c>
      <c r="V314" s="337">
        <v>0</v>
      </c>
      <c r="W314" s="338">
        <f>ROUND(IF(V346=0, 0, V314/V346),5)</f>
        <v>0</v>
      </c>
      <c r="X314" s="337">
        <v>0</v>
      </c>
      <c r="Y314" s="563">
        <v>0</v>
      </c>
      <c r="Z314" s="563">
        <v>0</v>
      </c>
      <c r="AA314" s="564">
        <f>ROUND(IF(Z346=0, 0, Z314/Z346),5)</f>
        <v>0</v>
      </c>
      <c r="AB314" s="563">
        <v>0</v>
      </c>
      <c r="AC314" s="499">
        <v>5</v>
      </c>
      <c r="AD314" s="497">
        <v>5360.29</v>
      </c>
      <c r="AE314" s="498">
        <f>ROUND(IF(AD346=0, 0, AD314/AD346),5)</f>
        <v>2.7E-4</v>
      </c>
      <c r="AF314" s="497">
        <v>1072.06</v>
      </c>
      <c r="AG314" s="543">
        <v>6</v>
      </c>
      <c r="AH314" s="541">
        <v>6386.99</v>
      </c>
      <c r="AI314" s="542">
        <f>ROUND(IF(AH346=0, 0, AH314/AH346),5)</f>
        <v>3.5E-4</v>
      </c>
      <c r="AJ314" s="541">
        <v>1064.5</v>
      </c>
      <c r="AK314" s="398">
        <v>0</v>
      </c>
      <c r="AL314" s="396">
        <v>0</v>
      </c>
      <c r="AM314" s="397">
        <f>ROUND(IF(AL346=0, 0, AL314/AL346),5)</f>
        <v>0</v>
      </c>
      <c r="AN314" s="396">
        <v>0</v>
      </c>
      <c r="AO314" s="437">
        <v>0</v>
      </c>
      <c r="AP314" s="437">
        <v>0</v>
      </c>
      <c r="AQ314" s="438">
        <f>ROUND(IF(AP346=0, 0, AP314/AP346),5)</f>
        <v>0</v>
      </c>
      <c r="AR314" s="437">
        <v>0</v>
      </c>
      <c r="AS314" s="6">
        <f t="shared" si="7"/>
        <v>11</v>
      </c>
      <c r="AT314" s="6">
        <f t="shared" si="7"/>
        <v>11747.28</v>
      </c>
      <c r="AU314" s="8">
        <f>ROUND(IF(AT346=0, 0, AT314/AT346),5)</f>
        <v>6.9999999999999994E-5</v>
      </c>
      <c r="AV314" s="6">
        <v>1067.93</v>
      </c>
    </row>
    <row r="315" spans="1:48" x14ac:dyDescent="0.25">
      <c r="A315" s="2"/>
      <c r="B315" s="2"/>
      <c r="C315" s="2"/>
      <c r="D315" s="2" t="s">
        <v>573</v>
      </c>
      <c r="E315" s="478">
        <v>0</v>
      </c>
      <c r="F315" s="478">
        <v>0</v>
      </c>
      <c r="G315" s="479">
        <f>ROUND(IF(F346=0, 0, F315/F346),5)</f>
        <v>0</v>
      </c>
      <c r="H315" s="478">
        <v>0</v>
      </c>
      <c r="I315" s="497">
        <v>0</v>
      </c>
      <c r="J315" s="497">
        <v>0</v>
      </c>
      <c r="K315" s="498">
        <f>ROUND(IF(J346=0, 0, J315/J346),5)</f>
        <v>0</v>
      </c>
      <c r="L315" s="497">
        <v>0</v>
      </c>
      <c r="M315" s="516">
        <v>0</v>
      </c>
      <c r="N315" s="517">
        <v>0</v>
      </c>
      <c r="O315" s="518">
        <f>ROUND(IF(N346=0, 0, N315/N346),5)</f>
        <v>0</v>
      </c>
      <c r="P315" s="517">
        <v>0</v>
      </c>
      <c r="Q315" s="437">
        <v>0</v>
      </c>
      <c r="R315" s="437">
        <v>0</v>
      </c>
      <c r="S315" s="438">
        <f>ROUND(IF(R346=0, 0, R315/R346),5)</f>
        <v>0</v>
      </c>
      <c r="T315" s="437">
        <v>0</v>
      </c>
      <c r="U315" s="337">
        <v>0</v>
      </c>
      <c r="V315" s="337">
        <v>0</v>
      </c>
      <c r="W315" s="338">
        <f>ROUND(IF(V346=0, 0, V315/V346),5)</f>
        <v>0</v>
      </c>
      <c r="X315" s="337">
        <v>0</v>
      </c>
      <c r="Y315" s="563">
        <v>0</v>
      </c>
      <c r="Z315" s="563">
        <v>0</v>
      </c>
      <c r="AA315" s="564">
        <f>ROUND(IF(Z346=0, 0, Z315/Z346),5)</f>
        <v>0</v>
      </c>
      <c r="AB315" s="563">
        <v>0</v>
      </c>
      <c r="AC315" s="499">
        <v>2</v>
      </c>
      <c r="AD315" s="497">
        <v>1131.54</v>
      </c>
      <c r="AE315" s="498">
        <f>ROUND(IF(AD346=0, 0, AD315/AD346),5)</f>
        <v>6.0000000000000002E-5</v>
      </c>
      <c r="AF315" s="497">
        <v>565.77</v>
      </c>
      <c r="AG315" s="543">
        <v>6</v>
      </c>
      <c r="AH315" s="541">
        <v>3214.72</v>
      </c>
      <c r="AI315" s="542">
        <f>ROUND(IF(AH346=0, 0, AH315/AH346),5)</f>
        <v>1.8000000000000001E-4</v>
      </c>
      <c r="AJ315" s="541">
        <v>535.79</v>
      </c>
      <c r="AK315" s="398">
        <v>4</v>
      </c>
      <c r="AL315" s="396">
        <v>2254.34</v>
      </c>
      <c r="AM315" s="397">
        <f>ROUND(IF(AL346=0, 0, AL315/AL346),5)</f>
        <v>1.6000000000000001E-4</v>
      </c>
      <c r="AN315" s="396">
        <v>563.59</v>
      </c>
      <c r="AO315" s="437">
        <v>0</v>
      </c>
      <c r="AP315" s="437">
        <v>0</v>
      </c>
      <c r="AQ315" s="438">
        <f>ROUND(IF(AP346=0, 0, AP315/AP346),5)</f>
        <v>0</v>
      </c>
      <c r="AR315" s="437">
        <v>0</v>
      </c>
      <c r="AS315" s="6">
        <f t="shared" si="7"/>
        <v>12</v>
      </c>
      <c r="AT315" s="6">
        <f t="shared" si="7"/>
        <v>6600.6</v>
      </c>
      <c r="AU315" s="8">
        <f>ROUND(IF(AT346=0, 0, AT315/AT346),5)</f>
        <v>4.0000000000000003E-5</v>
      </c>
      <c r="AV315" s="6">
        <v>550.04999999999995</v>
      </c>
    </row>
    <row r="316" spans="1:48" x14ac:dyDescent="0.25">
      <c r="A316" s="2"/>
      <c r="B316" s="2"/>
      <c r="C316" s="2"/>
      <c r="D316" s="2" t="s">
        <v>268</v>
      </c>
      <c r="E316" s="480">
        <v>11</v>
      </c>
      <c r="F316" s="478">
        <v>8890.91</v>
      </c>
      <c r="G316" s="479">
        <f>ROUND(IF(F346=0, 0, F316/F346),5)</f>
        <v>5.1999999999999995E-4</v>
      </c>
      <c r="H316" s="478">
        <v>808.26</v>
      </c>
      <c r="I316" s="497">
        <v>0</v>
      </c>
      <c r="J316" s="497">
        <v>0</v>
      </c>
      <c r="K316" s="498">
        <f>ROUND(IF(J346=0, 0, J316/J346),5)</f>
        <v>0</v>
      </c>
      <c r="L316" s="497">
        <v>0</v>
      </c>
      <c r="M316" s="516">
        <v>4</v>
      </c>
      <c r="N316" s="517">
        <v>3257.39</v>
      </c>
      <c r="O316" s="518">
        <f>ROUND(IF(N346=0, 0, N316/N346),5)</f>
        <v>1.6000000000000001E-4</v>
      </c>
      <c r="P316" s="517">
        <v>814.35</v>
      </c>
      <c r="Q316" s="439">
        <v>13</v>
      </c>
      <c r="R316" s="437">
        <v>10557.38</v>
      </c>
      <c r="S316" s="438">
        <f>ROUND(IF(R346=0, 0, R316/R346),5)</f>
        <v>5.9999999999999995E-4</v>
      </c>
      <c r="T316" s="437">
        <v>812.11</v>
      </c>
      <c r="U316" s="337">
        <v>0</v>
      </c>
      <c r="V316" s="337">
        <v>0</v>
      </c>
      <c r="W316" s="338">
        <f>ROUND(IF(V346=0, 0, V316/V346),5)</f>
        <v>0</v>
      </c>
      <c r="X316" s="337">
        <v>0</v>
      </c>
      <c r="Y316" s="565">
        <v>8</v>
      </c>
      <c r="Z316" s="563">
        <v>6505.49</v>
      </c>
      <c r="AA316" s="564">
        <f>ROUND(IF(Z346=0, 0, Z316/Z346),5)</f>
        <v>3.5E-4</v>
      </c>
      <c r="AB316" s="563">
        <v>813.19</v>
      </c>
      <c r="AC316" s="499">
        <v>6</v>
      </c>
      <c r="AD316" s="497">
        <v>5915.52</v>
      </c>
      <c r="AE316" s="498">
        <f>ROUND(IF(AD346=0, 0, AD316/AD346),5)</f>
        <v>2.9E-4</v>
      </c>
      <c r="AF316" s="497">
        <v>985.92</v>
      </c>
      <c r="AG316" s="543">
        <v>1</v>
      </c>
      <c r="AH316" s="541">
        <v>815.23</v>
      </c>
      <c r="AI316" s="542">
        <f>ROUND(IF(AH346=0, 0, AH316/AH346),5)</f>
        <v>5.0000000000000002E-5</v>
      </c>
      <c r="AJ316" s="541">
        <v>815.23</v>
      </c>
      <c r="AK316" s="398">
        <v>13</v>
      </c>
      <c r="AL316" s="396">
        <v>10634.14</v>
      </c>
      <c r="AM316" s="397">
        <f>ROUND(IF(AL346=0, 0, AL316/AL346),5)</f>
        <v>7.5000000000000002E-4</v>
      </c>
      <c r="AN316" s="396">
        <v>818.01</v>
      </c>
      <c r="AO316" s="439">
        <v>5</v>
      </c>
      <c r="AP316" s="437">
        <v>4114.6000000000004</v>
      </c>
      <c r="AQ316" s="438">
        <f>ROUND(IF(AP346=0, 0, AP316/AP346),5)</f>
        <v>4.4000000000000002E-4</v>
      </c>
      <c r="AR316" s="437">
        <v>822.92</v>
      </c>
      <c r="AS316" s="6">
        <f t="shared" si="7"/>
        <v>61</v>
      </c>
      <c r="AT316" s="6">
        <f t="shared" si="7"/>
        <v>50690.66</v>
      </c>
      <c r="AU316" s="8">
        <f>ROUND(IF(AT346=0, 0, AT316/AT346),5)</f>
        <v>3.1E-4</v>
      </c>
      <c r="AV316" s="6">
        <v>830.99</v>
      </c>
    </row>
    <row r="317" spans="1:48" x14ac:dyDescent="0.25">
      <c r="A317" s="2"/>
      <c r="B317" s="2"/>
      <c r="C317" s="2"/>
      <c r="D317" s="2" t="s">
        <v>269</v>
      </c>
      <c r="E317" s="480">
        <v>7</v>
      </c>
      <c r="F317" s="478">
        <v>7387.04</v>
      </c>
      <c r="G317" s="479">
        <f>ROUND(IF(F346=0, 0, F317/F346),5)</f>
        <v>4.2999999999999999E-4</v>
      </c>
      <c r="H317" s="478">
        <v>1055.29</v>
      </c>
      <c r="I317" s="497">
        <v>0</v>
      </c>
      <c r="J317" s="497">
        <v>0</v>
      </c>
      <c r="K317" s="498">
        <f>ROUND(IF(J346=0, 0, J317/J346),5)</f>
        <v>0</v>
      </c>
      <c r="L317" s="497">
        <v>0</v>
      </c>
      <c r="M317" s="516">
        <v>2</v>
      </c>
      <c r="N317" s="517">
        <v>2129.38</v>
      </c>
      <c r="O317" s="518">
        <f>ROUND(IF(N346=0, 0, N317/N346),5)</f>
        <v>1E-4</v>
      </c>
      <c r="P317" s="517">
        <v>1064.69</v>
      </c>
      <c r="Q317" s="439">
        <v>6</v>
      </c>
      <c r="R317" s="437">
        <v>6349.1</v>
      </c>
      <c r="S317" s="438">
        <f>ROUND(IF(R346=0, 0, R317/R346),5)</f>
        <v>3.6000000000000002E-4</v>
      </c>
      <c r="T317" s="437">
        <v>1058.18</v>
      </c>
      <c r="U317" s="336">
        <v>1</v>
      </c>
      <c r="V317" s="337">
        <v>1065.6300000000001</v>
      </c>
      <c r="W317" s="338">
        <f>ROUND(IF(V346=0, 0, V317/V346),5)</f>
        <v>6.9999999999999994E-5</v>
      </c>
      <c r="X317" s="337">
        <v>1065.6300000000001</v>
      </c>
      <c r="Y317" s="565">
        <v>4</v>
      </c>
      <c r="Z317" s="563">
        <v>4264.9799999999996</v>
      </c>
      <c r="AA317" s="564">
        <f>ROUND(IF(Z346=0, 0, Z317/Z346),5)</f>
        <v>2.3000000000000001E-4</v>
      </c>
      <c r="AB317" s="563">
        <v>1066.25</v>
      </c>
      <c r="AC317" s="499">
        <v>11</v>
      </c>
      <c r="AD317" s="497">
        <v>11072.59</v>
      </c>
      <c r="AE317" s="498">
        <f>ROUND(IF(AD346=0, 0, AD317/AD346),5)</f>
        <v>5.5000000000000003E-4</v>
      </c>
      <c r="AF317" s="497">
        <v>1006.6</v>
      </c>
      <c r="AG317" s="543">
        <v>19</v>
      </c>
      <c r="AH317" s="541">
        <v>21745.27</v>
      </c>
      <c r="AI317" s="542">
        <f>ROUND(IF(AH346=0, 0, AH317/AH346),5)</f>
        <v>1.2099999999999999E-3</v>
      </c>
      <c r="AJ317" s="541">
        <v>1144.49</v>
      </c>
      <c r="AK317" s="398">
        <v>6</v>
      </c>
      <c r="AL317" s="396">
        <v>6423.28</v>
      </c>
      <c r="AM317" s="397">
        <f>ROUND(IF(AL346=0, 0, AL317/AL346),5)</f>
        <v>4.6000000000000001E-4</v>
      </c>
      <c r="AN317" s="396">
        <v>1070.55</v>
      </c>
      <c r="AO317" s="437">
        <v>0</v>
      </c>
      <c r="AP317" s="437">
        <v>0</v>
      </c>
      <c r="AQ317" s="438">
        <f>ROUND(IF(AP346=0, 0, AP317/AP346),5)</f>
        <v>0</v>
      </c>
      <c r="AR317" s="437">
        <v>0</v>
      </c>
      <c r="AS317" s="6">
        <f t="shared" si="7"/>
        <v>56</v>
      </c>
      <c r="AT317" s="6">
        <f t="shared" si="7"/>
        <v>60437.27</v>
      </c>
      <c r="AU317" s="8">
        <f>ROUND(IF(AT346=0, 0, AT317/AT346),5)</f>
        <v>3.6999999999999999E-4</v>
      </c>
      <c r="AV317" s="6">
        <v>1079.24</v>
      </c>
    </row>
    <row r="318" spans="1:48" x14ac:dyDescent="0.25">
      <c r="A318" s="2"/>
      <c r="B318" s="2"/>
      <c r="C318" s="2"/>
      <c r="D318" s="2" t="s">
        <v>270</v>
      </c>
      <c r="E318" s="480">
        <v>12</v>
      </c>
      <c r="F318" s="478">
        <v>1576.37</v>
      </c>
      <c r="G318" s="479">
        <f>ROUND(IF(F346=0, 0, F318/F346),5)</f>
        <v>9.0000000000000006E-5</v>
      </c>
      <c r="H318" s="478">
        <v>131.36000000000001</v>
      </c>
      <c r="I318" s="497">
        <v>0</v>
      </c>
      <c r="J318" s="497">
        <v>0</v>
      </c>
      <c r="K318" s="498">
        <f>ROUND(IF(J346=0, 0, J318/J346),5)</f>
        <v>0</v>
      </c>
      <c r="L318" s="497">
        <v>0</v>
      </c>
      <c r="M318" s="516">
        <v>0</v>
      </c>
      <c r="N318" s="517">
        <v>0</v>
      </c>
      <c r="O318" s="518">
        <f>ROUND(IF(N346=0, 0, N318/N346),5)</f>
        <v>0</v>
      </c>
      <c r="P318" s="517">
        <v>0</v>
      </c>
      <c r="Q318" s="437">
        <v>0</v>
      </c>
      <c r="R318" s="437">
        <v>0</v>
      </c>
      <c r="S318" s="438">
        <f>ROUND(IF(R346=0, 0, R318/R346),5)</f>
        <v>0</v>
      </c>
      <c r="T318" s="437">
        <v>0</v>
      </c>
      <c r="U318" s="337">
        <v>0</v>
      </c>
      <c r="V318" s="337">
        <v>0</v>
      </c>
      <c r="W318" s="338">
        <f>ROUND(IF(V346=0, 0, V318/V346),5)</f>
        <v>0</v>
      </c>
      <c r="X318" s="337">
        <v>0</v>
      </c>
      <c r="Y318" s="563">
        <v>0</v>
      </c>
      <c r="Z318" s="563">
        <v>0</v>
      </c>
      <c r="AA318" s="564">
        <f>ROUND(IF(Z346=0, 0, Z318/Z346),5)</f>
        <v>0</v>
      </c>
      <c r="AB318" s="563">
        <v>0</v>
      </c>
      <c r="AC318" s="499">
        <v>0</v>
      </c>
      <c r="AD318" s="497">
        <v>0</v>
      </c>
      <c r="AE318" s="498">
        <f>ROUND(IF(AD346=0, 0, AD318/AD346),5)</f>
        <v>0</v>
      </c>
      <c r="AF318" s="497">
        <v>0</v>
      </c>
      <c r="AG318" s="541">
        <v>0</v>
      </c>
      <c r="AH318" s="541">
        <v>0</v>
      </c>
      <c r="AI318" s="542">
        <f>ROUND(IF(AH346=0, 0, AH318/AH346),5)</f>
        <v>0</v>
      </c>
      <c r="AJ318" s="541">
        <v>0</v>
      </c>
      <c r="AK318" s="398">
        <v>0</v>
      </c>
      <c r="AL318" s="396">
        <v>0</v>
      </c>
      <c r="AM318" s="397">
        <f>ROUND(IF(AL346=0, 0, AL318/AL346),5)</f>
        <v>0</v>
      </c>
      <c r="AN318" s="396">
        <v>0</v>
      </c>
      <c r="AO318" s="437">
        <v>0</v>
      </c>
      <c r="AP318" s="437">
        <v>0</v>
      </c>
      <c r="AQ318" s="438">
        <f>ROUND(IF(AP346=0, 0, AP318/AP346),5)</f>
        <v>0</v>
      </c>
      <c r="AR318" s="437">
        <v>0</v>
      </c>
      <c r="AS318" s="6">
        <f t="shared" si="7"/>
        <v>12</v>
      </c>
      <c r="AT318" s="6">
        <f t="shared" si="7"/>
        <v>1576.37</v>
      </c>
      <c r="AU318" s="8">
        <f>ROUND(IF(AT346=0, 0, AT318/AT346),5)</f>
        <v>1.0000000000000001E-5</v>
      </c>
      <c r="AV318" s="6">
        <v>131.36000000000001</v>
      </c>
    </row>
    <row r="319" spans="1:48" x14ac:dyDescent="0.25">
      <c r="A319" s="2"/>
      <c r="B319" s="2"/>
      <c r="C319" s="2"/>
      <c r="D319" s="2" t="s">
        <v>574</v>
      </c>
      <c r="E319" s="478">
        <v>0</v>
      </c>
      <c r="F319" s="478">
        <v>0</v>
      </c>
      <c r="G319" s="479">
        <f>ROUND(IF(F346=0, 0, F319/F346),5)</f>
        <v>0</v>
      </c>
      <c r="H319" s="478">
        <v>0</v>
      </c>
      <c r="I319" s="497">
        <v>0</v>
      </c>
      <c r="J319" s="497">
        <v>0</v>
      </c>
      <c r="K319" s="498">
        <f>ROUND(IF(J346=0, 0, J319/J346),5)</f>
        <v>0</v>
      </c>
      <c r="L319" s="497">
        <v>0</v>
      </c>
      <c r="M319" s="516">
        <v>0</v>
      </c>
      <c r="N319" s="517">
        <v>0</v>
      </c>
      <c r="O319" s="518">
        <f>ROUND(IF(N346=0, 0, N319/N346),5)</f>
        <v>0</v>
      </c>
      <c r="P319" s="517">
        <v>0</v>
      </c>
      <c r="Q319" s="437">
        <v>0</v>
      </c>
      <c r="R319" s="437">
        <v>0</v>
      </c>
      <c r="S319" s="438">
        <f>ROUND(IF(R346=0, 0, R319/R346),5)</f>
        <v>0</v>
      </c>
      <c r="T319" s="437">
        <v>0</v>
      </c>
      <c r="U319" s="337">
        <v>0</v>
      </c>
      <c r="V319" s="337">
        <v>0</v>
      </c>
      <c r="W319" s="338">
        <f>ROUND(IF(V346=0, 0, V319/V346),5)</f>
        <v>0</v>
      </c>
      <c r="X319" s="337">
        <v>0</v>
      </c>
      <c r="Y319" s="563">
        <v>0</v>
      </c>
      <c r="Z319" s="563">
        <v>0</v>
      </c>
      <c r="AA319" s="564">
        <f>ROUND(IF(Z346=0, 0, Z319/Z346),5)</f>
        <v>0</v>
      </c>
      <c r="AB319" s="563">
        <v>0</v>
      </c>
      <c r="AC319" s="499">
        <v>0</v>
      </c>
      <c r="AD319" s="497">
        <v>0</v>
      </c>
      <c r="AE319" s="498">
        <f>ROUND(IF(AD346=0, 0, AD319/AD346),5)</f>
        <v>0</v>
      </c>
      <c r="AF319" s="497">
        <v>0</v>
      </c>
      <c r="AG319" s="543">
        <v>5</v>
      </c>
      <c r="AH319" s="541">
        <v>1288.26</v>
      </c>
      <c r="AI319" s="542">
        <f>ROUND(IF(AH346=0, 0, AH319/AH346),5)</f>
        <v>6.9999999999999994E-5</v>
      </c>
      <c r="AJ319" s="541">
        <v>257.64999999999998</v>
      </c>
      <c r="AK319" s="398">
        <v>20</v>
      </c>
      <c r="AL319" s="396">
        <v>5174.05</v>
      </c>
      <c r="AM319" s="397">
        <f>ROUND(IF(AL346=0, 0, AL319/AL346),5)</f>
        <v>3.6999999999999999E-4</v>
      </c>
      <c r="AN319" s="396">
        <v>258.7</v>
      </c>
      <c r="AO319" s="437">
        <v>0</v>
      </c>
      <c r="AP319" s="437">
        <v>0</v>
      </c>
      <c r="AQ319" s="438">
        <f>ROUND(IF(AP346=0, 0, AP319/AP346),5)</f>
        <v>0</v>
      </c>
      <c r="AR319" s="437">
        <v>0</v>
      </c>
      <c r="AS319" s="6">
        <f t="shared" si="7"/>
        <v>25</v>
      </c>
      <c r="AT319" s="6">
        <f t="shared" si="7"/>
        <v>6462.31</v>
      </c>
      <c r="AU319" s="8">
        <f>ROUND(IF(AT346=0, 0, AT319/AT346),5)</f>
        <v>4.0000000000000003E-5</v>
      </c>
      <c r="AV319" s="6">
        <v>258.49</v>
      </c>
    </row>
    <row r="320" spans="1:48" x14ac:dyDescent="0.25">
      <c r="A320" s="2"/>
      <c r="B320" s="2"/>
      <c r="C320" s="2"/>
      <c r="D320" s="2" t="s">
        <v>575</v>
      </c>
      <c r="E320" s="478">
        <v>0</v>
      </c>
      <c r="F320" s="478">
        <v>0</v>
      </c>
      <c r="G320" s="479">
        <f>ROUND(IF(F346=0, 0, F320/F346),5)</f>
        <v>0</v>
      </c>
      <c r="H320" s="478">
        <v>0</v>
      </c>
      <c r="I320" s="497">
        <v>0</v>
      </c>
      <c r="J320" s="497">
        <v>0</v>
      </c>
      <c r="K320" s="498">
        <f>ROUND(IF(J346=0, 0, J320/J346),5)</f>
        <v>0</v>
      </c>
      <c r="L320" s="497">
        <v>0</v>
      </c>
      <c r="M320" s="516">
        <v>0</v>
      </c>
      <c r="N320" s="517">
        <v>0</v>
      </c>
      <c r="O320" s="518">
        <f>ROUND(IF(N346=0, 0, N320/N346),5)</f>
        <v>0</v>
      </c>
      <c r="P320" s="517">
        <v>0</v>
      </c>
      <c r="Q320" s="437">
        <v>0</v>
      </c>
      <c r="R320" s="437">
        <v>0</v>
      </c>
      <c r="S320" s="438">
        <f>ROUND(IF(R346=0, 0, R320/R346),5)</f>
        <v>0</v>
      </c>
      <c r="T320" s="437">
        <v>0</v>
      </c>
      <c r="U320" s="337">
        <v>0</v>
      </c>
      <c r="V320" s="337">
        <v>0</v>
      </c>
      <c r="W320" s="338">
        <f>ROUND(IF(V346=0, 0, V320/V346),5)</f>
        <v>0</v>
      </c>
      <c r="X320" s="337">
        <v>0</v>
      </c>
      <c r="Y320" s="563">
        <v>0</v>
      </c>
      <c r="Z320" s="563">
        <v>0</v>
      </c>
      <c r="AA320" s="564">
        <f>ROUND(IF(Z346=0, 0, Z320/Z346),5)</f>
        <v>0</v>
      </c>
      <c r="AB320" s="563">
        <v>0</v>
      </c>
      <c r="AC320" s="499">
        <v>0</v>
      </c>
      <c r="AD320" s="497">
        <v>0</v>
      </c>
      <c r="AE320" s="498">
        <f>ROUND(IF(AD346=0, 0, AD320/AD346),5)</f>
        <v>0</v>
      </c>
      <c r="AF320" s="497">
        <v>0</v>
      </c>
      <c r="AG320" s="543">
        <v>10</v>
      </c>
      <c r="AH320" s="541">
        <v>2578.4499999999998</v>
      </c>
      <c r="AI320" s="542">
        <f>ROUND(IF(AH346=0, 0, AH320/AH346),5)</f>
        <v>1.3999999999999999E-4</v>
      </c>
      <c r="AJ320" s="541">
        <v>257.85000000000002</v>
      </c>
      <c r="AK320" s="398">
        <v>0</v>
      </c>
      <c r="AL320" s="396">
        <v>0</v>
      </c>
      <c r="AM320" s="397">
        <f>ROUND(IF(AL346=0, 0, AL320/AL346),5)</f>
        <v>0</v>
      </c>
      <c r="AN320" s="396">
        <v>0</v>
      </c>
      <c r="AO320" s="437">
        <v>0</v>
      </c>
      <c r="AP320" s="437">
        <v>0</v>
      </c>
      <c r="AQ320" s="438">
        <f>ROUND(IF(AP346=0, 0, AP320/AP346),5)</f>
        <v>0</v>
      </c>
      <c r="AR320" s="437">
        <v>0</v>
      </c>
      <c r="AS320" s="6">
        <f t="shared" si="7"/>
        <v>10</v>
      </c>
      <c r="AT320" s="6">
        <f t="shared" si="7"/>
        <v>2578.4499999999998</v>
      </c>
      <c r="AU320" s="8">
        <f>ROUND(IF(AT346=0, 0, AT320/AT346),5)</f>
        <v>2.0000000000000002E-5</v>
      </c>
      <c r="AV320" s="6">
        <v>257.85000000000002</v>
      </c>
    </row>
    <row r="321" spans="1:48" x14ac:dyDescent="0.25">
      <c r="A321" s="2"/>
      <c r="B321" s="2"/>
      <c r="C321" s="2"/>
      <c r="D321" s="2" t="s">
        <v>271</v>
      </c>
      <c r="E321" s="480">
        <v>25</v>
      </c>
      <c r="F321" s="478">
        <v>20060.650000000001</v>
      </c>
      <c r="G321" s="479">
        <f>ROUND(IF(F346=0, 0, F321/F346),5)</f>
        <v>1.16E-3</v>
      </c>
      <c r="H321" s="478">
        <v>802.43</v>
      </c>
      <c r="I321" s="497">
        <v>0</v>
      </c>
      <c r="J321" s="497">
        <v>0</v>
      </c>
      <c r="K321" s="498">
        <f>ROUND(IF(J346=0, 0, J321/J346),5)</f>
        <v>0</v>
      </c>
      <c r="L321" s="497">
        <v>0</v>
      </c>
      <c r="M321" s="516">
        <v>0</v>
      </c>
      <c r="N321" s="517">
        <v>0</v>
      </c>
      <c r="O321" s="518">
        <f>ROUND(IF(N346=0, 0, N321/N346),5)</f>
        <v>0</v>
      </c>
      <c r="P321" s="517">
        <v>0</v>
      </c>
      <c r="Q321" s="437">
        <v>0</v>
      </c>
      <c r="R321" s="437">
        <v>0</v>
      </c>
      <c r="S321" s="438">
        <f>ROUND(IF(R346=0, 0, R321/R346),5)</f>
        <v>0</v>
      </c>
      <c r="T321" s="437">
        <v>0</v>
      </c>
      <c r="U321" s="337">
        <v>0</v>
      </c>
      <c r="V321" s="337">
        <v>0</v>
      </c>
      <c r="W321" s="338">
        <f>ROUND(IF(V346=0, 0, V321/V346),5)</f>
        <v>0</v>
      </c>
      <c r="X321" s="337">
        <v>0</v>
      </c>
      <c r="Y321" s="563">
        <v>0</v>
      </c>
      <c r="Z321" s="563">
        <v>0</v>
      </c>
      <c r="AA321" s="564">
        <f>ROUND(IF(Z346=0, 0, Z321/Z346),5)</f>
        <v>0</v>
      </c>
      <c r="AB321" s="563">
        <v>0</v>
      </c>
      <c r="AC321" s="499">
        <v>0</v>
      </c>
      <c r="AD321" s="497">
        <v>0</v>
      </c>
      <c r="AE321" s="498">
        <f>ROUND(IF(AD346=0, 0, AD321/AD346),5)</f>
        <v>0</v>
      </c>
      <c r="AF321" s="497">
        <v>0</v>
      </c>
      <c r="AG321" s="541">
        <v>0</v>
      </c>
      <c r="AH321" s="541">
        <v>0</v>
      </c>
      <c r="AI321" s="542">
        <f>ROUND(IF(AH346=0, 0, AH321/AH346),5)</f>
        <v>0</v>
      </c>
      <c r="AJ321" s="541">
        <v>0</v>
      </c>
      <c r="AK321" s="398">
        <v>0</v>
      </c>
      <c r="AL321" s="396">
        <v>0</v>
      </c>
      <c r="AM321" s="397">
        <f>ROUND(IF(AL346=0, 0, AL321/AL346),5)</f>
        <v>0</v>
      </c>
      <c r="AN321" s="396">
        <v>0</v>
      </c>
      <c r="AO321" s="437">
        <v>0</v>
      </c>
      <c r="AP321" s="437">
        <v>0</v>
      </c>
      <c r="AQ321" s="438">
        <f>ROUND(IF(AP346=0, 0, AP321/AP346),5)</f>
        <v>0</v>
      </c>
      <c r="AR321" s="437">
        <v>0</v>
      </c>
      <c r="AS321" s="6">
        <f t="shared" si="7"/>
        <v>25</v>
      </c>
      <c r="AT321" s="6">
        <f t="shared" si="7"/>
        <v>20060.650000000001</v>
      </c>
      <c r="AU321" s="8">
        <f>ROUND(IF(AT346=0, 0, AT321/AT346),5)</f>
        <v>1.2E-4</v>
      </c>
      <c r="AV321" s="6">
        <v>802.43</v>
      </c>
    </row>
    <row r="322" spans="1:48" x14ac:dyDescent="0.25">
      <c r="A322" s="2"/>
      <c r="B322" s="2"/>
      <c r="C322" s="2"/>
      <c r="D322" s="2" t="s">
        <v>272</v>
      </c>
      <c r="E322" s="478">
        <v>0</v>
      </c>
      <c r="F322" s="478">
        <v>0</v>
      </c>
      <c r="G322" s="479">
        <f>ROUND(IF(F346=0, 0, F322/F346),5)</f>
        <v>0</v>
      </c>
      <c r="H322" s="478">
        <v>0</v>
      </c>
      <c r="I322" s="497">
        <v>0</v>
      </c>
      <c r="J322" s="497">
        <v>0</v>
      </c>
      <c r="K322" s="498">
        <f>ROUND(IF(J346=0, 0, J322/J346),5)</f>
        <v>0</v>
      </c>
      <c r="L322" s="497">
        <v>0</v>
      </c>
      <c r="M322" s="516">
        <v>0</v>
      </c>
      <c r="N322" s="517">
        <v>0</v>
      </c>
      <c r="O322" s="518">
        <f>ROUND(IF(N346=0, 0, N322/N346),5)</f>
        <v>0</v>
      </c>
      <c r="P322" s="517">
        <v>0</v>
      </c>
      <c r="Q322" s="437">
        <v>0</v>
      </c>
      <c r="R322" s="437">
        <v>0</v>
      </c>
      <c r="S322" s="438">
        <f>ROUND(IF(R346=0, 0, R322/R346),5)</f>
        <v>0</v>
      </c>
      <c r="T322" s="437">
        <v>0</v>
      </c>
      <c r="U322" s="337">
        <v>0</v>
      </c>
      <c r="V322" s="337">
        <v>0</v>
      </c>
      <c r="W322" s="338">
        <f>ROUND(IF(V346=0, 0, V322/V346),5)</f>
        <v>0</v>
      </c>
      <c r="X322" s="337">
        <v>0</v>
      </c>
      <c r="Y322" s="565">
        <v>1</v>
      </c>
      <c r="Z322" s="563">
        <v>1013.59</v>
      </c>
      <c r="AA322" s="564">
        <f>ROUND(IF(Z346=0, 0, Z322/Z346),5)</f>
        <v>5.0000000000000002E-5</v>
      </c>
      <c r="AB322" s="563">
        <v>1013.59</v>
      </c>
      <c r="AC322" s="499">
        <v>0</v>
      </c>
      <c r="AD322" s="497">
        <v>0</v>
      </c>
      <c r="AE322" s="498">
        <f>ROUND(IF(AD346=0, 0, AD322/AD346),5)</f>
        <v>0</v>
      </c>
      <c r="AF322" s="497">
        <v>0</v>
      </c>
      <c r="AG322" s="541">
        <v>0</v>
      </c>
      <c r="AH322" s="541">
        <v>0</v>
      </c>
      <c r="AI322" s="542">
        <f>ROUND(IF(AH346=0, 0, AH322/AH346),5)</f>
        <v>0</v>
      </c>
      <c r="AJ322" s="541">
        <v>0</v>
      </c>
      <c r="AK322" s="398">
        <v>0</v>
      </c>
      <c r="AL322" s="396">
        <v>0</v>
      </c>
      <c r="AM322" s="397">
        <f>ROUND(IF(AL346=0, 0, AL322/AL346),5)</f>
        <v>0</v>
      </c>
      <c r="AN322" s="396">
        <v>0</v>
      </c>
      <c r="AO322" s="437">
        <v>0</v>
      </c>
      <c r="AP322" s="437">
        <v>0</v>
      </c>
      <c r="AQ322" s="438">
        <f>ROUND(IF(AP346=0, 0, AP322/AP346),5)</f>
        <v>0</v>
      </c>
      <c r="AR322" s="437">
        <v>0</v>
      </c>
      <c r="AS322" s="6">
        <f t="shared" si="7"/>
        <v>1</v>
      </c>
      <c r="AT322" s="6">
        <f t="shared" si="7"/>
        <v>1013.59</v>
      </c>
      <c r="AU322" s="8">
        <f>ROUND(IF(AT346=0, 0, AT322/AT346),5)</f>
        <v>1.0000000000000001E-5</v>
      </c>
      <c r="AV322" s="6">
        <v>1013.59</v>
      </c>
    </row>
    <row r="323" spans="1:48" x14ac:dyDescent="0.25">
      <c r="A323" s="2"/>
      <c r="B323" s="2"/>
      <c r="C323" s="2"/>
      <c r="D323" s="2" t="s">
        <v>576</v>
      </c>
      <c r="E323" s="478">
        <v>0</v>
      </c>
      <c r="F323" s="478">
        <v>0</v>
      </c>
      <c r="G323" s="479">
        <f>ROUND(IF(F346=0, 0, F323/F346),5)</f>
        <v>0</v>
      </c>
      <c r="H323" s="478">
        <v>0</v>
      </c>
      <c r="I323" s="497">
        <v>0</v>
      </c>
      <c r="J323" s="497">
        <v>0</v>
      </c>
      <c r="K323" s="498">
        <f>ROUND(IF(J346=0, 0, J323/J346),5)</f>
        <v>0</v>
      </c>
      <c r="L323" s="497">
        <v>0</v>
      </c>
      <c r="M323" s="516">
        <v>0</v>
      </c>
      <c r="N323" s="517">
        <v>0</v>
      </c>
      <c r="O323" s="518">
        <f>ROUND(IF(N346=0, 0, N323/N346),5)</f>
        <v>0</v>
      </c>
      <c r="P323" s="517">
        <v>0</v>
      </c>
      <c r="Q323" s="437">
        <v>0</v>
      </c>
      <c r="R323" s="437">
        <v>0</v>
      </c>
      <c r="S323" s="438">
        <f>ROUND(IF(R346=0, 0, R323/R346),5)</f>
        <v>0</v>
      </c>
      <c r="T323" s="437">
        <v>0</v>
      </c>
      <c r="U323" s="337">
        <v>0</v>
      </c>
      <c r="V323" s="337">
        <v>0</v>
      </c>
      <c r="W323" s="338">
        <f>ROUND(IF(V346=0, 0, V323/V346),5)</f>
        <v>0</v>
      </c>
      <c r="X323" s="337">
        <v>0</v>
      </c>
      <c r="Y323" s="563">
        <v>0</v>
      </c>
      <c r="Z323" s="563">
        <v>0</v>
      </c>
      <c r="AA323" s="564">
        <f>ROUND(IF(Z346=0, 0, Z323/Z346),5)</f>
        <v>0</v>
      </c>
      <c r="AB323" s="563">
        <v>0</v>
      </c>
      <c r="AC323" s="499">
        <v>1</v>
      </c>
      <c r="AD323" s="497">
        <v>2533.36</v>
      </c>
      <c r="AE323" s="498">
        <f>ROUND(IF(AD346=0, 0, AD323/AD346),5)</f>
        <v>1.2999999999999999E-4</v>
      </c>
      <c r="AF323" s="497">
        <v>2533.36</v>
      </c>
      <c r="AG323" s="541">
        <v>0</v>
      </c>
      <c r="AH323" s="541">
        <v>0</v>
      </c>
      <c r="AI323" s="542">
        <f>ROUND(IF(AH346=0, 0, AH323/AH346),5)</f>
        <v>0</v>
      </c>
      <c r="AJ323" s="541">
        <v>0</v>
      </c>
      <c r="AK323" s="398">
        <v>0</v>
      </c>
      <c r="AL323" s="396">
        <v>0</v>
      </c>
      <c r="AM323" s="397">
        <f>ROUND(IF(AL346=0, 0, AL323/AL346),5)</f>
        <v>0</v>
      </c>
      <c r="AN323" s="396">
        <v>0</v>
      </c>
      <c r="AO323" s="437">
        <v>0</v>
      </c>
      <c r="AP323" s="437">
        <v>0</v>
      </c>
      <c r="AQ323" s="438">
        <f>ROUND(IF(AP346=0, 0, AP323/AP346),5)</f>
        <v>0</v>
      </c>
      <c r="AR323" s="437">
        <v>0</v>
      </c>
      <c r="AS323" s="6">
        <f t="shared" si="7"/>
        <v>1</v>
      </c>
      <c r="AT323" s="6">
        <f t="shared" si="7"/>
        <v>2533.36</v>
      </c>
      <c r="AU323" s="8">
        <f>ROUND(IF(AT346=0, 0, AT323/AT346),5)</f>
        <v>2.0000000000000002E-5</v>
      </c>
      <c r="AV323" s="6">
        <v>2533.36</v>
      </c>
    </row>
    <row r="324" spans="1:48" x14ac:dyDescent="0.25">
      <c r="A324" s="2"/>
      <c r="B324" s="2"/>
      <c r="C324" s="2"/>
      <c r="D324" s="2" t="s">
        <v>577</v>
      </c>
      <c r="E324" s="478">
        <v>0</v>
      </c>
      <c r="F324" s="478">
        <v>0</v>
      </c>
      <c r="G324" s="479">
        <f>ROUND(IF(F346=0, 0, F324/F346),5)</f>
        <v>0</v>
      </c>
      <c r="H324" s="478">
        <v>0</v>
      </c>
      <c r="I324" s="497">
        <v>0</v>
      </c>
      <c r="J324" s="497">
        <v>0</v>
      </c>
      <c r="K324" s="498">
        <f>ROUND(IF(J346=0, 0, J324/J346),5)</f>
        <v>0</v>
      </c>
      <c r="L324" s="497">
        <v>0</v>
      </c>
      <c r="M324" s="516">
        <v>0</v>
      </c>
      <c r="N324" s="517">
        <v>0</v>
      </c>
      <c r="O324" s="518">
        <f>ROUND(IF(N346=0, 0, N324/N346),5)</f>
        <v>0</v>
      </c>
      <c r="P324" s="517">
        <v>0</v>
      </c>
      <c r="Q324" s="437">
        <v>0</v>
      </c>
      <c r="R324" s="437">
        <v>0</v>
      </c>
      <c r="S324" s="438">
        <f>ROUND(IF(R346=0, 0, R324/R346),5)</f>
        <v>0</v>
      </c>
      <c r="T324" s="437">
        <v>0</v>
      </c>
      <c r="U324" s="337">
        <v>0</v>
      </c>
      <c r="V324" s="337">
        <v>0</v>
      </c>
      <c r="W324" s="338">
        <f>ROUND(IF(V346=0, 0, V324/V346),5)</f>
        <v>0</v>
      </c>
      <c r="X324" s="337">
        <v>0</v>
      </c>
      <c r="Y324" s="563">
        <v>0</v>
      </c>
      <c r="Z324" s="563">
        <v>0</v>
      </c>
      <c r="AA324" s="564">
        <f>ROUND(IF(Z346=0, 0, Z324/Z346),5)</f>
        <v>0</v>
      </c>
      <c r="AB324" s="563">
        <v>0</v>
      </c>
      <c r="AC324" s="499">
        <v>0</v>
      </c>
      <c r="AD324" s="497">
        <v>0</v>
      </c>
      <c r="AE324" s="498">
        <f>ROUND(IF(AD346=0, 0, AD324/AD346),5)</f>
        <v>0</v>
      </c>
      <c r="AF324" s="497">
        <v>0</v>
      </c>
      <c r="AG324" s="541">
        <v>0</v>
      </c>
      <c r="AH324" s="541">
        <v>0</v>
      </c>
      <c r="AI324" s="542">
        <f>ROUND(IF(AH346=0, 0, AH324/AH346),5)</f>
        <v>0</v>
      </c>
      <c r="AJ324" s="541">
        <v>0</v>
      </c>
      <c r="AK324" s="398">
        <v>0</v>
      </c>
      <c r="AL324" s="396">
        <v>0</v>
      </c>
      <c r="AM324" s="397">
        <f>ROUND(IF(AL346=0, 0, AL324/AL346),5)</f>
        <v>0</v>
      </c>
      <c r="AN324" s="396">
        <v>0</v>
      </c>
      <c r="AO324" s="439">
        <v>6</v>
      </c>
      <c r="AP324" s="437">
        <v>1699.63</v>
      </c>
      <c r="AQ324" s="438">
        <f>ROUND(IF(AP346=0, 0, AP324/AP346),5)</f>
        <v>1.8000000000000001E-4</v>
      </c>
      <c r="AR324" s="437">
        <v>283.27</v>
      </c>
      <c r="AS324" s="6">
        <f t="shared" si="7"/>
        <v>6</v>
      </c>
      <c r="AT324" s="6">
        <f t="shared" si="7"/>
        <v>1699.63</v>
      </c>
      <c r="AU324" s="8">
        <f>ROUND(IF(AT346=0, 0, AT324/AT346),5)</f>
        <v>1.0000000000000001E-5</v>
      </c>
      <c r="AV324" s="6">
        <v>283.27</v>
      </c>
    </row>
    <row r="325" spans="1:48" x14ac:dyDescent="0.25">
      <c r="A325" s="2"/>
      <c r="B325" s="2"/>
      <c r="C325" s="2"/>
      <c r="D325" s="2" t="s">
        <v>273</v>
      </c>
      <c r="E325" s="480">
        <v>15</v>
      </c>
      <c r="F325" s="478">
        <v>3750</v>
      </c>
      <c r="G325" s="479">
        <f>ROUND(IF(F346=0, 0, F325/F346),5)</f>
        <v>2.2000000000000001E-4</v>
      </c>
      <c r="H325" s="478">
        <v>250</v>
      </c>
      <c r="I325" s="497">
        <v>0</v>
      </c>
      <c r="J325" s="497">
        <v>0</v>
      </c>
      <c r="K325" s="498">
        <f>ROUND(IF(J346=0, 0, J325/J346),5)</f>
        <v>0</v>
      </c>
      <c r="L325" s="497">
        <v>0</v>
      </c>
      <c r="M325" s="516">
        <v>0</v>
      </c>
      <c r="N325" s="517">
        <v>0</v>
      </c>
      <c r="O325" s="518">
        <f>ROUND(IF(N346=0, 0, N325/N346),5)</f>
        <v>0</v>
      </c>
      <c r="P325" s="517">
        <v>0</v>
      </c>
      <c r="Q325" s="437">
        <v>0</v>
      </c>
      <c r="R325" s="437">
        <v>0</v>
      </c>
      <c r="S325" s="438">
        <f>ROUND(IF(R346=0, 0, R325/R346),5)</f>
        <v>0</v>
      </c>
      <c r="T325" s="437">
        <v>0</v>
      </c>
      <c r="U325" s="337">
        <v>0</v>
      </c>
      <c r="V325" s="337">
        <v>0</v>
      </c>
      <c r="W325" s="338">
        <f>ROUND(IF(V346=0, 0, V325/V346),5)</f>
        <v>0</v>
      </c>
      <c r="X325" s="337">
        <v>0</v>
      </c>
      <c r="Y325" s="563">
        <v>0</v>
      </c>
      <c r="Z325" s="563">
        <v>0</v>
      </c>
      <c r="AA325" s="564">
        <f>ROUND(IF(Z346=0, 0, Z325/Z346),5)</f>
        <v>0</v>
      </c>
      <c r="AB325" s="563">
        <v>0</v>
      </c>
      <c r="AC325" s="499">
        <v>0</v>
      </c>
      <c r="AD325" s="497">
        <v>0</v>
      </c>
      <c r="AE325" s="498">
        <f>ROUND(IF(AD346=0, 0, AD325/AD346),5)</f>
        <v>0</v>
      </c>
      <c r="AF325" s="497">
        <v>0</v>
      </c>
      <c r="AG325" s="541">
        <v>0</v>
      </c>
      <c r="AH325" s="541">
        <v>0</v>
      </c>
      <c r="AI325" s="542">
        <f>ROUND(IF(AH346=0, 0, AH325/AH346),5)</f>
        <v>0</v>
      </c>
      <c r="AJ325" s="541">
        <v>0</v>
      </c>
      <c r="AK325" s="398">
        <v>0</v>
      </c>
      <c r="AL325" s="396">
        <v>0</v>
      </c>
      <c r="AM325" s="397">
        <f>ROUND(IF(AL346=0, 0, AL325/AL346),5)</f>
        <v>0</v>
      </c>
      <c r="AN325" s="396">
        <v>0</v>
      </c>
      <c r="AO325" s="437">
        <v>0</v>
      </c>
      <c r="AP325" s="437">
        <v>0</v>
      </c>
      <c r="AQ325" s="438">
        <f>ROUND(IF(AP346=0, 0, AP325/AP346),5)</f>
        <v>0</v>
      </c>
      <c r="AR325" s="437">
        <v>0</v>
      </c>
      <c r="AS325" s="6">
        <f t="shared" si="7"/>
        <v>15</v>
      </c>
      <c r="AT325" s="6">
        <f t="shared" si="7"/>
        <v>3750</v>
      </c>
      <c r="AU325" s="8">
        <f>ROUND(IF(AT346=0, 0, AT325/AT346),5)</f>
        <v>2.0000000000000002E-5</v>
      </c>
      <c r="AV325" s="6">
        <v>250</v>
      </c>
    </row>
    <row r="326" spans="1:48" x14ac:dyDescent="0.25">
      <c r="A326" s="2"/>
      <c r="B326" s="2"/>
      <c r="C326" s="2"/>
      <c r="D326" s="2" t="s">
        <v>578</v>
      </c>
      <c r="E326" s="478">
        <v>0</v>
      </c>
      <c r="F326" s="478">
        <v>0</v>
      </c>
      <c r="G326" s="479">
        <f>ROUND(IF(F346=0, 0, F326/F346),5)</f>
        <v>0</v>
      </c>
      <c r="H326" s="478">
        <v>0</v>
      </c>
      <c r="I326" s="497">
        <v>0</v>
      </c>
      <c r="J326" s="497">
        <v>0</v>
      </c>
      <c r="K326" s="498">
        <f>ROUND(IF(J346=0, 0, J326/J346),5)</f>
        <v>0</v>
      </c>
      <c r="L326" s="497">
        <v>0</v>
      </c>
      <c r="M326" s="516">
        <v>0</v>
      </c>
      <c r="N326" s="517">
        <v>0</v>
      </c>
      <c r="O326" s="518">
        <f>ROUND(IF(N346=0, 0, N326/N346),5)</f>
        <v>0</v>
      </c>
      <c r="P326" s="517">
        <v>0</v>
      </c>
      <c r="Q326" s="437">
        <v>0</v>
      </c>
      <c r="R326" s="437">
        <v>0</v>
      </c>
      <c r="S326" s="438">
        <f>ROUND(IF(R346=0, 0, R326/R346),5)</f>
        <v>0</v>
      </c>
      <c r="T326" s="437">
        <v>0</v>
      </c>
      <c r="U326" s="337">
        <v>0</v>
      </c>
      <c r="V326" s="337">
        <v>0</v>
      </c>
      <c r="W326" s="338">
        <f>ROUND(IF(V346=0, 0, V326/V346),5)</f>
        <v>0</v>
      </c>
      <c r="X326" s="337">
        <v>0</v>
      </c>
      <c r="Y326" s="563">
        <v>0</v>
      </c>
      <c r="Z326" s="563">
        <v>0</v>
      </c>
      <c r="AA326" s="564">
        <f>ROUND(IF(Z346=0, 0, Z326/Z346),5)</f>
        <v>0</v>
      </c>
      <c r="AB326" s="563">
        <v>0</v>
      </c>
      <c r="AC326" s="499">
        <v>0</v>
      </c>
      <c r="AD326" s="497">
        <v>0</v>
      </c>
      <c r="AE326" s="498">
        <f>ROUND(IF(AD346=0, 0, AD326/AD346),5)</f>
        <v>0</v>
      </c>
      <c r="AF326" s="497">
        <v>0</v>
      </c>
      <c r="AG326" s="541">
        <v>0</v>
      </c>
      <c r="AH326" s="541">
        <v>0</v>
      </c>
      <c r="AI326" s="542">
        <f>ROUND(IF(AH346=0, 0, AH326/AH346),5)</f>
        <v>0</v>
      </c>
      <c r="AJ326" s="541">
        <v>0</v>
      </c>
      <c r="AK326" s="398">
        <v>0</v>
      </c>
      <c r="AL326" s="396">
        <v>0</v>
      </c>
      <c r="AM326" s="397">
        <f>ROUND(IF(AL346=0, 0, AL326/AL346),5)</f>
        <v>0</v>
      </c>
      <c r="AN326" s="396">
        <v>0</v>
      </c>
      <c r="AO326" s="439">
        <v>91</v>
      </c>
      <c r="AP326" s="437">
        <v>608721.75</v>
      </c>
      <c r="AQ326" s="438">
        <f>ROUND(IF(AP346=0, 0, AP326/AP346),5)</f>
        <v>6.5350000000000005E-2</v>
      </c>
      <c r="AR326" s="437">
        <v>6689.25</v>
      </c>
      <c r="AS326" s="6">
        <f t="shared" si="7"/>
        <v>91</v>
      </c>
      <c r="AT326" s="6">
        <f t="shared" si="7"/>
        <v>608721.75</v>
      </c>
      <c r="AU326" s="8">
        <f>ROUND(IF(AT346=0, 0, AT326/AT346),5)</f>
        <v>3.7499999999999999E-3</v>
      </c>
      <c r="AV326" s="6">
        <v>6689.25</v>
      </c>
    </row>
    <row r="327" spans="1:48" x14ac:dyDescent="0.25">
      <c r="A327" s="2"/>
      <c r="B327" s="2"/>
      <c r="C327" s="2"/>
      <c r="D327" s="2" t="s">
        <v>275</v>
      </c>
      <c r="E327" s="478">
        <v>0</v>
      </c>
      <c r="F327" s="478">
        <v>0</v>
      </c>
      <c r="G327" s="479">
        <f>ROUND(IF(F346=0, 0, F327/F346),5)</f>
        <v>0</v>
      </c>
      <c r="H327" s="478">
        <v>0</v>
      </c>
      <c r="I327" s="497">
        <v>0</v>
      </c>
      <c r="J327" s="497">
        <v>0</v>
      </c>
      <c r="K327" s="498">
        <f>ROUND(IF(J346=0, 0, J327/J346),5)</f>
        <v>0</v>
      </c>
      <c r="L327" s="497">
        <v>0</v>
      </c>
      <c r="M327" s="516">
        <v>0</v>
      </c>
      <c r="N327" s="517">
        <v>0</v>
      </c>
      <c r="O327" s="518">
        <f>ROUND(IF(N346=0, 0, N327/N346),5)</f>
        <v>0</v>
      </c>
      <c r="P327" s="517">
        <v>0</v>
      </c>
      <c r="Q327" s="439">
        <v>1</v>
      </c>
      <c r="R327" s="437">
        <v>563.77</v>
      </c>
      <c r="S327" s="438">
        <f>ROUND(IF(R346=0, 0, R327/R346),5)</f>
        <v>3.0000000000000001E-5</v>
      </c>
      <c r="T327" s="437">
        <v>563.77</v>
      </c>
      <c r="U327" s="337">
        <v>0</v>
      </c>
      <c r="V327" s="337">
        <v>0</v>
      </c>
      <c r="W327" s="338">
        <f>ROUND(IF(V346=0, 0, V327/V346),5)</f>
        <v>0</v>
      </c>
      <c r="X327" s="337">
        <v>0</v>
      </c>
      <c r="Y327" s="563">
        <v>0</v>
      </c>
      <c r="Z327" s="563">
        <v>0</v>
      </c>
      <c r="AA327" s="564">
        <f>ROUND(IF(Z346=0, 0, Z327/Z346),5)</f>
        <v>0</v>
      </c>
      <c r="AB327" s="563">
        <v>0</v>
      </c>
      <c r="AC327" s="499">
        <v>0</v>
      </c>
      <c r="AD327" s="497">
        <v>0</v>
      </c>
      <c r="AE327" s="498">
        <f>ROUND(IF(AD346=0, 0, AD327/AD346),5)</f>
        <v>0</v>
      </c>
      <c r="AF327" s="497">
        <v>0</v>
      </c>
      <c r="AG327" s="541">
        <v>0</v>
      </c>
      <c r="AH327" s="541">
        <v>0</v>
      </c>
      <c r="AI327" s="542">
        <f>ROUND(IF(AH346=0, 0, AH327/AH346),5)</f>
        <v>0</v>
      </c>
      <c r="AJ327" s="541">
        <v>0</v>
      </c>
      <c r="AK327" s="398">
        <v>0</v>
      </c>
      <c r="AL327" s="396">
        <v>0</v>
      </c>
      <c r="AM327" s="397">
        <f>ROUND(IF(AL346=0, 0, AL327/AL346),5)</f>
        <v>0</v>
      </c>
      <c r="AN327" s="396">
        <v>0</v>
      </c>
      <c r="AO327" s="437">
        <v>0</v>
      </c>
      <c r="AP327" s="437">
        <v>0</v>
      </c>
      <c r="AQ327" s="438">
        <f>ROUND(IF(AP346=0, 0, AP327/AP346),5)</f>
        <v>0</v>
      </c>
      <c r="AR327" s="437">
        <v>0</v>
      </c>
      <c r="AS327" s="6">
        <f t="shared" si="7"/>
        <v>1</v>
      </c>
      <c r="AT327" s="6">
        <f t="shared" si="7"/>
        <v>563.77</v>
      </c>
      <c r="AU327" s="8">
        <f>ROUND(IF(AT346=0, 0, AT327/AT346),5)</f>
        <v>0</v>
      </c>
      <c r="AV327" s="6">
        <v>563.77</v>
      </c>
    </row>
    <row r="328" spans="1:48" x14ac:dyDescent="0.25">
      <c r="A328" s="2"/>
      <c r="B328" s="2"/>
      <c r="C328" s="2"/>
      <c r="D328" s="2" t="s">
        <v>580</v>
      </c>
      <c r="E328" s="478">
        <v>0</v>
      </c>
      <c r="F328" s="478">
        <v>0</v>
      </c>
      <c r="G328" s="479">
        <f>ROUND(IF(F346=0, 0, F328/F346),5)</f>
        <v>0</v>
      </c>
      <c r="H328" s="478">
        <v>0</v>
      </c>
      <c r="I328" s="497">
        <v>0</v>
      </c>
      <c r="J328" s="497">
        <v>0</v>
      </c>
      <c r="K328" s="498">
        <f>ROUND(IF(J346=0, 0, J328/J346),5)</f>
        <v>0</v>
      </c>
      <c r="L328" s="497">
        <v>0</v>
      </c>
      <c r="M328" s="516">
        <v>0</v>
      </c>
      <c r="N328" s="517">
        <v>0</v>
      </c>
      <c r="O328" s="518">
        <f>ROUND(IF(N346=0, 0, N328/N346),5)</f>
        <v>0</v>
      </c>
      <c r="P328" s="517">
        <v>0</v>
      </c>
      <c r="Q328" s="437">
        <v>0</v>
      </c>
      <c r="R328" s="437">
        <v>0</v>
      </c>
      <c r="S328" s="438">
        <f>ROUND(IF(R346=0, 0, R328/R346),5)</f>
        <v>0</v>
      </c>
      <c r="T328" s="437">
        <v>0</v>
      </c>
      <c r="U328" s="337">
        <v>0</v>
      </c>
      <c r="V328" s="337">
        <v>0</v>
      </c>
      <c r="W328" s="338">
        <f>ROUND(IF(V346=0, 0, V328/V346),5)</f>
        <v>0</v>
      </c>
      <c r="X328" s="337">
        <v>0</v>
      </c>
      <c r="Y328" s="563">
        <v>0</v>
      </c>
      <c r="Z328" s="563">
        <v>0</v>
      </c>
      <c r="AA328" s="564">
        <f>ROUND(IF(Z346=0, 0, Z328/Z346),5)</f>
        <v>0</v>
      </c>
      <c r="AB328" s="563">
        <v>0</v>
      </c>
      <c r="AC328" s="499">
        <v>6</v>
      </c>
      <c r="AD328" s="497">
        <v>856.19</v>
      </c>
      <c r="AE328" s="498">
        <f>ROUND(IF(AD346=0, 0, AD328/AD346),5)</f>
        <v>4.0000000000000003E-5</v>
      </c>
      <c r="AF328" s="497">
        <v>142.69999999999999</v>
      </c>
      <c r="AG328" s="541">
        <v>0</v>
      </c>
      <c r="AH328" s="541">
        <v>0</v>
      </c>
      <c r="AI328" s="542">
        <f>ROUND(IF(AH346=0, 0, AH328/AH346),5)</f>
        <v>0</v>
      </c>
      <c r="AJ328" s="541">
        <v>0</v>
      </c>
      <c r="AK328" s="398">
        <v>0</v>
      </c>
      <c r="AL328" s="396">
        <v>0</v>
      </c>
      <c r="AM328" s="397">
        <f>ROUND(IF(AL346=0, 0, AL328/AL346),5)</f>
        <v>0</v>
      </c>
      <c r="AN328" s="396">
        <v>0</v>
      </c>
      <c r="AO328" s="437">
        <v>0</v>
      </c>
      <c r="AP328" s="437">
        <v>0</v>
      </c>
      <c r="AQ328" s="438">
        <f>ROUND(IF(AP346=0, 0, AP328/AP346),5)</f>
        <v>0</v>
      </c>
      <c r="AR328" s="437">
        <v>0</v>
      </c>
      <c r="AS328" s="6">
        <f t="shared" si="7"/>
        <v>6</v>
      </c>
      <c r="AT328" s="6">
        <f t="shared" si="7"/>
        <v>856.19</v>
      </c>
      <c r="AU328" s="8">
        <f>ROUND(IF(AT346=0, 0, AT328/AT346),5)</f>
        <v>1.0000000000000001E-5</v>
      </c>
      <c r="AV328" s="6">
        <v>142.69999999999999</v>
      </c>
    </row>
    <row r="329" spans="1:48" ht="15.75" thickBot="1" x14ac:dyDescent="0.3">
      <c r="A329" s="2"/>
      <c r="B329" s="2"/>
      <c r="C329" s="2"/>
      <c r="D329" s="2" t="s">
        <v>276</v>
      </c>
      <c r="E329" s="483">
        <v>0</v>
      </c>
      <c r="F329" s="483">
        <v>0</v>
      </c>
      <c r="G329" s="484">
        <f>ROUND(IF(F346=0, 0, F329/F346),5)</f>
        <v>0</v>
      </c>
      <c r="H329" s="483">
        <v>0</v>
      </c>
      <c r="I329" s="502">
        <v>0</v>
      </c>
      <c r="J329" s="502">
        <v>0</v>
      </c>
      <c r="K329" s="503">
        <f>ROUND(IF(J346=0, 0, J329/J346),5)</f>
        <v>0</v>
      </c>
      <c r="L329" s="502">
        <v>0</v>
      </c>
      <c r="M329" s="522">
        <v>0</v>
      </c>
      <c r="N329" s="523">
        <v>0</v>
      </c>
      <c r="O329" s="524">
        <f>ROUND(IF(N346=0, 0, N329/N346),5)</f>
        <v>0</v>
      </c>
      <c r="P329" s="523">
        <v>0</v>
      </c>
      <c r="Q329" s="443">
        <v>0</v>
      </c>
      <c r="R329" s="443">
        <v>0</v>
      </c>
      <c r="S329" s="444">
        <f>ROUND(IF(R346=0, 0, R329/R346),5)</f>
        <v>0</v>
      </c>
      <c r="T329" s="443">
        <v>0</v>
      </c>
      <c r="U329" s="342">
        <v>3</v>
      </c>
      <c r="V329" s="343">
        <v>6993.25</v>
      </c>
      <c r="W329" s="344">
        <f>ROUND(IF(V346=0, 0, V329/V346),5)</f>
        <v>4.2999999999999999E-4</v>
      </c>
      <c r="X329" s="343">
        <v>2331.08</v>
      </c>
      <c r="Y329" s="568">
        <v>0</v>
      </c>
      <c r="Z329" s="568">
        <v>0</v>
      </c>
      <c r="AA329" s="569">
        <f>ROUND(IF(Z346=0, 0, Z329/Z346),5)</f>
        <v>0</v>
      </c>
      <c r="AB329" s="568">
        <v>0</v>
      </c>
      <c r="AC329" s="507">
        <v>0</v>
      </c>
      <c r="AD329" s="502">
        <v>0</v>
      </c>
      <c r="AE329" s="503">
        <f>ROUND(IF(AD346=0, 0, AD329/AD346),5)</f>
        <v>0</v>
      </c>
      <c r="AF329" s="502">
        <v>0</v>
      </c>
      <c r="AG329" s="547">
        <v>0</v>
      </c>
      <c r="AH329" s="547">
        <v>0</v>
      </c>
      <c r="AI329" s="548">
        <f>ROUND(IF(AH346=0, 0, AH329/AH346),5)</f>
        <v>0</v>
      </c>
      <c r="AJ329" s="547">
        <v>0</v>
      </c>
      <c r="AK329" s="406">
        <v>0</v>
      </c>
      <c r="AL329" s="401">
        <v>0</v>
      </c>
      <c r="AM329" s="402">
        <f>ROUND(IF(AL346=0, 0, AL329/AL346),5)</f>
        <v>0</v>
      </c>
      <c r="AN329" s="401">
        <v>0</v>
      </c>
      <c r="AO329" s="443">
        <v>0</v>
      </c>
      <c r="AP329" s="443">
        <v>0</v>
      </c>
      <c r="AQ329" s="444">
        <f>ROUND(IF(AP346=0, 0, AP329/AP346),5)</f>
        <v>0</v>
      </c>
      <c r="AR329" s="443">
        <v>0</v>
      </c>
      <c r="AS329" s="11">
        <f t="shared" si="7"/>
        <v>3</v>
      </c>
      <c r="AT329" s="11">
        <f t="shared" si="7"/>
        <v>6993.25</v>
      </c>
      <c r="AU329" s="12">
        <f>ROUND(IF(AT346=0, 0, AT329/AT346),5)</f>
        <v>4.0000000000000003E-5</v>
      </c>
      <c r="AV329" s="11">
        <v>2331.08</v>
      </c>
    </row>
    <row r="330" spans="1:48" ht="15.75" thickBot="1" x14ac:dyDescent="0.3">
      <c r="A330" s="2"/>
      <c r="B330" s="2"/>
      <c r="C330" s="2" t="s">
        <v>277</v>
      </c>
      <c r="D330" s="2"/>
      <c r="E330" s="485">
        <f>ROUND(SUM(E74:E329),5)</f>
        <v>6069</v>
      </c>
      <c r="F330" s="485">
        <f>ROUND(SUM(F74:F329),5)</f>
        <v>3672411.37</v>
      </c>
      <c r="G330" s="486">
        <f>ROUND(IF(F346=0, 0, F330/F346),5)</f>
        <v>0.21274999999999999</v>
      </c>
      <c r="H330" s="485">
        <v>605.11</v>
      </c>
      <c r="I330" s="504">
        <f>ROUND(SUM(I74:I329),5)</f>
        <v>2631</v>
      </c>
      <c r="J330" s="504">
        <f>ROUND(SUM(J74:J329),5)</f>
        <v>1453103.14</v>
      </c>
      <c r="K330" s="505">
        <f>ROUND(IF(J346=0, 0, J330/J346),5)</f>
        <v>0.13889000000000001</v>
      </c>
      <c r="L330" s="504">
        <v>552.29999999999995</v>
      </c>
      <c r="M330" s="525">
        <f>ROUND(SUM(M74:M329),5)</f>
        <v>4234</v>
      </c>
      <c r="N330" s="526">
        <f>ROUND(SUM(N74:N329),5)</f>
        <v>2986173.9</v>
      </c>
      <c r="O330" s="527">
        <f>ROUND(IF(N346=0, 0, N330/N346),5)</f>
        <v>0.14607999999999999</v>
      </c>
      <c r="P330" s="526">
        <v>705.28</v>
      </c>
      <c r="Q330" s="445">
        <f>ROUND(SUM(Q74:Q329),5)</f>
        <v>5629</v>
      </c>
      <c r="R330" s="445">
        <f>ROUND(SUM(R74:R329),5)</f>
        <v>6893888.2599999998</v>
      </c>
      <c r="S330" s="446">
        <f>ROUND(IF(R346=0, 0, R330/R346),5)</f>
        <v>0.39467000000000002</v>
      </c>
      <c r="T330" s="445">
        <v>1224.71</v>
      </c>
      <c r="U330" s="346">
        <f>ROUND(SUM(U74:U329),5)</f>
        <v>5371</v>
      </c>
      <c r="V330" s="346">
        <f>ROUND(SUM(V74:V329),5)</f>
        <v>3160455.77</v>
      </c>
      <c r="W330" s="347">
        <f>ROUND(IF(V346=0, 0, V330/V346),5)</f>
        <v>0.19494</v>
      </c>
      <c r="X330" s="346">
        <v>588.42999999999995</v>
      </c>
      <c r="Y330" s="570">
        <f>ROUND(SUM(Y74:Y329),5)</f>
        <v>5753</v>
      </c>
      <c r="Z330" s="570">
        <f>ROUND(SUM(Z74:Z329),5)</f>
        <v>7461050.8200000003</v>
      </c>
      <c r="AA330" s="571">
        <f>ROUND(IF(Z346=0, 0, Z330/Z346),5)</f>
        <v>0.39871000000000001</v>
      </c>
      <c r="AB330" s="570">
        <v>1296.9000000000001</v>
      </c>
      <c r="AC330" s="557">
        <f>ROUND(SUM(AC74:AC329),5)</f>
        <v>9437</v>
      </c>
      <c r="AD330" s="504">
        <f>ROUND(SUM(AD74:AD329),5)</f>
        <v>4734115.5599999996</v>
      </c>
      <c r="AE330" s="505">
        <f>ROUND(IF(AD346=0, 0, AD330/AD346),5)</f>
        <v>0.23482</v>
      </c>
      <c r="AF330" s="504">
        <v>501.65</v>
      </c>
      <c r="AG330" s="549">
        <f>ROUND(SUM(AG74:AG329),5)</f>
        <v>5292</v>
      </c>
      <c r="AH330" s="549">
        <f>ROUND(SUM(AH74:AH329),5)</f>
        <v>5205074.6399999997</v>
      </c>
      <c r="AI330" s="550">
        <f>ROUND(IF(AH346=0, 0, AH330/AH346),5)</f>
        <v>0.28852</v>
      </c>
      <c r="AJ330" s="549">
        <v>983.57</v>
      </c>
      <c r="AK330" s="535">
        <f>ROUND(SUM(AK74:AK329),5)</f>
        <v>3379</v>
      </c>
      <c r="AL330" s="403">
        <f>ROUND(SUM(AL74:AL329),5)</f>
        <v>3300463.71</v>
      </c>
      <c r="AM330" s="404">
        <f>ROUND(IF(AL346=0, 0, AL330/AL346),5)</f>
        <v>0.23397999999999999</v>
      </c>
      <c r="AN330" s="403">
        <v>976.76</v>
      </c>
      <c r="AO330" s="445">
        <f>ROUND(SUM(AO74:AO329),5)</f>
        <v>2565</v>
      </c>
      <c r="AP330" s="445">
        <f>ROUND(SUM(AP74:AP329),5)</f>
        <v>3927234.11</v>
      </c>
      <c r="AQ330" s="446">
        <f>ROUND(IF(AP346=0, 0, AP330/AP346),5)</f>
        <v>0.42158000000000001</v>
      </c>
      <c r="AR330" s="445">
        <v>1531.09</v>
      </c>
      <c r="AS330" s="13">
        <f t="shared" si="7"/>
        <v>50360</v>
      </c>
      <c r="AT330" s="13">
        <f t="shared" si="7"/>
        <v>42793971.280000001</v>
      </c>
      <c r="AU330" s="14">
        <f>ROUND(IF(AT346=0, 0, AT330/AT346),5)</f>
        <v>0.26385999999999998</v>
      </c>
      <c r="AV330" s="13">
        <v>849.76</v>
      </c>
    </row>
    <row r="331" spans="1:48" x14ac:dyDescent="0.25">
      <c r="A331" s="2"/>
      <c r="B331" s="2" t="s">
        <v>278</v>
      </c>
      <c r="C331" s="2"/>
      <c r="D331" s="2"/>
      <c r="E331" s="478">
        <f>ROUND(SUM(E3:E6)+E68+E73+E330,5)</f>
        <v>259673</v>
      </c>
      <c r="F331" s="478">
        <f>ROUND(SUM(F3:F6)+F68+F73+F330,5)</f>
        <v>9925551.5199999996</v>
      </c>
      <c r="G331" s="479">
        <f>ROUND(IF(F346=0, 0, F331/F346),5)</f>
        <v>0.57501000000000002</v>
      </c>
      <c r="H331" s="478">
        <v>38.22</v>
      </c>
      <c r="I331" s="497">
        <f>ROUND(SUM(I3:I6)+I68+I73+I330,5)</f>
        <v>208023</v>
      </c>
      <c r="J331" s="497">
        <f>ROUND(SUM(J3:J6)+J68+J73+J330,5)</f>
        <v>6521421.8399999999</v>
      </c>
      <c r="K331" s="498">
        <f>ROUND(IF(J346=0, 0, J331/J346),5)</f>
        <v>0.62331000000000003</v>
      </c>
      <c r="L331" s="497">
        <v>31.35</v>
      </c>
      <c r="M331" s="516">
        <f>ROUND(SUM(M3:M6)+M68+M73+M330,5)</f>
        <v>252827</v>
      </c>
      <c r="N331" s="517">
        <f>ROUND(SUM(N3:N6)+N68+N73+N330,5)</f>
        <v>12168415.27</v>
      </c>
      <c r="O331" s="518">
        <f>ROUND(IF(N346=0, 0, N331/N346),5)</f>
        <v>0.59524999999999995</v>
      </c>
      <c r="P331" s="517">
        <v>48.13</v>
      </c>
      <c r="Q331" s="437">
        <f>ROUND(SUM(Q3:Q6)+Q68+Q73+Q330,5)</f>
        <v>211445</v>
      </c>
      <c r="R331" s="437">
        <f>ROUND(SUM(R3:R6)+R68+R73+R330,5)</f>
        <v>12352192.970000001</v>
      </c>
      <c r="S331" s="438">
        <f>ROUND(IF(R346=0, 0, R331/R346),5)</f>
        <v>0.70714999999999995</v>
      </c>
      <c r="T331" s="437">
        <v>58.42</v>
      </c>
      <c r="U331" s="337">
        <f>ROUND(SUM(U3:U6)+U68+U73+U330,5)</f>
        <v>234153</v>
      </c>
      <c r="V331" s="337">
        <f>ROUND(SUM(V3:V6)+V68+V73+V330,5)</f>
        <v>9024257.5800000001</v>
      </c>
      <c r="W331" s="338">
        <f>ROUND(IF(V346=0, 0, V331/V346),5)</f>
        <v>0.55662</v>
      </c>
      <c r="X331" s="337">
        <v>38.54</v>
      </c>
      <c r="Y331" s="563">
        <f>ROUND(SUM(Y3:Y6)+Y68+Y73+Y330,5)</f>
        <v>203406</v>
      </c>
      <c r="Z331" s="563">
        <f>ROUND(SUM(Z3:Z6)+Z68+Z73+Z330,5)</f>
        <v>12510183.119999999</v>
      </c>
      <c r="AA331" s="564">
        <f>ROUND(IF(Z346=0, 0, Z331/Z346),5)</f>
        <v>0.66852</v>
      </c>
      <c r="AB331" s="563">
        <v>61.5</v>
      </c>
      <c r="AC331" s="499">
        <f>ROUND(SUM(AC3:AC6)+AC68+AC73+AC330,5)</f>
        <v>291250</v>
      </c>
      <c r="AD331" s="497">
        <f>ROUND(SUM(AD3:AD6)+AD68+AD73+AD330,5)</f>
        <v>11894833.529999999</v>
      </c>
      <c r="AE331" s="498">
        <f>ROUND(IF(AD346=0, 0, AD331/AD346),5)</f>
        <v>0.59001000000000003</v>
      </c>
      <c r="AF331" s="497">
        <v>40.840000000000003</v>
      </c>
      <c r="AG331" s="541">
        <f>ROUND(SUM(AG3:AG6)+AG68+AG73+AG330,5)</f>
        <v>259200</v>
      </c>
      <c r="AH331" s="541">
        <f>ROUND(SUM(AH3:AH6)+AH68+AH73+AH330,5)</f>
        <v>11400588.25</v>
      </c>
      <c r="AI331" s="542">
        <f>ROUND(IF(AH346=0, 0, AH331/AH346),5)</f>
        <v>0.63195000000000001</v>
      </c>
      <c r="AJ331" s="541">
        <v>43.98</v>
      </c>
      <c r="AK331" s="398">
        <f>ROUND(SUM(AK3:AK6)+AK68+AK73+AK330,5)</f>
        <v>225765</v>
      </c>
      <c r="AL331" s="396">
        <f>ROUND(SUM(AL3:AL6)+AL68+AL73+AL330,5)</f>
        <v>8815641.1400000006</v>
      </c>
      <c r="AM331" s="397">
        <f>ROUND(IF(AL346=0, 0, AL331/AL346),5)</f>
        <v>0.62495999999999996</v>
      </c>
      <c r="AN331" s="396">
        <v>39.049999999999997</v>
      </c>
      <c r="AO331" s="437">
        <f>ROUND(SUM(AO3:AO6)+AO68+AO73+AO330,5)</f>
        <v>67868</v>
      </c>
      <c r="AP331" s="437">
        <f>ROUND(SUM(AP3:AP6)+AP68+AP73+AP330,5)</f>
        <v>5648688.5800000001</v>
      </c>
      <c r="AQ331" s="438">
        <f>ROUND(IF(AP346=0, 0, AP331/AP346),5)</f>
        <v>0.60638000000000003</v>
      </c>
      <c r="AR331" s="437">
        <v>83.23</v>
      </c>
      <c r="AS331" s="6">
        <f t="shared" si="7"/>
        <v>2213610</v>
      </c>
      <c r="AT331" s="6">
        <f t="shared" si="7"/>
        <v>100261773.8</v>
      </c>
      <c r="AU331" s="8">
        <f>ROUND(IF(AT346=0, 0, AT331/AT346),5)</f>
        <v>0.61819999999999997</v>
      </c>
      <c r="AV331" s="6">
        <v>45.29</v>
      </c>
    </row>
    <row r="332" spans="1:48" x14ac:dyDescent="0.25">
      <c r="A332" s="2"/>
      <c r="B332" s="2" t="s">
        <v>279</v>
      </c>
      <c r="C332" s="2"/>
      <c r="D332" s="2"/>
      <c r="E332" s="478"/>
      <c r="F332" s="478"/>
      <c r="G332" s="479"/>
      <c r="H332" s="478"/>
      <c r="I332" s="497"/>
      <c r="J332" s="497"/>
      <c r="K332" s="498"/>
      <c r="L332" s="497"/>
      <c r="M332" s="516"/>
      <c r="N332" s="517"/>
      <c r="O332" s="518"/>
      <c r="P332" s="517"/>
      <c r="Q332" s="437"/>
      <c r="R332" s="437"/>
      <c r="S332" s="438"/>
      <c r="T332" s="437"/>
      <c r="U332" s="337"/>
      <c r="V332" s="337"/>
      <c r="W332" s="338"/>
      <c r="X332" s="337"/>
      <c r="Y332" s="563"/>
      <c r="Z332" s="563"/>
      <c r="AA332" s="564"/>
      <c r="AB332" s="563"/>
      <c r="AC332" s="499"/>
      <c r="AD332" s="497"/>
      <c r="AE332" s="498"/>
      <c r="AF332" s="497"/>
      <c r="AG332" s="541"/>
      <c r="AH332" s="541"/>
      <c r="AI332" s="542"/>
      <c r="AJ332" s="541"/>
      <c r="AK332" s="398"/>
      <c r="AL332" s="396"/>
      <c r="AM332" s="397"/>
      <c r="AN332" s="396"/>
      <c r="AO332" s="437"/>
      <c r="AP332" s="437"/>
      <c r="AQ332" s="438"/>
      <c r="AR332" s="437"/>
      <c r="AS332" s="6"/>
      <c r="AT332" s="6"/>
      <c r="AU332" s="8"/>
      <c r="AV332" s="6"/>
    </row>
    <row r="333" spans="1:48" x14ac:dyDescent="0.25">
      <c r="A333" s="2"/>
      <c r="B333" s="2"/>
      <c r="C333" s="2" t="s">
        <v>280</v>
      </c>
      <c r="D333" s="2"/>
      <c r="E333" s="480">
        <v>1354</v>
      </c>
      <c r="F333" s="478">
        <v>530155.99</v>
      </c>
      <c r="G333" s="479">
        <f>ROUND(IF(F346=0, 0, F333/F346),5)</f>
        <v>3.0710000000000001E-2</v>
      </c>
      <c r="H333" s="478">
        <v>391.55</v>
      </c>
      <c r="I333" s="497">
        <v>0</v>
      </c>
      <c r="J333" s="497">
        <v>0</v>
      </c>
      <c r="K333" s="498">
        <f>ROUND(IF(J346=0, 0, J333/J346),5)</f>
        <v>0</v>
      </c>
      <c r="L333" s="497">
        <v>0</v>
      </c>
      <c r="M333" s="516">
        <v>709</v>
      </c>
      <c r="N333" s="517">
        <v>375630.75</v>
      </c>
      <c r="O333" s="518">
        <f>ROUND(IF(N346=0, 0, N333/N346),5)</f>
        <v>1.8370000000000001E-2</v>
      </c>
      <c r="P333" s="517">
        <v>529.79999999999995</v>
      </c>
      <c r="Q333" s="437">
        <v>0</v>
      </c>
      <c r="R333" s="437">
        <v>0</v>
      </c>
      <c r="S333" s="438">
        <f>ROUND(IF(R346=0, 0, R333/R346),5)</f>
        <v>0</v>
      </c>
      <c r="T333" s="437">
        <v>0</v>
      </c>
      <c r="U333" s="336">
        <v>719</v>
      </c>
      <c r="V333" s="337">
        <v>284220.7</v>
      </c>
      <c r="W333" s="338">
        <f>ROUND(IF(V346=0, 0, V333/V346),5)</f>
        <v>1.753E-2</v>
      </c>
      <c r="X333" s="337">
        <v>395.3</v>
      </c>
      <c r="Y333" s="563">
        <v>0</v>
      </c>
      <c r="Z333" s="563">
        <v>0</v>
      </c>
      <c r="AA333" s="564">
        <f>ROUND(IF(Z346=0, 0, Z333/Z346),5)</f>
        <v>0</v>
      </c>
      <c r="AB333" s="563">
        <v>0</v>
      </c>
      <c r="AC333" s="499">
        <v>0</v>
      </c>
      <c r="AD333" s="497">
        <v>0</v>
      </c>
      <c r="AE333" s="498">
        <f>ROUND(IF(AD346=0, 0, AD333/AD346),5)</f>
        <v>0</v>
      </c>
      <c r="AF333" s="497">
        <v>0</v>
      </c>
      <c r="AG333" s="541">
        <v>0</v>
      </c>
      <c r="AH333" s="541">
        <v>0</v>
      </c>
      <c r="AI333" s="542">
        <f>ROUND(IF(AH346=0, 0, AH333/AH346),5)</f>
        <v>0</v>
      </c>
      <c r="AJ333" s="541">
        <v>0</v>
      </c>
      <c r="AK333" s="398">
        <v>0</v>
      </c>
      <c r="AL333" s="396">
        <v>0</v>
      </c>
      <c r="AM333" s="397">
        <f>ROUND(IF(AL346=0, 0, AL333/AL346),5)</f>
        <v>0</v>
      </c>
      <c r="AN333" s="396">
        <v>0</v>
      </c>
      <c r="AO333" s="437">
        <v>0</v>
      </c>
      <c r="AP333" s="437">
        <v>0</v>
      </c>
      <c r="AQ333" s="438">
        <f>ROUND(IF(AP346=0, 0, AP333/AP346),5)</f>
        <v>0</v>
      </c>
      <c r="AR333" s="437">
        <v>0</v>
      </c>
      <c r="AS333" s="6">
        <f t="shared" ref="AS333:AT337" si="8">ROUND(E333+I333+M333+Q333+U333+Y333+AC333+AG333+AK333+AO333,5)</f>
        <v>2782</v>
      </c>
      <c r="AT333" s="6">
        <f t="shared" si="8"/>
        <v>1190007.44</v>
      </c>
      <c r="AU333" s="8">
        <f>ROUND(IF(AT346=0, 0, AT333/AT346),5)</f>
        <v>7.3400000000000002E-3</v>
      </c>
      <c r="AV333" s="6">
        <v>427.75</v>
      </c>
    </row>
    <row r="334" spans="1:48" x14ac:dyDescent="0.25">
      <c r="A334" s="2"/>
      <c r="B334" s="2"/>
      <c r="C334" s="2" t="s">
        <v>281</v>
      </c>
      <c r="D334" s="2"/>
      <c r="E334" s="480">
        <v>993</v>
      </c>
      <c r="F334" s="478">
        <v>266942.23</v>
      </c>
      <c r="G334" s="479">
        <f>ROUND(IF(F346=0, 0, F334/F346),5)</f>
        <v>1.546E-2</v>
      </c>
      <c r="H334" s="478">
        <v>268.82</v>
      </c>
      <c r="I334" s="497">
        <v>0</v>
      </c>
      <c r="J334" s="497">
        <v>0</v>
      </c>
      <c r="K334" s="498">
        <f>ROUND(IF(J346=0, 0, J334/J346),5)</f>
        <v>0</v>
      </c>
      <c r="L334" s="497">
        <v>0</v>
      </c>
      <c r="M334" s="516">
        <v>344</v>
      </c>
      <c r="N334" s="517">
        <v>135300.98000000001</v>
      </c>
      <c r="O334" s="518">
        <f>ROUND(IF(N346=0, 0, N334/N346),5)</f>
        <v>6.62E-3</v>
      </c>
      <c r="P334" s="517">
        <v>393.32</v>
      </c>
      <c r="Q334" s="437">
        <v>0</v>
      </c>
      <c r="R334" s="437">
        <v>0</v>
      </c>
      <c r="S334" s="438">
        <f>ROUND(IF(R346=0, 0, R334/R346),5)</f>
        <v>0</v>
      </c>
      <c r="T334" s="437">
        <v>0</v>
      </c>
      <c r="U334" s="336">
        <v>1231</v>
      </c>
      <c r="V334" s="337">
        <v>334093.40000000002</v>
      </c>
      <c r="W334" s="338">
        <f>ROUND(IF(V346=0, 0, V334/V346),5)</f>
        <v>2.061E-2</v>
      </c>
      <c r="X334" s="337">
        <v>271.39999999999998</v>
      </c>
      <c r="Y334" s="563">
        <v>0</v>
      </c>
      <c r="Z334" s="563">
        <v>0</v>
      </c>
      <c r="AA334" s="564">
        <f>ROUND(IF(Z346=0, 0, Z334/Z346),5)</f>
        <v>0</v>
      </c>
      <c r="AB334" s="563">
        <v>0</v>
      </c>
      <c r="AC334" s="499">
        <v>0</v>
      </c>
      <c r="AD334" s="497">
        <v>0</v>
      </c>
      <c r="AE334" s="498">
        <f>ROUND(IF(AD346=0, 0, AD334/AD346),5)</f>
        <v>0</v>
      </c>
      <c r="AF334" s="497">
        <v>0</v>
      </c>
      <c r="AG334" s="541">
        <v>0</v>
      </c>
      <c r="AH334" s="541">
        <v>0</v>
      </c>
      <c r="AI334" s="542">
        <f>ROUND(IF(AH346=0, 0, AH334/AH346),5)</f>
        <v>0</v>
      </c>
      <c r="AJ334" s="541">
        <v>0</v>
      </c>
      <c r="AK334" s="398">
        <v>0</v>
      </c>
      <c r="AL334" s="396">
        <v>0</v>
      </c>
      <c r="AM334" s="397">
        <f>ROUND(IF(AL346=0, 0, AL334/AL346),5)</f>
        <v>0</v>
      </c>
      <c r="AN334" s="396">
        <v>0</v>
      </c>
      <c r="AO334" s="437">
        <v>0</v>
      </c>
      <c r="AP334" s="437">
        <v>0</v>
      </c>
      <c r="AQ334" s="438">
        <f>ROUND(IF(AP346=0, 0, AP334/AP346),5)</f>
        <v>0</v>
      </c>
      <c r="AR334" s="437">
        <v>0</v>
      </c>
      <c r="AS334" s="6">
        <f t="shared" si="8"/>
        <v>2568</v>
      </c>
      <c r="AT334" s="6">
        <f t="shared" si="8"/>
        <v>736336.61</v>
      </c>
      <c r="AU334" s="8">
        <f>ROUND(IF(AT346=0, 0, AT334/AT346),5)</f>
        <v>4.5399999999999998E-3</v>
      </c>
      <c r="AV334" s="6">
        <v>286.74</v>
      </c>
    </row>
    <row r="335" spans="1:48" x14ac:dyDescent="0.25">
      <c r="A335" s="2"/>
      <c r="B335" s="2"/>
      <c r="C335" s="2" t="s">
        <v>282</v>
      </c>
      <c r="D335" s="2"/>
      <c r="E335" s="480">
        <v>868</v>
      </c>
      <c r="F335" s="478">
        <v>148373.32</v>
      </c>
      <c r="G335" s="479">
        <f>ROUND(IF(F346=0, 0, F335/F346),5)</f>
        <v>8.6E-3</v>
      </c>
      <c r="H335" s="478">
        <v>170.94</v>
      </c>
      <c r="I335" s="497">
        <v>0</v>
      </c>
      <c r="J335" s="497">
        <v>0</v>
      </c>
      <c r="K335" s="498">
        <f>ROUND(IF(J346=0, 0, J335/J346),5)</f>
        <v>0</v>
      </c>
      <c r="L335" s="497">
        <v>0</v>
      </c>
      <c r="M335" s="516">
        <v>0</v>
      </c>
      <c r="N335" s="517">
        <v>0</v>
      </c>
      <c r="O335" s="518">
        <f>ROUND(IF(N346=0, 0, N335/N346),5)</f>
        <v>0</v>
      </c>
      <c r="P335" s="517">
        <v>0</v>
      </c>
      <c r="Q335" s="437">
        <v>0</v>
      </c>
      <c r="R335" s="437">
        <v>0</v>
      </c>
      <c r="S335" s="438">
        <f>ROUND(IF(R346=0, 0, R335/R346),5)</f>
        <v>0</v>
      </c>
      <c r="T335" s="437">
        <v>0</v>
      </c>
      <c r="U335" s="336">
        <v>900</v>
      </c>
      <c r="V335" s="337">
        <v>155317.5</v>
      </c>
      <c r="W335" s="338">
        <f>ROUND(IF(V346=0, 0, V335/V346),5)</f>
        <v>9.58E-3</v>
      </c>
      <c r="X335" s="337">
        <v>172.58</v>
      </c>
      <c r="Y335" s="563">
        <v>0</v>
      </c>
      <c r="Z335" s="563">
        <v>0</v>
      </c>
      <c r="AA335" s="564">
        <f>ROUND(IF(Z346=0, 0, Z335/Z346),5)</f>
        <v>0</v>
      </c>
      <c r="AB335" s="563">
        <v>0</v>
      </c>
      <c r="AC335" s="499">
        <v>0</v>
      </c>
      <c r="AD335" s="497">
        <v>0</v>
      </c>
      <c r="AE335" s="498">
        <f>ROUND(IF(AD346=0, 0, AD335/AD346),5)</f>
        <v>0</v>
      </c>
      <c r="AF335" s="497">
        <v>0</v>
      </c>
      <c r="AG335" s="541">
        <v>0</v>
      </c>
      <c r="AH335" s="541">
        <v>0</v>
      </c>
      <c r="AI335" s="542">
        <f>ROUND(IF(AH346=0, 0, AH335/AH346),5)</f>
        <v>0</v>
      </c>
      <c r="AJ335" s="541">
        <v>0</v>
      </c>
      <c r="AK335" s="398">
        <v>0</v>
      </c>
      <c r="AL335" s="396">
        <v>0</v>
      </c>
      <c r="AM335" s="397">
        <f>ROUND(IF(AL346=0, 0, AL335/AL346),5)</f>
        <v>0</v>
      </c>
      <c r="AN335" s="396">
        <v>0</v>
      </c>
      <c r="AO335" s="437">
        <v>0</v>
      </c>
      <c r="AP335" s="437">
        <v>0</v>
      </c>
      <c r="AQ335" s="438">
        <f>ROUND(IF(AP346=0, 0, AP335/AP346),5)</f>
        <v>0</v>
      </c>
      <c r="AR335" s="437">
        <v>0</v>
      </c>
      <c r="AS335" s="6">
        <f t="shared" si="8"/>
        <v>1768</v>
      </c>
      <c r="AT335" s="6">
        <f t="shared" si="8"/>
        <v>303690.82</v>
      </c>
      <c r="AU335" s="8">
        <f>ROUND(IF(AT346=0, 0, AT335/AT346),5)</f>
        <v>1.8699999999999999E-3</v>
      </c>
      <c r="AV335" s="6">
        <v>171.77</v>
      </c>
    </row>
    <row r="336" spans="1:48" ht="15.75" thickBot="1" x14ac:dyDescent="0.3">
      <c r="A336" s="2"/>
      <c r="B336" s="2"/>
      <c r="C336" s="2" t="s">
        <v>283</v>
      </c>
      <c r="D336" s="2"/>
      <c r="E336" s="481">
        <v>0</v>
      </c>
      <c r="F336" s="481">
        <v>0</v>
      </c>
      <c r="G336" s="482">
        <f>ROUND(IF(F346=0, 0, F336/F346),5)</f>
        <v>0</v>
      </c>
      <c r="H336" s="481">
        <v>0</v>
      </c>
      <c r="I336" s="500">
        <v>0</v>
      </c>
      <c r="J336" s="500">
        <v>0</v>
      </c>
      <c r="K336" s="501">
        <f>ROUND(IF(J346=0, 0, J336/J346),5)</f>
        <v>0</v>
      </c>
      <c r="L336" s="500">
        <v>0</v>
      </c>
      <c r="M336" s="519">
        <v>0</v>
      </c>
      <c r="N336" s="520">
        <v>0</v>
      </c>
      <c r="O336" s="521">
        <f>ROUND(IF(N346=0, 0, N336/N346),5)</f>
        <v>0</v>
      </c>
      <c r="P336" s="520">
        <v>0</v>
      </c>
      <c r="Q336" s="441">
        <v>0</v>
      </c>
      <c r="R336" s="441">
        <v>0</v>
      </c>
      <c r="S336" s="442">
        <f>ROUND(IF(R346=0, 0, R336/R346),5)</f>
        <v>0</v>
      </c>
      <c r="T336" s="441">
        <v>0</v>
      </c>
      <c r="U336" s="339">
        <v>350</v>
      </c>
      <c r="V336" s="340">
        <v>186366.25</v>
      </c>
      <c r="W336" s="341">
        <f>ROUND(IF(V346=0, 0, V336/V346),5)</f>
        <v>1.15E-2</v>
      </c>
      <c r="X336" s="340">
        <v>532.48</v>
      </c>
      <c r="Y336" s="566">
        <v>0</v>
      </c>
      <c r="Z336" s="566">
        <v>0</v>
      </c>
      <c r="AA336" s="567">
        <f>ROUND(IF(Z346=0, 0, Z336/Z346),5)</f>
        <v>0</v>
      </c>
      <c r="AB336" s="566">
        <v>0</v>
      </c>
      <c r="AC336" s="506">
        <v>0</v>
      </c>
      <c r="AD336" s="500">
        <v>0</v>
      </c>
      <c r="AE336" s="501">
        <f>ROUND(IF(AD346=0, 0, AD336/AD346),5)</f>
        <v>0</v>
      </c>
      <c r="AF336" s="500">
        <v>0</v>
      </c>
      <c r="AG336" s="545">
        <v>0</v>
      </c>
      <c r="AH336" s="545">
        <v>0</v>
      </c>
      <c r="AI336" s="546">
        <f>ROUND(IF(AH346=0, 0, AH336/AH346),5)</f>
        <v>0</v>
      </c>
      <c r="AJ336" s="545">
        <v>0</v>
      </c>
      <c r="AK336" s="405">
        <v>0</v>
      </c>
      <c r="AL336" s="399">
        <v>0</v>
      </c>
      <c r="AM336" s="400">
        <f>ROUND(IF(AL346=0, 0, AL336/AL346),5)</f>
        <v>0</v>
      </c>
      <c r="AN336" s="399">
        <v>0</v>
      </c>
      <c r="AO336" s="441">
        <v>0</v>
      </c>
      <c r="AP336" s="441">
        <v>0</v>
      </c>
      <c r="AQ336" s="442">
        <f>ROUND(IF(AP346=0, 0, AP336/AP346),5)</f>
        <v>0</v>
      </c>
      <c r="AR336" s="441">
        <v>0</v>
      </c>
      <c r="AS336" s="9">
        <f t="shared" si="8"/>
        <v>350</v>
      </c>
      <c r="AT336" s="9">
        <f t="shared" si="8"/>
        <v>186366.25</v>
      </c>
      <c r="AU336" s="10">
        <f>ROUND(IF(AT346=0, 0, AT336/AT346),5)</f>
        <v>1.15E-3</v>
      </c>
      <c r="AV336" s="9">
        <v>532.48</v>
      </c>
    </row>
    <row r="337" spans="1:48" x14ac:dyDescent="0.25">
      <c r="A337" s="2"/>
      <c r="B337" s="2" t="s">
        <v>284</v>
      </c>
      <c r="C337" s="2"/>
      <c r="D337" s="2"/>
      <c r="E337" s="478">
        <f>ROUND(SUM(E332:E336),5)</f>
        <v>3215</v>
      </c>
      <c r="F337" s="478">
        <f>ROUND(SUM(F332:F336),5)</f>
        <v>945471.54</v>
      </c>
      <c r="G337" s="479">
        <f>ROUND(IF(F346=0, 0, F337/F346),5)</f>
        <v>5.4769999999999999E-2</v>
      </c>
      <c r="H337" s="478">
        <v>294.08</v>
      </c>
      <c r="I337" s="497">
        <f>ROUND(SUM(I332:I336),5)</f>
        <v>0</v>
      </c>
      <c r="J337" s="497">
        <f>ROUND(SUM(J332:J336),5)</f>
        <v>0</v>
      </c>
      <c r="K337" s="498">
        <f>ROUND(IF(J346=0, 0, J337/J346),5)</f>
        <v>0</v>
      </c>
      <c r="L337" s="497">
        <v>0</v>
      </c>
      <c r="M337" s="516">
        <f>ROUND(SUM(M332:M336),5)</f>
        <v>1053</v>
      </c>
      <c r="N337" s="517">
        <f>ROUND(SUM(N332:N336),5)</f>
        <v>510931.73</v>
      </c>
      <c r="O337" s="518">
        <f>ROUND(IF(N346=0, 0, N337/N346),5)</f>
        <v>2.4989999999999998E-2</v>
      </c>
      <c r="P337" s="517">
        <v>485.22</v>
      </c>
      <c r="Q337" s="437">
        <f>ROUND(SUM(Q332:Q336),5)</f>
        <v>0</v>
      </c>
      <c r="R337" s="437">
        <f>ROUND(SUM(R332:R336),5)</f>
        <v>0</v>
      </c>
      <c r="S337" s="438">
        <f>ROUND(IF(R346=0, 0, R337/R346),5)</f>
        <v>0</v>
      </c>
      <c r="T337" s="437">
        <v>0</v>
      </c>
      <c r="U337" s="337">
        <f>ROUND(SUM(U332:U336),5)</f>
        <v>3200</v>
      </c>
      <c r="V337" s="337">
        <f>ROUND(SUM(V332:V336),5)</f>
        <v>959997.85</v>
      </c>
      <c r="W337" s="338">
        <f>ROUND(IF(V346=0, 0, V337/V346),5)</f>
        <v>5.9209999999999999E-2</v>
      </c>
      <c r="X337" s="337">
        <v>300</v>
      </c>
      <c r="Y337" s="563">
        <f>ROUND(SUM(Y332:Y336),5)</f>
        <v>0</v>
      </c>
      <c r="Z337" s="563">
        <f>ROUND(SUM(Z332:Z336),5)</f>
        <v>0</v>
      </c>
      <c r="AA337" s="564">
        <f>ROUND(IF(Z346=0, 0, Z337/Z346),5)</f>
        <v>0</v>
      </c>
      <c r="AB337" s="563">
        <v>0</v>
      </c>
      <c r="AC337" s="499">
        <f>ROUND(SUM(AC332:AC336),5)</f>
        <v>0</v>
      </c>
      <c r="AD337" s="497">
        <f>ROUND(SUM(AD332:AD336),5)</f>
        <v>0</v>
      </c>
      <c r="AE337" s="498">
        <f>ROUND(IF(AD346=0, 0, AD337/AD346),5)</f>
        <v>0</v>
      </c>
      <c r="AF337" s="497">
        <v>0</v>
      </c>
      <c r="AG337" s="541">
        <f>ROUND(SUM(AG332:AG336),5)</f>
        <v>0</v>
      </c>
      <c r="AH337" s="541">
        <f>ROUND(SUM(AH332:AH336),5)</f>
        <v>0</v>
      </c>
      <c r="AI337" s="542">
        <f>ROUND(IF(AH346=0, 0, AH337/AH346),5)</f>
        <v>0</v>
      </c>
      <c r="AJ337" s="541">
        <v>0</v>
      </c>
      <c r="AK337" s="398">
        <f>ROUND(SUM(AK332:AK336),5)</f>
        <v>0</v>
      </c>
      <c r="AL337" s="396">
        <f>ROUND(SUM(AL332:AL336),5)</f>
        <v>0</v>
      </c>
      <c r="AM337" s="397">
        <f>ROUND(IF(AL346=0, 0, AL337/AL346),5)</f>
        <v>0</v>
      </c>
      <c r="AN337" s="396">
        <v>0</v>
      </c>
      <c r="AO337" s="437">
        <f>ROUND(SUM(AO332:AO336),5)</f>
        <v>0</v>
      </c>
      <c r="AP337" s="437">
        <f>ROUND(SUM(AP332:AP336),5)</f>
        <v>0</v>
      </c>
      <c r="AQ337" s="438">
        <f>ROUND(IF(AP346=0, 0, AP337/AP346),5)</f>
        <v>0</v>
      </c>
      <c r="AR337" s="437">
        <v>0</v>
      </c>
      <c r="AS337" s="6">
        <f t="shared" si="8"/>
        <v>7468</v>
      </c>
      <c r="AT337" s="6">
        <f t="shared" si="8"/>
        <v>2416401.12</v>
      </c>
      <c r="AU337" s="8">
        <f>ROUND(IF(AT346=0, 0, AT337/AT346),5)</f>
        <v>1.49E-2</v>
      </c>
      <c r="AV337" s="6">
        <v>323.57</v>
      </c>
    </row>
    <row r="338" spans="1:48" x14ac:dyDescent="0.25">
      <c r="A338" s="2"/>
      <c r="B338" s="2" t="s">
        <v>285</v>
      </c>
      <c r="C338" s="2"/>
      <c r="D338" s="2"/>
      <c r="E338" s="478"/>
      <c r="F338" s="478"/>
      <c r="G338" s="479"/>
      <c r="H338" s="478"/>
      <c r="I338" s="497"/>
      <c r="J338" s="497"/>
      <c r="K338" s="498"/>
      <c r="L338" s="497"/>
      <c r="M338" s="516"/>
      <c r="N338" s="517"/>
      <c r="O338" s="518"/>
      <c r="P338" s="517"/>
      <c r="Q338" s="437"/>
      <c r="R338" s="437"/>
      <c r="S338" s="438"/>
      <c r="T338" s="437"/>
      <c r="U338" s="337"/>
      <c r="V338" s="337"/>
      <c r="W338" s="338"/>
      <c r="X338" s="337"/>
      <c r="Y338" s="563"/>
      <c r="Z338" s="563"/>
      <c r="AA338" s="564"/>
      <c r="AB338" s="563"/>
      <c r="AC338" s="499"/>
      <c r="AD338" s="497"/>
      <c r="AE338" s="498"/>
      <c r="AF338" s="497"/>
      <c r="AG338" s="541"/>
      <c r="AH338" s="541"/>
      <c r="AI338" s="542"/>
      <c r="AJ338" s="541"/>
      <c r="AK338" s="398"/>
      <c r="AL338" s="396"/>
      <c r="AM338" s="397"/>
      <c r="AN338" s="396"/>
      <c r="AO338" s="437"/>
      <c r="AP338" s="437"/>
      <c r="AQ338" s="438"/>
      <c r="AR338" s="437"/>
      <c r="AS338" s="6"/>
      <c r="AT338" s="6"/>
      <c r="AU338" s="8"/>
      <c r="AV338" s="6"/>
    </row>
    <row r="339" spans="1:48" ht="15.75" thickBot="1" x14ac:dyDescent="0.3">
      <c r="A339" s="2"/>
      <c r="B339" s="2"/>
      <c r="C339" s="2" t="s">
        <v>286</v>
      </c>
      <c r="D339" s="2"/>
      <c r="E339" s="487">
        <v>9</v>
      </c>
      <c r="F339" s="481">
        <v>122066.65</v>
      </c>
      <c r="G339" s="482">
        <f>ROUND(IF(F346=0, 0, F339/F346),5)</f>
        <v>7.0699999999999999E-3</v>
      </c>
      <c r="H339" s="481">
        <v>13562.96</v>
      </c>
      <c r="I339" s="506">
        <v>6</v>
      </c>
      <c r="J339" s="500">
        <v>32932.83</v>
      </c>
      <c r="K339" s="501">
        <f>ROUND(IF(J346=0, 0, J339/J346),5)</f>
        <v>3.15E-3</v>
      </c>
      <c r="L339" s="500">
        <v>5488.81</v>
      </c>
      <c r="M339" s="519">
        <v>7609</v>
      </c>
      <c r="N339" s="520">
        <v>1209600.52</v>
      </c>
      <c r="O339" s="521">
        <f>ROUND(IF(N346=0, 0, N339/N346),5)</f>
        <v>5.917E-2</v>
      </c>
      <c r="P339" s="520">
        <v>158.97</v>
      </c>
      <c r="Q339" s="440">
        <v>7</v>
      </c>
      <c r="R339" s="441">
        <v>38647.620000000003</v>
      </c>
      <c r="S339" s="442">
        <f>ROUND(IF(R346=0, 0, R339/R346),5)</f>
        <v>2.2100000000000002E-3</v>
      </c>
      <c r="T339" s="441">
        <v>5521.09</v>
      </c>
      <c r="U339" s="339">
        <v>9</v>
      </c>
      <c r="V339" s="340">
        <v>94181.79</v>
      </c>
      <c r="W339" s="341">
        <f>ROUND(IF(V346=0, 0, V339/V346),5)</f>
        <v>5.8100000000000001E-3</v>
      </c>
      <c r="X339" s="340">
        <v>10464.64</v>
      </c>
      <c r="Y339" s="572">
        <v>9</v>
      </c>
      <c r="Z339" s="566">
        <v>49877.74</v>
      </c>
      <c r="AA339" s="567">
        <f>ROUND(IF(Z346=0, 0, Z339/Z346),5)</f>
        <v>2.6700000000000001E-3</v>
      </c>
      <c r="AB339" s="566">
        <v>5541.97</v>
      </c>
      <c r="AC339" s="506">
        <v>12</v>
      </c>
      <c r="AD339" s="500">
        <v>114687.27</v>
      </c>
      <c r="AE339" s="501">
        <f>ROUND(IF(AD346=0, 0, AD339/AD346),5)</f>
        <v>5.6899999999999997E-3</v>
      </c>
      <c r="AF339" s="500">
        <v>9557.27</v>
      </c>
      <c r="AG339" s="544">
        <v>9</v>
      </c>
      <c r="AH339" s="545">
        <v>49595.34</v>
      </c>
      <c r="AI339" s="546">
        <f>ROUND(IF(AH346=0, 0, AH339/AH346),5)</f>
        <v>2.7499999999999998E-3</v>
      </c>
      <c r="AJ339" s="545">
        <v>5510.59</v>
      </c>
      <c r="AK339" s="405">
        <v>5</v>
      </c>
      <c r="AL339" s="399">
        <v>27587.439999999999</v>
      </c>
      <c r="AM339" s="400">
        <f>ROUND(IF(AL346=0, 0, AL339/AL346),5)</f>
        <v>1.9599999999999999E-3</v>
      </c>
      <c r="AN339" s="399">
        <v>5517.49</v>
      </c>
      <c r="AO339" s="440">
        <v>5</v>
      </c>
      <c r="AP339" s="441">
        <v>27789.1</v>
      </c>
      <c r="AQ339" s="442">
        <f>ROUND(IF(AP346=0, 0, AP339/AP346),5)</f>
        <v>2.98E-3</v>
      </c>
      <c r="AR339" s="441">
        <v>5557.82</v>
      </c>
      <c r="AS339" s="292">
        <f>ROUND(E339+I339+M339+Q339+U339+Y339+AC339+AG339+AK339+AO339,5)</f>
        <v>7680</v>
      </c>
      <c r="AT339" s="9">
        <f>ROUND(F339+J339+N339+R339+V339+Z339+AD339+AH339+AL339+AP339,5)</f>
        <v>1766966.3</v>
      </c>
      <c r="AU339" s="10">
        <f>ROUND(IF(AT346=0, 0, AT339/AT346),5)</f>
        <v>1.089E-2</v>
      </c>
      <c r="AV339" s="9">
        <v>230.07</v>
      </c>
    </row>
    <row r="340" spans="1:48" x14ac:dyDescent="0.25">
      <c r="A340" s="2"/>
      <c r="B340" s="2" t="s">
        <v>287</v>
      </c>
      <c r="C340" s="2"/>
      <c r="D340" s="2"/>
      <c r="E340" s="478">
        <f>ROUND(SUM(E338:E339),5)</f>
        <v>9</v>
      </c>
      <c r="F340" s="478">
        <f>ROUND(SUM(F338:F339),5)</f>
        <v>122066.65</v>
      </c>
      <c r="G340" s="479">
        <f>ROUND(IF(F346=0, 0, F340/F346),5)</f>
        <v>7.0699999999999999E-3</v>
      </c>
      <c r="H340" s="478">
        <v>13562.96</v>
      </c>
      <c r="I340" s="497">
        <f>ROUND(SUM(I338:I339),5)</f>
        <v>6</v>
      </c>
      <c r="J340" s="497">
        <f>ROUND(SUM(J338:J339),5)</f>
        <v>32932.83</v>
      </c>
      <c r="K340" s="498">
        <f>ROUND(IF(J346=0, 0, J340/J346),5)</f>
        <v>3.15E-3</v>
      </c>
      <c r="L340" s="497">
        <v>5488.81</v>
      </c>
      <c r="M340" s="516">
        <f>ROUND(SUM(M338:M339),5)</f>
        <v>7609</v>
      </c>
      <c r="N340" s="517">
        <f>ROUND(SUM(N338:N339),5)</f>
        <v>1209600.52</v>
      </c>
      <c r="O340" s="518">
        <f>ROUND(IF(N346=0, 0, N340/N346),5)</f>
        <v>5.917E-2</v>
      </c>
      <c r="P340" s="517">
        <v>158.97</v>
      </c>
      <c r="Q340" s="437">
        <f>ROUND(SUM(Q338:Q339),5)</f>
        <v>7</v>
      </c>
      <c r="R340" s="437">
        <f>ROUND(SUM(R338:R339),5)</f>
        <v>38647.620000000003</v>
      </c>
      <c r="S340" s="438">
        <f>ROUND(IF(R346=0, 0, R340/R346),5)</f>
        <v>2.2100000000000002E-3</v>
      </c>
      <c r="T340" s="437">
        <v>5521.09</v>
      </c>
      <c r="U340" s="337">
        <f>ROUND(SUM(U338:U339),5)</f>
        <v>9</v>
      </c>
      <c r="V340" s="337">
        <f>ROUND(SUM(V338:V339),5)</f>
        <v>94181.79</v>
      </c>
      <c r="W340" s="338">
        <f>ROUND(IF(V346=0, 0, V340/V346),5)</f>
        <v>5.8100000000000001E-3</v>
      </c>
      <c r="X340" s="337">
        <v>10464.64</v>
      </c>
      <c r="Y340" s="563">
        <f>ROUND(SUM(Y338:Y339),5)</f>
        <v>9</v>
      </c>
      <c r="Z340" s="563">
        <f>ROUND(SUM(Z338:Z339),5)</f>
        <v>49877.74</v>
      </c>
      <c r="AA340" s="564">
        <f>ROUND(IF(Z346=0, 0, Z340/Z346),5)</f>
        <v>2.6700000000000001E-3</v>
      </c>
      <c r="AB340" s="563">
        <v>5541.97</v>
      </c>
      <c r="AC340" s="499">
        <f>ROUND(SUM(AC338:AC339),5)</f>
        <v>12</v>
      </c>
      <c r="AD340" s="497">
        <f>ROUND(SUM(AD338:AD339),5)</f>
        <v>114687.27</v>
      </c>
      <c r="AE340" s="498">
        <f>ROUND(IF(AD346=0, 0, AD340/AD346),5)</f>
        <v>5.6899999999999997E-3</v>
      </c>
      <c r="AF340" s="497">
        <v>9557.27</v>
      </c>
      <c r="AG340" s="541">
        <f>ROUND(SUM(AG338:AG339),5)</f>
        <v>9</v>
      </c>
      <c r="AH340" s="541">
        <f>ROUND(SUM(AH338:AH339),5)</f>
        <v>49595.34</v>
      </c>
      <c r="AI340" s="542">
        <f>ROUND(IF(AH346=0, 0, AH340/AH346),5)</f>
        <v>2.7499999999999998E-3</v>
      </c>
      <c r="AJ340" s="541">
        <v>5510.59</v>
      </c>
      <c r="AK340" s="398">
        <f>ROUND(SUM(AK338:AK339),5)</f>
        <v>5</v>
      </c>
      <c r="AL340" s="396">
        <f>ROUND(SUM(AL338:AL339),5)</f>
        <v>27587.439999999999</v>
      </c>
      <c r="AM340" s="397">
        <f>ROUND(IF(AL346=0, 0, AL340/AL346),5)</f>
        <v>1.9599999999999999E-3</v>
      </c>
      <c r="AN340" s="396">
        <v>5517.49</v>
      </c>
      <c r="AO340" s="437">
        <f>ROUND(SUM(AO338:AO339),5)</f>
        <v>5</v>
      </c>
      <c r="AP340" s="437">
        <f>ROUND(SUM(AP338:AP339),5)</f>
        <v>27789.1</v>
      </c>
      <c r="AQ340" s="438">
        <f>ROUND(IF(AP346=0, 0, AP340/AP346),5)</f>
        <v>2.98E-3</v>
      </c>
      <c r="AR340" s="437">
        <v>5557.82</v>
      </c>
      <c r="AS340" s="6">
        <f>ROUND(E340+I340+M340+Q340+U340+Y340+AC340+AG340+AK340+AO340,5)</f>
        <v>7680</v>
      </c>
      <c r="AT340" s="6">
        <f>ROUND(F340+J340+N340+R340+V340+Z340+AD340+AH340+AL340+AP340,5)</f>
        <v>1766966.3</v>
      </c>
      <c r="AU340" s="8">
        <f>ROUND(IF(AT346=0, 0, AT340/AT346),5)</f>
        <v>1.089E-2</v>
      </c>
      <c r="AV340" s="6">
        <v>230.07</v>
      </c>
    </row>
    <row r="341" spans="1:48" x14ac:dyDescent="0.25">
      <c r="A341" s="2"/>
      <c r="B341" s="2" t="s">
        <v>288</v>
      </c>
      <c r="C341" s="2"/>
      <c r="D341" s="2"/>
      <c r="E341" s="478"/>
      <c r="F341" s="478"/>
      <c r="G341" s="479"/>
      <c r="H341" s="478"/>
      <c r="I341" s="497"/>
      <c r="J341" s="497"/>
      <c r="K341" s="498"/>
      <c r="L341" s="497"/>
      <c r="M341" s="516"/>
      <c r="N341" s="517"/>
      <c r="O341" s="518"/>
      <c r="P341" s="517"/>
      <c r="Q341" s="437"/>
      <c r="R341" s="437"/>
      <c r="S341" s="438"/>
      <c r="T341" s="437"/>
      <c r="U341" s="337"/>
      <c r="V341" s="337"/>
      <c r="W341" s="338"/>
      <c r="X341" s="337"/>
      <c r="Y341" s="563"/>
      <c r="Z341" s="563"/>
      <c r="AA341" s="564"/>
      <c r="AB341" s="563"/>
      <c r="AC341" s="499"/>
      <c r="AD341" s="497"/>
      <c r="AE341" s="498"/>
      <c r="AF341" s="497"/>
      <c r="AG341" s="541"/>
      <c r="AH341" s="541"/>
      <c r="AI341" s="542"/>
      <c r="AJ341" s="541"/>
      <c r="AK341" s="398"/>
      <c r="AL341" s="396"/>
      <c r="AM341" s="397"/>
      <c r="AN341" s="396"/>
      <c r="AO341" s="437"/>
      <c r="AP341" s="437"/>
      <c r="AQ341" s="438"/>
      <c r="AR341" s="437"/>
      <c r="AS341" s="6"/>
      <c r="AT341" s="6"/>
      <c r="AU341" s="8"/>
      <c r="AV341" s="6"/>
    </row>
    <row r="342" spans="1:48" x14ac:dyDescent="0.25">
      <c r="A342" s="2"/>
      <c r="B342" s="2"/>
      <c r="C342" s="2" t="s">
        <v>289</v>
      </c>
      <c r="D342" s="2"/>
      <c r="E342" s="480">
        <v>1400</v>
      </c>
      <c r="F342" s="478">
        <v>2100</v>
      </c>
      <c r="G342" s="479">
        <f>ROUND(IF(F346=0, 0, F342/F346),5)</f>
        <v>1.2E-4</v>
      </c>
      <c r="H342" s="478">
        <v>1.5</v>
      </c>
      <c r="I342" s="499">
        <v>5550</v>
      </c>
      <c r="J342" s="497">
        <v>16200</v>
      </c>
      <c r="K342" s="498">
        <f>ROUND(IF(J346=0, 0, J342/J346),5)</f>
        <v>1.5499999999999999E-3</v>
      </c>
      <c r="L342" s="497">
        <v>2.92</v>
      </c>
      <c r="M342" s="516">
        <v>0</v>
      </c>
      <c r="N342" s="517">
        <v>0</v>
      </c>
      <c r="O342" s="518">
        <f>ROUND(IF(N346=0, 0, N342/N346),5)</f>
        <v>0</v>
      </c>
      <c r="P342" s="517">
        <v>0</v>
      </c>
      <c r="Q342" s="437">
        <v>0</v>
      </c>
      <c r="R342" s="437">
        <v>0</v>
      </c>
      <c r="S342" s="438">
        <f>ROUND(IF(R346=0, 0, R342/R346),5)</f>
        <v>0</v>
      </c>
      <c r="T342" s="437">
        <v>0</v>
      </c>
      <c r="U342" s="337">
        <v>0</v>
      </c>
      <c r="V342" s="337">
        <v>0</v>
      </c>
      <c r="W342" s="338">
        <f>ROUND(IF(V346=0, 0, V342/V346),5)</f>
        <v>0</v>
      </c>
      <c r="X342" s="337">
        <v>0</v>
      </c>
      <c r="Y342" s="563">
        <v>0</v>
      </c>
      <c r="Z342" s="563">
        <v>0</v>
      </c>
      <c r="AA342" s="564">
        <f>ROUND(IF(Z346=0, 0, Z342/Z346),5)</f>
        <v>0</v>
      </c>
      <c r="AB342" s="563">
        <v>0</v>
      </c>
      <c r="AC342" s="499">
        <v>0</v>
      </c>
      <c r="AD342" s="497">
        <v>0</v>
      </c>
      <c r="AE342" s="498">
        <f>ROUND(IF(AD346=0, 0, AD342/AD346),5)</f>
        <v>0</v>
      </c>
      <c r="AF342" s="497">
        <v>0</v>
      </c>
      <c r="AG342" s="543">
        <v>1500</v>
      </c>
      <c r="AH342" s="541">
        <v>12000</v>
      </c>
      <c r="AI342" s="542">
        <f>ROUND(IF(AH346=0, 0, AH342/AH346),5)</f>
        <v>6.7000000000000002E-4</v>
      </c>
      <c r="AJ342" s="541">
        <v>8</v>
      </c>
      <c r="AK342" s="398">
        <v>0</v>
      </c>
      <c r="AL342" s="396">
        <v>0</v>
      </c>
      <c r="AM342" s="397">
        <f>ROUND(IF(AL346=0, 0, AL342/AL346),5)</f>
        <v>0</v>
      </c>
      <c r="AN342" s="396">
        <v>0</v>
      </c>
      <c r="AO342" s="439">
        <v>3101</v>
      </c>
      <c r="AP342" s="437">
        <v>18227.5</v>
      </c>
      <c r="AQ342" s="438">
        <f>ROUND(IF(AP346=0, 0, AP342/AP346),5)</f>
        <v>1.9599999999999999E-3</v>
      </c>
      <c r="AR342" s="437">
        <v>5.88</v>
      </c>
      <c r="AS342" s="6">
        <f t="shared" ref="AS342:AT346" si="9">ROUND(E342+I342+M342+Q342+U342+Y342+AC342+AG342+AK342+AO342,5)</f>
        <v>11551</v>
      </c>
      <c r="AT342" s="6">
        <f t="shared" si="9"/>
        <v>48527.5</v>
      </c>
      <c r="AU342" s="8">
        <f>ROUND(IF(AT346=0, 0, AT342/AT346),5)</f>
        <v>2.9999999999999997E-4</v>
      </c>
      <c r="AV342" s="6">
        <v>4.2</v>
      </c>
    </row>
    <row r="343" spans="1:48" x14ac:dyDescent="0.25">
      <c r="A343" s="2"/>
      <c r="B343" s="2"/>
      <c r="C343" s="2" t="s">
        <v>290</v>
      </c>
      <c r="D343" s="2"/>
      <c r="E343" s="480">
        <v>8152</v>
      </c>
      <c r="F343" s="478">
        <v>5833443</v>
      </c>
      <c r="G343" s="479">
        <f>ROUND(IF(F346=0, 0, F343/F346),5)</f>
        <v>0.33794999999999997</v>
      </c>
      <c r="H343" s="478">
        <v>715.58</v>
      </c>
      <c r="I343" s="499">
        <v>5341</v>
      </c>
      <c r="J343" s="497">
        <v>3604428.09</v>
      </c>
      <c r="K343" s="498">
        <f>ROUND(IF(J346=0, 0, J343/J346),5)</f>
        <v>0.34450999999999998</v>
      </c>
      <c r="L343" s="497">
        <v>674.86</v>
      </c>
      <c r="M343" s="516">
        <v>7445.5</v>
      </c>
      <c r="N343" s="517">
        <v>5854405.75</v>
      </c>
      <c r="O343" s="518">
        <f>ROUND(IF(N346=0, 0, N343/N346),5)</f>
        <v>0.28638000000000002</v>
      </c>
      <c r="P343" s="517">
        <v>786.3</v>
      </c>
      <c r="Q343" s="439">
        <v>6937.5</v>
      </c>
      <c r="R343" s="437">
        <v>4706542.3899999997</v>
      </c>
      <c r="S343" s="438">
        <f>ROUND(IF(R346=0, 0, R343/R346),5)</f>
        <v>0.26944000000000001</v>
      </c>
      <c r="T343" s="437">
        <v>678.42</v>
      </c>
      <c r="U343" s="336">
        <v>7568.5</v>
      </c>
      <c r="V343" s="337">
        <v>5726756.4199999999</v>
      </c>
      <c r="W343" s="338">
        <f>ROUND(IF(V346=0, 0, V343/V346),5)</f>
        <v>0.35322999999999999</v>
      </c>
      <c r="X343" s="337">
        <v>756.66</v>
      </c>
      <c r="Y343" s="565">
        <v>7752.5</v>
      </c>
      <c r="Z343" s="563">
        <v>5745731.0899999999</v>
      </c>
      <c r="AA343" s="564">
        <f>ROUND(IF(Z346=0, 0, Z343/Z346),5)</f>
        <v>0.30703999999999998</v>
      </c>
      <c r="AB343" s="563">
        <v>741.15</v>
      </c>
      <c r="AC343" s="499">
        <v>10699</v>
      </c>
      <c r="AD343" s="497">
        <v>7488152.4699999997</v>
      </c>
      <c r="AE343" s="498">
        <f>ROUND(IF(AD346=0, 0, AD343/AD346),5)</f>
        <v>0.37142999999999998</v>
      </c>
      <c r="AF343" s="497">
        <v>699.89</v>
      </c>
      <c r="AG343" s="543">
        <v>8005</v>
      </c>
      <c r="AH343" s="541">
        <v>5609779.75</v>
      </c>
      <c r="AI343" s="542">
        <f>ROUND(IF(AH346=0, 0, AH343/AH346),5)</f>
        <v>0.31096000000000001</v>
      </c>
      <c r="AJ343" s="541">
        <v>700.78</v>
      </c>
      <c r="AK343" s="398">
        <v>6517</v>
      </c>
      <c r="AL343" s="396">
        <v>4485863.4400000004</v>
      </c>
      <c r="AM343" s="397">
        <f>ROUND(IF(AL346=0, 0, AL343/AL346),5)</f>
        <v>0.31801000000000001</v>
      </c>
      <c r="AN343" s="396">
        <v>688.33</v>
      </c>
      <c r="AO343" s="439">
        <v>3483</v>
      </c>
      <c r="AP343" s="437">
        <v>3231601.73</v>
      </c>
      <c r="AQ343" s="438">
        <f>ROUND(IF(AP346=0, 0, AP343/AP346),5)</f>
        <v>0.34691</v>
      </c>
      <c r="AR343" s="437">
        <v>927.82</v>
      </c>
      <c r="AS343" s="291">
        <f t="shared" si="9"/>
        <v>71901</v>
      </c>
      <c r="AT343" s="6">
        <f t="shared" si="9"/>
        <v>52286704.130000003</v>
      </c>
      <c r="AU343" s="8">
        <f>ROUND(IF(AT346=0, 0, AT343/AT346),5)</f>
        <v>0.32239000000000001</v>
      </c>
      <c r="AV343" s="6">
        <v>727.2</v>
      </c>
    </row>
    <row r="344" spans="1:48" ht="15.75" thickBot="1" x14ac:dyDescent="0.3">
      <c r="A344" s="2"/>
      <c r="B344" s="2"/>
      <c r="C344" s="2" t="s">
        <v>291</v>
      </c>
      <c r="D344" s="2"/>
      <c r="E344" s="488">
        <v>455</v>
      </c>
      <c r="F344" s="483">
        <v>432826.02</v>
      </c>
      <c r="G344" s="484">
        <f>ROUND(IF(F346=0, 0, F344/F346),5)</f>
        <v>2.5069999999999999E-2</v>
      </c>
      <c r="H344" s="483">
        <v>951.27</v>
      </c>
      <c r="I344" s="507">
        <v>328</v>
      </c>
      <c r="J344" s="502">
        <v>287595.36</v>
      </c>
      <c r="K344" s="503">
        <f>ROUND(IF(J346=0, 0, J344/J346),5)</f>
        <v>2.7490000000000001E-2</v>
      </c>
      <c r="L344" s="502">
        <v>876.82</v>
      </c>
      <c r="M344" s="522">
        <v>791</v>
      </c>
      <c r="N344" s="523">
        <v>699346.74</v>
      </c>
      <c r="O344" s="524">
        <f>ROUND(IF(N346=0, 0, N344/N346),5)</f>
        <v>3.4209999999999997E-2</v>
      </c>
      <c r="P344" s="523">
        <v>884.13</v>
      </c>
      <c r="Q344" s="447">
        <v>420</v>
      </c>
      <c r="R344" s="443">
        <v>370238.34</v>
      </c>
      <c r="S344" s="444">
        <f>ROUND(IF(R346=0, 0, R344/R346),5)</f>
        <v>2.12E-2</v>
      </c>
      <c r="T344" s="443">
        <v>881.52</v>
      </c>
      <c r="U344" s="342">
        <v>460</v>
      </c>
      <c r="V344" s="343">
        <v>407494.08</v>
      </c>
      <c r="W344" s="344">
        <f>ROUND(IF(V346=0, 0, V344/V346),5)</f>
        <v>2.513E-2</v>
      </c>
      <c r="X344" s="343">
        <v>885.86</v>
      </c>
      <c r="Y344" s="573">
        <v>460</v>
      </c>
      <c r="Z344" s="568">
        <v>407416.56</v>
      </c>
      <c r="AA344" s="569">
        <f>ROUND(IF(Z346=0, 0, Z344/Z346),5)</f>
        <v>2.1770000000000001E-2</v>
      </c>
      <c r="AB344" s="568">
        <v>885.69</v>
      </c>
      <c r="AC344" s="507">
        <v>623</v>
      </c>
      <c r="AD344" s="502">
        <v>662776.56000000006</v>
      </c>
      <c r="AE344" s="503">
        <f>ROUND(IF(AD346=0, 0, AD344/AD346),5)</f>
        <v>3.288E-2</v>
      </c>
      <c r="AF344" s="502">
        <v>1063.8499999999999</v>
      </c>
      <c r="AG344" s="551">
        <v>487</v>
      </c>
      <c r="AH344" s="547">
        <v>968389.43</v>
      </c>
      <c r="AI344" s="548">
        <f>ROUND(IF(AH346=0, 0, AH344/AH346),5)</f>
        <v>5.3679999999999999E-2</v>
      </c>
      <c r="AJ344" s="547">
        <v>1988.48</v>
      </c>
      <c r="AK344" s="406">
        <v>390</v>
      </c>
      <c r="AL344" s="401">
        <v>776830.65</v>
      </c>
      <c r="AM344" s="402">
        <f>ROUND(IF(AL346=0, 0, AL344/AL346),5)</f>
        <v>5.5070000000000001E-2</v>
      </c>
      <c r="AN344" s="401">
        <v>1991.87</v>
      </c>
      <c r="AO344" s="447">
        <v>194</v>
      </c>
      <c r="AP344" s="443">
        <v>389121.31</v>
      </c>
      <c r="AQ344" s="444">
        <f>ROUND(IF(AP346=0, 0, AP344/AP346),5)</f>
        <v>4.1770000000000002E-2</v>
      </c>
      <c r="AR344" s="443">
        <v>2005.78</v>
      </c>
      <c r="AS344" s="293">
        <f t="shared" si="9"/>
        <v>4608</v>
      </c>
      <c r="AT344" s="11">
        <f t="shared" si="9"/>
        <v>5402035.0499999998</v>
      </c>
      <c r="AU344" s="12">
        <f>ROUND(IF(AT346=0, 0, AT344/AT346),5)</f>
        <v>3.3309999999999999E-2</v>
      </c>
      <c r="AV344" s="11">
        <v>1172.32</v>
      </c>
    </row>
    <row r="345" spans="1:48" ht="15.75" thickBot="1" x14ac:dyDescent="0.3">
      <c r="A345" s="2"/>
      <c r="B345" s="2" t="s">
        <v>292</v>
      </c>
      <c r="C345" s="2"/>
      <c r="D345" s="2"/>
      <c r="E345" s="489">
        <f>ROUND(SUM(E341:E344),5)</f>
        <v>10007</v>
      </c>
      <c r="F345" s="489">
        <f>ROUND(SUM(F341:F344),5)</f>
        <v>6268369.0199999996</v>
      </c>
      <c r="G345" s="490">
        <f>ROUND(IF(F346=0, 0, F345/F346),5)</f>
        <v>0.36314000000000002</v>
      </c>
      <c r="H345" s="489">
        <v>626.4</v>
      </c>
      <c r="I345" s="508">
        <f>ROUND(SUM(I341:I344),5)</f>
        <v>11219</v>
      </c>
      <c r="J345" s="508">
        <f>ROUND(SUM(J341:J344),5)</f>
        <v>3908223.45</v>
      </c>
      <c r="K345" s="509">
        <f>ROUND(IF(J346=0, 0, J345/J346),5)</f>
        <v>0.37353999999999998</v>
      </c>
      <c r="L345" s="508">
        <v>348.36</v>
      </c>
      <c r="M345" s="528">
        <f>ROUND(SUM(M341:M344),5)</f>
        <v>8236.5</v>
      </c>
      <c r="N345" s="529">
        <f>ROUND(SUM(N341:N344),5)</f>
        <v>6553752.4900000002</v>
      </c>
      <c r="O345" s="530">
        <f>ROUND(IF(N346=0, 0, N345/N346),5)</f>
        <v>0.32058999999999999</v>
      </c>
      <c r="P345" s="529">
        <v>795.7</v>
      </c>
      <c r="Q345" s="448">
        <f>ROUND(SUM(Q341:Q344),5)</f>
        <v>7357.5</v>
      </c>
      <c r="R345" s="448">
        <f>ROUND(SUM(R341:R344),5)</f>
        <v>5076780.7300000004</v>
      </c>
      <c r="S345" s="449">
        <f>ROUND(IF(R346=0, 0, R345/R346),5)</f>
        <v>0.29064000000000001</v>
      </c>
      <c r="T345" s="448">
        <v>690.01</v>
      </c>
      <c r="U345" s="349">
        <f>ROUND(SUM(U341:U344),5)</f>
        <v>8028.5</v>
      </c>
      <c r="V345" s="349">
        <f>ROUND(SUM(V341:V344),5)</f>
        <v>6134250.5</v>
      </c>
      <c r="W345" s="350">
        <f>ROUND(IF(V346=0, 0, V345/V346),5)</f>
        <v>0.37835999999999997</v>
      </c>
      <c r="X345" s="349">
        <v>764.06</v>
      </c>
      <c r="Y345" s="574">
        <f>ROUND(SUM(Y341:Y344),5)</f>
        <v>8212.5</v>
      </c>
      <c r="Z345" s="574">
        <f>ROUND(SUM(Z341:Z344),5)</f>
        <v>6153147.6500000004</v>
      </c>
      <c r="AA345" s="575">
        <f>ROUND(IF(Z346=0, 0, Z345/Z346),5)</f>
        <v>0.32880999999999999</v>
      </c>
      <c r="AB345" s="574">
        <v>749.24</v>
      </c>
      <c r="AC345" s="558">
        <f>ROUND(SUM(AC341:AC344),5)</f>
        <v>11322</v>
      </c>
      <c r="AD345" s="508">
        <f>ROUND(SUM(AD341:AD344),5)</f>
        <v>8150929.0300000003</v>
      </c>
      <c r="AE345" s="509">
        <f>ROUND(IF(AD346=0, 0, AD345/AD346),5)</f>
        <v>0.40429999999999999</v>
      </c>
      <c r="AF345" s="508">
        <v>719.92</v>
      </c>
      <c r="AG345" s="552">
        <f>ROUND(SUM(AG341:AG344),5)</f>
        <v>9992</v>
      </c>
      <c r="AH345" s="552">
        <f>ROUND(SUM(AH341:AH344),5)</f>
        <v>6590169.1799999997</v>
      </c>
      <c r="AI345" s="553">
        <f>ROUND(IF(AH346=0, 0, AH345/AH346),5)</f>
        <v>0.36530000000000001</v>
      </c>
      <c r="AJ345" s="552">
        <v>659.54</v>
      </c>
      <c r="AK345" s="536">
        <f>ROUND(SUM(AK341:AK344),5)</f>
        <v>6907</v>
      </c>
      <c r="AL345" s="407">
        <f>ROUND(SUM(AL341:AL344),5)</f>
        <v>5262694.09</v>
      </c>
      <c r="AM345" s="408">
        <f>ROUND(IF(AL346=0, 0, AL345/AL346),5)</f>
        <v>0.37308000000000002</v>
      </c>
      <c r="AN345" s="407">
        <v>761.94</v>
      </c>
      <c r="AO345" s="448">
        <f>ROUND(SUM(AO341:AO344),5)</f>
        <v>6778</v>
      </c>
      <c r="AP345" s="448">
        <f>ROUND(SUM(AP341:AP344),5)</f>
        <v>3638950.54</v>
      </c>
      <c r="AQ345" s="449">
        <f>ROUND(IF(AP346=0, 0, AP345/AP346),5)</f>
        <v>0.39063999999999999</v>
      </c>
      <c r="AR345" s="448">
        <v>536.88</v>
      </c>
      <c r="AS345" s="15">
        <f t="shared" si="9"/>
        <v>88060</v>
      </c>
      <c r="AT345" s="15">
        <f t="shared" si="9"/>
        <v>57737266.68</v>
      </c>
      <c r="AU345" s="16">
        <f>ROUND(IF(AT346=0, 0, AT345/AT346),5)</f>
        <v>0.35599999999999998</v>
      </c>
      <c r="AV345" s="15">
        <v>655.66</v>
      </c>
    </row>
    <row r="346" spans="1:48" s="20" customFormat="1" ht="12" thickBot="1" x14ac:dyDescent="0.25">
      <c r="A346" s="2" t="s">
        <v>12</v>
      </c>
      <c r="B346" s="2"/>
      <c r="C346" s="2"/>
      <c r="D346" s="2"/>
      <c r="E346" s="491">
        <f>ROUND(E331+E337+E340+E345,5)</f>
        <v>272904</v>
      </c>
      <c r="F346" s="491">
        <f>ROUND(F331+F337+F340+F345,5)</f>
        <v>17261458.73</v>
      </c>
      <c r="G346" s="492">
        <f>ROUND(IF(F346=0, 0, F346/F346),5)</f>
        <v>1</v>
      </c>
      <c r="H346" s="491">
        <v>63.25</v>
      </c>
      <c r="I346" s="510">
        <f>ROUND(I331+I337+I340+I345,5)</f>
        <v>219248</v>
      </c>
      <c r="J346" s="510">
        <f>ROUND(J331+J337+J340+J345,5)</f>
        <v>10462578.119999999</v>
      </c>
      <c r="K346" s="511">
        <f>ROUND(IF(J346=0, 0, J346/J346),5)</f>
        <v>1</v>
      </c>
      <c r="L346" s="510">
        <v>47.72</v>
      </c>
      <c r="M346" s="531">
        <f>ROUND(M331+M337+M340+M345,5)</f>
        <v>269725.5</v>
      </c>
      <c r="N346" s="532">
        <f>ROUND(N331+N337+N340+N345,5)</f>
        <v>20442700.010000002</v>
      </c>
      <c r="O346" s="533">
        <f>ROUND(IF(N346=0, 0, N346/N346),5)</f>
        <v>1</v>
      </c>
      <c r="P346" s="532">
        <v>75.790000000000006</v>
      </c>
      <c r="Q346" s="450">
        <f>ROUND(Q331+Q337+Q340+Q345,5)</f>
        <v>218809.5</v>
      </c>
      <c r="R346" s="450">
        <f>ROUND(R331+R337+R340+R345,5)</f>
        <v>17467621.32</v>
      </c>
      <c r="S346" s="451">
        <f>ROUND(IF(R346=0, 0, R346/R346),5)</f>
        <v>1</v>
      </c>
      <c r="T346" s="450">
        <v>79.83</v>
      </c>
      <c r="U346" s="352">
        <f>ROUND(U331+U337+U340+U345,5)</f>
        <v>245390.5</v>
      </c>
      <c r="V346" s="352">
        <f>ROUND(V331+V337+V340+V345,5)</f>
        <v>16212687.720000001</v>
      </c>
      <c r="W346" s="353">
        <f>ROUND(IF(V346=0, 0, V346/V346),5)</f>
        <v>1</v>
      </c>
      <c r="X346" s="352">
        <v>66.069999999999993</v>
      </c>
      <c r="Y346" s="576">
        <f>ROUND(Y331+Y337+Y340+Y345,5)</f>
        <v>211627.5</v>
      </c>
      <c r="Z346" s="576">
        <f>ROUND(Z331+Z337+Z340+Z345,5)</f>
        <v>18713208.510000002</v>
      </c>
      <c r="AA346" s="577">
        <f>ROUND(IF(Z346=0, 0, Z346/Z346),5)</f>
        <v>1</v>
      </c>
      <c r="AB346" s="576">
        <v>88.43</v>
      </c>
      <c r="AC346" s="559">
        <f>ROUND(AC331+AC337+AC340+AC345,5)</f>
        <v>302584</v>
      </c>
      <c r="AD346" s="510">
        <f>ROUND(AD331+AD337+AD340+AD345,5)</f>
        <v>20160449.829999998</v>
      </c>
      <c r="AE346" s="511">
        <f>ROUND(IF(AD346=0, 0, AD346/AD346),5)</f>
        <v>1</v>
      </c>
      <c r="AF346" s="510">
        <v>66.63</v>
      </c>
      <c r="AG346" s="554">
        <f>ROUND(AG331+AG337+AG340+AG345,5)</f>
        <v>269201</v>
      </c>
      <c r="AH346" s="554">
        <f>ROUND(AH331+AH337+AH340+AH345,5)</f>
        <v>18040352.77</v>
      </c>
      <c r="AI346" s="555">
        <f>ROUND(IF(AH346=0, 0, AH346/AH346),5)</f>
        <v>1</v>
      </c>
      <c r="AJ346" s="554">
        <v>67.010000000000005</v>
      </c>
      <c r="AK346" s="537">
        <f>ROUND(AK331+AK337+AK340+AK345,5)</f>
        <v>232677</v>
      </c>
      <c r="AL346" s="409">
        <f>ROUND(AL331+AL337+AL340+AL345,5)</f>
        <v>14105922.67</v>
      </c>
      <c r="AM346" s="410">
        <f>ROUND(IF(AL346=0, 0, AL346/AL346),5)</f>
        <v>1</v>
      </c>
      <c r="AN346" s="409">
        <v>60.62</v>
      </c>
      <c r="AO346" s="450">
        <f>ROUND(AO331+AO337+AO340+AO345,5)</f>
        <v>74651</v>
      </c>
      <c r="AP346" s="450">
        <f>ROUND(AP331+AP337+AP340+AP345,5)</f>
        <v>9315428.2200000007</v>
      </c>
      <c r="AQ346" s="451">
        <f>ROUND(IF(AP346=0, 0, AP346/AP346),5)</f>
        <v>1</v>
      </c>
      <c r="AR346" s="450">
        <v>124.79</v>
      </c>
      <c r="AS346" s="19">
        <f t="shared" si="9"/>
        <v>2316818</v>
      </c>
      <c r="AT346" s="17">
        <f t="shared" si="9"/>
        <v>162182407.90000001</v>
      </c>
      <c r="AU346" s="18">
        <f>ROUND(IF(AT346=0, 0, AT346/AT346),5)</f>
        <v>1</v>
      </c>
      <c r="AV346" s="17">
        <v>70</v>
      </c>
    </row>
    <row r="347" spans="1:48" ht="15.75" thickTop="1" x14ac:dyDescent="0.25"/>
  </sheetData>
  <pageMargins left="0.7" right="0.7" top="0.75" bottom="0.75" header="0.25" footer="0.3"/>
  <pageSetup paperSize="0" orientation="portrait" horizontalDpi="0" verticalDpi="0" r:id="rId1"/>
  <headerFooter>
    <oddHeader>&amp;L&amp;"Arial,Bold"&amp;8 4:03 AM
&amp;"Arial,Bold"&amp;8 10/24/16
&amp;"Arial,Bold"&amp;8 Accrual Basis&amp;C&amp;"Arial,Bold"&amp;12 Tropical Fish International (Pvt) Limited
&amp;"Arial,Bold"&amp;14 Sales by Item Summary
&amp;"Arial,Bold"&amp;10 January through October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38914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38914" r:id="rId4" name="HEADER"/>
      </mc:Fallback>
    </mc:AlternateContent>
    <mc:AlternateContent xmlns:mc="http://schemas.openxmlformats.org/markup-compatibility/2006">
      <mc:Choice Requires="x14">
        <control shapeId="38913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38913" r:id="rId6" name="FILTER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C283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M24" sqref="M24"/>
    </sheetView>
  </sheetViews>
  <sheetFormatPr defaultRowHeight="15" x14ac:dyDescent="0.25"/>
  <cols>
    <col min="1" max="3" width="3" style="25" customWidth="1"/>
    <col min="4" max="4" width="26" style="25" customWidth="1"/>
    <col min="5" max="5" width="9.85546875" style="43" bestFit="1" customWidth="1"/>
    <col min="6" max="6" width="2.28515625" style="26" customWidth="1"/>
    <col min="7" max="7" width="12" style="43" bestFit="1" customWidth="1"/>
    <col min="8" max="8" width="2.28515625" style="26" customWidth="1"/>
    <col min="9" max="9" width="9" style="26" bestFit="1" customWidth="1"/>
    <col min="10" max="10" width="2.28515625" style="26" customWidth="1"/>
    <col min="11" max="11" width="8.42578125" style="26" bestFit="1" customWidth="1"/>
    <col min="12" max="12" width="2.28515625" style="26" customWidth="1"/>
    <col min="13" max="13" width="9.85546875" style="43" bestFit="1" customWidth="1"/>
    <col min="14" max="14" width="2.28515625" style="26" customWidth="1"/>
    <col min="15" max="15" width="10.85546875" style="26" bestFit="1" customWidth="1"/>
    <col min="16" max="16" width="2.28515625" style="26" customWidth="1"/>
    <col min="17" max="17" width="9" style="26" bestFit="1" customWidth="1"/>
    <col min="18" max="18" width="2.28515625" style="26" customWidth="1"/>
    <col min="19" max="19" width="8.42578125" style="26" bestFit="1" customWidth="1"/>
    <col min="20" max="20" width="2.28515625" style="26" customWidth="1"/>
    <col min="21" max="21" width="9.85546875" style="43" bestFit="1" customWidth="1"/>
    <col min="22" max="22" width="2.28515625" style="26" customWidth="1"/>
    <col min="23" max="23" width="10.85546875" style="26" bestFit="1" customWidth="1"/>
    <col min="24" max="24" width="2.28515625" style="26" customWidth="1"/>
    <col min="25" max="25" width="9" style="26" bestFit="1" customWidth="1"/>
    <col min="26" max="26" width="2.28515625" style="26" customWidth="1"/>
    <col min="27" max="27" width="8.42578125" style="26" bestFit="1" customWidth="1"/>
    <col min="28" max="28" width="2.28515625" style="26" customWidth="1"/>
    <col min="29" max="29" width="9.85546875" style="43" bestFit="1" customWidth="1"/>
    <col min="30" max="30" width="2.28515625" style="26" customWidth="1"/>
    <col min="31" max="31" width="10.85546875" style="26" bestFit="1" customWidth="1"/>
    <col min="32" max="32" width="2.28515625" style="26" customWidth="1"/>
    <col min="33" max="33" width="9" style="26" bestFit="1" customWidth="1"/>
    <col min="34" max="34" width="2.28515625" style="26" customWidth="1"/>
    <col min="35" max="35" width="8.42578125" style="26" bestFit="1" customWidth="1"/>
    <col min="36" max="36" width="2.28515625" style="26" customWidth="1"/>
    <col min="37" max="37" width="9.85546875" style="43" bestFit="1" customWidth="1"/>
    <col min="38" max="38" width="2.28515625" style="26" customWidth="1"/>
    <col min="39" max="39" width="10.85546875" style="26" bestFit="1" customWidth="1"/>
    <col min="40" max="40" width="2.28515625" style="26" customWidth="1"/>
    <col min="41" max="41" width="9" style="26" bestFit="1" customWidth="1"/>
    <col min="42" max="42" width="2.28515625" style="26" customWidth="1"/>
    <col min="43" max="43" width="8.42578125" style="26" bestFit="1" customWidth="1"/>
    <col min="44" max="44" width="2.28515625" style="26" customWidth="1"/>
    <col min="45" max="45" width="9.85546875" style="43" bestFit="1" customWidth="1"/>
    <col min="46" max="46" width="2.28515625" style="26" customWidth="1"/>
    <col min="47" max="47" width="12" style="34" bestFit="1" customWidth="1"/>
    <col min="48" max="48" width="2.28515625" style="26" customWidth="1"/>
    <col min="49" max="49" width="9" style="26" bestFit="1" customWidth="1"/>
    <col min="50" max="50" width="2.28515625" style="26" customWidth="1"/>
    <col min="51" max="51" width="8.42578125" style="26" bestFit="1" customWidth="1"/>
    <col min="52" max="52" width="2.28515625" style="26" customWidth="1"/>
    <col min="53" max="53" width="4" style="26" bestFit="1" customWidth="1"/>
    <col min="54" max="54" width="2.28515625" style="26" customWidth="1"/>
    <col min="55" max="55" width="7.28515625" style="26" bestFit="1" customWidth="1"/>
    <col min="56" max="56" width="2.28515625" style="26" customWidth="1"/>
    <col min="57" max="57" width="9" style="26" bestFit="1" customWidth="1"/>
    <col min="58" max="58" width="2.28515625" style="26" customWidth="1"/>
    <col min="59" max="59" width="8.42578125" style="26" bestFit="1" customWidth="1"/>
    <col min="60" max="60" width="2.28515625" style="26" customWidth="1"/>
    <col min="61" max="61" width="4" style="26" bestFit="1" customWidth="1"/>
    <col min="62" max="62" width="2.28515625" style="26" customWidth="1"/>
    <col min="63" max="63" width="7.28515625" style="26" bestFit="1" customWidth="1"/>
    <col min="64" max="64" width="2.28515625" style="26" customWidth="1"/>
    <col min="65" max="65" width="9" style="26" bestFit="1" customWidth="1"/>
    <col min="66" max="66" width="2.28515625" style="26" customWidth="1"/>
    <col min="67" max="67" width="8.42578125" style="26" bestFit="1" customWidth="1"/>
    <col min="68" max="68" width="2.28515625" style="26" customWidth="1"/>
    <col min="69" max="69" width="4" style="26" bestFit="1" customWidth="1"/>
    <col min="70" max="70" width="2.28515625" style="26" customWidth="1"/>
    <col min="71" max="71" width="7.28515625" style="26" bestFit="1" customWidth="1"/>
    <col min="72" max="72" width="2.28515625" style="26" customWidth="1"/>
    <col min="73" max="73" width="9" style="26" bestFit="1" customWidth="1"/>
    <col min="74" max="74" width="2.28515625" style="26" customWidth="1"/>
    <col min="75" max="75" width="8.42578125" style="26" bestFit="1" customWidth="1"/>
    <col min="76" max="76" width="2.28515625" style="26" customWidth="1"/>
    <col min="77" max="77" width="4" style="26" bestFit="1" customWidth="1"/>
    <col min="78" max="78" width="2.28515625" style="26" customWidth="1"/>
    <col min="79" max="79" width="7.28515625" style="26" bestFit="1" customWidth="1"/>
    <col min="80" max="80" width="2.28515625" style="26" customWidth="1"/>
    <col min="81" max="81" width="9" style="26" bestFit="1" customWidth="1"/>
    <col min="82" max="82" width="2.28515625" style="26" customWidth="1"/>
    <col min="83" max="83" width="8.42578125" style="26" bestFit="1" customWidth="1"/>
    <col min="84" max="84" width="2.28515625" style="26" customWidth="1"/>
    <col min="85" max="85" width="4" style="26" bestFit="1" customWidth="1"/>
    <col min="86" max="86" width="2.28515625" style="26" customWidth="1"/>
    <col min="87" max="87" width="7.28515625" style="26" bestFit="1" customWidth="1"/>
    <col min="88" max="88" width="2.28515625" style="26" customWidth="1"/>
    <col min="89" max="89" width="9" style="26" bestFit="1" customWidth="1"/>
    <col min="90" max="90" width="2.28515625" style="26" customWidth="1"/>
    <col min="91" max="91" width="8.42578125" style="26" bestFit="1" customWidth="1"/>
    <col min="92" max="92" width="2.28515625" style="26" customWidth="1"/>
    <col min="93" max="93" width="4" style="26" bestFit="1" customWidth="1"/>
    <col min="94" max="94" width="2.28515625" style="26" customWidth="1"/>
    <col min="95" max="95" width="7.28515625" style="26" bestFit="1" customWidth="1"/>
    <col min="96" max="96" width="2.28515625" style="26" customWidth="1"/>
    <col min="97" max="97" width="9" style="26" bestFit="1" customWidth="1"/>
    <col min="98" max="98" width="2.28515625" style="26" customWidth="1"/>
    <col min="99" max="99" width="8.42578125" style="26" bestFit="1" customWidth="1"/>
    <col min="100" max="100" width="2.28515625" style="26" customWidth="1"/>
    <col min="101" max="101" width="10" style="26" bestFit="1" customWidth="1"/>
    <col min="102" max="102" width="2.28515625" style="26" customWidth="1"/>
    <col min="103" max="103" width="10.85546875" style="26" bestFit="1" customWidth="1"/>
    <col min="104" max="104" width="2.28515625" style="26" customWidth="1"/>
    <col min="105" max="105" width="9" style="26" bestFit="1" customWidth="1"/>
    <col min="106" max="106" width="2.28515625" style="26" customWidth="1"/>
    <col min="107" max="107" width="8.42578125" style="26" bestFit="1" customWidth="1"/>
  </cols>
  <sheetData>
    <row r="1" spans="1:107" ht="15.75" thickBot="1" x14ac:dyDescent="0.3">
      <c r="A1" s="2"/>
      <c r="B1" s="2"/>
      <c r="C1" s="2"/>
      <c r="D1" s="2"/>
      <c r="E1" s="35" t="s">
        <v>0</v>
      </c>
      <c r="F1" s="3"/>
      <c r="G1" s="45"/>
      <c r="H1" s="3"/>
      <c r="I1" s="5"/>
      <c r="J1" s="3"/>
      <c r="K1" s="5"/>
      <c r="L1" s="1"/>
      <c r="M1" s="35" t="s">
        <v>1</v>
      </c>
      <c r="N1" s="3"/>
      <c r="O1" s="5"/>
      <c r="P1" s="3"/>
      <c r="Q1" s="5"/>
      <c r="R1" s="3"/>
      <c r="S1" s="5"/>
      <c r="T1" s="1"/>
      <c r="U1" s="35" t="s">
        <v>2</v>
      </c>
      <c r="V1" s="3"/>
      <c r="W1" s="5"/>
      <c r="X1" s="3"/>
      <c r="Y1" s="5"/>
      <c r="Z1" s="3"/>
      <c r="AA1" s="5"/>
      <c r="AB1" s="1"/>
      <c r="AC1" s="35" t="s">
        <v>3</v>
      </c>
      <c r="AD1" s="3"/>
      <c r="AE1" s="5"/>
      <c r="AF1" s="3"/>
      <c r="AG1" s="5"/>
      <c r="AH1" s="3"/>
      <c r="AI1" s="5"/>
      <c r="AJ1" s="1"/>
      <c r="AK1" s="35" t="s">
        <v>4</v>
      </c>
      <c r="AL1" s="3"/>
      <c r="AM1" s="5"/>
      <c r="AN1" s="3"/>
      <c r="AO1" s="5"/>
      <c r="AP1" s="3"/>
      <c r="AQ1" s="5"/>
      <c r="AR1" s="1"/>
      <c r="AS1" s="35" t="s">
        <v>5</v>
      </c>
      <c r="AT1" s="3"/>
      <c r="AU1" s="44"/>
      <c r="AV1" s="3"/>
      <c r="AW1" s="5"/>
      <c r="AX1" s="3"/>
      <c r="AY1" s="5"/>
      <c r="AZ1" s="1"/>
      <c r="BA1" s="4" t="s">
        <v>6</v>
      </c>
      <c r="BB1" s="3"/>
      <c r="BC1" s="5"/>
      <c r="BD1" s="3"/>
      <c r="BE1" s="5"/>
      <c r="BF1" s="3"/>
      <c r="BG1" s="5"/>
      <c r="BH1" s="1"/>
      <c r="BI1" s="4" t="s">
        <v>7</v>
      </c>
      <c r="BJ1" s="3"/>
      <c r="BK1" s="5"/>
      <c r="BL1" s="3"/>
      <c r="BM1" s="5"/>
      <c r="BN1" s="3"/>
      <c r="BO1" s="5"/>
      <c r="BP1" s="1"/>
      <c r="BQ1" s="4" t="s">
        <v>8</v>
      </c>
      <c r="BR1" s="3"/>
      <c r="BS1" s="5"/>
      <c r="BT1" s="3"/>
      <c r="BU1" s="5"/>
      <c r="BV1" s="3"/>
      <c r="BW1" s="5"/>
      <c r="BX1" s="1"/>
      <c r="BY1" s="4" t="s">
        <v>9</v>
      </c>
      <c r="BZ1" s="3"/>
      <c r="CA1" s="5"/>
      <c r="CB1" s="3"/>
      <c r="CC1" s="5"/>
      <c r="CD1" s="3"/>
      <c r="CE1" s="5"/>
      <c r="CF1" s="1"/>
      <c r="CG1" s="4" t="s">
        <v>10</v>
      </c>
      <c r="CH1" s="3"/>
      <c r="CI1" s="5"/>
      <c r="CJ1" s="3"/>
      <c r="CK1" s="5"/>
      <c r="CL1" s="3"/>
      <c r="CM1" s="5"/>
      <c r="CN1" s="1"/>
      <c r="CO1" s="4" t="s">
        <v>11</v>
      </c>
      <c r="CP1" s="3"/>
      <c r="CQ1" s="5"/>
      <c r="CR1" s="3"/>
      <c r="CS1" s="5"/>
      <c r="CT1" s="3"/>
      <c r="CU1" s="5"/>
      <c r="CV1" s="1"/>
      <c r="CW1" s="4" t="s">
        <v>12</v>
      </c>
      <c r="CX1" s="3"/>
      <c r="CY1" s="5"/>
      <c r="CZ1" s="3"/>
      <c r="DA1" s="5"/>
      <c r="DB1" s="3"/>
      <c r="DC1" s="5"/>
    </row>
    <row r="2" spans="1:107" s="24" customFormat="1" ht="16.5" thickTop="1" thickBot="1" x14ac:dyDescent="0.3">
      <c r="A2" s="21"/>
      <c r="B2" s="21"/>
      <c r="C2" s="21"/>
      <c r="D2" s="21"/>
      <c r="E2" s="36" t="s">
        <v>13</v>
      </c>
      <c r="F2" s="23"/>
      <c r="G2" s="36" t="s">
        <v>14</v>
      </c>
      <c r="H2" s="23"/>
      <c r="I2" s="22" t="s">
        <v>15</v>
      </c>
      <c r="J2" s="23"/>
      <c r="K2" s="22" t="s">
        <v>16</v>
      </c>
      <c r="L2" s="23"/>
      <c r="M2" s="36" t="s">
        <v>13</v>
      </c>
      <c r="N2" s="23"/>
      <c r="O2" s="22" t="s">
        <v>14</v>
      </c>
      <c r="P2" s="23"/>
      <c r="Q2" s="22" t="s">
        <v>15</v>
      </c>
      <c r="R2" s="23"/>
      <c r="S2" s="22" t="s">
        <v>16</v>
      </c>
      <c r="T2" s="23"/>
      <c r="U2" s="36" t="s">
        <v>13</v>
      </c>
      <c r="V2" s="23"/>
      <c r="W2" s="22" t="s">
        <v>14</v>
      </c>
      <c r="X2" s="23"/>
      <c r="Y2" s="22" t="s">
        <v>15</v>
      </c>
      <c r="Z2" s="23"/>
      <c r="AA2" s="22" t="s">
        <v>16</v>
      </c>
      <c r="AB2" s="23"/>
      <c r="AC2" s="36" t="s">
        <v>13</v>
      </c>
      <c r="AD2" s="23"/>
      <c r="AE2" s="22" t="s">
        <v>14</v>
      </c>
      <c r="AF2" s="23"/>
      <c r="AG2" s="22" t="s">
        <v>15</v>
      </c>
      <c r="AH2" s="23"/>
      <c r="AI2" s="22" t="s">
        <v>16</v>
      </c>
      <c r="AJ2" s="23"/>
      <c r="AK2" s="36" t="s">
        <v>13</v>
      </c>
      <c r="AL2" s="23"/>
      <c r="AM2" s="22" t="s">
        <v>14</v>
      </c>
      <c r="AN2" s="23"/>
      <c r="AO2" s="22" t="s">
        <v>15</v>
      </c>
      <c r="AP2" s="23"/>
      <c r="AQ2" s="22" t="s">
        <v>16</v>
      </c>
      <c r="AR2" s="23"/>
      <c r="AS2" s="36" t="s">
        <v>13</v>
      </c>
      <c r="AT2" s="23"/>
      <c r="AU2" s="27" t="s">
        <v>14</v>
      </c>
      <c r="AV2" s="23"/>
      <c r="AW2" s="22" t="s">
        <v>15</v>
      </c>
      <c r="AX2" s="23"/>
      <c r="AY2" s="22" t="s">
        <v>16</v>
      </c>
      <c r="AZ2" s="23"/>
      <c r="BA2" s="22" t="s">
        <v>13</v>
      </c>
      <c r="BB2" s="23"/>
      <c r="BC2" s="22" t="s">
        <v>14</v>
      </c>
      <c r="BD2" s="23"/>
      <c r="BE2" s="22" t="s">
        <v>15</v>
      </c>
      <c r="BF2" s="23"/>
      <c r="BG2" s="22" t="s">
        <v>16</v>
      </c>
      <c r="BH2" s="23"/>
      <c r="BI2" s="22" t="s">
        <v>13</v>
      </c>
      <c r="BJ2" s="23"/>
      <c r="BK2" s="22" t="s">
        <v>14</v>
      </c>
      <c r="BL2" s="23"/>
      <c r="BM2" s="22" t="s">
        <v>15</v>
      </c>
      <c r="BN2" s="23"/>
      <c r="BO2" s="22" t="s">
        <v>16</v>
      </c>
      <c r="BP2" s="23"/>
      <c r="BQ2" s="22" t="s">
        <v>13</v>
      </c>
      <c r="BR2" s="23"/>
      <c r="BS2" s="22" t="s">
        <v>14</v>
      </c>
      <c r="BT2" s="23"/>
      <c r="BU2" s="22" t="s">
        <v>15</v>
      </c>
      <c r="BV2" s="23"/>
      <c r="BW2" s="22" t="s">
        <v>16</v>
      </c>
      <c r="BX2" s="23"/>
      <c r="BY2" s="22" t="s">
        <v>13</v>
      </c>
      <c r="BZ2" s="23"/>
      <c r="CA2" s="22" t="s">
        <v>14</v>
      </c>
      <c r="CB2" s="23"/>
      <c r="CC2" s="22" t="s">
        <v>15</v>
      </c>
      <c r="CD2" s="23"/>
      <c r="CE2" s="22" t="s">
        <v>16</v>
      </c>
      <c r="CF2" s="23"/>
      <c r="CG2" s="22" t="s">
        <v>13</v>
      </c>
      <c r="CH2" s="23"/>
      <c r="CI2" s="22" t="s">
        <v>14</v>
      </c>
      <c r="CJ2" s="23"/>
      <c r="CK2" s="22" t="s">
        <v>15</v>
      </c>
      <c r="CL2" s="23"/>
      <c r="CM2" s="22" t="s">
        <v>16</v>
      </c>
      <c r="CN2" s="23"/>
      <c r="CO2" s="22" t="s">
        <v>13</v>
      </c>
      <c r="CP2" s="23"/>
      <c r="CQ2" s="22" t="s">
        <v>14</v>
      </c>
      <c r="CR2" s="23"/>
      <c r="CS2" s="22" t="s">
        <v>15</v>
      </c>
      <c r="CT2" s="23"/>
      <c r="CU2" s="22" t="s">
        <v>16</v>
      </c>
      <c r="CV2" s="23"/>
      <c r="CW2" s="22" t="s">
        <v>13</v>
      </c>
      <c r="CX2" s="23"/>
      <c r="CY2" s="22" t="s">
        <v>14</v>
      </c>
      <c r="CZ2" s="23"/>
      <c r="DA2" s="22" t="s">
        <v>15</v>
      </c>
      <c r="DB2" s="23"/>
      <c r="DC2" s="22" t="s">
        <v>16</v>
      </c>
    </row>
    <row r="3" spans="1:107" ht="15.75" thickTop="1" x14ac:dyDescent="0.25">
      <c r="A3" s="2"/>
      <c r="B3" s="2" t="s">
        <v>17</v>
      </c>
      <c r="C3" s="2"/>
      <c r="D3" s="2"/>
      <c r="E3" s="37"/>
      <c r="F3" s="7"/>
      <c r="G3" s="37"/>
      <c r="H3" s="7"/>
      <c r="I3" s="8"/>
      <c r="J3" s="7"/>
      <c r="K3" s="6"/>
      <c r="L3" s="7"/>
      <c r="M3" s="37"/>
      <c r="N3" s="7"/>
      <c r="O3" s="6"/>
      <c r="P3" s="7"/>
      <c r="Q3" s="8"/>
      <c r="R3" s="7"/>
      <c r="S3" s="6"/>
      <c r="T3" s="7"/>
      <c r="U3" s="37"/>
      <c r="V3" s="7"/>
      <c r="W3" s="6"/>
      <c r="X3" s="7"/>
      <c r="Y3" s="8"/>
      <c r="Z3" s="7"/>
      <c r="AA3" s="6"/>
      <c r="AB3" s="7"/>
      <c r="AC3" s="37"/>
      <c r="AD3" s="7"/>
      <c r="AE3" s="6"/>
      <c r="AF3" s="7"/>
      <c r="AG3" s="8"/>
      <c r="AH3" s="7"/>
      <c r="AI3" s="6"/>
      <c r="AJ3" s="7"/>
      <c r="AK3" s="37"/>
      <c r="AL3" s="7"/>
      <c r="AM3" s="6"/>
      <c r="AN3" s="7"/>
      <c r="AO3" s="8"/>
      <c r="AP3" s="7"/>
      <c r="AQ3" s="6"/>
      <c r="AR3" s="7"/>
      <c r="AS3" s="37"/>
      <c r="AT3" s="7"/>
      <c r="AU3" s="28"/>
      <c r="AV3" s="7"/>
      <c r="AW3" s="8"/>
      <c r="AX3" s="7"/>
      <c r="AY3" s="6"/>
      <c r="AZ3" s="7"/>
      <c r="BA3" s="6"/>
      <c r="BB3" s="7"/>
      <c r="BC3" s="6"/>
      <c r="BD3" s="7"/>
      <c r="BE3" s="8"/>
      <c r="BF3" s="7"/>
      <c r="BG3" s="6"/>
      <c r="BH3" s="7"/>
      <c r="BI3" s="6"/>
      <c r="BJ3" s="7"/>
      <c r="BK3" s="6"/>
      <c r="BL3" s="7"/>
      <c r="BM3" s="8"/>
      <c r="BN3" s="7"/>
      <c r="BO3" s="6"/>
      <c r="BP3" s="7"/>
      <c r="BQ3" s="6"/>
      <c r="BR3" s="7"/>
      <c r="BS3" s="6"/>
      <c r="BT3" s="7"/>
      <c r="BU3" s="8"/>
      <c r="BV3" s="7"/>
      <c r="BW3" s="6"/>
      <c r="BX3" s="7"/>
      <c r="BY3" s="6"/>
      <c r="BZ3" s="7"/>
      <c r="CA3" s="6"/>
      <c r="CB3" s="7"/>
      <c r="CC3" s="8"/>
      <c r="CD3" s="7"/>
      <c r="CE3" s="6"/>
      <c r="CF3" s="7"/>
      <c r="CG3" s="6"/>
      <c r="CH3" s="7"/>
      <c r="CI3" s="6"/>
      <c r="CJ3" s="7"/>
      <c r="CK3" s="8"/>
      <c r="CL3" s="7"/>
      <c r="CM3" s="6"/>
      <c r="CN3" s="7"/>
      <c r="CO3" s="6"/>
      <c r="CP3" s="7"/>
      <c r="CQ3" s="6"/>
      <c r="CR3" s="7"/>
      <c r="CS3" s="8"/>
      <c r="CT3" s="7"/>
      <c r="CU3" s="6"/>
      <c r="CV3" s="7"/>
      <c r="CW3" s="6"/>
      <c r="CX3" s="7"/>
      <c r="CY3" s="6"/>
      <c r="CZ3" s="7"/>
      <c r="DA3" s="8"/>
      <c r="DB3" s="7"/>
      <c r="DC3" s="6"/>
    </row>
    <row r="4" spans="1:107" hidden="1" x14ac:dyDescent="0.25">
      <c r="A4" s="2"/>
      <c r="B4" s="2"/>
      <c r="C4" s="2"/>
      <c r="D4" s="2"/>
      <c r="E4" s="37"/>
      <c r="F4" s="7"/>
      <c r="G4" s="37"/>
      <c r="H4" s="7"/>
      <c r="I4" s="8"/>
      <c r="J4" s="7"/>
      <c r="K4" s="6"/>
      <c r="L4" s="7"/>
      <c r="M4" s="37"/>
      <c r="N4" s="7"/>
      <c r="O4" s="6"/>
      <c r="P4" s="7"/>
      <c r="Q4" s="8"/>
      <c r="R4" s="7"/>
      <c r="S4" s="6"/>
      <c r="T4" s="7"/>
      <c r="U4" s="37"/>
      <c r="V4" s="7"/>
      <c r="W4" s="6"/>
      <c r="X4" s="7"/>
      <c r="Y4" s="8"/>
      <c r="Z4" s="7"/>
      <c r="AA4" s="6"/>
      <c r="AB4" s="7"/>
      <c r="AC4" s="37"/>
      <c r="AD4" s="7"/>
      <c r="AE4" s="6"/>
      <c r="AF4" s="7"/>
      <c r="AG4" s="8"/>
      <c r="AH4" s="7"/>
      <c r="AI4" s="6"/>
      <c r="AJ4" s="7"/>
      <c r="AK4" s="37"/>
      <c r="AL4" s="7"/>
      <c r="AM4" s="6"/>
      <c r="AN4" s="7"/>
      <c r="AO4" s="8"/>
      <c r="AP4" s="7"/>
      <c r="AQ4" s="6"/>
      <c r="AR4" s="7"/>
      <c r="AS4" s="37"/>
      <c r="AT4" s="7"/>
      <c r="AU4" s="28"/>
      <c r="AV4" s="7"/>
      <c r="AW4" s="8"/>
      <c r="AX4" s="7"/>
      <c r="AY4" s="6"/>
      <c r="AZ4" s="7"/>
      <c r="BA4" s="6"/>
      <c r="BB4" s="7"/>
      <c r="BC4" s="6"/>
      <c r="BD4" s="7"/>
      <c r="BE4" s="8"/>
      <c r="BF4" s="7"/>
      <c r="BG4" s="6"/>
      <c r="BH4" s="7"/>
      <c r="BI4" s="6"/>
      <c r="BJ4" s="7"/>
      <c r="BK4" s="6"/>
      <c r="BL4" s="7"/>
      <c r="BM4" s="8"/>
      <c r="BN4" s="7"/>
      <c r="BO4" s="6"/>
      <c r="BP4" s="7"/>
      <c r="BQ4" s="6"/>
      <c r="BR4" s="7"/>
      <c r="BS4" s="6"/>
      <c r="BT4" s="7"/>
      <c r="BU4" s="8"/>
      <c r="BV4" s="7"/>
      <c r="BW4" s="6"/>
      <c r="BX4" s="7"/>
      <c r="BY4" s="6"/>
      <c r="BZ4" s="7"/>
      <c r="CA4" s="6"/>
      <c r="CB4" s="7"/>
      <c r="CC4" s="8"/>
      <c r="CD4" s="7"/>
      <c r="CE4" s="6"/>
      <c r="CF4" s="7"/>
      <c r="CG4" s="6"/>
      <c r="CH4" s="7"/>
      <c r="CI4" s="6"/>
      <c r="CJ4" s="7"/>
      <c r="CK4" s="8"/>
      <c r="CL4" s="7"/>
      <c r="CM4" s="6"/>
      <c r="CN4" s="7"/>
      <c r="CO4" s="6"/>
      <c r="CP4" s="7"/>
      <c r="CQ4" s="6"/>
      <c r="CR4" s="7"/>
      <c r="CS4" s="8"/>
      <c r="CT4" s="7"/>
      <c r="CU4" s="6"/>
      <c r="CV4" s="7"/>
      <c r="CW4" s="6"/>
      <c r="CX4" s="7"/>
      <c r="CY4" s="6"/>
      <c r="CZ4" s="7"/>
      <c r="DA4" s="8"/>
      <c r="DB4" s="7"/>
      <c r="DC4" s="6"/>
    </row>
    <row r="5" spans="1:107" hidden="1" x14ac:dyDescent="0.25">
      <c r="A5" s="2"/>
      <c r="B5" s="2"/>
      <c r="C5" s="2"/>
      <c r="D5" s="2"/>
      <c r="E5" s="37"/>
      <c r="F5" s="7"/>
      <c r="G5" s="37"/>
      <c r="H5" s="7"/>
      <c r="I5" s="8"/>
      <c r="J5" s="7"/>
      <c r="K5" s="6"/>
      <c r="L5" s="7"/>
      <c r="M5" s="37"/>
      <c r="N5" s="7"/>
      <c r="O5" s="6"/>
      <c r="P5" s="7"/>
      <c r="Q5" s="8"/>
      <c r="R5" s="7"/>
      <c r="S5" s="6"/>
      <c r="T5" s="7"/>
      <c r="U5" s="37"/>
      <c r="V5" s="7"/>
      <c r="W5" s="6"/>
      <c r="X5" s="7"/>
      <c r="Y5" s="8"/>
      <c r="Z5" s="7"/>
      <c r="AA5" s="6"/>
      <c r="AB5" s="7"/>
      <c r="AC5" s="37"/>
      <c r="AD5" s="7"/>
      <c r="AE5" s="6"/>
      <c r="AF5" s="7"/>
      <c r="AG5" s="8"/>
      <c r="AH5" s="7"/>
      <c r="AI5" s="6"/>
      <c r="AJ5" s="7"/>
      <c r="AK5" s="37"/>
      <c r="AL5" s="7"/>
      <c r="AM5" s="6"/>
      <c r="AN5" s="7"/>
      <c r="AO5" s="8"/>
      <c r="AP5" s="7"/>
      <c r="AQ5" s="6"/>
      <c r="AR5" s="7"/>
      <c r="AS5" s="37"/>
      <c r="AT5" s="7"/>
      <c r="AU5" s="28"/>
      <c r="AV5" s="7"/>
      <c r="AW5" s="8"/>
      <c r="AX5" s="7"/>
      <c r="AY5" s="6"/>
      <c r="AZ5" s="7"/>
      <c r="BA5" s="6"/>
      <c r="BB5" s="7"/>
      <c r="BC5" s="6"/>
      <c r="BD5" s="7"/>
      <c r="BE5" s="8"/>
      <c r="BF5" s="7"/>
      <c r="BG5" s="6"/>
      <c r="BH5" s="7"/>
      <c r="BI5" s="6"/>
      <c r="BJ5" s="7"/>
      <c r="BK5" s="6"/>
      <c r="BL5" s="7"/>
      <c r="BM5" s="8"/>
      <c r="BN5" s="7"/>
      <c r="BO5" s="6"/>
      <c r="BP5" s="7"/>
      <c r="BQ5" s="6"/>
      <c r="BR5" s="7"/>
      <c r="BS5" s="6"/>
      <c r="BT5" s="7"/>
      <c r="BU5" s="8"/>
      <c r="BV5" s="7"/>
      <c r="BW5" s="6"/>
      <c r="BX5" s="7"/>
      <c r="BY5" s="6"/>
      <c r="BZ5" s="7"/>
      <c r="CA5" s="6"/>
      <c r="CB5" s="7"/>
      <c r="CC5" s="8"/>
      <c r="CD5" s="7"/>
      <c r="CE5" s="6"/>
      <c r="CF5" s="7"/>
      <c r="CG5" s="6"/>
      <c r="CH5" s="7"/>
      <c r="CI5" s="6"/>
      <c r="CJ5" s="7"/>
      <c r="CK5" s="8"/>
      <c r="CL5" s="7"/>
      <c r="CM5" s="6"/>
      <c r="CN5" s="7"/>
      <c r="CO5" s="6"/>
      <c r="CP5" s="7"/>
      <c r="CQ5" s="6"/>
      <c r="CR5" s="7"/>
      <c r="CS5" s="8"/>
      <c r="CT5" s="7"/>
      <c r="CU5" s="6"/>
      <c r="CV5" s="7"/>
      <c r="CW5" s="6"/>
      <c r="CX5" s="7"/>
      <c r="CY5" s="6"/>
      <c r="CZ5" s="7"/>
      <c r="DA5" s="8"/>
      <c r="DB5" s="7"/>
      <c r="DC5" s="6"/>
    </row>
    <row r="6" spans="1:107" hidden="1" x14ac:dyDescent="0.25">
      <c r="A6" s="2"/>
      <c r="B6" s="2"/>
      <c r="C6" s="2"/>
      <c r="D6" s="2"/>
      <c r="E6" s="37"/>
      <c r="F6" s="7"/>
      <c r="G6" s="37"/>
      <c r="H6" s="7"/>
      <c r="I6" s="8"/>
      <c r="J6" s="7"/>
      <c r="K6" s="6"/>
      <c r="L6" s="7"/>
      <c r="M6" s="37"/>
      <c r="N6" s="7"/>
      <c r="O6" s="6"/>
      <c r="P6" s="7"/>
      <c r="Q6" s="8"/>
      <c r="R6" s="7"/>
      <c r="S6" s="6"/>
      <c r="T6" s="7"/>
      <c r="U6" s="37"/>
      <c r="V6" s="7"/>
      <c r="W6" s="6"/>
      <c r="X6" s="7"/>
      <c r="Y6" s="8"/>
      <c r="Z6" s="7"/>
      <c r="AA6" s="6"/>
      <c r="AB6" s="7"/>
      <c r="AC6" s="37"/>
      <c r="AD6" s="7"/>
      <c r="AE6" s="6"/>
      <c r="AF6" s="7"/>
      <c r="AG6" s="8"/>
      <c r="AH6" s="7"/>
      <c r="AI6" s="6"/>
      <c r="AJ6" s="7"/>
      <c r="AK6" s="37"/>
      <c r="AL6" s="7"/>
      <c r="AM6" s="6"/>
      <c r="AN6" s="7"/>
      <c r="AO6" s="8"/>
      <c r="AP6" s="7"/>
      <c r="AQ6" s="6"/>
      <c r="AR6" s="7"/>
      <c r="AS6" s="37"/>
      <c r="AT6" s="7"/>
      <c r="AU6" s="28"/>
      <c r="AV6" s="7"/>
      <c r="AW6" s="8"/>
      <c r="AX6" s="7"/>
      <c r="AY6" s="6"/>
      <c r="AZ6" s="7"/>
      <c r="BA6" s="6"/>
      <c r="BB6" s="7"/>
      <c r="BC6" s="6"/>
      <c r="BD6" s="7"/>
      <c r="BE6" s="8"/>
      <c r="BF6" s="7"/>
      <c r="BG6" s="6"/>
      <c r="BH6" s="7"/>
      <c r="BI6" s="6"/>
      <c r="BJ6" s="7"/>
      <c r="BK6" s="6"/>
      <c r="BL6" s="7"/>
      <c r="BM6" s="8"/>
      <c r="BN6" s="7"/>
      <c r="BO6" s="6"/>
      <c r="BP6" s="7"/>
      <c r="BQ6" s="6"/>
      <c r="BR6" s="7"/>
      <c r="BS6" s="6"/>
      <c r="BT6" s="7"/>
      <c r="BU6" s="8"/>
      <c r="BV6" s="7"/>
      <c r="BW6" s="6"/>
      <c r="BX6" s="7"/>
      <c r="BY6" s="6"/>
      <c r="BZ6" s="7"/>
      <c r="CA6" s="6"/>
      <c r="CB6" s="7"/>
      <c r="CC6" s="8"/>
      <c r="CD6" s="7"/>
      <c r="CE6" s="6"/>
      <c r="CF6" s="7"/>
      <c r="CG6" s="6"/>
      <c r="CH6" s="7"/>
      <c r="CI6" s="6"/>
      <c r="CJ6" s="7"/>
      <c r="CK6" s="8"/>
      <c r="CL6" s="7"/>
      <c r="CM6" s="6"/>
      <c r="CN6" s="7"/>
      <c r="CO6" s="6"/>
      <c r="CP6" s="7"/>
      <c r="CQ6" s="6"/>
      <c r="CR6" s="7"/>
      <c r="CS6" s="8"/>
      <c r="CT6" s="7"/>
      <c r="CU6" s="6"/>
      <c r="CV6" s="7"/>
      <c r="CW6" s="6"/>
      <c r="CX6" s="7"/>
      <c r="CY6" s="6"/>
      <c r="CZ6" s="7"/>
      <c r="DA6" s="8"/>
      <c r="DB6" s="7"/>
      <c r="DC6" s="6"/>
    </row>
    <row r="7" spans="1:107" x14ac:dyDescent="0.25">
      <c r="A7" s="2"/>
      <c r="B7" s="2"/>
      <c r="C7" s="2" t="s">
        <v>18</v>
      </c>
      <c r="D7" s="2"/>
      <c r="E7" s="37"/>
      <c r="F7" s="7"/>
      <c r="G7" s="37"/>
      <c r="H7" s="7"/>
      <c r="I7" s="8"/>
      <c r="J7" s="7"/>
      <c r="K7" s="6"/>
      <c r="L7" s="7"/>
      <c r="M7" s="37"/>
      <c r="N7" s="7"/>
      <c r="O7" s="6"/>
      <c r="P7" s="7"/>
      <c r="Q7" s="8"/>
      <c r="R7" s="7"/>
      <c r="S7" s="6"/>
      <c r="T7" s="7"/>
      <c r="U7" s="37"/>
      <c r="V7" s="7"/>
      <c r="W7" s="6"/>
      <c r="X7" s="7"/>
      <c r="Y7" s="8"/>
      <c r="Z7" s="7"/>
      <c r="AA7" s="6"/>
      <c r="AB7" s="7"/>
      <c r="AC7" s="37"/>
      <c r="AD7" s="7"/>
      <c r="AE7" s="6"/>
      <c r="AF7" s="7"/>
      <c r="AG7" s="8"/>
      <c r="AH7" s="7"/>
      <c r="AI7" s="6"/>
      <c r="AJ7" s="7"/>
      <c r="AK7" s="37"/>
      <c r="AL7" s="7"/>
      <c r="AM7" s="6"/>
      <c r="AN7" s="7"/>
      <c r="AO7" s="8"/>
      <c r="AP7" s="7"/>
      <c r="AQ7" s="6"/>
      <c r="AR7" s="7"/>
      <c r="AS7" s="37"/>
      <c r="AT7" s="7"/>
      <c r="AU7" s="28"/>
      <c r="AV7" s="7"/>
      <c r="AW7" s="8"/>
      <c r="AX7" s="7"/>
      <c r="AY7" s="6"/>
      <c r="AZ7" s="7"/>
      <c r="BA7" s="6"/>
      <c r="BB7" s="7"/>
      <c r="BC7" s="6"/>
      <c r="BD7" s="7"/>
      <c r="BE7" s="8"/>
      <c r="BF7" s="7"/>
      <c r="BG7" s="6"/>
      <c r="BH7" s="7"/>
      <c r="BI7" s="6"/>
      <c r="BJ7" s="7"/>
      <c r="BK7" s="6"/>
      <c r="BL7" s="7"/>
      <c r="BM7" s="8"/>
      <c r="BN7" s="7"/>
      <c r="BO7" s="6"/>
      <c r="BP7" s="7"/>
      <c r="BQ7" s="6"/>
      <c r="BR7" s="7"/>
      <c r="BS7" s="6"/>
      <c r="BT7" s="7"/>
      <c r="BU7" s="8"/>
      <c r="BV7" s="7"/>
      <c r="BW7" s="6"/>
      <c r="BX7" s="7"/>
      <c r="BY7" s="6"/>
      <c r="BZ7" s="7"/>
      <c r="CA7" s="6"/>
      <c r="CB7" s="7"/>
      <c r="CC7" s="8"/>
      <c r="CD7" s="7"/>
      <c r="CE7" s="6"/>
      <c r="CF7" s="7"/>
      <c r="CG7" s="6"/>
      <c r="CH7" s="7"/>
      <c r="CI7" s="6"/>
      <c r="CJ7" s="7"/>
      <c r="CK7" s="8"/>
      <c r="CL7" s="7"/>
      <c r="CM7" s="6"/>
      <c r="CN7" s="7"/>
      <c r="CO7" s="6"/>
      <c r="CP7" s="7"/>
      <c r="CQ7" s="6"/>
      <c r="CR7" s="7"/>
      <c r="CS7" s="8"/>
      <c r="CT7" s="7"/>
      <c r="CU7" s="6"/>
      <c r="CV7" s="7"/>
      <c r="CW7" s="6"/>
      <c r="CX7" s="7"/>
      <c r="CY7" s="6"/>
      <c r="CZ7" s="7"/>
      <c r="DA7" s="8"/>
      <c r="DB7" s="7"/>
      <c r="DC7" s="6"/>
    </row>
    <row r="8" spans="1:107" x14ac:dyDescent="0.25">
      <c r="A8" s="2"/>
      <c r="B8" s="2"/>
      <c r="C8" s="2"/>
      <c r="D8" s="2" t="s">
        <v>19</v>
      </c>
      <c r="E8" s="37">
        <v>0</v>
      </c>
      <c r="F8" s="7"/>
      <c r="G8" s="37">
        <v>0</v>
      </c>
      <c r="H8" s="7"/>
      <c r="I8" s="8">
        <f>ROUND(IF(G282=0, 0, G8/G282),5)</f>
        <v>0</v>
      </c>
      <c r="J8" s="7"/>
      <c r="K8" s="6">
        <v>0</v>
      </c>
      <c r="L8" s="7"/>
      <c r="M8" s="37">
        <v>0</v>
      </c>
      <c r="N8" s="7"/>
      <c r="O8" s="6">
        <v>0</v>
      </c>
      <c r="P8" s="7"/>
      <c r="Q8" s="8">
        <f>ROUND(IF(O282=0, 0, O8/O282),5)</f>
        <v>0</v>
      </c>
      <c r="R8" s="7"/>
      <c r="S8" s="6">
        <v>0</v>
      </c>
      <c r="T8" s="7"/>
      <c r="U8" s="37">
        <v>86</v>
      </c>
      <c r="V8" s="7"/>
      <c r="W8" s="6">
        <v>1792.88</v>
      </c>
      <c r="X8" s="7"/>
      <c r="Y8" s="8">
        <f>ROUND(IF(W282=0, 0, W8/W282),5)</f>
        <v>9.0000000000000006E-5</v>
      </c>
      <c r="Z8" s="7"/>
      <c r="AA8" s="6">
        <v>20.85</v>
      </c>
      <c r="AB8" s="7"/>
      <c r="AC8" s="37">
        <v>0</v>
      </c>
      <c r="AD8" s="7"/>
      <c r="AE8" s="6">
        <v>0</v>
      </c>
      <c r="AF8" s="7"/>
      <c r="AG8" s="8">
        <f>ROUND(IF(AE282=0, 0, AE8/AE282),5)</f>
        <v>0</v>
      </c>
      <c r="AH8" s="7"/>
      <c r="AI8" s="6">
        <v>0</v>
      </c>
      <c r="AJ8" s="7"/>
      <c r="AK8" s="37">
        <v>0</v>
      </c>
      <c r="AL8" s="7"/>
      <c r="AM8" s="6">
        <v>0</v>
      </c>
      <c r="AN8" s="7"/>
      <c r="AO8" s="8">
        <f>ROUND(IF(AM282=0, 0, AM8/AM282),5)</f>
        <v>0</v>
      </c>
      <c r="AP8" s="7"/>
      <c r="AQ8" s="6">
        <v>0</v>
      </c>
      <c r="AR8" s="7"/>
      <c r="AS8" s="37">
        <v>0</v>
      </c>
      <c r="AT8" s="7"/>
      <c r="AU8" s="28">
        <v>0</v>
      </c>
      <c r="AV8" s="7"/>
      <c r="AW8" s="8">
        <f>ROUND(IF(AU282=0, 0, AU8/AU282),5)</f>
        <v>0</v>
      </c>
      <c r="AX8" s="7"/>
      <c r="AY8" s="6">
        <v>0</v>
      </c>
      <c r="AZ8" s="7"/>
      <c r="BA8" s="6">
        <v>0</v>
      </c>
      <c r="BB8" s="7"/>
      <c r="BC8" s="6">
        <v>0</v>
      </c>
      <c r="BD8" s="7"/>
      <c r="BE8" s="8">
        <f>ROUND(IF(BC282=0, 0, BC8/BC282),5)</f>
        <v>0</v>
      </c>
      <c r="BF8" s="7"/>
      <c r="BG8" s="6">
        <v>0</v>
      </c>
      <c r="BH8" s="7"/>
      <c r="BI8" s="6">
        <v>0</v>
      </c>
      <c r="BJ8" s="7"/>
      <c r="BK8" s="6">
        <v>0</v>
      </c>
      <c r="BL8" s="7"/>
      <c r="BM8" s="8">
        <f>ROUND(IF(BK282=0, 0, BK8/BK282),5)</f>
        <v>0</v>
      </c>
      <c r="BN8" s="7"/>
      <c r="BO8" s="6">
        <v>0</v>
      </c>
      <c r="BP8" s="7"/>
      <c r="BQ8" s="6">
        <v>0</v>
      </c>
      <c r="BR8" s="7"/>
      <c r="BS8" s="6">
        <v>0</v>
      </c>
      <c r="BT8" s="7"/>
      <c r="BU8" s="8">
        <f>ROUND(IF(BS282=0, 0, BS8/BS282),5)</f>
        <v>0</v>
      </c>
      <c r="BV8" s="7"/>
      <c r="BW8" s="6">
        <v>0</v>
      </c>
      <c r="BX8" s="7"/>
      <c r="BY8" s="6">
        <v>0</v>
      </c>
      <c r="BZ8" s="7"/>
      <c r="CA8" s="6">
        <v>0</v>
      </c>
      <c r="CB8" s="7"/>
      <c r="CC8" s="8">
        <f>ROUND(IF(CA282=0, 0, CA8/CA282),5)</f>
        <v>0</v>
      </c>
      <c r="CD8" s="7"/>
      <c r="CE8" s="6">
        <v>0</v>
      </c>
      <c r="CF8" s="7"/>
      <c r="CG8" s="6">
        <v>0</v>
      </c>
      <c r="CH8" s="7"/>
      <c r="CI8" s="6">
        <v>0</v>
      </c>
      <c r="CJ8" s="7"/>
      <c r="CK8" s="8">
        <f>ROUND(IF(CI282=0, 0, CI8/CI282),5)</f>
        <v>0</v>
      </c>
      <c r="CL8" s="7"/>
      <c r="CM8" s="6">
        <v>0</v>
      </c>
      <c r="CN8" s="7"/>
      <c r="CO8" s="6">
        <v>0</v>
      </c>
      <c r="CP8" s="7"/>
      <c r="CQ8" s="6">
        <v>0</v>
      </c>
      <c r="CR8" s="7"/>
      <c r="CS8" s="8">
        <f>ROUND(IF(CQ282=0, 0, CQ8/CQ282),5)</f>
        <v>0</v>
      </c>
      <c r="CT8" s="7"/>
      <c r="CU8" s="6">
        <v>0</v>
      </c>
      <c r="CV8" s="7"/>
      <c r="CW8" s="6">
        <f t="shared" ref="CW8:CW49" si="0">ROUND(E8+M8+U8+AC8+AK8+AS8+BA8+BI8+BQ8+BY8+CG8+CO8,5)</f>
        <v>86</v>
      </c>
      <c r="CX8" s="7"/>
      <c r="CY8" s="6">
        <f t="shared" ref="CY8:CY49" si="1">ROUND(G8+O8+W8+AE8+AM8+AU8+BC8+BK8+BS8+CA8+CI8+CQ8,5)</f>
        <v>1792.88</v>
      </c>
      <c r="CZ8" s="7"/>
      <c r="DA8" s="8">
        <f>ROUND(IF(CY282=0, 0, CY8/CY282),5)</f>
        <v>2.0000000000000002E-5</v>
      </c>
      <c r="DB8" s="7"/>
      <c r="DC8" s="6">
        <v>20.85</v>
      </c>
    </row>
    <row r="9" spans="1:107" x14ac:dyDescent="0.25">
      <c r="A9" s="2"/>
      <c r="B9" s="2"/>
      <c r="C9" s="2"/>
      <c r="D9" s="2" t="s">
        <v>20</v>
      </c>
      <c r="E9" s="37">
        <v>0</v>
      </c>
      <c r="F9" s="7"/>
      <c r="G9" s="37">
        <v>0</v>
      </c>
      <c r="H9" s="7"/>
      <c r="I9" s="8">
        <f>ROUND(IF(G282=0, 0, G9/G282),5)</f>
        <v>0</v>
      </c>
      <c r="J9" s="7"/>
      <c r="K9" s="6">
        <v>0</v>
      </c>
      <c r="L9" s="7"/>
      <c r="M9" s="37">
        <v>0</v>
      </c>
      <c r="N9" s="7"/>
      <c r="O9" s="6">
        <v>0</v>
      </c>
      <c r="P9" s="7"/>
      <c r="Q9" s="8">
        <f>ROUND(IF(O282=0, 0, O9/O282),5)</f>
        <v>0</v>
      </c>
      <c r="R9" s="7"/>
      <c r="S9" s="6">
        <v>0</v>
      </c>
      <c r="T9" s="7"/>
      <c r="U9" s="37">
        <v>100</v>
      </c>
      <c r="V9" s="7"/>
      <c r="W9" s="6">
        <v>2084.7399999999998</v>
      </c>
      <c r="X9" s="7"/>
      <c r="Y9" s="8">
        <f>ROUND(IF(W282=0, 0, W9/W282),5)</f>
        <v>1E-4</v>
      </c>
      <c r="Z9" s="7"/>
      <c r="AA9" s="6">
        <v>20.85</v>
      </c>
      <c r="AB9" s="7"/>
      <c r="AC9" s="37">
        <v>0</v>
      </c>
      <c r="AD9" s="7"/>
      <c r="AE9" s="6">
        <v>0</v>
      </c>
      <c r="AF9" s="7"/>
      <c r="AG9" s="8">
        <f>ROUND(IF(AE282=0, 0, AE9/AE282),5)</f>
        <v>0</v>
      </c>
      <c r="AH9" s="7"/>
      <c r="AI9" s="6">
        <v>0</v>
      </c>
      <c r="AJ9" s="7"/>
      <c r="AK9" s="37">
        <v>0</v>
      </c>
      <c r="AL9" s="7"/>
      <c r="AM9" s="6">
        <v>0</v>
      </c>
      <c r="AN9" s="7"/>
      <c r="AO9" s="8">
        <f>ROUND(IF(AM282=0, 0, AM9/AM282),5)</f>
        <v>0</v>
      </c>
      <c r="AP9" s="7"/>
      <c r="AQ9" s="6">
        <v>0</v>
      </c>
      <c r="AR9" s="7"/>
      <c r="AS9" s="37">
        <v>0</v>
      </c>
      <c r="AT9" s="7"/>
      <c r="AU9" s="28">
        <v>0</v>
      </c>
      <c r="AV9" s="7"/>
      <c r="AW9" s="8">
        <f>ROUND(IF(AU282=0, 0, AU9/AU282),5)</f>
        <v>0</v>
      </c>
      <c r="AX9" s="7"/>
      <c r="AY9" s="6">
        <v>0</v>
      </c>
      <c r="AZ9" s="7"/>
      <c r="BA9" s="6">
        <v>0</v>
      </c>
      <c r="BB9" s="7"/>
      <c r="BC9" s="6">
        <v>0</v>
      </c>
      <c r="BD9" s="7"/>
      <c r="BE9" s="8">
        <f>ROUND(IF(BC282=0, 0, BC9/BC282),5)</f>
        <v>0</v>
      </c>
      <c r="BF9" s="7"/>
      <c r="BG9" s="6">
        <v>0</v>
      </c>
      <c r="BH9" s="7"/>
      <c r="BI9" s="6">
        <v>0</v>
      </c>
      <c r="BJ9" s="7"/>
      <c r="BK9" s="6">
        <v>0</v>
      </c>
      <c r="BL9" s="7"/>
      <c r="BM9" s="8">
        <f>ROUND(IF(BK282=0, 0, BK9/BK282),5)</f>
        <v>0</v>
      </c>
      <c r="BN9" s="7"/>
      <c r="BO9" s="6">
        <v>0</v>
      </c>
      <c r="BP9" s="7"/>
      <c r="BQ9" s="6">
        <v>0</v>
      </c>
      <c r="BR9" s="7"/>
      <c r="BS9" s="6">
        <v>0</v>
      </c>
      <c r="BT9" s="7"/>
      <c r="BU9" s="8">
        <f>ROUND(IF(BS282=0, 0, BS9/BS282),5)</f>
        <v>0</v>
      </c>
      <c r="BV9" s="7"/>
      <c r="BW9" s="6">
        <v>0</v>
      </c>
      <c r="BX9" s="7"/>
      <c r="BY9" s="6">
        <v>0</v>
      </c>
      <c r="BZ9" s="7"/>
      <c r="CA9" s="6">
        <v>0</v>
      </c>
      <c r="CB9" s="7"/>
      <c r="CC9" s="8">
        <f>ROUND(IF(CA282=0, 0, CA9/CA282),5)</f>
        <v>0</v>
      </c>
      <c r="CD9" s="7"/>
      <c r="CE9" s="6">
        <v>0</v>
      </c>
      <c r="CF9" s="7"/>
      <c r="CG9" s="6">
        <v>0</v>
      </c>
      <c r="CH9" s="7"/>
      <c r="CI9" s="6">
        <v>0</v>
      </c>
      <c r="CJ9" s="7"/>
      <c r="CK9" s="8">
        <f>ROUND(IF(CI282=0, 0, CI9/CI282),5)</f>
        <v>0</v>
      </c>
      <c r="CL9" s="7"/>
      <c r="CM9" s="6">
        <v>0</v>
      </c>
      <c r="CN9" s="7"/>
      <c r="CO9" s="6">
        <v>0</v>
      </c>
      <c r="CP9" s="7"/>
      <c r="CQ9" s="6">
        <v>0</v>
      </c>
      <c r="CR9" s="7"/>
      <c r="CS9" s="8">
        <f>ROUND(IF(CQ282=0, 0, CQ9/CQ282),5)</f>
        <v>0</v>
      </c>
      <c r="CT9" s="7"/>
      <c r="CU9" s="6">
        <v>0</v>
      </c>
      <c r="CV9" s="7"/>
      <c r="CW9" s="6">
        <f t="shared" si="0"/>
        <v>100</v>
      </c>
      <c r="CX9" s="7"/>
      <c r="CY9" s="6">
        <f t="shared" si="1"/>
        <v>2084.7399999999998</v>
      </c>
      <c r="CZ9" s="7"/>
      <c r="DA9" s="8">
        <f>ROUND(IF(CY282=0, 0, CY9/CY282),5)</f>
        <v>2.0000000000000002E-5</v>
      </c>
      <c r="DB9" s="7"/>
      <c r="DC9" s="6">
        <v>20.85</v>
      </c>
    </row>
    <row r="10" spans="1:107" x14ac:dyDescent="0.25">
      <c r="A10" s="2"/>
      <c r="B10" s="2"/>
      <c r="C10" s="2"/>
      <c r="D10" s="2" t="s">
        <v>21</v>
      </c>
      <c r="E10" s="37">
        <v>0</v>
      </c>
      <c r="F10" s="7"/>
      <c r="G10" s="37">
        <v>0</v>
      </c>
      <c r="H10" s="7"/>
      <c r="I10" s="8">
        <f>ROUND(IF(G282=0, 0, G10/G282),5)</f>
        <v>0</v>
      </c>
      <c r="J10" s="7"/>
      <c r="K10" s="6">
        <v>0</v>
      </c>
      <c r="L10" s="7"/>
      <c r="M10" s="37">
        <v>0</v>
      </c>
      <c r="N10" s="7"/>
      <c r="O10" s="6">
        <v>0</v>
      </c>
      <c r="P10" s="7"/>
      <c r="Q10" s="8">
        <f>ROUND(IF(O282=0, 0, O10/O282),5)</f>
        <v>0</v>
      </c>
      <c r="R10" s="7"/>
      <c r="S10" s="6">
        <v>0</v>
      </c>
      <c r="T10" s="7"/>
      <c r="U10" s="37">
        <v>0</v>
      </c>
      <c r="V10" s="7"/>
      <c r="W10" s="6">
        <v>0</v>
      </c>
      <c r="X10" s="7"/>
      <c r="Y10" s="8">
        <f>ROUND(IF(W282=0, 0, W10/W282),5)</f>
        <v>0</v>
      </c>
      <c r="Z10" s="7"/>
      <c r="AA10" s="6">
        <v>0</v>
      </c>
      <c r="AB10" s="7"/>
      <c r="AC10" s="37">
        <v>0</v>
      </c>
      <c r="AD10" s="7"/>
      <c r="AE10" s="6">
        <v>0</v>
      </c>
      <c r="AF10" s="7"/>
      <c r="AG10" s="8">
        <f>ROUND(IF(AE282=0, 0, AE10/AE282),5)</f>
        <v>0</v>
      </c>
      <c r="AH10" s="7"/>
      <c r="AI10" s="6">
        <v>0</v>
      </c>
      <c r="AJ10" s="7"/>
      <c r="AK10" s="37">
        <v>25</v>
      </c>
      <c r="AL10" s="7"/>
      <c r="AM10" s="6">
        <v>515.87</v>
      </c>
      <c r="AN10" s="7"/>
      <c r="AO10" s="8">
        <f>ROUND(IF(AM282=0, 0, AM10/AM282),5)</f>
        <v>3.0000000000000001E-5</v>
      </c>
      <c r="AP10" s="7"/>
      <c r="AQ10" s="6">
        <v>20.63</v>
      </c>
      <c r="AR10" s="7"/>
      <c r="AS10" s="37">
        <v>0</v>
      </c>
      <c r="AT10" s="7"/>
      <c r="AU10" s="28">
        <v>0</v>
      </c>
      <c r="AV10" s="7"/>
      <c r="AW10" s="8">
        <f>ROUND(IF(AU282=0, 0, AU10/AU282),5)</f>
        <v>0</v>
      </c>
      <c r="AX10" s="7"/>
      <c r="AY10" s="6">
        <v>0</v>
      </c>
      <c r="AZ10" s="7"/>
      <c r="BA10" s="6">
        <v>0</v>
      </c>
      <c r="BB10" s="7"/>
      <c r="BC10" s="6">
        <v>0</v>
      </c>
      <c r="BD10" s="7"/>
      <c r="BE10" s="8">
        <f>ROUND(IF(BC282=0, 0, BC10/BC282),5)</f>
        <v>0</v>
      </c>
      <c r="BF10" s="7"/>
      <c r="BG10" s="6">
        <v>0</v>
      </c>
      <c r="BH10" s="7"/>
      <c r="BI10" s="6">
        <v>0</v>
      </c>
      <c r="BJ10" s="7"/>
      <c r="BK10" s="6">
        <v>0</v>
      </c>
      <c r="BL10" s="7"/>
      <c r="BM10" s="8">
        <f>ROUND(IF(BK282=0, 0, BK10/BK282),5)</f>
        <v>0</v>
      </c>
      <c r="BN10" s="7"/>
      <c r="BO10" s="6">
        <v>0</v>
      </c>
      <c r="BP10" s="7"/>
      <c r="BQ10" s="6">
        <v>0</v>
      </c>
      <c r="BR10" s="7"/>
      <c r="BS10" s="6">
        <v>0</v>
      </c>
      <c r="BT10" s="7"/>
      <c r="BU10" s="8">
        <f>ROUND(IF(BS282=0, 0, BS10/BS282),5)</f>
        <v>0</v>
      </c>
      <c r="BV10" s="7"/>
      <c r="BW10" s="6">
        <v>0</v>
      </c>
      <c r="BX10" s="7"/>
      <c r="BY10" s="6">
        <v>0</v>
      </c>
      <c r="BZ10" s="7"/>
      <c r="CA10" s="6">
        <v>0</v>
      </c>
      <c r="CB10" s="7"/>
      <c r="CC10" s="8">
        <f>ROUND(IF(CA282=0, 0, CA10/CA282),5)</f>
        <v>0</v>
      </c>
      <c r="CD10" s="7"/>
      <c r="CE10" s="6">
        <v>0</v>
      </c>
      <c r="CF10" s="7"/>
      <c r="CG10" s="6">
        <v>0</v>
      </c>
      <c r="CH10" s="7"/>
      <c r="CI10" s="6">
        <v>0</v>
      </c>
      <c r="CJ10" s="7"/>
      <c r="CK10" s="8">
        <f>ROUND(IF(CI282=0, 0, CI10/CI282),5)</f>
        <v>0</v>
      </c>
      <c r="CL10" s="7"/>
      <c r="CM10" s="6">
        <v>0</v>
      </c>
      <c r="CN10" s="7"/>
      <c r="CO10" s="6">
        <v>0</v>
      </c>
      <c r="CP10" s="7"/>
      <c r="CQ10" s="6">
        <v>0</v>
      </c>
      <c r="CR10" s="7"/>
      <c r="CS10" s="8">
        <f>ROUND(IF(CQ282=0, 0, CQ10/CQ282),5)</f>
        <v>0</v>
      </c>
      <c r="CT10" s="7"/>
      <c r="CU10" s="6">
        <v>0</v>
      </c>
      <c r="CV10" s="7"/>
      <c r="CW10" s="6">
        <f t="shared" si="0"/>
        <v>25</v>
      </c>
      <c r="CX10" s="7"/>
      <c r="CY10" s="6">
        <f t="shared" si="1"/>
        <v>515.87</v>
      </c>
      <c r="CZ10" s="7"/>
      <c r="DA10" s="8">
        <f>ROUND(IF(CY282=0, 0, CY10/CY282),5)</f>
        <v>1.0000000000000001E-5</v>
      </c>
      <c r="DB10" s="7"/>
      <c r="DC10" s="6">
        <v>20.63</v>
      </c>
    </row>
    <row r="11" spans="1:107" x14ac:dyDescent="0.25">
      <c r="A11" s="2"/>
      <c r="B11" s="2"/>
      <c r="C11" s="2"/>
      <c r="D11" s="2" t="s">
        <v>22</v>
      </c>
      <c r="E11" s="37">
        <v>0</v>
      </c>
      <c r="F11" s="7"/>
      <c r="G11" s="37">
        <v>0</v>
      </c>
      <c r="H11" s="7"/>
      <c r="I11" s="8">
        <f>ROUND(IF(G282=0, 0, G11/G282),5)</f>
        <v>0</v>
      </c>
      <c r="J11" s="7"/>
      <c r="K11" s="6">
        <v>0</v>
      </c>
      <c r="L11" s="7"/>
      <c r="M11" s="37">
        <v>0</v>
      </c>
      <c r="N11" s="7"/>
      <c r="O11" s="6">
        <v>0</v>
      </c>
      <c r="P11" s="7"/>
      <c r="Q11" s="8">
        <f>ROUND(IF(O282=0, 0, O11/O282),5)</f>
        <v>0</v>
      </c>
      <c r="R11" s="7"/>
      <c r="S11" s="6">
        <v>0</v>
      </c>
      <c r="T11" s="7"/>
      <c r="U11" s="37">
        <v>0</v>
      </c>
      <c r="V11" s="7"/>
      <c r="W11" s="6">
        <v>0</v>
      </c>
      <c r="X11" s="7"/>
      <c r="Y11" s="8">
        <f>ROUND(IF(W282=0, 0, W11/W282),5)</f>
        <v>0</v>
      </c>
      <c r="Z11" s="7"/>
      <c r="AA11" s="6">
        <v>0</v>
      </c>
      <c r="AB11" s="7"/>
      <c r="AC11" s="37">
        <v>0</v>
      </c>
      <c r="AD11" s="7"/>
      <c r="AE11" s="6">
        <v>0</v>
      </c>
      <c r="AF11" s="7"/>
      <c r="AG11" s="8">
        <f>ROUND(IF(AE282=0, 0, AE11/AE282),5)</f>
        <v>0</v>
      </c>
      <c r="AH11" s="7"/>
      <c r="AI11" s="6">
        <v>0</v>
      </c>
      <c r="AJ11" s="7"/>
      <c r="AK11" s="37">
        <v>25</v>
      </c>
      <c r="AL11" s="7"/>
      <c r="AM11" s="6">
        <v>663.26</v>
      </c>
      <c r="AN11" s="7"/>
      <c r="AO11" s="8">
        <f>ROUND(IF(AM282=0, 0, AM11/AM282),5)</f>
        <v>4.0000000000000003E-5</v>
      </c>
      <c r="AP11" s="7"/>
      <c r="AQ11" s="6">
        <v>26.53</v>
      </c>
      <c r="AR11" s="7"/>
      <c r="AS11" s="37">
        <v>0</v>
      </c>
      <c r="AT11" s="7"/>
      <c r="AU11" s="28">
        <v>0</v>
      </c>
      <c r="AV11" s="7"/>
      <c r="AW11" s="8">
        <f>ROUND(IF(AU282=0, 0, AU11/AU282),5)</f>
        <v>0</v>
      </c>
      <c r="AX11" s="7"/>
      <c r="AY11" s="6">
        <v>0</v>
      </c>
      <c r="AZ11" s="7"/>
      <c r="BA11" s="6">
        <v>0</v>
      </c>
      <c r="BB11" s="7"/>
      <c r="BC11" s="6">
        <v>0</v>
      </c>
      <c r="BD11" s="7"/>
      <c r="BE11" s="8">
        <f>ROUND(IF(BC282=0, 0, BC11/BC282),5)</f>
        <v>0</v>
      </c>
      <c r="BF11" s="7"/>
      <c r="BG11" s="6">
        <v>0</v>
      </c>
      <c r="BH11" s="7"/>
      <c r="BI11" s="6">
        <v>0</v>
      </c>
      <c r="BJ11" s="7"/>
      <c r="BK11" s="6">
        <v>0</v>
      </c>
      <c r="BL11" s="7"/>
      <c r="BM11" s="8">
        <f>ROUND(IF(BK282=0, 0, BK11/BK282),5)</f>
        <v>0</v>
      </c>
      <c r="BN11" s="7"/>
      <c r="BO11" s="6">
        <v>0</v>
      </c>
      <c r="BP11" s="7"/>
      <c r="BQ11" s="6">
        <v>0</v>
      </c>
      <c r="BR11" s="7"/>
      <c r="BS11" s="6">
        <v>0</v>
      </c>
      <c r="BT11" s="7"/>
      <c r="BU11" s="8">
        <f>ROUND(IF(BS282=0, 0, BS11/BS282),5)</f>
        <v>0</v>
      </c>
      <c r="BV11" s="7"/>
      <c r="BW11" s="6">
        <v>0</v>
      </c>
      <c r="BX11" s="7"/>
      <c r="BY11" s="6">
        <v>0</v>
      </c>
      <c r="BZ11" s="7"/>
      <c r="CA11" s="6">
        <v>0</v>
      </c>
      <c r="CB11" s="7"/>
      <c r="CC11" s="8">
        <f>ROUND(IF(CA282=0, 0, CA11/CA282),5)</f>
        <v>0</v>
      </c>
      <c r="CD11" s="7"/>
      <c r="CE11" s="6">
        <v>0</v>
      </c>
      <c r="CF11" s="7"/>
      <c r="CG11" s="6">
        <v>0</v>
      </c>
      <c r="CH11" s="7"/>
      <c r="CI11" s="6">
        <v>0</v>
      </c>
      <c r="CJ11" s="7"/>
      <c r="CK11" s="8">
        <f>ROUND(IF(CI282=0, 0, CI11/CI282),5)</f>
        <v>0</v>
      </c>
      <c r="CL11" s="7"/>
      <c r="CM11" s="6">
        <v>0</v>
      </c>
      <c r="CN11" s="7"/>
      <c r="CO11" s="6">
        <v>0</v>
      </c>
      <c r="CP11" s="7"/>
      <c r="CQ11" s="6">
        <v>0</v>
      </c>
      <c r="CR11" s="7"/>
      <c r="CS11" s="8">
        <f>ROUND(IF(CQ282=0, 0, CQ11/CQ282),5)</f>
        <v>0</v>
      </c>
      <c r="CT11" s="7"/>
      <c r="CU11" s="6">
        <v>0</v>
      </c>
      <c r="CV11" s="7"/>
      <c r="CW11" s="6">
        <f t="shared" si="0"/>
        <v>25</v>
      </c>
      <c r="CX11" s="7"/>
      <c r="CY11" s="6">
        <f t="shared" si="1"/>
        <v>663.26</v>
      </c>
      <c r="CZ11" s="7"/>
      <c r="DA11" s="8">
        <f>ROUND(IF(CY282=0, 0, CY11/CY282),5)</f>
        <v>1.0000000000000001E-5</v>
      </c>
      <c r="DB11" s="7"/>
      <c r="DC11" s="6">
        <v>26.53</v>
      </c>
    </row>
    <row r="12" spans="1:107" x14ac:dyDescent="0.25">
      <c r="A12" s="2"/>
      <c r="B12" s="2"/>
      <c r="C12" s="2"/>
      <c r="D12" s="2" t="s">
        <v>23</v>
      </c>
      <c r="E12" s="37">
        <v>0</v>
      </c>
      <c r="F12" s="7"/>
      <c r="G12" s="37">
        <v>0</v>
      </c>
      <c r="H12" s="7"/>
      <c r="I12" s="8">
        <f>ROUND(IF(G282=0, 0, G12/G282),5)</f>
        <v>0</v>
      </c>
      <c r="J12" s="7"/>
      <c r="K12" s="6">
        <v>0</v>
      </c>
      <c r="L12" s="7"/>
      <c r="M12" s="37">
        <v>0</v>
      </c>
      <c r="N12" s="7"/>
      <c r="O12" s="6">
        <v>0</v>
      </c>
      <c r="P12" s="7"/>
      <c r="Q12" s="8">
        <f>ROUND(IF(O282=0, 0, O12/O282),5)</f>
        <v>0</v>
      </c>
      <c r="R12" s="7"/>
      <c r="S12" s="6">
        <v>0</v>
      </c>
      <c r="T12" s="7"/>
      <c r="U12" s="37">
        <v>0</v>
      </c>
      <c r="V12" s="7"/>
      <c r="W12" s="6">
        <v>0</v>
      </c>
      <c r="X12" s="7"/>
      <c r="Y12" s="8">
        <f>ROUND(IF(W282=0, 0, W12/W282),5)</f>
        <v>0</v>
      </c>
      <c r="Z12" s="7"/>
      <c r="AA12" s="6">
        <v>0</v>
      </c>
      <c r="AB12" s="7"/>
      <c r="AC12" s="37">
        <v>0</v>
      </c>
      <c r="AD12" s="7"/>
      <c r="AE12" s="6">
        <v>0</v>
      </c>
      <c r="AF12" s="7"/>
      <c r="AG12" s="8">
        <f>ROUND(IF(AE282=0, 0, AE12/AE282),5)</f>
        <v>0</v>
      </c>
      <c r="AH12" s="7"/>
      <c r="AI12" s="6">
        <v>0</v>
      </c>
      <c r="AJ12" s="7"/>
      <c r="AK12" s="37">
        <v>25</v>
      </c>
      <c r="AL12" s="7"/>
      <c r="AM12" s="6">
        <v>515.87</v>
      </c>
      <c r="AN12" s="7"/>
      <c r="AO12" s="8">
        <f>ROUND(IF(AM282=0, 0, AM12/AM282),5)</f>
        <v>3.0000000000000001E-5</v>
      </c>
      <c r="AP12" s="7"/>
      <c r="AQ12" s="6">
        <v>20.63</v>
      </c>
      <c r="AR12" s="7"/>
      <c r="AS12" s="37">
        <v>0</v>
      </c>
      <c r="AT12" s="7"/>
      <c r="AU12" s="28">
        <v>0</v>
      </c>
      <c r="AV12" s="7"/>
      <c r="AW12" s="8">
        <f>ROUND(IF(AU282=0, 0, AU12/AU282),5)</f>
        <v>0</v>
      </c>
      <c r="AX12" s="7"/>
      <c r="AY12" s="6">
        <v>0</v>
      </c>
      <c r="AZ12" s="7"/>
      <c r="BA12" s="6">
        <v>0</v>
      </c>
      <c r="BB12" s="7"/>
      <c r="BC12" s="6">
        <v>0</v>
      </c>
      <c r="BD12" s="7"/>
      <c r="BE12" s="8">
        <f>ROUND(IF(BC282=0, 0, BC12/BC282),5)</f>
        <v>0</v>
      </c>
      <c r="BF12" s="7"/>
      <c r="BG12" s="6">
        <v>0</v>
      </c>
      <c r="BH12" s="7"/>
      <c r="BI12" s="6">
        <v>0</v>
      </c>
      <c r="BJ12" s="7"/>
      <c r="BK12" s="6">
        <v>0</v>
      </c>
      <c r="BL12" s="7"/>
      <c r="BM12" s="8">
        <f>ROUND(IF(BK282=0, 0, BK12/BK282),5)</f>
        <v>0</v>
      </c>
      <c r="BN12" s="7"/>
      <c r="BO12" s="6">
        <v>0</v>
      </c>
      <c r="BP12" s="7"/>
      <c r="BQ12" s="6">
        <v>0</v>
      </c>
      <c r="BR12" s="7"/>
      <c r="BS12" s="6">
        <v>0</v>
      </c>
      <c r="BT12" s="7"/>
      <c r="BU12" s="8">
        <f>ROUND(IF(BS282=0, 0, BS12/BS282),5)</f>
        <v>0</v>
      </c>
      <c r="BV12" s="7"/>
      <c r="BW12" s="6">
        <v>0</v>
      </c>
      <c r="BX12" s="7"/>
      <c r="BY12" s="6">
        <v>0</v>
      </c>
      <c r="BZ12" s="7"/>
      <c r="CA12" s="6">
        <v>0</v>
      </c>
      <c r="CB12" s="7"/>
      <c r="CC12" s="8">
        <f>ROUND(IF(CA282=0, 0, CA12/CA282),5)</f>
        <v>0</v>
      </c>
      <c r="CD12" s="7"/>
      <c r="CE12" s="6">
        <v>0</v>
      </c>
      <c r="CF12" s="7"/>
      <c r="CG12" s="6">
        <v>0</v>
      </c>
      <c r="CH12" s="7"/>
      <c r="CI12" s="6">
        <v>0</v>
      </c>
      <c r="CJ12" s="7"/>
      <c r="CK12" s="8">
        <f>ROUND(IF(CI282=0, 0, CI12/CI282),5)</f>
        <v>0</v>
      </c>
      <c r="CL12" s="7"/>
      <c r="CM12" s="6">
        <v>0</v>
      </c>
      <c r="CN12" s="7"/>
      <c r="CO12" s="6">
        <v>0</v>
      </c>
      <c r="CP12" s="7"/>
      <c r="CQ12" s="6">
        <v>0</v>
      </c>
      <c r="CR12" s="7"/>
      <c r="CS12" s="8">
        <f>ROUND(IF(CQ282=0, 0, CQ12/CQ282),5)</f>
        <v>0</v>
      </c>
      <c r="CT12" s="7"/>
      <c r="CU12" s="6">
        <v>0</v>
      </c>
      <c r="CV12" s="7"/>
      <c r="CW12" s="6">
        <f t="shared" si="0"/>
        <v>25</v>
      </c>
      <c r="CX12" s="7"/>
      <c r="CY12" s="6">
        <f t="shared" si="1"/>
        <v>515.87</v>
      </c>
      <c r="CZ12" s="7"/>
      <c r="DA12" s="8">
        <f>ROUND(IF(CY282=0, 0, CY12/CY282),5)</f>
        <v>1.0000000000000001E-5</v>
      </c>
      <c r="DB12" s="7"/>
      <c r="DC12" s="6">
        <v>20.63</v>
      </c>
    </row>
    <row r="13" spans="1:107" x14ac:dyDescent="0.25">
      <c r="A13" s="2"/>
      <c r="B13" s="2"/>
      <c r="C13" s="2"/>
      <c r="D13" s="2" t="s">
        <v>24</v>
      </c>
      <c r="E13" s="37">
        <v>0</v>
      </c>
      <c r="F13" s="7"/>
      <c r="G13" s="37">
        <v>0</v>
      </c>
      <c r="H13" s="7"/>
      <c r="I13" s="8">
        <f>ROUND(IF(G282=0, 0, G13/G282),5)</f>
        <v>0</v>
      </c>
      <c r="J13" s="7"/>
      <c r="K13" s="6">
        <v>0</v>
      </c>
      <c r="L13" s="7"/>
      <c r="M13" s="37">
        <v>0</v>
      </c>
      <c r="N13" s="7"/>
      <c r="O13" s="6">
        <v>0</v>
      </c>
      <c r="P13" s="7"/>
      <c r="Q13" s="8">
        <f>ROUND(IF(O282=0, 0, O13/O282),5)</f>
        <v>0</v>
      </c>
      <c r="R13" s="7"/>
      <c r="S13" s="6">
        <v>0</v>
      </c>
      <c r="T13" s="7"/>
      <c r="U13" s="37">
        <v>0</v>
      </c>
      <c r="V13" s="7"/>
      <c r="W13" s="6">
        <v>0</v>
      </c>
      <c r="X13" s="7"/>
      <c r="Y13" s="8">
        <f>ROUND(IF(W282=0, 0, W13/W282),5)</f>
        <v>0</v>
      </c>
      <c r="Z13" s="7"/>
      <c r="AA13" s="6">
        <v>0</v>
      </c>
      <c r="AB13" s="7"/>
      <c r="AC13" s="37">
        <v>0</v>
      </c>
      <c r="AD13" s="7"/>
      <c r="AE13" s="6">
        <v>0</v>
      </c>
      <c r="AF13" s="7"/>
      <c r="AG13" s="8">
        <f>ROUND(IF(AE282=0, 0, AE13/AE282),5)</f>
        <v>0</v>
      </c>
      <c r="AH13" s="7"/>
      <c r="AI13" s="6">
        <v>0</v>
      </c>
      <c r="AJ13" s="7"/>
      <c r="AK13" s="37">
        <v>0</v>
      </c>
      <c r="AL13" s="7"/>
      <c r="AM13" s="6">
        <v>0</v>
      </c>
      <c r="AN13" s="7"/>
      <c r="AO13" s="8">
        <f>ROUND(IF(AM282=0, 0, AM13/AM282),5)</f>
        <v>0</v>
      </c>
      <c r="AP13" s="7"/>
      <c r="AQ13" s="6">
        <v>0</v>
      </c>
      <c r="AR13" s="7"/>
      <c r="AS13" s="37">
        <v>12</v>
      </c>
      <c r="AT13" s="7"/>
      <c r="AU13" s="28">
        <v>1729.99</v>
      </c>
      <c r="AV13" s="7"/>
      <c r="AW13" s="8">
        <f>ROUND(IF(AU282=0, 0, AU13/AU282),5)</f>
        <v>1.2E-4</v>
      </c>
      <c r="AX13" s="7"/>
      <c r="AY13" s="6">
        <v>144.16999999999999</v>
      </c>
      <c r="AZ13" s="7"/>
      <c r="BA13" s="6">
        <v>0</v>
      </c>
      <c r="BB13" s="7"/>
      <c r="BC13" s="6">
        <v>0</v>
      </c>
      <c r="BD13" s="7"/>
      <c r="BE13" s="8">
        <f>ROUND(IF(BC282=0, 0, BC13/BC282),5)</f>
        <v>0</v>
      </c>
      <c r="BF13" s="7"/>
      <c r="BG13" s="6">
        <v>0</v>
      </c>
      <c r="BH13" s="7"/>
      <c r="BI13" s="6">
        <v>0</v>
      </c>
      <c r="BJ13" s="7"/>
      <c r="BK13" s="6">
        <v>0</v>
      </c>
      <c r="BL13" s="7"/>
      <c r="BM13" s="8">
        <f>ROUND(IF(BK282=0, 0, BK13/BK282),5)</f>
        <v>0</v>
      </c>
      <c r="BN13" s="7"/>
      <c r="BO13" s="6">
        <v>0</v>
      </c>
      <c r="BP13" s="7"/>
      <c r="BQ13" s="6">
        <v>0</v>
      </c>
      <c r="BR13" s="7"/>
      <c r="BS13" s="6">
        <v>0</v>
      </c>
      <c r="BT13" s="7"/>
      <c r="BU13" s="8">
        <f>ROUND(IF(BS282=0, 0, BS13/BS282),5)</f>
        <v>0</v>
      </c>
      <c r="BV13" s="7"/>
      <c r="BW13" s="6">
        <v>0</v>
      </c>
      <c r="BX13" s="7"/>
      <c r="BY13" s="6">
        <v>0</v>
      </c>
      <c r="BZ13" s="7"/>
      <c r="CA13" s="6">
        <v>0</v>
      </c>
      <c r="CB13" s="7"/>
      <c r="CC13" s="8">
        <f>ROUND(IF(CA282=0, 0, CA13/CA282),5)</f>
        <v>0</v>
      </c>
      <c r="CD13" s="7"/>
      <c r="CE13" s="6">
        <v>0</v>
      </c>
      <c r="CF13" s="7"/>
      <c r="CG13" s="6">
        <v>0</v>
      </c>
      <c r="CH13" s="7"/>
      <c r="CI13" s="6">
        <v>0</v>
      </c>
      <c r="CJ13" s="7"/>
      <c r="CK13" s="8">
        <f>ROUND(IF(CI282=0, 0, CI13/CI282),5)</f>
        <v>0</v>
      </c>
      <c r="CL13" s="7"/>
      <c r="CM13" s="6">
        <v>0</v>
      </c>
      <c r="CN13" s="7"/>
      <c r="CO13" s="6">
        <v>0</v>
      </c>
      <c r="CP13" s="7"/>
      <c r="CQ13" s="6">
        <v>0</v>
      </c>
      <c r="CR13" s="7"/>
      <c r="CS13" s="8">
        <f>ROUND(IF(CQ282=0, 0, CQ13/CQ282),5)</f>
        <v>0</v>
      </c>
      <c r="CT13" s="7"/>
      <c r="CU13" s="6">
        <v>0</v>
      </c>
      <c r="CV13" s="7"/>
      <c r="CW13" s="6">
        <f t="shared" si="0"/>
        <v>12</v>
      </c>
      <c r="CX13" s="7"/>
      <c r="CY13" s="6">
        <f t="shared" si="1"/>
        <v>1729.99</v>
      </c>
      <c r="CZ13" s="7"/>
      <c r="DA13" s="8">
        <f>ROUND(IF(CY282=0, 0, CY13/CY282),5)</f>
        <v>2.0000000000000002E-5</v>
      </c>
      <c r="DB13" s="7"/>
      <c r="DC13" s="6">
        <v>144.16999999999999</v>
      </c>
    </row>
    <row r="14" spans="1:107" x14ac:dyDescent="0.25">
      <c r="A14" s="2"/>
      <c r="B14" s="2"/>
      <c r="C14" s="2"/>
      <c r="D14" s="2" t="s">
        <v>25</v>
      </c>
      <c r="E14" s="37">
        <v>0</v>
      </c>
      <c r="F14" s="7"/>
      <c r="G14" s="37">
        <v>0</v>
      </c>
      <c r="H14" s="7"/>
      <c r="I14" s="8">
        <f>ROUND(IF(G282=0, 0, G14/G282),5)</f>
        <v>0</v>
      </c>
      <c r="J14" s="7"/>
      <c r="K14" s="6">
        <v>0</v>
      </c>
      <c r="L14" s="7"/>
      <c r="M14" s="37">
        <v>0</v>
      </c>
      <c r="N14" s="7"/>
      <c r="O14" s="6">
        <v>0</v>
      </c>
      <c r="P14" s="7"/>
      <c r="Q14" s="8">
        <f>ROUND(IF(O282=0, 0, O14/O282),5)</f>
        <v>0</v>
      </c>
      <c r="R14" s="7"/>
      <c r="S14" s="6">
        <v>0</v>
      </c>
      <c r="T14" s="7"/>
      <c r="U14" s="37">
        <v>0</v>
      </c>
      <c r="V14" s="7"/>
      <c r="W14" s="6">
        <v>0</v>
      </c>
      <c r="X14" s="7"/>
      <c r="Y14" s="8">
        <f>ROUND(IF(W282=0, 0, W14/W282),5)</f>
        <v>0</v>
      </c>
      <c r="Z14" s="7"/>
      <c r="AA14" s="6">
        <v>0</v>
      </c>
      <c r="AB14" s="7"/>
      <c r="AC14" s="37">
        <v>30</v>
      </c>
      <c r="AD14" s="7"/>
      <c r="AE14" s="6">
        <v>1503.38</v>
      </c>
      <c r="AF14" s="7"/>
      <c r="AG14" s="8">
        <f>ROUND(IF(AE282=0, 0, AE14/AE282),5)</f>
        <v>9.0000000000000006E-5</v>
      </c>
      <c r="AH14" s="7"/>
      <c r="AI14" s="6">
        <v>50.11</v>
      </c>
      <c r="AJ14" s="7"/>
      <c r="AK14" s="37">
        <v>0</v>
      </c>
      <c r="AL14" s="7"/>
      <c r="AM14" s="6">
        <v>0</v>
      </c>
      <c r="AN14" s="7"/>
      <c r="AO14" s="8">
        <f>ROUND(IF(AM282=0, 0, AM14/AM282),5)</f>
        <v>0</v>
      </c>
      <c r="AP14" s="7"/>
      <c r="AQ14" s="6">
        <v>0</v>
      </c>
      <c r="AR14" s="7"/>
      <c r="AS14" s="37">
        <v>18</v>
      </c>
      <c r="AT14" s="7"/>
      <c r="AU14" s="28">
        <v>913.35</v>
      </c>
      <c r="AV14" s="7"/>
      <c r="AW14" s="8">
        <f>ROUND(IF(AU282=0, 0, AU14/AU282),5)</f>
        <v>6.0000000000000002E-5</v>
      </c>
      <c r="AX14" s="7"/>
      <c r="AY14" s="6">
        <v>50.74</v>
      </c>
      <c r="AZ14" s="7"/>
      <c r="BA14" s="6">
        <v>0</v>
      </c>
      <c r="BB14" s="7"/>
      <c r="BC14" s="6">
        <v>0</v>
      </c>
      <c r="BD14" s="7"/>
      <c r="BE14" s="8">
        <f>ROUND(IF(BC282=0, 0, BC14/BC282),5)</f>
        <v>0</v>
      </c>
      <c r="BF14" s="7"/>
      <c r="BG14" s="6">
        <v>0</v>
      </c>
      <c r="BH14" s="7"/>
      <c r="BI14" s="6">
        <v>0</v>
      </c>
      <c r="BJ14" s="7"/>
      <c r="BK14" s="6">
        <v>0</v>
      </c>
      <c r="BL14" s="7"/>
      <c r="BM14" s="8">
        <f>ROUND(IF(BK282=0, 0, BK14/BK282),5)</f>
        <v>0</v>
      </c>
      <c r="BN14" s="7"/>
      <c r="BO14" s="6">
        <v>0</v>
      </c>
      <c r="BP14" s="7"/>
      <c r="BQ14" s="6">
        <v>0</v>
      </c>
      <c r="BR14" s="7"/>
      <c r="BS14" s="6">
        <v>0</v>
      </c>
      <c r="BT14" s="7"/>
      <c r="BU14" s="8">
        <f>ROUND(IF(BS282=0, 0, BS14/BS282),5)</f>
        <v>0</v>
      </c>
      <c r="BV14" s="7"/>
      <c r="BW14" s="6">
        <v>0</v>
      </c>
      <c r="BX14" s="7"/>
      <c r="BY14" s="6">
        <v>0</v>
      </c>
      <c r="BZ14" s="7"/>
      <c r="CA14" s="6">
        <v>0</v>
      </c>
      <c r="CB14" s="7"/>
      <c r="CC14" s="8">
        <f>ROUND(IF(CA282=0, 0, CA14/CA282),5)</f>
        <v>0</v>
      </c>
      <c r="CD14" s="7"/>
      <c r="CE14" s="6">
        <v>0</v>
      </c>
      <c r="CF14" s="7"/>
      <c r="CG14" s="6">
        <v>0</v>
      </c>
      <c r="CH14" s="7"/>
      <c r="CI14" s="6">
        <v>0</v>
      </c>
      <c r="CJ14" s="7"/>
      <c r="CK14" s="8">
        <f>ROUND(IF(CI282=0, 0, CI14/CI282),5)</f>
        <v>0</v>
      </c>
      <c r="CL14" s="7"/>
      <c r="CM14" s="6">
        <v>0</v>
      </c>
      <c r="CN14" s="7"/>
      <c r="CO14" s="6">
        <v>0</v>
      </c>
      <c r="CP14" s="7"/>
      <c r="CQ14" s="6">
        <v>0</v>
      </c>
      <c r="CR14" s="7"/>
      <c r="CS14" s="8">
        <f>ROUND(IF(CQ282=0, 0, CQ14/CQ282),5)</f>
        <v>0</v>
      </c>
      <c r="CT14" s="7"/>
      <c r="CU14" s="6">
        <v>0</v>
      </c>
      <c r="CV14" s="7"/>
      <c r="CW14" s="6">
        <f t="shared" si="0"/>
        <v>48</v>
      </c>
      <c r="CX14" s="7"/>
      <c r="CY14" s="6">
        <f t="shared" si="1"/>
        <v>2416.73</v>
      </c>
      <c r="CZ14" s="7"/>
      <c r="DA14" s="8">
        <f>ROUND(IF(CY282=0, 0, CY14/CY282),5)</f>
        <v>3.0000000000000001E-5</v>
      </c>
      <c r="DB14" s="7"/>
      <c r="DC14" s="6">
        <v>50.35</v>
      </c>
    </row>
    <row r="15" spans="1:107" x14ac:dyDescent="0.25">
      <c r="A15" s="2"/>
      <c r="B15" s="2"/>
      <c r="C15" s="2"/>
      <c r="D15" s="2" t="s">
        <v>26</v>
      </c>
      <c r="E15" s="37">
        <v>36</v>
      </c>
      <c r="F15" s="7"/>
      <c r="G15" s="37">
        <v>1262.82</v>
      </c>
      <c r="H15" s="7"/>
      <c r="I15" s="8">
        <f>ROUND(IF(G282=0, 0, G15/G282),5)</f>
        <v>6.9999999999999994E-5</v>
      </c>
      <c r="J15" s="7"/>
      <c r="K15" s="6">
        <v>35.08</v>
      </c>
      <c r="L15" s="7"/>
      <c r="M15" s="37">
        <v>0</v>
      </c>
      <c r="N15" s="7"/>
      <c r="O15" s="6">
        <v>0</v>
      </c>
      <c r="P15" s="7"/>
      <c r="Q15" s="8">
        <f>ROUND(IF(O282=0, 0, O15/O282),5)</f>
        <v>0</v>
      </c>
      <c r="R15" s="7"/>
      <c r="S15" s="6">
        <v>0</v>
      </c>
      <c r="T15" s="7"/>
      <c r="U15" s="37">
        <v>0</v>
      </c>
      <c r="V15" s="7"/>
      <c r="W15" s="6">
        <v>0</v>
      </c>
      <c r="X15" s="7"/>
      <c r="Y15" s="8">
        <f>ROUND(IF(W282=0, 0, W15/W282),5)</f>
        <v>0</v>
      </c>
      <c r="Z15" s="7"/>
      <c r="AA15" s="6">
        <v>0</v>
      </c>
      <c r="AB15" s="7"/>
      <c r="AC15" s="37">
        <v>108</v>
      </c>
      <c r="AD15" s="7"/>
      <c r="AE15" s="6">
        <v>5412.16</v>
      </c>
      <c r="AF15" s="7"/>
      <c r="AG15" s="8">
        <f>ROUND(IF(AE282=0, 0, AE15/AE282),5)</f>
        <v>3.1E-4</v>
      </c>
      <c r="AH15" s="7"/>
      <c r="AI15" s="6">
        <v>50.11</v>
      </c>
      <c r="AJ15" s="7"/>
      <c r="AK15" s="37">
        <v>0</v>
      </c>
      <c r="AL15" s="7"/>
      <c r="AM15" s="6">
        <v>0</v>
      </c>
      <c r="AN15" s="7"/>
      <c r="AO15" s="8">
        <f>ROUND(IF(AM282=0, 0, AM15/AM282),5)</f>
        <v>0</v>
      </c>
      <c r="AP15" s="7"/>
      <c r="AQ15" s="6">
        <v>0</v>
      </c>
      <c r="AR15" s="7"/>
      <c r="AS15" s="37">
        <v>72</v>
      </c>
      <c r="AT15" s="7"/>
      <c r="AU15" s="28">
        <v>2578.87</v>
      </c>
      <c r="AV15" s="7"/>
      <c r="AW15" s="8">
        <f>ROUND(IF(AU282=0, 0, AU15/AU282),5)</f>
        <v>1.8000000000000001E-4</v>
      </c>
      <c r="AX15" s="7"/>
      <c r="AY15" s="6">
        <v>35.82</v>
      </c>
      <c r="AZ15" s="7"/>
      <c r="BA15" s="6">
        <v>0</v>
      </c>
      <c r="BB15" s="7"/>
      <c r="BC15" s="6">
        <v>0</v>
      </c>
      <c r="BD15" s="7"/>
      <c r="BE15" s="8">
        <f>ROUND(IF(BC282=0, 0, BC15/BC282),5)</f>
        <v>0</v>
      </c>
      <c r="BF15" s="7"/>
      <c r="BG15" s="6">
        <v>0</v>
      </c>
      <c r="BH15" s="7"/>
      <c r="BI15" s="6">
        <v>0</v>
      </c>
      <c r="BJ15" s="7"/>
      <c r="BK15" s="6">
        <v>0</v>
      </c>
      <c r="BL15" s="7"/>
      <c r="BM15" s="8">
        <f>ROUND(IF(BK282=0, 0, BK15/BK282),5)</f>
        <v>0</v>
      </c>
      <c r="BN15" s="7"/>
      <c r="BO15" s="6">
        <v>0</v>
      </c>
      <c r="BP15" s="7"/>
      <c r="BQ15" s="6">
        <v>0</v>
      </c>
      <c r="BR15" s="7"/>
      <c r="BS15" s="6">
        <v>0</v>
      </c>
      <c r="BT15" s="7"/>
      <c r="BU15" s="8">
        <f>ROUND(IF(BS282=0, 0, BS15/BS282),5)</f>
        <v>0</v>
      </c>
      <c r="BV15" s="7"/>
      <c r="BW15" s="6">
        <v>0</v>
      </c>
      <c r="BX15" s="7"/>
      <c r="BY15" s="6">
        <v>0</v>
      </c>
      <c r="BZ15" s="7"/>
      <c r="CA15" s="6">
        <v>0</v>
      </c>
      <c r="CB15" s="7"/>
      <c r="CC15" s="8">
        <f>ROUND(IF(CA282=0, 0, CA15/CA282),5)</f>
        <v>0</v>
      </c>
      <c r="CD15" s="7"/>
      <c r="CE15" s="6">
        <v>0</v>
      </c>
      <c r="CF15" s="7"/>
      <c r="CG15" s="6">
        <v>0</v>
      </c>
      <c r="CH15" s="7"/>
      <c r="CI15" s="6">
        <v>0</v>
      </c>
      <c r="CJ15" s="7"/>
      <c r="CK15" s="8">
        <f>ROUND(IF(CI282=0, 0, CI15/CI282),5)</f>
        <v>0</v>
      </c>
      <c r="CL15" s="7"/>
      <c r="CM15" s="6">
        <v>0</v>
      </c>
      <c r="CN15" s="7"/>
      <c r="CO15" s="6">
        <v>0</v>
      </c>
      <c r="CP15" s="7"/>
      <c r="CQ15" s="6">
        <v>0</v>
      </c>
      <c r="CR15" s="7"/>
      <c r="CS15" s="8">
        <f>ROUND(IF(CQ282=0, 0, CQ15/CQ282),5)</f>
        <v>0</v>
      </c>
      <c r="CT15" s="7"/>
      <c r="CU15" s="6">
        <v>0</v>
      </c>
      <c r="CV15" s="7"/>
      <c r="CW15" s="6">
        <f t="shared" si="0"/>
        <v>216</v>
      </c>
      <c r="CX15" s="7"/>
      <c r="CY15" s="6">
        <f t="shared" si="1"/>
        <v>9253.85</v>
      </c>
      <c r="CZ15" s="7"/>
      <c r="DA15" s="8">
        <f>ROUND(IF(CY282=0, 0, CY15/CY282),5)</f>
        <v>1E-4</v>
      </c>
      <c r="DB15" s="7"/>
      <c r="DC15" s="6">
        <v>42.84</v>
      </c>
    </row>
    <row r="16" spans="1:107" x14ac:dyDescent="0.25">
      <c r="A16" s="2"/>
      <c r="B16" s="2"/>
      <c r="C16" s="2"/>
      <c r="D16" s="2" t="s">
        <v>27</v>
      </c>
      <c r="E16" s="37">
        <v>0</v>
      </c>
      <c r="F16" s="7"/>
      <c r="G16" s="37">
        <v>0</v>
      </c>
      <c r="H16" s="7"/>
      <c r="I16" s="8">
        <f>ROUND(IF(G282=0, 0, G16/G282),5)</f>
        <v>0</v>
      </c>
      <c r="J16" s="7"/>
      <c r="K16" s="6">
        <v>0</v>
      </c>
      <c r="L16" s="7"/>
      <c r="M16" s="37">
        <v>0</v>
      </c>
      <c r="N16" s="7"/>
      <c r="O16" s="6">
        <v>0</v>
      </c>
      <c r="P16" s="7"/>
      <c r="Q16" s="8">
        <f>ROUND(IF(O282=0, 0, O16/O282),5)</f>
        <v>0</v>
      </c>
      <c r="R16" s="7"/>
      <c r="S16" s="6">
        <v>0</v>
      </c>
      <c r="T16" s="7"/>
      <c r="U16" s="37">
        <v>0</v>
      </c>
      <c r="V16" s="7"/>
      <c r="W16" s="6">
        <v>0</v>
      </c>
      <c r="X16" s="7"/>
      <c r="Y16" s="8">
        <f>ROUND(IF(W282=0, 0, W16/W282),5)</f>
        <v>0</v>
      </c>
      <c r="Z16" s="7"/>
      <c r="AA16" s="6">
        <v>0</v>
      </c>
      <c r="AB16" s="7"/>
      <c r="AC16" s="37">
        <v>66</v>
      </c>
      <c r="AD16" s="7"/>
      <c r="AE16" s="6">
        <v>2140.1</v>
      </c>
      <c r="AF16" s="7"/>
      <c r="AG16" s="8">
        <f>ROUND(IF(AE282=0, 0, AE16/AE282),5)</f>
        <v>1.2E-4</v>
      </c>
      <c r="AH16" s="7"/>
      <c r="AI16" s="6">
        <v>32.43</v>
      </c>
      <c r="AJ16" s="7"/>
      <c r="AK16" s="37">
        <v>0</v>
      </c>
      <c r="AL16" s="7"/>
      <c r="AM16" s="6">
        <v>0</v>
      </c>
      <c r="AN16" s="7"/>
      <c r="AO16" s="8">
        <f>ROUND(IF(AM282=0, 0, AM16/AM282),5)</f>
        <v>0</v>
      </c>
      <c r="AP16" s="7"/>
      <c r="AQ16" s="6">
        <v>0</v>
      </c>
      <c r="AR16" s="7"/>
      <c r="AS16" s="37">
        <v>54</v>
      </c>
      <c r="AT16" s="7"/>
      <c r="AU16" s="28">
        <v>1450.61</v>
      </c>
      <c r="AV16" s="7"/>
      <c r="AW16" s="8">
        <f>ROUND(IF(AU282=0, 0, AU16/AU282),5)</f>
        <v>1E-4</v>
      </c>
      <c r="AX16" s="7"/>
      <c r="AY16" s="6">
        <v>26.86</v>
      </c>
      <c r="AZ16" s="7"/>
      <c r="BA16" s="6">
        <v>0</v>
      </c>
      <c r="BB16" s="7"/>
      <c r="BC16" s="6">
        <v>0</v>
      </c>
      <c r="BD16" s="7"/>
      <c r="BE16" s="8">
        <f>ROUND(IF(BC282=0, 0, BC16/BC282),5)</f>
        <v>0</v>
      </c>
      <c r="BF16" s="7"/>
      <c r="BG16" s="6">
        <v>0</v>
      </c>
      <c r="BH16" s="7"/>
      <c r="BI16" s="6">
        <v>0</v>
      </c>
      <c r="BJ16" s="7"/>
      <c r="BK16" s="6">
        <v>0</v>
      </c>
      <c r="BL16" s="7"/>
      <c r="BM16" s="8">
        <f>ROUND(IF(BK282=0, 0, BK16/BK282),5)</f>
        <v>0</v>
      </c>
      <c r="BN16" s="7"/>
      <c r="BO16" s="6">
        <v>0</v>
      </c>
      <c r="BP16" s="7"/>
      <c r="BQ16" s="6">
        <v>0</v>
      </c>
      <c r="BR16" s="7"/>
      <c r="BS16" s="6">
        <v>0</v>
      </c>
      <c r="BT16" s="7"/>
      <c r="BU16" s="8">
        <f>ROUND(IF(BS282=0, 0, BS16/BS282),5)</f>
        <v>0</v>
      </c>
      <c r="BV16" s="7"/>
      <c r="BW16" s="6">
        <v>0</v>
      </c>
      <c r="BX16" s="7"/>
      <c r="BY16" s="6">
        <v>0</v>
      </c>
      <c r="BZ16" s="7"/>
      <c r="CA16" s="6">
        <v>0</v>
      </c>
      <c r="CB16" s="7"/>
      <c r="CC16" s="8">
        <f>ROUND(IF(CA282=0, 0, CA16/CA282),5)</f>
        <v>0</v>
      </c>
      <c r="CD16" s="7"/>
      <c r="CE16" s="6">
        <v>0</v>
      </c>
      <c r="CF16" s="7"/>
      <c r="CG16" s="6">
        <v>0</v>
      </c>
      <c r="CH16" s="7"/>
      <c r="CI16" s="6">
        <v>0</v>
      </c>
      <c r="CJ16" s="7"/>
      <c r="CK16" s="8">
        <f>ROUND(IF(CI282=0, 0, CI16/CI282),5)</f>
        <v>0</v>
      </c>
      <c r="CL16" s="7"/>
      <c r="CM16" s="6">
        <v>0</v>
      </c>
      <c r="CN16" s="7"/>
      <c r="CO16" s="6">
        <v>0</v>
      </c>
      <c r="CP16" s="7"/>
      <c r="CQ16" s="6">
        <v>0</v>
      </c>
      <c r="CR16" s="7"/>
      <c r="CS16" s="8">
        <f>ROUND(IF(CQ282=0, 0, CQ16/CQ282),5)</f>
        <v>0</v>
      </c>
      <c r="CT16" s="7"/>
      <c r="CU16" s="6">
        <v>0</v>
      </c>
      <c r="CV16" s="7"/>
      <c r="CW16" s="6">
        <f t="shared" si="0"/>
        <v>120</v>
      </c>
      <c r="CX16" s="7"/>
      <c r="CY16" s="6">
        <f t="shared" si="1"/>
        <v>3590.71</v>
      </c>
      <c r="CZ16" s="7"/>
      <c r="DA16" s="8">
        <f>ROUND(IF(CY282=0, 0, CY16/CY282),5)</f>
        <v>4.0000000000000003E-5</v>
      </c>
      <c r="DB16" s="7"/>
      <c r="DC16" s="6">
        <v>29.92</v>
      </c>
    </row>
    <row r="17" spans="1:107" x14ac:dyDescent="0.25">
      <c r="A17" s="2"/>
      <c r="B17" s="2"/>
      <c r="C17" s="2"/>
      <c r="D17" s="2" t="s">
        <v>28</v>
      </c>
      <c r="E17" s="37">
        <v>0</v>
      </c>
      <c r="F17" s="7"/>
      <c r="G17" s="37">
        <v>0</v>
      </c>
      <c r="H17" s="7"/>
      <c r="I17" s="8">
        <f>ROUND(IF(G282=0, 0, G17/G282),5)</f>
        <v>0</v>
      </c>
      <c r="J17" s="7"/>
      <c r="K17" s="6">
        <v>0</v>
      </c>
      <c r="L17" s="7"/>
      <c r="M17" s="37">
        <v>0</v>
      </c>
      <c r="N17" s="7"/>
      <c r="O17" s="6">
        <v>0</v>
      </c>
      <c r="P17" s="7"/>
      <c r="Q17" s="8">
        <f>ROUND(IF(O282=0, 0, O17/O282),5)</f>
        <v>0</v>
      </c>
      <c r="R17" s="7"/>
      <c r="S17" s="6">
        <v>0</v>
      </c>
      <c r="T17" s="7"/>
      <c r="U17" s="37">
        <v>0</v>
      </c>
      <c r="V17" s="7"/>
      <c r="W17" s="6">
        <v>0</v>
      </c>
      <c r="X17" s="7"/>
      <c r="Y17" s="8">
        <f>ROUND(IF(W282=0, 0, W17/W282),5)</f>
        <v>0</v>
      </c>
      <c r="Z17" s="7"/>
      <c r="AA17" s="6">
        <v>0</v>
      </c>
      <c r="AB17" s="7"/>
      <c r="AC17" s="37">
        <v>0</v>
      </c>
      <c r="AD17" s="7"/>
      <c r="AE17" s="6">
        <v>0</v>
      </c>
      <c r="AF17" s="7"/>
      <c r="AG17" s="8">
        <f>ROUND(IF(AE282=0, 0, AE17/AE282),5)</f>
        <v>0</v>
      </c>
      <c r="AH17" s="7"/>
      <c r="AI17" s="6">
        <v>0</v>
      </c>
      <c r="AJ17" s="7"/>
      <c r="AK17" s="37">
        <v>0</v>
      </c>
      <c r="AL17" s="7"/>
      <c r="AM17" s="6">
        <v>0</v>
      </c>
      <c r="AN17" s="7"/>
      <c r="AO17" s="8">
        <f>ROUND(IF(AM282=0, 0, AM17/AM282),5)</f>
        <v>0</v>
      </c>
      <c r="AP17" s="7"/>
      <c r="AQ17" s="6">
        <v>0</v>
      </c>
      <c r="AR17" s="7"/>
      <c r="AS17" s="37">
        <v>18</v>
      </c>
      <c r="AT17" s="7"/>
      <c r="AU17" s="28">
        <v>2594.98</v>
      </c>
      <c r="AV17" s="7"/>
      <c r="AW17" s="8">
        <f>ROUND(IF(AU282=0, 0, AU17/AU282),5)</f>
        <v>1.8000000000000001E-4</v>
      </c>
      <c r="AX17" s="7"/>
      <c r="AY17" s="6">
        <v>144.16999999999999</v>
      </c>
      <c r="AZ17" s="7"/>
      <c r="BA17" s="6">
        <v>0</v>
      </c>
      <c r="BB17" s="7"/>
      <c r="BC17" s="6">
        <v>0</v>
      </c>
      <c r="BD17" s="7"/>
      <c r="BE17" s="8">
        <f>ROUND(IF(BC282=0, 0, BC17/BC282),5)</f>
        <v>0</v>
      </c>
      <c r="BF17" s="7"/>
      <c r="BG17" s="6">
        <v>0</v>
      </c>
      <c r="BH17" s="7"/>
      <c r="BI17" s="6">
        <v>0</v>
      </c>
      <c r="BJ17" s="7"/>
      <c r="BK17" s="6">
        <v>0</v>
      </c>
      <c r="BL17" s="7"/>
      <c r="BM17" s="8">
        <f>ROUND(IF(BK282=0, 0, BK17/BK282),5)</f>
        <v>0</v>
      </c>
      <c r="BN17" s="7"/>
      <c r="BO17" s="6">
        <v>0</v>
      </c>
      <c r="BP17" s="7"/>
      <c r="BQ17" s="6">
        <v>0</v>
      </c>
      <c r="BR17" s="7"/>
      <c r="BS17" s="6">
        <v>0</v>
      </c>
      <c r="BT17" s="7"/>
      <c r="BU17" s="8">
        <f>ROUND(IF(BS282=0, 0, BS17/BS282),5)</f>
        <v>0</v>
      </c>
      <c r="BV17" s="7"/>
      <c r="BW17" s="6">
        <v>0</v>
      </c>
      <c r="BX17" s="7"/>
      <c r="BY17" s="6">
        <v>0</v>
      </c>
      <c r="BZ17" s="7"/>
      <c r="CA17" s="6">
        <v>0</v>
      </c>
      <c r="CB17" s="7"/>
      <c r="CC17" s="8">
        <f>ROUND(IF(CA282=0, 0, CA17/CA282),5)</f>
        <v>0</v>
      </c>
      <c r="CD17" s="7"/>
      <c r="CE17" s="6">
        <v>0</v>
      </c>
      <c r="CF17" s="7"/>
      <c r="CG17" s="6">
        <v>0</v>
      </c>
      <c r="CH17" s="7"/>
      <c r="CI17" s="6">
        <v>0</v>
      </c>
      <c r="CJ17" s="7"/>
      <c r="CK17" s="8">
        <f>ROUND(IF(CI282=0, 0, CI17/CI282),5)</f>
        <v>0</v>
      </c>
      <c r="CL17" s="7"/>
      <c r="CM17" s="6">
        <v>0</v>
      </c>
      <c r="CN17" s="7"/>
      <c r="CO17" s="6">
        <v>0</v>
      </c>
      <c r="CP17" s="7"/>
      <c r="CQ17" s="6">
        <v>0</v>
      </c>
      <c r="CR17" s="7"/>
      <c r="CS17" s="8">
        <f>ROUND(IF(CQ282=0, 0, CQ17/CQ282),5)</f>
        <v>0</v>
      </c>
      <c r="CT17" s="7"/>
      <c r="CU17" s="6">
        <v>0</v>
      </c>
      <c r="CV17" s="7"/>
      <c r="CW17" s="6">
        <f t="shared" si="0"/>
        <v>18</v>
      </c>
      <c r="CX17" s="7"/>
      <c r="CY17" s="6">
        <f t="shared" si="1"/>
        <v>2594.98</v>
      </c>
      <c r="CZ17" s="7"/>
      <c r="DA17" s="8">
        <f>ROUND(IF(CY282=0, 0, CY17/CY282),5)</f>
        <v>3.0000000000000001E-5</v>
      </c>
      <c r="DB17" s="7"/>
      <c r="DC17" s="6">
        <v>144.16999999999999</v>
      </c>
    </row>
    <row r="18" spans="1:107" x14ac:dyDescent="0.25">
      <c r="A18" s="2"/>
      <c r="B18" s="2"/>
      <c r="C18" s="2"/>
      <c r="D18" s="2" t="s">
        <v>29</v>
      </c>
      <c r="E18" s="37">
        <v>0</v>
      </c>
      <c r="F18" s="7"/>
      <c r="G18" s="37">
        <v>0</v>
      </c>
      <c r="H18" s="7"/>
      <c r="I18" s="8">
        <f>ROUND(IF(G282=0, 0, G18/G282),5)</f>
        <v>0</v>
      </c>
      <c r="J18" s="7"/>
      <c r="K18" s="6">
        <v>0</v>
      </c>
      <c r="L18" s="7"/>
      <c r="M18" s="37">
        <v>0</v>
      </c>
      <c r="N18" s="7"/>
      <c r="O18" s="6">
        <v>0</v>
      </c>
      <c r="P18" s="7"/>
      <c r="Q18" s="8">
        <f>ROUND(IF(O282=0, 0, O18/O282),5)</f>
        <v>0</v>
      </c>
      <c r="R18" s="7"/>
      <c r="S18" s="6">
        <v>0</v>
      </c>
      <c r="T18" s="7"/>
      <c r="U18" s="37">
        <v>100</v>
      </c>
      <c r="V18" s="7"/>
      <c r="W18" s="6">
        <v>3335.58</v>
      </c>
      <c r="X18" s="7"/>
      <c r="Y18" s="8">
        <f>ROUND(IF(W282=0, 0, W18/W282),5)</f>
        <v>1.6000000000000001E-4</v>
      </c>
      <c r="Z18" s="7"/>
      <c r="AA18" s="6">
        <v>33.36</v>
      </c>
      <c r="AB18" s="7"/>
      <c r="AC18" s="37">
        <v>0</v>
      </c>
      <c r="AD18" s="7"/>
      <c r="AE18" s="6">
        <v>0</v>
      </c>
      <c r="AF18" s="7"/>
      <c r="AG18" s="8">
        <f>ROUND(IF(AE282=0, 0, AE18/AE282),5)</f>
        <v>0</v>
      </c>
      <c r="AH18" s="7"/>
      <c r="AI18" s="6">
        <v>0</v>
      </c>
      <c r="AJ18" s="7"/>
      <c r="AK18" s="37">
        <v>0</v>
      </c>
      <c r="AL18" s="7"/>
      <c r="AM18" s="6">
        <v>0</v>
      </c>
      <c r="AN18" s="7"/>
      <c r="AO18" s="8">
        <f>ROUND(IF(AM282=0, 0, AM18/AM282),5)</f>
        <v>0</v>
      </c>
      <c r="AP18" s="7"/>
      <c r="AQ18" s="6">
        <v>0</v>
      </c>
      <c r="AR18" s="7"/>
      <c r="AS18" s="37">
        <v>0</v>
      </c>
      <c r="AT18" s="7"/>
      <c r="AU18" s="28">
        <v>0</v>
      </c>
      <c r="AV18" s="7"/>
      <c r="AW18" s="8">
        <f>ROUND(IF(AU282=0, 0, AU18/AU282),5)</f>
        <v>0</v>
      </c>
      <c r="AX18" s="7"/>
      <c r="AY18" s="6">
        <v>0</v>
      </c>
      <c r="AZ18" s="7"/>
      <c r="BA18" s="6">
        <v>0</v>
      </c>
      <c r="BB18" s="7"/>
      <c r="BC18" s="6">
        <v>0</v>
      </c>
      <c r="BD18" s="7"/>
      <c r="BE18" s="8">
        <f>ROUND(IF(BC282=0, 0, BC18/BC282),5)</f>
        <v>0</v>
      </c>
      <c r="BF18" s="7"/>
      <c r="BG18" s="6">
        <v>0</v>
      </c>
      <c r="BH18" s="7"/>
      <c r="BI18" s="6">
        <v>0</v>
      </c>
      <c r="BJ18" s="7"/>
      <c r="BK18" s="6">
        <v>0</v>
      </c>
      <c r="BL18" s="7"/>
      <c r="BM18" s="8">
        <f>ROUND(IF(BK282=0, 0, BK18/BK282),5)</f>
        <v>0</v>
      </c>
      <c r="BN18" s="7"/>
      <c r="BO18" s="6">
        <v>0</v>
      </c>
      <c r="BP18" s="7"/>
      <c r="BQ18" s="6">
        <v>0</v>
      </c>
      <c r="BR18" s="7"/>
      <c r="BS18" s="6">
        <v>0</v>
      </c>
      <c r="BT18" s="7"/>
      <c r="BU18" s="8">
        <f>ROUND(IF(BS282=0, 0, BS18/BS282),5)</f>
        <v>0</v>
      </c>
      <c r="BV18" s="7"/>
      <c r="BW18" s="6">
        <v>0</v>
      </c>
      <c r="BX18" s="7"/>
      <c r="BY18" s="6">
        <v>0</v>
      </c>
      <c r="BZ18" s="7"/>
      <c r="CA18" s="6">
        <v>0</v>
      </c>
      <c r="CB18" s="7"/>
      <c r="CC18" s="8">
        <f>ROUND(IF(CA282=0, 0, CA18/CA282),5)</f>
        <v>0</v>
      </c>
      <c r="CD18" s="7"/>
      <c r="CE18" s="6">
        <v>0</v>
      </c>
      <c r="CF18" s="7"/>
      <c r="CG18" s="6">
        <v>0</v>
      </c>
      <c r="CH18" s="7"/>
      <c r="CI18" s="6">
        <v>0</v>
      </c>
      <c r="CJ18" s="7"/>
      <c r="CK18" s="8">
        <f>ROUND(IF(CI282=0, 0, CI18/CI282),5)</f>
        <v>0</v>
      </c>
      <c r="CL18" s="7"/>
      <c r="CM18" s="6">
        <v>0</v>
      </c>
      <c r="CN18" s="7"/>
      <c r="CO18" s="6">
        <v>0</v>
      </c>
      <c r="CP18" s="7"/>
      <c r="CQ18" s="6">
        <v>0</v>
      </c>
      <c r="CR18" s="7"/>
      <c r="CS18" s="8">
        <f>ROUND(IF(CQ282=0, 0, CQ18/CQ282),5)</f>
        <v>0</v>
      </c>
      <c r="CT18" s="7"/>
      <c r="CU18" s="6">
        <v>0</v>
      </c>
      <c r="CV18" s="7"/>
      <c r="CW18" s="6">
        <f t="shared" si="0"/>
        <v>100</v>
      </c>
      <c r="CX18" s="7"/>
      <c r="CY18" s="6">
        <f t="shared" si="1"/>
        <v>3335.58</v>
      </c>
      <c r="CZ18" s="7"/>
      <c r="DA18" s="8">
        <f>ROUND(IF(CY282=0, 0, CY18/CY282),5)</f>
        <v>3.0000000000000001E-5</v>
      </c>
      <c r="DB18" s="7"/>
      <c r="DC18" s="6">
        <v>33.36</v>
      </c>
    </row>
    <row r="19" spans="1:107" x14ac:dyDescent="0.25">
      <c r="A19" s="2"/>
      <c r="B19" s="2"/>
      <c r="C19" s="2"/>
      <c r="D19" s="2" t="s">
        <v>30</v>
      </c>
      <c r="E19" s="37">
        <v>0</v>
      </c>
      <c r="F19" s="7"/>
      <c r="G19" s="37">
        <v>0</v>
      </c>
      <c r="H19" s="7"/>
      <c r="I19" s="8">
        <f>ROUND(IF(G282=0, 0, G19/G282),5)</f>
        <v>0</v>
      </c>
      <c r="J19" s="7"/>
      <c r="K19" s="6">
        <v>0</v>
      </c>
      <c r="L19" s="7"/>
      <c r="M19" s="37">
        <v>0</v>
      </c>
      <c r="N19" s="7"/>
      <c r="O19" s="6">
        <v>0</v>
      </c>
      <c r="P19" s="7"/>
      <c r="Q19" s="8">
        <f>ROUND(IF(O282=0, 0, O19/O282),5)</f>
        <v>0</v>
      </c>
      <c r="R19" s="7"/>
      <c r="S19" s="6">
        <v>0</v>
      </c>
      <c r="T19" s="7"/>
      <c r="U19" s="37">
        <v>0</v>
      </c>
      <c r="V19" s="7"/>
      <c r="W19" s="6">
        <v>0</v>
      </c>
      <c r="X19" s="7"/>
      <c r="Y19" s="8">
        <f>ROUND(IF(W282=0, 0, W19/W282),5)</f>
        <v>0</v>
      </c>
      <c r="Z19" s="7"/>
      <c r="AA19" s="6">
        <v>0</v>
      </c>
      <c r="AB19" s="7"/>
      <c r="AC19" s="37">
        <v>0</v>
      </c>
      <c r="AD19" s="7"/>
      <c r="AE19" s="6">
        <v>0</v>
      </c>
      <c r="AF19" s="7"/>
      <c r="AG19" s="8">
        <f>ROUND(IF(AE282=0, 0, AE19/AE282),5)</f>
        <v>0</v>
      </c>
      <c r="AH19" s="7"/>
      <c r="AI19" s="6">
        <v>0</v>
      </c>
      <c r="AJ19" s="7"/>
      <c r="AK19" s="37">
        <v>50</v>
      </c>
      <c r="AL19" s="7"/>
      <c r="AM19" s="6">
        <v>1326.51</v>
      </c>
      <c r="AN19" s="7"/>
      <c r="AO19" s="8">
        <f>ROUND(IF(AM282=0, 0, AM19/AM282),5)</f>
        <v>8.0000000000000007E-5</v>
      </c>
      <c r="AP19" s="7"/>
      <c r="AQ19" s="6">
        <v>26.53</v>
      </c>
      <c r="AR19" s="7"/>
      <c r="AS19" s="37">
        <v>0</v>
      </c>
      <c r="AT19" s="7"/>
      <c r="AU19" s="28">
        <v>0</v>
      </c>
      <c r="AV19" s="7"/>
      <c r="AW19" s="8">
        <f>ROUND(IF(AU282=0, 0, AU19/AU282),5)</f>
        <v>0</v>
      </c>
      <c r="AX19" s="7"/>
      <c r="AY19" s="6">
        <v>0</v>
      </c>
      <c r="AZ19" s="7"/>
      <c r="BA19" s="6">
        <v>0</v>
      </c>
      <c r="BB19" s="7"/>
      <c r="BC19" s="6">
        <v>0</v>
      </c>
      <c r="BD19" s="7"/>
      <c r="BE19" s="8">
        <f>ROUND(IF(BC282=0, 0, BC19/BC282),5)</f>
        <v>0</v>
      </c>
      <c r="BF19" s="7"/>
      <c r="BG19" s="6">
        <v>0</v>
      </c>
      <c r="BH19" s="7"/>
      <c r="BI19" s="6">
        <v>0</v>
      </c>
      <c r="BJ19" s="7"/>
      <c r="BK19" s="6">
        <v>0</v>
      </c>
      <c r="BL19" s="7"/>
      <c r="BM19" s="8">
        <f>ROUND(IF(BK282=0, 0, BK19/BK282),5)</f>
        <v>0</v>
      </c>
      <c r="BN19" s="7"/>
      <c r="BO19" s="6">
        <v>0</v>
      </c>
      <c r="BP19" s="7"/>
      <c r="BQ19" s="6">
        <v>0</v>
      </c>
      <c r="BR19" s="7"/>
      <c r="BS19" s="6">
        <v>0</v>
      </c>
      <c r="BT19" s="7"/>
      <c r="BU19" s="8">
        <f>ROUND(IF(BS282=0, 0, BS19/BS282),5)</f>
        <v>0</v>
      </c>
      <c r="BV19" s="7"/>
      <c r="BW19" s="6">
        <v>0</v>
      </c>
      <c r="BX19" s="7"/>
      <c r="BY19" s="6">
        <v>0</v>
      </c>
      <c r="BZ19" s="7"/>
      <c r="CA19" s="6">
        <v>0</v>
      </c>
      <c r="CB19" s="7"/>
      <c r="CC19" s="8">
        <f>ROUND(IF(CA282=0, 0, CA19/CA282),5)</f>
        <v>0</v>
      </c>
      <c r="CD19" s="7"/>
      <c r="CE19" s="6">
        <v>0</v>
      </c>
      <c r="CF19" s="7"/>
      <c r="CG19" s="6">
        <v>0</v>
      </c>
      <c r="CH19" s="7"/>
      <c r="CI19" s="6">
        <v>0</v>
      </c>
      <c r="CJ19" s="7"/>
      <c r="CK19" s="8">
        <f>ROUND(IF(CI282=0, 0, CI19/CI282),5)</f>
        <v>0</v>
      </c>
      <c r="CL19" s="7"/>
      <c r="CM19" s="6">
        <v>0</v>
      </c>
      <c r="CN19" s="7"/>
      <c r="CO19" s="6">
        <v>0</v>
      </c>
      <c r="CP19" s="7"/>
      <c r="CQ19" s="6">
        <v>0</v>
      </c>
      <c r="CR19" s="7"/>
      <c r="CS19" s="8">
        <f>ROUND(IF(CQ282=0, 0, CQ19/CQ282),5)</f>
        <v>0</v>
      </c>
      <c r="CT19" s="7"/>
      <c r="CU19" s="6">
        <v>0</v>
      </c>
      <c r="CV19" s="7"/>
      <c r="CW19" s="6">
        <f t="shared" si="0"/>
        <v>50</v>
      </c>
      <c r="CX19" s="7"/>
      <c r="CY19" s="6">
        <f t="shared" si="1"/>
        <v>1326.51</v>
      </c>
      <c r="CZ19" s="7"/>
      <c r="DA19" s="8">
        <f>ROUND(IF(CY282=0, 0, CY19/CY282),5)</f>
        <v>1.0000000000000001E-5</v>
      </c>
      <c r="DB19" s="7"/>
      <c r="DC19" s="6">
        <v>26.53</v>
      </c>
    </row>
    <row r="20" spans="1:107" x14ac:dyDescent="0.25">
      <c r="A20" s="2"/>
      <c r="B20" s="2"/>
      <c r="C20" s="2"/>
      <c r="D20" s="2" t="s">
        <v>31</v>
      </c>
      <c r="E20" s="37">
        <v>0</v>
      </c>
      <c r="F20" s="7"/>
      <c r="G20" s="37">
        <v>0</v>
      </c>
      <c r="H20" s="7"/>
      <c r="I20" s="8">
        <f>ROUND(IF(G282=0, 0, G20/G282),5)</f>
        <v>0</v>
      </c>
      <c r="J20" s="7"/>
      <c r="K20" s="6">
        <v>0</v>
      </c>
      <c r="L20" s="7"/>
      <c r="M20" s="37">
        <v>0</v>
      </c>
      <c r="N20" s="7"/>
      <c r="O20" s="6">
        <v>0</v>
      </c>
      <c r="P20" s="7"/>
      <c r="Q20" s="8">
        <f>ROUND(IF(O282=0, 0, O20/O282),5)</f>
        <v>0</v>
      </c>
      <c r="R20" s="7"/>
      <c r="S20" s="6">
        <v>0</v>
      </c>
      <c r="T20" s="7"/>
      <c r="U20" s="37">
        <v>0</v>
      </c>
      <c r="V20" s="7"/>
      <c r="W20" s="6">
        <v>0</v>
      </c>
      <c r="X20" s="7"/>
      <c r="Y20" s="8">
        <f>ROUND(IF(W282=0, 0, W20/W282),5)</f>
        <v>0</v>
      </c>
      <c r="Z20" s="7"/>
      <c r="AA20" s="6">
        <v>0</v>
      </c>
      <c r="AB20" s="7"/>
      <c r="AC20" s="37">
        <v>0</v>
      </c>
      <c r="AD20" s="7"/>
      <c r="AE20" s="6">
        <v>0</v>
      </c>
      <c r="AF20" s="7"/>
      <c r="AG20" s="8">
        <f>ROUND(IF(AE282=0, 0, AE20/AE282),5)</f>
        <v>0</v>
      </c>
      <c r="AH20" s="7"/>
      <c r="AI20" s="6">
        <v>0</v>
      </c>
      <c r="AJ20" s="7"/>
      <c r="AK20" s="37">
        <v>22</v>
      </c>
      <c r="AL20" s="7"/>
      <c r="AM20" s="6">
        <v>972.77</v>
      </c>
      <c r="AN20" s="7"/>
      <c r="AO20" s="8">
        <f>ROUND(IF(AM282=0, 0, AM20/AM282),5)</f>
        <v>6.0000000000000002E-5</v>
      </c>
      <c r="AP20" s="7"/>
      <c r="AQ20" s="6">
        <v>44.22</v>
      </c>
      <c r="AR20" s="7"/>
      <c r="AS20" s="37">
        <v>0</v>
      </c>
      <c r="AT20" s="7"/>
      <c r="AU20" s="28">
        <v>0</v>
      </c>
      <c r="AV20" s="7"/>
      <c r="AW20" s="8">
        <f>ROUND(IF(AU282=0, 0, AU20/AU282),5)</f>
        <v>0</v>
      </c>
      <c r="AX20" s="7"/>
      <c r="AY20" s="6">
        <v>0</v>
      </c>
      <c r="AZ20" s="7"/>
      <c r="BA20" s="6">
        <v>0</v>
      </c>
      <c r="BB20" s="7"/>
      <c r="BC20" s="6">
        <v>0</v>
      </c>
      <c r="BD20" s="7"/>
      <c r="BE20" s="8">
        <f>ROUND(IF(BC282=0, 0, BC20/BC282),5)</f>
        <v>0</v>
      </c>
      <c r="BF20" s="7"/>
      <c r="BG20" s="6">
        <v>0</v>
      </c>
      <c r="BH20" s="7"/>
      <c r="BI20" s="6">
        <v>0</v>
      </c>
      <c r="BJ20" s="7"/>
      <c r="BK20" s="6">
        <v>0</v>
      </c>
      <c r="BL20" s="7"/>
      <c r="BM20" s="8">
        <f>ROUND(IF(BK282=0, 0, BK20/BK282),5)</f>
        <v>0</v>
      </c>
      <c r="BN20" s="7"/>
      <c r="BO20" s="6">
        <v>0</v>
      </c>
      <c r="BP20" s="7"/>
      <c r="BQ20" s="6">
        <v>0</v>
      </c>
      <c r="BR20" s="7"/>
      <c r="BS20" s="6">
        <v>0</v>
      </c>
      <c r="BT20" s="7"/>
      <c r="BU20" s="8">
        <f>ROUND(IF(BS282=0, 0, BS20/BS282),5)</f>
        <v>0</v>
      </c>
      <c r="BV20" s="7"/>
      <c r="BW20" s="6">
        <v>0</v>
      </c>
      <c r="BX20" s="7"/>
      <c r="BY20" s="6">
        <v>0</v>
      </c>
      <c r="BZ20" s="7"/>
      <c r="CA20" s="6">
        <v>0</v>
      </c>
      <c r="CB20" s="7"/>
      <c r="CC20" s="8">
        <f>ROUND(IF(CA282=0, 0, CA20/CA282),5)</f>
        <v>0</v>
      </c>
      <c r="CD20" s="7"/>
      <c r="CE20" s="6">
        <v>0</v>
      </c>
      <c r="CF20" s="7"/>
      <c r="CG20" s="6">
        <v>0</v>
      </c>
      <c r="CH20" s="7"/>
      <c r="CI20" s="6">
        <v>0</v>
      </c>
      <c r="CJ20" s="7"/>
      <c r="CK20" s="8">
        <f>ROUND(IF(CI282=0, 0, CI20/CI282),5)</f>
        <v>0</v>
      </c>
      <c r="CL20" s="7"/>
      <c r="CM20" s="6">
        <v>0</v>
      </c>
      <c r="CN20" s="7"/>
      <c r="CO20" s="6">
        <v>0</v>
      </c>
      <c r="CP20" s="7"/>
      <c r="CQ20" s="6">
        <v>0</v>
      </c>
      <c r="CR20" s="7"/>
      <c r="CS20" s="8">
        <f>ROUND(IF(CQ282=0, 0, CQ20/CQ282),5)</f>
        <v>0</v>
      </c>
      <c r="CT20" s="7"/>
      <c r="CU20" s="6">
        <v>0</v>
      </c>
      <c r="CV20" s="7"/>
      <c r="CW20" s="6">
        <f t="shared" si="0"/>
        <v>22</v>
      </c>
      <c r="CX20" s="7"/>
      <c r="CY20" s="6">
        <f t="shared" si="1"/>
        <v>972.77</v>
      </c>
      <c r="CZ20" s="7"/>
      <c r="DA20" s="8">
        <f>ROUND(IF(CY282=0, 0, CY20/CY282),5)</f>
        <v>1.0000000000000001E-5</v>
      </c>
      <c r="DB20" s="7"/>
      <c r="DC20" s="6">
        <v>44.22</v>
      </c>
    </row>
    <row r="21" spans="1:107" x14ac:dyDescent="0.25">
      <c r="A21" s="2"/>
      <c r="B21" s="2"/>
      <c r="C21" s="2"/>
      <c r="D21" s="2" t="s">
        <v>32</v>
      </c>
      <c r="E21" s="37">
        <v>0</v>
      </c>
      <c r="F21" s="7"/>
      <c r="G21" s="37">
        <v>0</v>
      </c>
      <c r="H21" s="7"/>
      <c r="I21" s="8">
        <f>ROUND(IF(G282=0, 0, G21/G282),5)</f>
        <v>0</v>
      </c>
      <c r="J21" s="7"/>
      <c r="K21" s="6">
        <v>0</v>
      </c>
      <c r="L21" s="7"/>
      <c r="M21" s="37">
        <v>0</v>
      </c>
      <c r="N21" s="7"/>
      <c r="O21" s="6">
        <v>0</v>
      </c>
      <c r="P21" s="7"/>
      <c r="Q21" s="8">
        <f>ROUND(IF(O282=0, 0, O21/O282),5)</f>
        <v>0</v>
      </c>
      <c r="R21" s="7"/>
      <c r="S21" s="6">
        <v>0</v>
      </c>
      <c r="T21" s="7"/>
      <c r="U21" s="37">
        <v>0</v>
      </c>
      <c r="V21" s="7"/>
      <c r="W21" s="6">
        <v>0</v>
      </c>
      <c r="X21" s="7"/>
      <c r="Y21" s="8">
        <f>ROUND(IF(W282=0, 0, W21/W282),5)</f>
        <v>0</v>
      </c>
      <c r="Z21" s="7"/>
      <c r="AA21" s="6">
        <v>0</v>
      </c>
      <c r="AB21" s="7"/>
      <c r="AC21" s="37">
        <v>0</v>
      </c>
      <c r="AD21" s="7"/>
      <c r="AE21" s="6">
        <v>0</v>
      </c>
      <c r="AF21" s="7"/>
      <c r="AG21" s="8">
        <f>ROUND(IF(AE282=0, 0, AE21/AE282),5)</f>
        <v>0</v>
      </c>
      <c r="AH21" s="7"/>
      <c r="AI21" s="6">
        <v>0</v>
      </c>
      <c r="AJ21" s="7"/>
      <c r="AK21" s="37">
        <v>0</v>
      </c>
      <c r="AL21" s="7"/>
      <c r="AM21" s="6">
        <v>0</v>
      </c>
      <c r="AN21" s="7"/>
      <c r="AO21" s="8">
        <f>ROUND(IF(AM282=0, 0, AM21/AM282),5)</f>
        <v>0</v>
      </c>
      <c r="AP21" s="7"/>
      <c r="AQ21" s="6">
        <v>0</v>
      </c>
      <c r="AR21" s="7"/>
      <c r="AS21" s="37">
        <v>12</v>
      </c>
      <c r="AT21" s="7"/>
      <c r="AU21" s="28">
        <v>316.07</v>
      </c>
      <c r="AV21" s="7"/>
      <c r="AW21" s="8">
        <f>ROUND(IF(AU282=0, 0, AU21/AU282),5)</f>
        <v>2.0000000000000002E-5</v>
      </c>
      <c r="AX21" s="7"/>
      <c r="AY21" s="6">
        <v>26.34</v>
      </c>
      <c r="AZ21" s="7"/>
      <c r="BA21" s="6">
        <v>0</v>
      </c>
      <c r="BB21" s="7"/>
      <c r="BC21" s="6">
        <v>0</v>
      </c>
      <c r="BD21" s="7"/>
      <c r="BE21" s="8">
        <f>ROUND(IF(BC282=0, 0, BC21/BC282),5)</f>
        <v>0</v>
      </c>
      <c r="BF21" s="7"/>
      <c r="BG21" s="6">
        <v>0</v>
      </c>
      <c r="BH21" s="7"/>
      <c r="BI21" s="6">
        <v>0</v>
      </c>
      <c r="BJ21" s="7"/>
      <c r="BK21" s="6">
        <v>0</v>
      </c>
      <c r="BL21" s="7"/>
      <c r="BM21" s="8">
        <f>ROUND(IF(BK282=0, 0, BK21/BK282),5)</f>
        <v>0</v>
      </c>
      <c r="BN21" s="7"/>
      <c r="BO21" s="6">
        <v>0</v>
      </c>
      <c r="BP21" s="7"/>
      <c r="BQ21" s="6">
        <v>0</v>
      </c>
      <c r="BR21" s="7"/>
      <c r="BS21" s="6">
        <v>0</v>
      </c>
      <c r="BT21" s="7"/>
      <c r="BU21" s="8">
        <f>ROUND(IF(BS282=0, 0, BS21/BS282),5)</f>
        <v>0</v>
      </c>
      <c r="BV21" s="7"/>
      <c r="BW21" s="6">
        <v>0</v>
      </c>
      <c r="BX21" s="7"/>
      <c r="BY21" s="6">
        <v>0</v>
      </c>
      <c r="BZ21" s="7"/>
      <c r="CA21" s="6">
        <v>0</v>
      </c>
      <c r="CB21" s="7"/>
      <c r="CC21" s="8">
        <f>ROUND(IF(CA282=0, 0, CA21/CA282),5)</f>
        <v>0</v>
      </c>
      <c r="CD21" s="7"/>
      <c r="CE21" s="6">
        <v>0</v>
      </c>
      <c r="CF21" s="7"/>
      <c r="CG21" s="6">
        <v>0</v>
      </c>
      <c r="CH21" s="7"/>
      <c r="CI21" s="6">
        <v>0</v>
      </c>
      <c r="CJ21" s="7"/>
      <c r="CK21" s="8">
        <f>ROUND(IF(CI282=0, 0, CI21/CI282),5)</f>
        <v>0</v>
      </c>
      <c r="CL21" s="7"/>
      <c r="CM21" s="6">
        <v>0</v>
      </c>
      <c r="CN21" s="7"/>
      <c r="CO21" s="6">
        <v>0</v>
      </c>
      <c r="CP21" s="7"/>
      <c r="CQ21" s="6">
        <v>0</v>
      </c>
      <c r="CR21" s="7"/>
      <c r="CS21" s="8">
        <f>ROUND(IF(CQ282=0, 0, CQ21/CQ282),5)</f>
        <v>0</v>
      </c>
      <c r="CT21" s="7"/>
      <c r="CU21" s="6">
        <v>0</v>
      </c>
      <c r="CV21" s="7"/>
      <c r="CW21" s="6">
        <f t="shared" si="0"/>
        <v>12</v>
      </c>
      <c r="CX21" s="7"/>
      <c r="CY21" s="6">
        <f t="shared" si="1"/>
        <v>316.07</v>
      </c>
      <c r="CZ21" s="7"/>
      <c r="DA21" s="8">
        <f>ROUND(IF(CY282=0, 0, CY21/CY282),5)</f>
        <v>0</v>
      </c>
      <c r="DB21" s="7"/>
      <c r="DC21" s="6">
        <v>26.34</v>
      </c>
    </row>
    <row r="22" spans="1:107" x14ac:dyDescent="0.25">
      <c r="A22" s="2"/>
      <c r="B22" s="2"/>
      <c r="C22" s="2"/>
      <c r="D22" s="2" t="s">
        <v>33</v>
      </c>
      <c r="E22" s="37">
        <v>750</v>
      </c>
      <c r="F22" s="7"/>
      <c r="G22" s="37">
        <v>19711.349999999999</v>
      </c>
      <c r="H22" s="7"/>
      <c r="I22" s="8">
        <f>ROUND(IF(G282=0, 0, G22/G282),5)</f>
        <v>1.14E-3</v>
      </c>
      <c r="J22" s="7"/>
      <c r="K22" s="6">
        <v>26.28</v>
      </c>
      <c r="L22" s="7"/>
      <c r="M22" s="37">
        <v>600</v>
      </c>
      <c r="N22" s="7"/>
      <c r="O22" s="6">
        <v>15782.58</v>
      </c>
      <c r="P22" s="7"/>
      <c r="Q22" s="8">
        <f>ROUND(IF(O282=0, 0, O22/O282),5)</f>
        <v>1.5100000000000001E-3</v>
      </c>
      <c r="R22" s="7"/>
      <c r="S22" s="6">
        <v>26.3</v>
      </c>
      <c r="T22" s="7"/>
      <c r="U22" s="37">
        <v>750</v>
      </c>
      <c r="V22" s="7"/>
      <c r="W22" s="6">
        <v>19932.75</v>
      </c>
      <c r="X22" s="7"/>
      <c r="Y22" s="8">
        <f>ROUND(IF(W282=0, 0, W22/W282),5)</f>
        <v>9.7999999999999997E-4</v>
      </c>
      <c r="Z22" s="7"/>
      <c r="AA22" s="6">
        <v>26.58</v>
      </c>
      <c r="AB22" s="7"/>
      <c r="AC22" s="37">
        <v>600</v>
      </c>
      <c r="AD22" s="7"/>
      <c r="AE22" s="6">
        <v>16737.150000000001</v>
      </c>
      <c r="AF22" s="7"/>
      <c r="AG22" s="8">
        <f>ROUND(IF(AE282=0, 0, AE22/AE282),5)</f>
        <v>9.6000000000000002E-4</v>
      </c>
      <c r="AH22" s="7"/>
      <c r="AI22" s="6">
        <v>27.9</v>
      </c>
      <c r="AJ22" s="7"/>
      <c r="AK22" s="37">
        <v>600</v>
      </c>
      <c r="AL22" s="7"/>
      <c r="AM22" s="6">
        <v>15946.74</v>
      </c>
      <c r="AN22" s="7"/>
      <c r="AO22" s="8">
        <f>ROUND(IF(AM282=0, 0, AM22/AM282),5)</f>
        <v>9.8999999999999999E-4</v>
      </c>
      <c r="AP22" s="7"/>
      <c r="AQ22" s="6">
        <v>26.58</v>
      </c>
      <c r="AR22" s="7"/>
      <c r="AS22" s="37">
        <v>600</v>
      </c>
      <c r="AT22" s="7"/>
      <c r="AU22" s="28">
        <v>15969.96</v>
      </c>
      <c r="AV22" s="7"/>
      <c r="AW22" s="8">
        <f>ROUND(IF(AU282=0, 0, AU22/AU282),5)</f>
        <v>1.1000000000000001E-3</v>
      </c>
      <c r="AX22" s="7"/>
      <c r="AY22" s="6">
        <v>26.62</v>
      </c>
      <c r="AZ22" s="7"/>
      <c r="BA22" s="6">
        <v>0</v>
      </c>
      <c r="BB22" s="7"/>
      <c r="BC22" s="6">
        <v>0</v>
      </c>
      <c r="BD22" s="7"/>
      <c r="BE22" s="8">
        <f>ROUND(IF(BC282=0, 0, BC22/BC282),5)</f>
        <v>0</v>
      </c>
      <c r="BF22" s="7"/>
      <c r="BG22" s="6">
        <v>0</v>
      </c>
      <c r="BH22" s="7"/>
      <c r="BI22" s="6">
        <v>0</v>
      </c>
      <c r="BJ22" s="7"/>
      <c r="BK22" s="6">
        <v>0</v>
      </c>
      <c r="BL22" s="7"/>
      <c r="BM22" s="8">
        <f>ROUND(IF(BK282=0, 0, BK22/BK282),5)</f>
        <v>0</v>
      </c>
      <c r="BN22" s="7"/>
      <c r="BO22" s="6">
        <v>0</v>
      </c>
      <c r="BP22" s="7"/>
      <c r="BQ22" s="6">
        <v>0</v>
      </c>
      <c r="BR22" s="7"/>
      <c r="BS22" s="6">
        <v>0</v>
      </c>
      <c r="BT22" s="7"/>
      <c r="BU22" s="8">
        <f>ROUND(IF(BS282=0, 0, BS22/BS282),5)</f>
        <v>0</v>
      </c>
      <c r="BV22" s="7"/>
      <c r="BW22" s="6">
        <v>0</v>
      </c>
      <c r="BX22" s="7"/>
      <c r="BY22" s="6">
        <v>0</v>
      </c>
      <c r="BZ22" s="7"/>
      <c r="CA22" s="6">
        <v>0</v>
      </c>
      <c r="CB22" s="7"/>
      <c r="CC22" s="8">
        <f>ROUND(IF(CA282=0, 0, CA22/CA282),5)</f>
        <v>0</v>
      </c>
      <c r="CD22" s="7"/>
      <c r="CE22" s="6">
        <v>0</v>
      </c>
      <c r="CF22" s="7"/>
      <c r="CG22" s="6">
        <v>0</v>
      </c>
      <c r="CH22" s="7"/>
      <c r="CI22" s="6">
        <v>0</v>
      </c>
      <c r="CJ22" s="7"/>
      <c r="CK22" s="8">
        <f>ROUND(IF(CI282=0, 0, CI22/CI282),5)</f>
        <v>0</v>
      </c>
      <c r="CL22" s="7"/>
      <c r="CM22" s="6">
        <v>0</v>
      </c>
      <c r="CN22" s="7"/>
      <c r="CO22" s="6">
        <v>0</v>
      </c>
      <c r="CP22" s="7"/>
      <c r="CQ22" s="6">
        <v>0</v>
      </c>
      <c r="CR22" s="7"/>
      <c r="CS22" s="8">
        <f>ROUND(IF(CQ282=0, 0, CQ22/CQ282),5)</f>
        <v>0</v>
      </c>
      <c r="CT22" s="7"/>
      <c r="CU22" s="6">
        <v>0</v>
      </c>
      <c r="CV22" s="7"/>
      <c r="CW22" s="6">
        <f t="shared" si="0"/>
        <v>3900</v>
      </c>
      <c r="CX22" s="7"/>
      <c r="CY22" s="6">
        <f t="shared" si="1"/>
        <v>104080.53</v>
      </c>
      <c r="CZ22" s="7"/>
      <c r="DA22" s="8">
        <f>ROUND(IF(CY282=0, 0, CY22/CY282),5)</f>
        <v>1.08E-3</v>
      </c>
      <c r="DB22" s="7"/>
      <c r="DC22" s="6">
        <v>26.69</v>
      </c>
    </row>
    <row r="23" spans="1:107" x14ac:dyDescent="0.25">
      <c r="A23" s="2"/>
      <c r="B23" s="2"/>
      <c r="C23" s="2"/>
      <c r="D23" s="2" t="s">
        <v>34</v>
      </c>
      <c r="E23" s="37">
        <v>750</v>
      </c>
      <c r="F23" s="7"/>
      <c r="G23" s="37">
        <v>19711.349999999999</v>
      </c>
      <c r="H23" s="7"/>
      <c r="I23" s="8">
        <f>ROUND(IF(G282=0, 0, G23/G282),5)</f>
        <v>1.14E-3</v>
      </c>
      <c r="J23" s="7"/>
      <c r="K23" s="6">
        <v>26.28</v>
      </c>
      <c r="L23" s="7"/>
      <c r="M23" s="37">
        <v>600</v>
      </c>
      <c r="N23" s="7"/>
      <c r="O23" s="6">
        <v>15782.58</v>
      </c>
      <c r="P23" s="7"/>
      <c r="Q23" s="8">
        <f>ROUND(IF(O282=0, 0, O23/O282),5)</f>
        <v>1.5100000000000001E-3</v>
      </c>
      <c r="R23" s="7"/>
      <c r="S23" s="6">
        <v>26.3</v>
      </c>
      <c r="T23" s="7"/>
      <c r="U23" s="37">
        <v>750</v>
      </c>
      <c r="V23" s="7"/>
      <c r="W23" s="6">
        <v>19932.75</v>
      </c>
      <c r="X23" s="7"/>
      <c r="Y23" s="8">
        <f>ROUND(IF(W282=0, 0, W23/W282),5)</f>
        <v>9.7999999999999997E-4</v>
      </c>
      <c r="Z23" s="7"/>
      <c r="AA23" s="6">
        <v>26.58</v>
      </c>
      <c r="AB23" s="7"/>
      <c r="AC23" s="37">
        <v>600</v>
      </c>
      <c r="AD23" s="7"/>
      <c r="AE23" s="6">
        <v>16737.150000000001</v>
      </c>
      <c r="AF23" s="7"/>
      <c r="AG23" s="8">
        <f>ROUND(IF(AE282=0, 0, AE23/AE282),5)</f>
        <v>9.6000000000000002E-4</v>
      </c>
      <c r="AH23" s="7"/>
      <c r="AI23" s="6">
        <v>27.9</v>
      </c>
      <c r="AJ23" s="7"/>
      <c r="AK23" s="37">
        <v>600</v>
      </c>
      <c r="AL23" s="7"/>
      <c r="AM23" s="6">
        <v>15946.74</v>
      </c>
      <c r="AN23" s="7"/>
      <c r="AO23" s="8">
        <f>ROUND(IF(AM282=0, 0, AM23/AM282),5)</f>
        <v>9.8999999999999999E-4</v>
      </c>
      <c r="AP23" s="7"/>
      <c r="AQ23" s="6">
        <v>26.58</v>
      </c>
      <c r="AR23" s="7"/>
      <c r="AS23" s="37">
        <v>600</v>
      </c>
      <c r="AT23" s="7"/>
      <c r="AU23" s="28">
        <v>15969.96</v>
      </c>
      <c r="AV23" s="7"/>
      <c r="AW23" s="8">
        <f>ROUND(IF(AU282=0, 0, AU23/AU282),5)</f>
        <v>1.1000000000000001E-3</v>
      </c>
      <c r="AX23" s="7"/>
      <c r="AY23" s="6">
        <v>26.62</v>
      </c>
      <c r="AZ23" s="7"/>
      <c r="BA23" s="6">
        <v>0</v>
      </c>
      <c r="BB23" s="7"/>
      <c r="BC23" s="6">
        <v>0</v>
      </c>
      <c r="BD23" s="7"/>
      <c r="BE23" s="8">
        <f>ROUND(IF(BC282=0, 0, BC23/BC282),5)</f>
        <v>0</v>
      </c>
      <c r="BF23" s="7"/>
      <c r="BG23" s="6">
        <v>0</v>
      </c>
      <c r="BH23" s="7"/>
      <c r="BI23" s="6">
        <v>0</v>
      </c>
      <c r="BJ23" s="7"/>
      <c r="BK23" s="6">
        <v>0</v>
      </c>
      <c r="BL23" s="7"/>
      <c r="BM23" s="8">
        <f>ROUND(IF(BK282=0, 0, BK23/BK282),5)</f>
        <v>0</v>
      </c>
      <c r="BN23" s="7"/>
      <c r="BO23" s="6">
        <v>0</v>
      </c>
      <c r="BP23" s="7"/>
      <c r="BQ23" s="6">
        <v>0</v>
      </c>
      <c r="BR23" s="7"/>
      <c r="BS23" s="6">
        <v>0</v>
      </c>
      <c r="BT23" s="7"/>
      <c r="BU23" s="8">
        <f>ROUND(IF(BS282=0, 0, BS23/BS282),5)</f>
        <v>0</v>
      </c>
      <c r="BV23" s="7"/>
      <c r="BW23" s="6">
        <v>0</v>
      </c>
      <c r="BX23" s="7"/>
      <c r="BY23" s="6">
        <v>0</v>
      </c>
      <c r="BZ23" s="7"/>
      <c r="CA23" s="6">
        <v>0</v>
      </c>
      <c r="CB23" s="7"/>
      <c r="CC23" s="8">
        <f>ROUND(IF(CA282=0, 0, CA23/CA282),5)</f>
        <v>0</v>
      </c>
      <c r="CD23" s="7"/>
      <c r="CE23" s="6">
        <v>0</v>
      </c>
      <c r="CF23" s="7"/>
      <c r="CG23" s="6">
        <v>0</v>
      </c>
      <c r="CH23" s="7"/>
      <c r="CI23" s="6">
        <v>0</v>
      </c>
      <c r="CJ23" s="7"/>
      <c r="CK23" s="8">
        <f>ROUND(IF(CI282=0, 0, CI23/CI282),5)</f>
        <v>0</v>
      </c>
      <c r="CL23" s="7"/>
      <c r="CM23" s="6">
        <v>0</v>
      </c>
      <c r="CN23" s="7"/>
      <c r="CO23" s="6">
        <v>0</v>
      </c>
      <c r="CP23" s="7"/>
      <c r="CQ23" s="6">
        <v>0</v>
      </c>
      <c r="CR23" s="7"/>
      <c r="CS23" s="8">
        <f>ROUND(IF(CQ282=0, 0, CQ23/CQ282),5)</f>
        <v>0</v>
      </c>
      <c r="CT23" s="7"/>
      <c r="CU23" s="6">
        <v>0</v>
      </c>
      <c r="CV23" s="7"/>
      <c r="CW23" s="6">
        <f t="shared" si="0"/>
        <v>3900</v>
      </c>
      <c r="CX23" s="7"/>
      <c r="CY23" s="6">
        <f t="shared" si="1"/>
        <v>104080.53</v>
      </c>
      <c r="CZ23" s="7"/>
      <c r="DA23" s="8">
        <f>ROUND(IF(CY282=0, 0, CY23/CY282),5)</f>
        <v>1.08E-3</v>
      </c>
      <c r="DB23" s="7"/>
      <c r="DC23" s="6">
        <v>26.69</v>
      </c>
    </row>
    <row r="24" spans="1:107" x14ac:dyDescent="0.25">
      <c r="A24" s="2"/>
      <c r="B24" s="2"/>
      <c r="C24" s="2"/>
      <c r="D24" s="2" t="s">
        <v>35</v>
      </c>
      <c r="E24" s="37">
        <v>47200</v>
      </c>
      <c r="F24" s="7"/>
      <c r="G24" s="37">
        <v>689188.1</v>
      </c>
      <c r="H24" s="7"/>
      <c r="I24" s="8">
        <f>ROUND(IF(G282=0, 0, G24/G282),5)</f>
        <v>3.993E-2</v>
      </c>
      <c r="J24" s="7"/>
      <c r="K24" s="6">
        <v>14.6</v>
      </c>
      <c r="L24" s="7"/>
      <c r="M24" s="37">
        <v>37750</v>
      </c>
      <c r="N24" s="7"/>
      <c r="O24" s="6">
        <v>551682.1</v>
      </c>
      <c r="P24" s="7"/>
      <c r="Q24" s="8">
        <f>ROUND(IF(O282=0, 0, O24/O282),5)</f>
        <v>5.2740000000000002E-2</v>
      </c>
      <c r="R24" s="7"/>
      <c r="S24" s="6">
        <v>14.61</v>
      </c>
      <c r="T24" s="7"/>
      <c r="U24" s="37">
        <v>42400</v>
      </c>
      <c r="V24" s="7"/>
      <c r="W24" s="6">
        <v>626060.5</v>
      </c>
      <c r="X24" s="7"/>
      <c r="Y24" s="8">
        <f>ROUND(IF(W282=0, 0, W24/W282),5)</f>
        <v>3.0679999999999999E-2</v>
      </c>
      <c r="Z24" s="7"/>
      <c r="AA24" s="6">
        <v>14.77</v>
      </c>
      <c r="AB24" s="7"/>
      <c r="AC24" s="37">
        <v>34050</v>
      </c>
      <c r="AD24" s="7"/>
      <c r="AE24" s="6">
        <v>550045.62</v>
      </c>
      <c r="AF24" s="7"/>
      <c r="AG24" s="8">
        <f>ROUND(IF(AE282=0, 0, AE24/AE282),5)</f>
        <v>3.1489999999999997E-2</v>
      </c>
      <c r="AH24" s="7"/>
      <c r="AI24" s="6">
        <v>16.149999999999999</v>
      </c>
      <c r="AJ24" s="7"/>
      <c r="AK24" s="37">
        <v>33050</v>
      </c>
      <c r="AL24" s="7"/>
      <c r="AM24" s="6">
        <v>488110.2</v>
      </c>
      <c r="AN24" s="7"/>
      <c r="AO24" s="8">
        <f>ROUND(IF(AM282=0, 0, AM24/AM282),5)</f>
        <v>3.015E-2</v>
      </c>
      <c r="AP24" s="7"/>
      <c r="AQ24" s="6">
        <v>14.77</v>
      </c>
      <c r="AR24" s="7"/>
      <c r="AS24" s="37">
        <v>31000</v>
      </c>
      <c r="AT24" s="7"/>
      <c r="AU24" s="28">
        <v>458431.05</v>
      </c>
      <c r="AV24" s="7"/>
      <c r="AW24" s="8">
        <f>ROUND(IF(AU282=0, 0, AU24/AU282),5)</f>
        <v>3.1449999999999999E-2</v>
      </c>
      <c r="AX24" s="7"/>
      <c r="AY24" s="6">
        <v>14.79</v>
      </c>
      <c r="AZ24" s="7"/>
      <c r="BA24" s="6">
        <v>0</v>
      </c>
      <c r="BB24" s="7"/>
      <c r="BC24" s="6">
        <v>0</v>
      </c>
      <c r="BD24" s="7"/>
      <c r="BE24" s="8">
        <f>ROUND(IF(BC282=0, 0, BC24/BC282),5)</f>
        <v>0</v>
      </c>
      <c r="BF24" s="7"/>
      <c r="BG24" s="6">
        <v>0</v>
      </c>
      <c r="BH24" s="7"/>
      <c r="BI24" s="6">
        <v>0</v>
      </c>
      <c r="BJ24" s="7"/>
      <c r="BK24" s="6">
        <v>0</v>
      </c>
      <c r="BL24" s="7"/>
      <c r="BM24" s="8">
        <f>ROUND(IF(BK282=0, 0, BK24/BK282),5)</f>
        <v>0</v>
      </c>
      <c r="BN24" s="7"/>
      <c r="BO24" s="6">
        <v>0</v>
      </c>
      <c r="BP24" s="7"/>
      <c r="BQ24" s="6">
        <v>0</v>
      </c>
      <c r="BR24" s="7"/>
      <c r="BS24" s="6">
        <v>0</v>
      </c>
      <c r="BT24" s="7"/>
      <c r="BU24" s="8">
        <f>ROUND(IF(BS282=0, 0, BS24/BS282),5)</f>
        <v>0</v>
      </c>
      <c r="BV24" s="7"/>
      <c r="BW24" s="6">
        <v>0</v>
      </c>
      <c r="BX24" s="7"/>
      <c r="BY24" s="6">
        <v>0</v>
      </c>
      <c r="BZ24" s="7"/>
      <c r="CA24" s="6">
        <v>0</v>
      </c>
      <c r="CB24" s="7"/>
      <c r="CC24" s="8">
        <f>ROUND(IF(CA282=0, 0, CA24/CA282),5)</f>
        <v>0</v>
      </c>
      <c r="CD24" s="7"/>
      <c r="CE24" s="6">
        <v>0</v>
      </c>
      <c r="CF24" s="7"/>
      <c r="CG24" s="6">
        <v>0</v>
      </c>
      <c r="CH24" s="7"/>
      <c r="CI24" s="6">
        <v>0</v>
      </c>
      <c r="CJ24" s="7"/>
      <c r="CK24" s="8">
        <f>ROUND(IF(CI282=0, 0, CI24/CI282),5)</f>
        <v>0</v>
      </c>
      <c r="CL24" s="7"/>
      <c r="CM24" s="6">
        <v>0</v>
      </c>
      <c r="CN24" s="7"/>
      <c r="CO24" s="6">
        <v>0</v>
      </c>
      <c r="CP24" s="7"/>
      <c r="CQ24" s="6">
        <v>0</v>
      </c>
      <c r="CR24" s="7"/>
      <c r="CS24" s="8">
        <f>ROUND(IF(CQ282=0, 0, CQ24/CQ282),5)</f>
        <v>0</v>
      </c>
      <c r="CT24" s="7"/>
      <c r="CU24" s="6">
        <v>0</v>
      </c>
      <c r="CV24" s="7"/>
      <c r="CW24" s="6">
        <f t="shared" si="0"/>
        <v>225450</v>
      </c>
      <c r="CX24" s="7"/>
      <c r="CY24" s="6">
        <f t="shared" si="1"/>
        <v>3363517.57</v>
      </c>
      <c r="CZ24" s="7"/>
      <c r="DA24" s="8">
        <f>ROUND(IF(CY282=0, 0, CY24/CY282),5)</f>
        <v>3.49E-2</v>
      </c>
      <c r="DB24" s="7"/>
      <c r="DC24" s="6">
        <v>14.92</v>
      </c>
    </row>
    <row r="25" spans="1:107" x14ac:dyDescent="0.25">
      <c r="A25" s="2"/>
      <c r="B25" s="2"/>
      <c r="C25" s="2"/>
      <c r="D25" s="2" t="s">
        <v>36</v>
      </c>
      <c r="E25" s="37">
        <v>97800</v>
      </c>
      <c r="F25" s="7"/>
      <c r="G25" s="37">
        <v>2570438.34</v>
      </c>
      <c r="H25" s="7"/>
      <c r="I25" s="8">
        <f>ROUND(IF(G282=0, 0, G25/G282),5)</f>
        <v>0.14890999999999999</v>
      </c>
      <c r="J25" s="7"/>
      <c r="K25" s="6">
        <v>26.28</v>
      </c>
      <c r="L25" s="7"/>
      <c r="M25" s="37">
        <v>81000</v>
      </c>
      <c r="N25" s="7"/>
      <c r="O25" s="6">
        <v>2130847.83</v>
      </c>
      <c r="P25" s="7"/>
      <c r="Q25" s="8">
        <f>ROUND(IF(O282=0, 0, O25/O282),5)</f>
        <v>0.20369999999999999</v>
      </c>
      <c r="R25" s="7"/>
      <c r="S25" s="6">
        <v>26.31</v>
      </c>
      <c r="T25" s="7"/>
      <c r="U25" s="37">
        <v>92550</v>
      </c>
      <c r="V25" s="7"/>
      <c r="W25" s="6">
        <v>2459824.7400000002</v>
      </c>
      <c r="X25" s="7"/>
      <c r="Y25" s="8">
        <f>ROUND(IF(W282=0, 0, W25/W282),5)</f>
        <v>0.12055</v>
      </c>
      <c r="Z25" s="7"/>
      <c r="AA25" s="6">
        <v>26.58</v>
      </c>
      <c r="AB25" s="7"/>
      <c r="AC25" s="37">
        <v>81175</v>
      </c>
      <c r="AD25" s="7"/>
      <c r="AE25" s="6">
        <v>2247201.11</v>
      </c>
      <c r="AF25" s="7"/>
      <c r="AG25" s="8">
        <f>ROUND(IF(AE282=0, 0, AE25/AE282),5)</f>
        <v>0.12864999999999999</v>
      </c>
      <c r="AH25" s="7"/>
      <c r="AI25" s="6">
        <v>27.68</v>
      </c>
      <c r="AJ25" s="7"/>
      <c r="AK25" s="37">
        <v>102825</v>
      </c>
      <c r="AL25" s="7"/>
      <c r="AM25" s="6">
        <v>2731963.95</v>
      </c>
      <c r="AN25" s="7"/>
      <c r="AO25" s="8">
        <f>ROUND(IF(AM282=0, 0, AM25/AM282),5)</f>
        <v>0.16875000000000001</v>
      </c>
      <c r="AP25" s="7"/>
      <c r="AQ25" s="6">
        <v>26.57</v>
      </c>
      <c r="AR25" s="7"/>
      <c r="AS25" s="37">
        <v>78750</v>
      </c>
      <c r="AT25" s="7"/>
      <c r="AU25" s="28">
        <v>2096259.21</v>
      </c>
      <c r="AV25" s="7"/>
      <c r="AW25" s="8">
        <f>ROUND(IF(AU282=0, 0, AU25/AU282),5)</f>
        <v>0.14379</v>
      </c>
      <c r="AX25" s="7"/>
      <c r="AY25" s="6">
        <v>26.62</v>
      </c>
      <c r="AZ25" s="7"/>
      <c r="BA25" s="6">
        <v>0</v>
      </c>
      <c r="BB25" s="7"/>
      <c r="BC25" s="6">
        <v>0</v>
      </c>
      <c r="BD25" s="7"/>
      <c r="BE25" s="8">
        <f>ROUND(IF(BC282=0, 0, BC25/BC282),5)</f>
        <v>0</v>
      </c>
      <c r="BF25" s="7"/>
      <c r="BG25" s="6">
        <v>0</v>
      </c>
      <c r="BH25" s="7"/>
      <c r="BI25" s="6">
        <v>0</v>
      </c>
      <c r="BJ25" s="7"/>
      <c r="BK25" s="6">
        <v>0</v>
      </c>
      <c r="BL25" s="7"/>
      <c r="BM25" s="8">
        <f>ROUND(IF(BK282=0, 0, BK25/BK282),5)</f>
        <v>0</v>
      </c>
      <c r="BN25" s="7"/>
      <c r="BO25" s="6">
        <v>0</v>
      </c>
      <c r="BP25" s="7"/>
      <c r="BQ25" s="6">
        <v>0</v>
      </c>
      <c r="BR25" s="7"/>
      <c r="BS25" s="6">
        <v>0</v>
      </c>
      <c r="BT25" s="7"/>
      <c r="BU25" s="8">
        <f>ROUND(IF(BS282=0, 0, BS25/BS282),5)</f>
        <v>0</v>
      </c>
      <c r="BV25" s="7"/>
      <c r="BW25" s="6">
        <v>0</v>
      </c>
      <c r="BX25" s="7"/>
      <c r="BY25" s="6">
        <v>0</v>
      </c>
      <c r="BZ25" s="7"/>
      <c r="CA25" s="6">
        <v>0</v>
      </c>
      <c r="CB25" s="7"/>
      <c r="CC25" s="8">
        <f>ROUND(IF(CA282=0, 0, CA25/CA282),5)</f>
        <v>0</v>
      </c>
      <c r="CD25" s="7"/>
      <c r="CE25" s="6">
        <v>0</v>
      </c>
      <c r="CF25" s="7"/>
      <c r="CG25" s="6">
        <v>0</v>
      </c>
      <c r="CH25" s="7"/>
      <c r="CI25" s="6">
        <v>0</v>
      </c>
      <c r="CJ25" s="7"/>
      <c r="CK25" s="8">
        <f>ROUND(IF(CI282=0, 0, CI25/CI282),5)</f>
        <v>0</v>
      </c>
      <c r="CL25" s="7"/>
      <c r="CM25" s="6">
        <v>0</v>
      </c>
      <c r="CN25" s="7"/>
      <c r="CO25" s="6">
        <v>0</v>
      </c>
      <c r="CP25" s="7"/>
      <c r="CQ25" s="6">
        <v>0</v>
      </c>
      <c r="CR25" s="7"/>
      <c r="CS25" s="8">
        <f>ROUND(IF(CQ282=0, 0, CQ25/CQ282),5)</f>
        <v>0</v>
      </c>
      <c r="CT25" s="7"/>
      <c r="CU25" s="6">
        <v>0</v>
      </c>
      <c r="CV25" s="7"/>
      <c r="CW25" s="6">
        <f t="shared" si="0"/>
        <v>534100</v>
      </c>
      <c r="CX25" s="7"/>
      <c r="CY25" s="6">
        <f t="shared" si="1"/>
        <v>14236535.18</v>
      </c>
      <c r="CZ25" s="7"/>
      <c r="DA25" s="8">
        <f>ROUND(IF(CY282=0, 0, CY25/CY282),5)</f>
        <v>0.14774000000000001</v>
      </c>
      <c r="DB25" s="7"/>
      <c r="DC25" s="6">
        <v>26.66</v>
      </c>
    </row>
    <row r="26" spans="1:107" x14ac:dyDescent="0.25">
      <c r="A26" s="2"/>
      <c r="B26" s="2"/>
      <c r="C26" s="2"/>
      <c r="D26" s="2" t="s">
        <v>37</v>
      </c>
      <c r="E26" s="37">
        <v>50400</v>
      </c>
      <c r="F26" s="7"/>
      <c r="G26" s="37">
        <v>1324656.45</v>
      </c>
      <c r="H26" s="7"/>
      <c r="I26" s="8">
        <f>ROUND(IF(G282=0, 0, G26/G282),5)</f>
        <v>7.6740000000000003E-2</v>
      </c>
      <c r="J26" s="7"/>
      <c r="K26" s="6">
        <v>26.28</v>
      </c>
      <c r="L26" s="7"/>
      <c r="M26" s="37">
        <v>43100</v>
      </c>
      <c r="N26" s="7"/>
      <c r="O26" s="6">
        <v>1133941.32</v>
      </c>
      <c r="P26" s="7"/>
      <c r="Q26" s="8">
        <f>ROUND(IF(O282=0, 0, O26/O282),5)</f>
        <v>0.1084</v>
      </c>
      <c r="R26" s="7"/>
      <c r="S26" s="6">
        <v>26.31</v>
      </c>
      <c r="T26" s="7"/>
      <c r="U26" s="37">
        <v>47625</v>
      </c>
      <c r="V26" s="7"/>
      <c r="W26" s="6">
        <v>1265683.19</v>
      </c>
      <c r="X26" s="7"/>
      <c r="Y26" s="8">
        <f>ROUND(IF(W282=0, 0, W26/W282),5)</f>
        <v>6.2030000000000002E-2</v>
      </c>
      <c r="Z26" s="7"/>
      <c r="AA26" s="6">
        <v>26.58</v>
      </c>
      <c r="AB26" s="7"/>
      <c r="AC26" s="37">
        <v>42450</v>
      </c>
      <c r="AD26" s="7"/>
      <c r="AE26" s="6">
        <v>1179132.8999999999</v>
      </c>
      <c r="AF26" s="7"/>
      <c r="AG26" s="8">
        <f>ROUND(IF(AE282=0, 0, AE26/AE282),5)</f>
        <v>6.7500000000000004E-2</v>
      </c>
      <c r="AH26" s="7"/>
      <c r="AI26" s="6">
        <v>27.78</v>
      </c>
      <c r="AJ26" s="7"/>
      <c r="AK26" s="37">
        <v>40950</v>
      </c>
      <c r="AL26" s="7"/>
      <c r="AM26" s="6">
        <v>1088199.6299999999</v>
      </c>
      <c r="AN26" s="7"/>
      <c r="AO26" s="8">
        <f>ROUND(IF(AM282=0, 0, AM26/AM282),5)</f>
        <v>6.7220000000000002E-2</v>
      </c>
      <c r="AP26" s="7"/>
      <c r="AQ26" s="6">
        <v>26.57</v>
      </c>
      <c r="AR26" s="7"/>
      <c r="AS26" s="37">
        <v>37625</v>
      </c>
      <c r="AT26" s="7"/>
      <c r="AU26" s="28">
        <v>1001329.25</v>
      </c>
      <c r="AV26" s="7"/>
      <c r="AW26" s="8">
        <f>ROUND(IF(AU282=0, 0, AU26/AU282),5)</f>
        <v>6.8690000000000001E-2</v>
      </c>
      <c r="AX26" s="7"/>
      <c r="AY26" s="6">
        <v>26.61</v>
      </c>
      <c r="AZ26" s="7"/>
      <c r="BA26" s="6">
        <v>0</v>
      </c>
      <c r="BB26" s="7"/>
      <c r="BC26" s="6">
        <v>0</v>
      </c>
      <c r="BD26" s="7"/>
      <c r="BE26" s="8">
        <f>ROUND(IF(BC282=0, 0, BC26/BC282),5)</f>
        <v>0</v>
      </c>
      <c r="BF26" s="7"/>
      <c r="BG26" s="6">
        <v>0</v>
      </c>
      <c r="BH26" s="7"/>
      <c r="BI26" s="6">
        <v>0</v>
      </c>
      <c r="BJ26" s="7"/>
      <c r="BK26" s="6">
        <v>0</v>
      </c>
      <c r="BL26" s="7"/>
      <c r="BM26" s="8">
        <f>ROUND(IF(BK282=0, 0, BK26/BK282),5)</f>
        <v>0</v>
      </c>
      <c r="BN26" s="7"/>
      <c r="BO26" s="6">
        <v>0</v>
      </c>
      <c r="BP26" s="7"/>
      <c r="BQ26" s="6">
        <v>0</v>
      </c>
      <c r="BR26" s="7"/>
      <c r="BS26" s="6">
        <v>0</v>
      </c>
      <c r="BT26" s="7"/>
      <c r="BU26" s="8">
        <f>ROUND(IF(BS282=0, 0, BS26/BS282),5)</f>
        <v>0</v>
      </c>
      <c r="BV26" s="7"/>
      <c r="BW26" s="6">
        <v>0</v>
      </c>
      <c r="BX26" s="7"/>
      <c r="BY26" s="6">
        <v>0</v>
      </c>
      <c r="BZ26" s="7"/>
      <c r="CA26" s="6">
        <v>0</v>
      </c>
      <c r="CB26" s="7"/>
      <c r="CC26" s="8">
        <f>ROUND(IF(CA282=0, 0, CA26/CA282),5)</f>
        <v>0</v>
      </c>
      <c r="CD26" s="7"/>
      <c r="CE26" s="6">
        <v>0</v>
      </c>
      <c r="CF26" s="7"/>
      <c r="CG26" s="6">
        <v>0</v>
      </c>
      <c r="CH26" s="7"/>
      <c r="CI26" s="6">
        <v>0</v>
      </c>
      <c r="CJ26" s="7"/>
      <c r="CK26" s="8">
        <f>ROUND(IF(CI282=0, 0, CI26/CI282),5)</f>
        <v>0</v>
      </c>
      <c r="CL26" s="7"/>
      <c r="CM26" s="6">
        <v>0</v>
      </c>
      <c r="CN26" s="7"/>
      <c r="CO26" s="6">
        <v>0</v>
      </c>
      <c r="CP26" s="7"/>
      <c r="CQ26" s="6">
        <v>0</v>
      </c>
      <c r="CR26" s="7"/>
      <c r="CS26" s="8">
        <f>ROUND(IF(CQ282=0, 0, CQ26/CQ282),5)</f>
        <v>0</v>
      </c>
      <c r="CT26" s="7"/>
      <c r="CU26" s="6">
        <v>0</v>
      </c>
      <c r="CV26" s="7"/>
      <c r="CW26" s="6">
        <f t="shared" si="0"/>
        <v>262150</v>
      </c>
      <c r="CX26" s="7"/>
      <c r="CY26" s="6">
        <f t="shared" si="1"/>
        <v>6992942.7400000002</v>
      </c>
      <c r="CZ26" s="7"/>
      <c r="DA26" s="8">
        <f>ROUND(IF(CY282=0, 0, CY26/CY282),5)</f>
        <v>7.2569999999999996E-2</v>
      </c>
      <c r="DB26" s="7"/>
      <c r="DC26" s="6">
        <v>26.68</v>
      </c>
    </row>
    <row r="27" spans="1:107" x14ac:dyDescent="0.25">
      <c r="A27" s="2"/>
      <c r="B27" s="2"/>
      <c r="C27" s="2"/>
      <c r="D27" s="2" t="s">
        <v>38</v>
      </c>
      <c r="E27" s="37">
        <v>0</v>
      </c>
      <c r="F27" s="7"/>
      <c r="G27" s="37">
        <v>0</v>
      </c>
      <c r="H27" s="7"/>
      <c r="I27" s="8">
        <f>ROUND(IF(G282=0, 0, G27/G282),5)</f>
        <v>0</v>
      </c>
      <c r="J27" s="7"/>
      <c r="K27" s="6">
        <v>0</v>
      </c>
      <c r="L27" s="7"/>
      <c r="M27" s="37">
        <v>0</v>
      </c>
      <c r="N27" s="7"/>
      <c r="O27" s="6">
        <v>0</v>
      </c>
      <c r="P27" s="7"/>
      <c r="Q27" s="8">
        <f>ROUND(IF(O282=0, 0, O27/O282),5)</f>
        <v>0</v>
      </c>
      <c r="R27" s="7"/>
      <c r="S27" s="6">
        <v>0</v>
      </c>
      <c r="T27" s="7"/>
      <c r="U27" s="37">
        <v>0</v>
      </c>
      <c r="V27" s="7"/>
      <c r="W27" s="6">
        <v>0</v>
      </c>
      <c r="X27" s="7"/>
      <c r="Y27" s="8">
        <f>ROUND(IF(W282=0, 0, W27/W282),5)</f>
        <v>0</v>
      </c>
      <c r="Z27" s="7"/>
      <c r="AA27" s="6">
        <v>0</v>
      </c>
      <c r="AB27" s="7"/>
      <c r="AC27" s="37">
        <v>0</v>
      </c>
      <c r="AD27" s="7"/>
      <c r="AE27" s="6">
        <v>0</v>
      </c>
      <c r="AF27" s="7"/>
      <c r="AG27" s="8">
        <f>ROUND(IF(AE282=0, 0, AE27/AE282),5)</f>
        <v>0</v>
      </c>
      <c r="AH27" s="7"/>
      <c r="AI27" s="6">
        <v>0</v>
      </c>
      <c r="AJ27" s="7"/>
      <c r="AK27" s="37">
        <v>0</v>
      </c>
      <c r="AL27" s="7"/>
      <c r="AM27" s="6">
        <v>0</v>
      </c>
      <c r="AN27" s="7"/>
      <c r="AO27" s="8">
        <f>ROUND(IF(AM282=0, 0, AM27/AM282),5)</f>
        <v>0</v>
      </c>
      <c r="AP27" s="7"/>
      <c r="AQ27" s="6">
        <v>0</v>
      </c>
      <c r="AR27" s="7"/>
      <c r="AS27" s="37">
        <v>12</v>
      </c>
      <c r="AT27" s="7"/>
      <c r="AU27" s="28">
        <v>597.03</v>
      </c>
      <c r="AV27" s="7"/>
      <c r="AW27" s="8">
        <f>ROUND(IF(AU282=0, 0, AU27/AU282),5)</f>
        <v>4.0000000000000003E-5</v>
      </c>
      <c r="AX27" s="7"/>
      <c r="AY27" s="6">
        <v>49.75</v>
      </c>
      <c r="AZ27" s="7"/>
      <c r="BA27" s="6">
        <v>0</v>
      </c>
      <c r="BB27" s="7"/>
      <c r="BC27" s="6">
        <v>0</v>
      </c>
      <c r="BD27" s="7"/>
      <c r="BE27" s="8">
        <f>ROUND(IF(BC282=0, 0, BC27/BC282),5)</f>
        <v>0</v>
      </c>
      <c r="BF27" s="7"/>
      <c r="BG27" s="6">
        <v>0</v>
      </c>
      <c r="BH27" s="7"/>
      <c r="BI27" s="6">
        <v>0</v>
      </c>
      <c r="BJ27" s="7"/>
      <c r="BK27" s="6">
        <v>0</v>
      </c>
      <c r="BL27" s="7"/>
      <c r="BM27" s="8">
        <f>ROUND(IF(BK282=0, 0, BK27/BK282),5)</f>
        <v>0</v>
      </c>
      <c r="BN27" s="7"/>
      <c r="BO27" s="6">
        <v>0</v>
      </c>
      <c r="BP27" s="7"/>
      <c r="BQ27" s="6">
        <v>0</v>
      </c>
      <c r="BR27" s="7"/>
      <c r="BS27" s="6">
        <v>0</v>
      </c>
      <c r="BT27" s="7"/>
      <c r="BU27" s="8">
        <f>ROUND(IF(BS282=0, 0, BS27/BS282),5)</f>
        <v>0</v>
      </c>
      <c r="BV27" s="7"/>
      <c r="BW27" s="6">
        <v>0</v>
      </c>
      <c r="BX27" s="7"/>
      <c r="BY27" s="6">
        <v>0</v>
      </c>
      <c r="BZ27" s="7"/>
      <c r="CA27" s="6">
        <v>0</v>
      </c>
      <c r="CB27" s="7"/>
      <c r="CC27" s="8">
        <f>ROUND(IF(CA282=0, 0, CA27/CA282),5)</f>
        <v>0</v>
      </c>
      <c r="CD27" s="7"/>
      <c r="CE27" s="6">
        <v>0</v>
      </c>
      <c r="CF27" s="7"/>
      <c r="CG27" s="6">
        <v>0</v>
      </c>
      <c r="CH27" s="7"/>
      <c r="CI27" s="6">
        <v>0</v>
      </c>
      <c r="CJ27" s="7"/>
      <c r="CK27" s="8">
        <f>ROUND(IF(CI282=0, 0, CI27/CI282),5)</f>
        <v>0</v>
      </c>
      <c r="CL27" s="7"/>
      <c r="CM27" s="6">
        <v>0</v>
      </c>
      <c r="CN27" s="7"/>
      <c r="CO27" s="6">
        <v>0</v>
      </c>
      <c r="CP27" s="7"/>
      <c r="CQ27" s="6">
        <v>0</v>
      </c>
      <c r="CR27" s="7"/>
      <c r="CS27" s="8">
        <f>ROUND(IF(CQ282=0, 0, CQ27/CQ282),5)</f>
        <v>0</v>
      </c>
      <c r="CT27" s="7"/>
      <c r="CU27" s="6">
        <v>0</v>
      </c>
      <c r="CV27" s="7"/>
      <c r="CW27" s="6">
        <f t="shared" si="0"/>
        <v>12</v>
      </c>
      <c r="CX27" s="7"/>
      <c r="CY27" s="6">
        <f t="shared" si="1"/>
        <v>597.03</v>
      </c>
      <c r="CZ27" s="7"/>
      <c r="DA27" s="8">
        <f>ROUND(IF(CY282=0, 0, CY27/CY282),5)</f>
        <v>1.0000000000000001E-5</v>
      </c>
      <c r="DB27" s="7"/>
      <c r="DC27" s="6">
        <v>49.75</v>
      </c>
    </row>
    <row r="28" spans="1:107" x14ac:dyDescent="0.25">
      <c r="A28" s="2"/>
      <c r="B28" s="2"/>
      <c r="C28" s="2"/>
      <c r="D28" s="2" t="s">
        <v>39</v>
      </c>
      <c r="E28" s="37">
        <v>750</v>
      </c>
      <c r="F28" s="7"/>
      <c r="G28" s="37">
        <v>25186.73</v>
      </c>
      <c r="H28" s="7"/>
      <c r="I28" s="8">
        <f>ROUND(IF(G282=0, 0, G28/G282),5)</f>
        <v>1.4599999999999999E-3</v>
      </c>
      <c r="J28" s="7"/>
      <c r="K28" s="6">
        <v>33.58</v>
      </c>
      <c r="L28" s="7"/>
      <c r="M28" s="37">
        <v>600</v>
      </c>
      <c r="N28" s="7"/>
      <c r="O28" s="6">
        <v>20166.64</v>
      </c>
      <c r="P28" s="7"/>
      <c r="Q28" s="8">
        <f>ROUND(IF(O282=0, 0, O28/O282),5)</f>
        <v>1.9300000000000001E-3</v>
      </c>
      <c r="R28" s="7"/>
      <c r="S28" s="6">
        <v>33.61</v>
      </c>
      <c r="T28" s="7"/>
      <c r="U28" s="37">
        <v>725</v>
      </c>
      <c r="V28" s="7"/>
      <c r="W28" s="6">
        <v>24622.89</v>
      </c>
      <c r="X28" s="7"/>
      <c r="Y28" s="8">
        <f>ROUND(IF(W282=0, 0, W28/W282),5)</f>
        <v>1.2099999999999999E-3</v>
      </c>
      <c r="Z28" s="7"/>
      <c r="AA28" s="6">
        <v>33.96</v>
      </c>
      <c r="AB28" s="7"/>
      <c r="AC28" s="37">
        <v>450</v>
      </c>
      <c r="AD28" s="7"/>
      <c r="AE28" s="6">
        <v>16071.28</v>
      </c>
      <c r="AF28" s="7"/>
      <c r="AG28" s="8">
        <f>ROUND(IF(AE282=0, 0, AE28/AE282),5)</f>
        <v>9.2000000000000003E-4</v>
      </c>
      <c r="AH28" s="7"/>
      <c r="AI28" s="6">
        <v>35.71</v>
      </c>
      <c r="AJ28" s="7"/>
      <c r="AK28" s="37">
        <v>600</v>
      </c>
      <c r="AL28" s="7"/>
      <c r="AM28" s="6">
        <v>20376.400000000001</v>
      </c>
      <c r="AN28" s="7"/>
      <c r="AO28" s="8">
        <f>ROUND(IF(AM282=0, 0, AM28/AM282),5)</f>
        <v>1.2600000000000001E-3</v>
      </c>
      <c r="AP28" s="7"/>
      <c r="AQ28" s="6">
        <v>33.96</v>
      </c>
      <c r="AR28" s="7"/>
      <c r="AS28" s="37">
        <v>450</v>
      </c>
      <c r="AT28" s="7"/>
      <c r="AU28" s="28">
        <v>15357.68</v>
      </c>
      <c r="AV28" s="7"/>
      <c r="AW28" s="8">
        <f>ROUND(IF(AU282=0, 0, AU28/AU282),5)</f>
        <v>1.0499999999999999E-3</v>
      </c>
      <c r="AX28" s="7"/>
      <c r="AY28" s="6">
        <v>34.130000000000003</v>
      </c>
      <c r="AZ28" s="7"/>
      <c r="BA28" s="6">
        <v>0</v>
      </c>
      <c r="BB28" s="7"/>
      <c r="BC28" s="6">
        <v>0</v>
      </c>
      <c r="BD28" s="7"/>
      <c r="BE28" s="8">
        <f>ROUND(IF(BC282=0, 0, BC28/BC282),5)</f>
        <v>0</v>
      </c>
      <c r="BF28" s="7"/>
      <c r="BG28" s="6">
        <v>0</v>
      </c>
      <c r="BH28" s="7"/>
      <c r="BI28" s="6">
        <v>0</v>
      </c>
      <c r="BJ28" s="7"/>
      <c r="BK28" s="6">
        <v>0</v>
      </c>
      <c r="BL28" s="7"/>
      <c r="BM28" s="8">
        <f>ROUND(IF(BK282=0, 0, BK28/BK282),5)</f>
        <v>0</v>
      </c>
      <c r="BN28" s="7"/>
      <c r="BO28" s="6">
        <v>0</v>
      </c>
      <c r="BP28" s="7"/>
      <c r="BQ28" s="6">
        <v>0</v>
      </c>
      <c r="BR28" s="7"/>
      <c r="BS28" s="6">
        <v>0</v>
      </c>
      <c r="BT28" s="7"/>
      <c r="BU28" s="8">
        <f>ROUND(IF(BS282=0, 0, BS28/BS282),5)</f>
        <v>0</v>
      </c>
      <c r="BV28" s="7"/>
      <c r="BW28" s="6">
        <v>0</v>
      </c>
      <c r="BX28" s="7"/>
      <c r="BY28" s="6">
        <v>0</v>
      </c>
      <c r="BZ28" s="7"/>
      <c r="CA28" s="6">
        <v>0</v>
      </c>
      <c r="CB28" s="7"/>
      <c r="CC28" s="8">
        <f>ROUND(IF(CA282=0, 0, CA28/CA282),5)</f>
        <v>0</v>
      </c>
      <c r="CD28" s="7"/>
      <c r="CE28" s="6">
        <v>0</v>
      </c>
      <c r="CF28" s="7"/>
      <c r="CG28" s="6">
        <v>0</v>
      </c>
      <c r="CH28" s="7"/>
      <c r="CI28" s="6">
        <v>0</v>
      </c>
      <c r="CJ28" s="7"/>
      <c r="CK28" s="8">
        <f>ROUND(IF(CI282=0, 0, CI28/CI282),5)</f>
        <v>0</v>
      </c>
      <c r="CL28" s="7"/>
      <c r="CM28" s="6">
        <v>0</v>
      </c>
      <c r="CN28" s="7"/>
      <c r="CO28" s="6">
        <v>0</v>
      </c>
      <c r="CP28" s="7"/>
      <c r="CQ28" s="6">
        <v>0</v>
      </c>
      <c r="CR28" s="7"/>
      <c r="CS28" s="8">
        <f>ROUND(IF(CQ282=0, 0, CQ28/CQ282),5)</f>
        <v>0</v>
      </c>
      <c r="CT28" s="7"/>
      <c r="CU28" s="6">
        <v>0</v>
      </c>
      <c r="CV28" s="7"/>
      <c r="CW28" s="6">
        <f t="shared" si="0"/>
        <v>3575</v>
      </c>
      <c r="CX28" s="7"/>
      <c r="CY28" s="6">
        <f t="shared" si="1"/>
        <v>121781.62</v>
      </c>
      <c r="CZ28" s="7"/>
      <c r="DA28" s="8">
        <f>ROUND(IF(CY282=0, 0, CY28/CY282),5)</f>
        <v>1.2600000000000001E-3</v>
      </c>
      <c r="DB28" s="7"/>
      <c r="DC28" s="6">
        <v>34.06</v>
      </c>
    </row>
    <row r="29" spans="1:107" x14ac:dyDescent="0.25">
      <c r="A29" s="2"/>
      <c r="B29" s="2"/>
      <c r="C29" s="2"/>
      <c r="D29" s="2" t="s">
        <v>40</v>
      </c>
      <c r="E29" s="37">
        <v>750</v>
      </c>
      <c r="F29" s="7"/>
      <c r="G29" s="37">
        <v>19711.349999999999</v>
      </c>
      <c r="H29" s="7"/>
      <c r="I29" s="8">
        <f>ROUND(IF(G282=0, 0, G29/G282),5)</f>
        <v>1.14E-3</v>
      </c>
      <c r="J29" s="7"/>
      <c r="K29" s="6">
        <v>26.28</v>
      </c>
      <c r="L29" s="7"/>
      <c r="M29" s="37">
        <v>600</v>
      </c>
      <c r="N29" s="7"/>
      <c r="O29" s="6">
        <v>15782.58</v>
      </c>
      <c r="P29" s="7"/>
      <c r="Q29" s="8">
        <f>ROUND(IF(O282=0, 0, O29/O282),5)</f>
        <v>1.5100000000000001E-3</v>
      </c>
      <c r="R29" s="7"/>
      <c r="S29" s="6">
        <v>26.3</v>
      </c>
      <c r="T29" s="7"/>
      <c r="U29" s="37">
        <v>750</v>
      </c>
      <c r="V29" s="7"/>
      <c r="W29" s="6">
        <v>19932.75</v>
      </c>
      <c r="X29" s="7"/>
      <c r="Y29" s="8">
        <f>ROUND(IF(W282=0, 0, W29/W282),5)</f>
        <v>9.7999999999999997E-4</v>
      </c>
      <c r="Z29" s="7"/>
      <c r="AA29" s="6">
        <v>26.58</v>
      </c>
      <c r="AB29" s="7"/>
      <c r="AC29" s="37">
        <v>1050</v>
      </c>
      <c r="AD29" s="7"/>
      <c r="AE29" s="6">
        <v>28644.42</v>
      </c>
      <c r="AF29" s="7"/>
      <c r="AG29" s="8">
        <f>ROUND(IF(AE282=0, 0, AE29/AE282),5)</f>
        <v>1.64E-3</v>
      </c>
      <c r="AH29" s="7"/>
      <c r="AI29" s="6">
        <v>27.28</v>
      </c>
      <c r="AJ29" s="7"/>
      <c r="AK29" s="37">
        <v>1350</v>
      </c>
      <c r="AL29" s="7"/>
      <c r="AM29" s="6">
        <v>35899.47</v>
      </c>
      <c r="AN29" s="7"/>
      <c r="AO29" s="8">
        <f>ROUND(IF(AM282=0, 0, AM29/AM282),5)</f>
        <v>2.2200000000000002E-3</v>
      </c>
      <c r="AP29" s="7"/>
      <c r="AQ29" s="6">
        <v>26.59</v>
      </c>
      <c r="AR29" s="7"/>
      <c r="AS29" s="37">
        <v>1800</v>
      </c>
      <c r="AT29" s="7"/>
      <c r="AU29" s="28">
        <v>47909.88</v>
      </c>
      <c r="AV29" s="7"/>
      <c r="AW29" s="8">
        <f>ROUND(IF(AU282=0, 0, AU29/AU282),5)</f>
        <v>3.29E-3</v>
      </c>
      <c r="AX29" s="7"/>
      <c r="AY29" s="6">
        <v>26.62</v>
      </c>
      <c r="AZ29" s="7"/>
      <c r="BA29" s="6">
        <v>0</v>
      </c>
      <c r="BB29" s="7"/>
      <c r="BC29" s="6">
        <v>0</v>
      </c>
      <c r="BD29" s="7"/>
      <c r="BE29" s="8">
        <f>ROUND(IF(BC282=0, 0, BC29/BC282),5)</f>
        <v>0</v>
      </c>
      <c r="BF29" s="7"/>
      <c r="BG29" s="6">
        <v>0</v>
      </c>
      <c r="BH29" s="7"/>
      <c r="BI29" s="6">
        <v>0</v>
      </c>
      <c r="BJ29" s="7"/>
      <c r="BK29" s="6">
        <v>0</v>
      </c>
      <c r="BL29" s="7"/>
      <c r="BM29" s="8">
        <f>ROUND(IF(BK282=0, 0, BK29/BK282),5)</f>
        <v>0</v>
      </c>
      <c r="BN29" s="7"/>
      <c r="BO29" s="6">
        <v>0</v>
      </c>
      <c r="BP29" s="7"/>
      <c r="BQ29" s="6">
        <v>0</v>
      </c>
      <c r="BR29" s="7"/>
      <c r="BS29" s="6">
        <v>0</v>
      </c>
      <c r="BT29" s="7"/>
      <c r="BU29" s="8">
        <f>ROUND(IF(BS282=0, 0, BS29/BS282),5)</f>
        <v>0</v>
      </c>
      <c r="BV29" s="7"/>
      <c r="BW29" s="6">
        <v>0</v>
      </c>
      <c r="BX29" s="7"/>
      <c r="BY29" s="6">
        <v>0</v>
      </c>
      <c r="BZ29" s="7"/>
      <c r="CA29" s="6">
        <v>0</v>
      </c>
      <c r="CB29" s="7"/>
      <c r="CC29" s="8">
        <f>ROUND(IF(CA282=0, 0, CA29/CA282),5)</f>
        <v>0</v>
      </c>
      <c r="CD29" s="7"/>
      <c r="CE29" s="6">
        <v>0</v>
      </c>
      <c r="CF29" s="7"/>
      <c r="CG29" s="6">
        <v>0</v>
      </c>
      <c r="CH29" s="7"/>
      <c r="CI29" s="6">
        <v>0</v>
      </c>
      <c r="CJ29" s="7"/>
      <c r="CK29" s="8">
        <f>ROUND(IF(CI282=0, 0, CI29/CI282),5)</f>
        <v>0</v>
      </c>
      <c r="CL29" s="7"/>
      <c r="CM29" s="6">
        <v>0</v>
      </c>
      <c r="CN29" s="7"/>
      <c r="CO29" s="6">
        <v>0</v>
      </c>
      <c r="CP29" s="7"/>
      <c r="CQ29" s="6">
        <v>0</v>
      </c>
      <c r="CR29" s="7"/>
      <c r="CS29" s="8">
        <f>ROUND(IF(CQ282=0, 0, CQ29/CQ282),5)</f>
        <v>0</v>
      </c>
      <c r="CT29" s="7"/>
      <c r="CU29" s="6">
        <v>0</v>
      </c>
      <c r="CV29" s="7"/>
      <c r="CW29" s="6">
        <f t="shared" si="0"/>
        <v>6300</v>
      </c>
      <c r="CX29" s="7"/>
      <c r="CY29" s="6">
        <f t="shared" si="1"/>
        <v>167880.45</v>
      </c>
      <c r="CZ29" s="7"/>
      <c r="DA29" s="8">
        <f>ROUND(IF(CY282=0, 0, CY29/CY282),5)</f>
        <v>1.74E-3</v>
      </c>
      <c r="DB29" s="7"/>
      <c r="DC29" s="6">
        <v>26.65</v>
      </c>
    </row>
    <row r="30" spans="1:107" x14ac:dyDescent="0.25">
      <c r="A30" s="2"/>
      <c r="B30" s="2"/>
      <c r="C30" s="2"/>
      <c r="D30" s="2" t="s">
        <v>41</v>
      </c>
      <c r="E30" s="37">
        <v>750</v>
      </c>
      <c r="F30" s="7"/>
      <c r="G30" s="37">
        <v>21901.5</v>
      </c>
      <c r="H30" s="7"/>
      <c r="I30" s="8">
        <f>ROUND(IF(G282=0, 0, G30/G282),5)</f>
        <v>1.2700000000000001E-3</v>
      </c>
      <c r="J30" s="7"/>
      <c r="K30" s="6">
        <v>29.2</v>
      </c>
      <c r="L30" s="7"/>
      <c r="M30" s="37">
        <v>600</v>
      </c>
      <c r="N30" s="7"/>
      <c r="O30" s="6">
        <v>17536.2</v>
      </c>
      <c r="P30" s="7"/>
      <c r="Q30" s="8">
        <f>ROUND(IF(O282=0, 0, O30/O282),5)</f>
        <v>1.6800000000000001E-3</v>
      </c>
      <c r="R30" s="7"/>
      <c r="S30" s="6">
        <v>29.23</v>
      </c>
      <c r="T30" s="7"/>
      <c r="U30" s="37">
        <v>600</v>
      </c>
      <c r="V30" s="7"/>
      <c r="W30" s="6">
        <v>17631.3</v>
      </c>
      <c r="X30" s="7"/>
      <c r="Y30" s="8">
        <f>ROUND(IF(W282=0, 0, W30/W282),5)</f>
        <v>8.5999999999999998E-4</v>
      </c>
      <c r="Z30" s="7"/>
      <c r="AA30" s="6">
        <v>29.39</v>
      </c>
      <c r="AB30" s="7"/>
      <c r="AC30" s="37">
        <v>550</v>
      </c>
      <c r="AD30" s="7"/>
      <c r="AE30" s="6">
        <v>17025.36</v>
      </c>
      <c r="AF30" s="7"/>
      <c r="AG30" s="8">
        <f>ROUND(IF(AE282=0, 0, AE30/AE282),5)</f>
        <v>9.7000000000000005E-4</v>
      </c>
      <c r="AH30" s="7"/>
      <c r="AI30" s="6">
        <v>30.96</v>
      </c>
      <c r="AJ30" s="7"/>
      <c r="AK30" s="37">
        <v>625</v>
      </c>
      <c r="AL30" s="7"/>
      <c r="AM30" s="6">
        <v>18345.18</v>
      </c>
      <c r="AN30" s="7"/>
      <c r="AO30" s="8">
        <f>ROUND(IF(AM282=0, 0, AM30/AM282),5)</f>
        <v>1.1299999999999999E-3</v>
      </c>
      <c r="AP30" s="7"/>
      <c r="AQ30" s="6">
        <v>29.35</v>
      </c>
      <c r="AR30" s="7"/>
      <c r="AS30" s="37">
        <v>600</v>
      </c>
      <c r="AT30" s="7"/>
      <c r="AU30" s="28">
        <v>17744.400000000001</v>
      </c>
      <c r="AV30" s="7"/>
      <c r="AW30" s="8">
        <f>ROUND(IF(AU282=0, 0, AU30/AU282),5)</f>
        <v>1.2199999999999999E-3</v>
      </c>
      <c r="AX30" s="7"/>
      <c r="AY30" s="6">
        <v>29.57</v>
      </c>
      <c r="AZ30" s="7"/>
      <c r="BA30" s="6">
        <v>0</v>
      </c>
      <c r="BB30" s="7"/>
      <c r="BC30" s="6">
        <v>0</v>
      </c>
      <c r="BD30" s="7"/>
      <c r="BE30" s="8">
        <f>ROUND(IF(BC282=0, 0, BC30/BC282),5)</f>
        <v>0</v>
      </c>
      <c r="BF30" s="7"/>
      <c r="BG30" s="6">
        <v>0</v>
      </c>
      <c r="BH30" s="7"/>
      <c r="BI30" s="6">
        <v>0</v>
      </c>
      <c r="BJ30" s="7"/>
      <c r="BK30" s="6">
        <v>0</v>
      </c>
      <c r="BL30" s="7"/>
      <c r="BM30" s="8">
        <f>ROUND(IF(BK282=0, 0, BK30/BK282),5)</f>
        <v>0</v>
      </c>
      <c r="BN30" s="7"/>
      <c r="BO30" s="6">
        <v>0</v>
      </c>
      <c r="BP30" s="7"/>
      <c r="BQ30" s="6">
        <v>0</v>
      </c>
      <c r="BR30" s="7"/>
      <c r="BS30" s="6">
        <v>0</v>
      </c>
      <c r="BT30" s="7"/>
      <c r="BU30" s="8">
        <f>ROUND(IF(BS282=0, 0, BS30/BS282),5)</f>
        <v>0</v>
      </c>
      <c r="BV30" s="7"/>
      <c r="BW30" s="6">
        <v>0</v>
      </c>
      <c r="BX30" s="7"/>
      <c r="BY30" s="6">
        <v>0</v>
      </c>
      <c r="BZ30" s="7"/>
      <c r="CA30" s="6">
        <v>0</v>
      </c>
      <c r="CB30" s="7"/>
      <c r="CC30" s="8">
        <f>ROUND(IF(CA282=0, 0, CA30/CA282),5)</f>
        <v>0</v>
      </c>
      <c r="CD30" s="7"/>
      <c r="CE30" s="6">
        <v>0</v>
      </c>
      <c r="CF30" s="7"/>
      <c r="CG30" s="6">
        <v>0</v>
      </c>
      <c r="CH30" s="7"/>
      <c r="CI30" s="6">
        <v>0</v>
      </c>
      <c r="CJ30" s="7"/>
      <c r="CK30" s="8">
        <f>ROUND(IF(CI282=0, 0, CI30/CI282),5)</f>
        <v>0</v>
      </c>
      <c r="CL30" s="7"/>
      <c r="CM30" s="6">
        <v>0</v>
      </c>
      <c r="CN30" s="7"/>
      <c r="CO30" s="6">
        <v>0</v>
      </c>
      <c r="CP30" s="7"/>
      <c r="CQ30" s="6">
        <v>0</v>
      </c>
      <c r="CR30" s="7"/>
      <c r="CS30" s="8">
        <f>ROUND(IF(CQ282=0, 0, CQ30/CQ282),5)</f>
        <v>0</v>
      </c>
      <c r="CT30" s="7"/>
      <c r="CU30" s="6">
        <v>0</v>
      </c>
      <c r="CV30" s="7"/>
      <c r="CW30" s="6">
        <f t="shared" si="0"/>
        <v>3725</v>
      </c>
      <c r="CX30" s="7"/>
      <c r="CY30" s="6">
        <f t="shared" si="1"/>
        <v>110183.94</v>
      </c>
      <c r="CZ30" s="7"/>
      <c r="DA30" s="8">
        <f>ROUND(IF(CY282=0, 0, CY30/CY282),5)</f>
        <v>1.14E-3</v>
      </c>
      <c r="DB30" s="7"/>
      <c r="DC30" s="6">
        <v>29.58</v>
      </c>
    </row>
    <row r="31" spans="1:107" x14ac:dyDescent="0.25">
      <c r="A31" s="2"/>
      <c r="B31" s="2"/>
      <c r="C31" s="2"/>
      <c r="D31" s="2" t="s">
        <v>42</v>
      </c>
      <c r="E31" s="37">
        <v>0</v>
      </c>
      <c r="F31" s="7"/>
      <c r="G31" s="37">
        <v>0</v>
      </c>
      <c r="H31" s="7"/>
      <c r="I31" s="8">
        <f>ROUND(IF(G282=0, 0, G31/G282),5)</f>
        <v>0</v>
      </c>
      <c r="J31" s="7"/>
      <c r="K31" s="6">
        <v>0</v>
      </c>
      <c r="L31" s="7"/>
      <c r="M31" s="37">
        <v>0</v>
      </c>
      <c r="N31" s="7"/>
      <c r="O31" s="6">
        <v>0</v>
      </c>
      <c r="P31" s="7"/>
      <c r="Q31" s="8">
        <f>ROUND(IF(O282=0, 0, O31/O282),5)</f>
        <v>0</v>
      </c>
      <c r="R31" s="7"/>
      <c r="S31" s="6">
        <v>0</v>
      </c>
      <c r="T31" s="7"/>
      <c r="U31" s="37">
        <v>0</v>
      </c>
      <c r="V31" s="7"/>
      <c r="W31" s="6">
        <v>0</v>
      </c>
      <c r="X31" s="7"/>
      <c r="Y31" s="8">
        <f>ROUND(IF(W282=0, 0, W31/W282),5)</f>
        <v>0</v>
      </c>
      <c r="Z31" s="7"/>
      <c r="AA31" s="6">
        <v>0</v>
      </c>
      <c r="AB31" s="7"/>
      <c r="AC31" s="37">
        <v>0</v>
      </c>
      <c r="AD31" s="7"/>
      <c r="AE31" s="6">
        <v>0</v>
      </c>
      <c r="AF31" s="7"/>
      <c r="AG31" s="8">
        <f>ROUND(IF(AE282=0, 0, AE31/AE282),5)</f>
        <v>0</v>
      </c>
      <c r="AH31" s="7"/>
      <c r="AI31" s="6">
        <v>0</v>
      </c>
      <c r="AJ31" s="7"/>
      <c r="AK31" s="37">
        <v>0</v>
      </c>
      <c r="AL31" s="7"/>
      <c r="AM31" s="6">
        <v>0</v>
      </c>
      <c r="AN31" s="7"/>
      <c r="AO31" s="8">
        <f>ROUND(IF(AM282=0, 0, AM31/AM282),5)</f>
        <v>0</v>
      </c>
      <c r="AP31" s="7"/>
      <c r="AQ31" s="6">
        <v>0</v>
      </c>
      <c r="AR31" s="7"/>
      <c r="AS31" s="37">
        <v>6</v>
      </c>
      <c r="AT31" s="7"/>
      <c r="AU31" s="28">
        <v>142.68</v>
      </c>
      <c r="AV31" s="7"/>
      <c r="AW31" s="8">
        <f>ROUND(IF(AU282=0, 0, AU31/AU282),5)</f>
        <v>1.0000000000000001E-5</v>
      </c>
      <c r="AX31" s="7"/>
      <c r="AY31" s="6">
        <v>23.78</v>
      </c>
      <c r="AZ31" s="7"/>
      <c r="BA31" s="6">
        <v>0</v>
      </c>
      <c r="BB31" s="7"/>
      <c r="BC31" s="6">
        <v>0</v>
      </c>
      <c r="BD31" s="7"/>
      <c r="BE31" s="8">
        <f>ROUND(IF(BC282=0, 0, BC31/BC282),5)</f>
        <v>0</v>
      </c>
      <c r="BF31" s="7"/>
      <c r="BG31" s="6">
        <v>0</v>
      </c>
      <c r="BH31" s="7"/>
      <c r="BI31" s="6">
        <v>0</v>
      </c>
      <c r="BJ31" s="7"/>
      <c r="BK31" s="6">
        <v>0</v>
      </c>
      <c r="BL31" s="7"/>
      <c r="BM31" s="8">
        <f>ROUND(IF(BK282=0, 0, BK31/BK282),5)</f>
        <v>0</v>
      </c>
      <c r="BN31" s="7"/>
      <c r="BO31" s="6">
        <v>0</v>
      </c>
      <c r="BP31" s="7"/>
      <c r="BQ31" s="6">
        <v>0</v>
      </c>
      <c r="BR31" s="7"/>
      <c r="BS31" s="6">
        <v>0</v>
      </c>
      <c r="BT31" s="7"/>
      <c r="BU31" s="8">
        <f>ROUND(IF(BS282=0, 0, BS31/BS282),5)</f>
        <v>0</v>
      </c>
      <c r="BV31" s="7"/>
      <c r="BW31" s="6">
        <v>0</v>
      </c>
      <c r="BX31" s="7"/>
      <c r="BY31" s="6">
        <v>0</v>
      </c>
      <c r="BZ31" s="7"/>
      <c r="CA31" s="6">
        <v>0</v>
      </c>
      <c r="CB31" s="7"/>
      <c r="CC31" s="8">
        <f>ROUND(IF(CA282=0, 0, CA31/CA282),5)</f>
        <v>0</v>
      </c>
      <c r="CD31" s="7"/>
      <c r="CE31" s="6">
        <v>0</v>
      </c>
      <c r="CF31" s="7"/>
      <c r="CG31" s="6">
        <v>0</v>
      </c>
      <c r="CH31" s="7"/>
      <c r="CI31" s="6">
        <v>0</v>
      </c>
      <c r="CJ31" s="7"/>
      <c r="CK31" s="8">
        <f>ROUND(IF(CI282=0, 0, CI31/CI282),5)</f>
        <v>0</v>
      </c>
      <c r="CL31" s="7"/>
      <c r="CM31" s="6">
        <v>0</v>
      </c>
      <c r="CN31" s="7"/>
      <c r="CO31" s="6">
        <v>0</v>
      </c>
      <c r="CP31" s="7"/>
      <c r="CQ31" s="6">
        <v>0</v>
      </c>
      <c r="CR31" s="7"/>
      <c r="CS31" s="8">
        <f>ROUND(IF(CQ282=0, 0, CQ31/CQ282),5)</f>
        <v>0</v>
      </c>
      <c r="CT31" s="7"/>
      <c r="CU31" s="6">
        <v>0</v>
      </c>
      <c r="CV31" s="7"/>
      <c r="CW31" s="6">
        <f t="shared" si="0"/>
        <v>6</v>
      </c>
      <c r="CX31" s="7"/>
      <c r="CY31" s="6">
        <f t="shared" si="1"/>
        <v>142.68</v>
      </c>
      <c r="CZ31" s="7"/>
      <c r="DA31" s="8">
        <f>ROUND(IF(CY282=0, 0, CY31/CY282),5)</f>
        <v>0</v>
      </c>
      <c r="DB31" s="7"/>
      <c r="DC31" s="6">
        <v>23.78</v>
      </c>
    </row>
    <row r="32" spans="1:107" x14ac:dyDescent="0.25">
      <c r="A32" s="2"/>
      <c r="B32" s="2"/>
      <c r="C32" s="2"/>
      <c r="D32" s="2" t="s">
        <v>43</v>
      </c>
      <c r="E32" s="37">
        <v>0</v>
      </c>
      <c r="F32" s="7"/>
      <c r="G32" s="37">
        <v>0</v>
      </c>
      <c r="H32" s="7"/>
      <c r="I32" s="8">
        <f>ROUND(IF(G282=0, 0, G32/G282),5)</f>
        <v>0</v>
      </c>
      <c r="J32" s="7"/>
      <c r="K32" s="6">
        <v>0</v>
      </c>
      <c r="L32" s="7"/>
      <c r="M32" s="37">
        <v>0</v>
      </c>
      <c r="N32" s="7"/>
      <c r="O32" s="6">
        <v>0</v>
      </c>
      <c r="P32" s="7"/>
      <c r="Q32" s="8">
        <f>ROUND(IF(O282=0, 0, O32/O282),5)</f>
        <v>0</v>
      </c>
      <c r="R32" s="7"/>
      <c r="S32" s="6">
        <v>0</v>
      </c>
      <c r="T32" s="7"/>
      <c r="U32" s="37">
        <v>0</v>
      </c>
      <c r="V32" s="7"/>
      <c r="W32" s="6">
        <v>0</v>
      </c>
      <c r="X32" s="7"/>
      <c r="Y32" s="8">
        <f>ROUND(IF(W282=0, 0, W32/W282),5)</f>
        <v>0</v>
      </c>
      <c r="Z32" s="7"/>
      <c r="AA32" s="6">
        <v>0</v>
      </c>
      <c r="AB32" s="7"/>
      <c r="AC32" s="37">
        <v>0</v>
      </c>
      <c r="AD32" s="7"/>
      <c r="AE32" s="6">
        <v>0</v>
      </c>
      <c r="AF32" s="7"/>
      <c r="AG32" s="8">
        <f>ROUND(IF(AE282=0, 0, AE32/AE282),5)</f>
        <v>0</v>
      </c>
      <c r="AH32" s="7"/>
      <c r="AI32" s="6">
        <v>0</v>
      </c>
      <c r="AJ32" s="7"/>
      <c r="AK32" s="37">
        <v>100</v>
      </c>
      <c r="AL32" s="7"/>
      <c r="AM32" s="6">
        <v>1916.07</v>
      </c>
      <c r="AN32" s="7"/>
      <c r="AO32" s="8">
        <f>ROUND(IF(AM282=0, 0, AM32/AM282),5)</f>
        <v>1.2E-4</v>
      </c>
      <c r="AP32" s="7"/>
      <c r="AQ32" s="6">
        <v>19.16</v>
      </c>
      <c r="AR32" s="7"/>
      <c r="AS32" s="37">
        <v>37</v>
      </c>
      <c r="AT32" s="7"/>
      <c r="AU32" s="28">
        <v>1086.52</v>
      </c>
      <c r="AV32" s="7"/>
      <c r="AW32" s="8">
        <f>ROUND(IF(AU282=0, 0, AU32/AU282),5)</f>
        <v>6.9999999999999994E-5</v>
      </c>
      <c r="AX32" s="7"/>
      <c r="AY32" s="6">
        <v>29.37</v>
      </c>
      <c r="AZ32" s="7"/>
      <c r="BA32" s="6">
        <v>0</v>
      </c>
      <c r="BB32" s="7"/>
      <c r="BC32" s="6">
        <v>0</v>
      </c>
      <c r="BD32" s="7"/>
      <c r="BE32" s="8">
        <f>ROUND(IF(BC282=0, 0, BC32/BC282),5)</f>
        <v>0</v>
      </c>
      <c r="BF32" s="7"/>
      <c r="BG32" s="6">
        <v>0</v>
      </c>
      <c r="BH32" s="7"/>
      <c r="BI32" s="6">
        <v>0</v>
      </c>
      <c r="BJ32" s="7"/>
      <c r="BK32" s="6">
        <v>0</v>
      </c>
      <c r="BL32" s="7"/>
      <c r="BM32" s="8">
        <f>ROUND(IF(BK282=0, 0, BK32/BK282),5)</f>
        <v>0</v>
      </c>
      <c r="BN32" s="7"/>
      <c r="BO32" s="6">
        <v>0</v>
      </c>
      <c r="BP32" s="7"/>
      <c r="BQ32" s="6">
        <v>0</v>
      </c>
      <c r="BR32" s="7"/>
      <c r="BS32" s="6">
        <v>0</v>
      </c>
      <c r="BT32" s="7"/>
      <c r="BU32" s="8">
        <f>ROUND(IF(BS282=0, 0, BS32/BS282),5)</f>
        <v>0</v>
      </c>
      <c r="BV32" s="7"/>
      <c r="BW32" s="6">
        <v>0</v>
      </c>
      <c r="BX32" s="7"/>
      <c r="BY32" s="6">
        <v>0</v>
      </c>
      <c r="BZ32" s="7"/>
      <c r="CA32" s="6">
        <v>0</v>
      </c>
      <c r="CB32" s="7"/>
      <c r="CC32" s="8">
        <f>ROUND(IF(CA282=0, 0, CA32/CA282),5)</f>
        <v>0</v>
      </c>
      <c r="CD32" s="7"/>
      <c r="CE32" s="6">
        <v>0</v>
      </c>
      <c r="CF32" s="7"/>
      <c r="CG32" s="6">
        <v>0</v>
      </c>
      <c r="CH32" s="7"/>
      <c r="CI32" s="6">
        <v>0</v>
      </c>
      <c r="CJ32" s="7"/>
      <c r="CK32" s="8">
        <f>ROUND(IF(CI282=0, 0, CI32/CI282),5)</f>
        <v>0</v>
      </c>
      <c r="CL32" s="7"/>
      <c r="CM32" s="6">
        <v>0</v>
      </c>
      <c r="CN32" s="7"/>
      <c r="CO32" s="6">
        <v>0</v>
      </c>
      <c r="CP32" s="7"/>
      <c r="CQ32" s="6">
        <v>0</v>
      </c>
      <c r="CR32" s="7"/>
      <c r="CS32" s="8">
        <f>ROUND(IF(CQ282=0, 0, CQ32/CQ282),5)</f>
        <v>0</v>
      </c>
      <c r="CT32" s="7"/>
      <c r="CU32" s="6">
        <v>0</v>
      </c>
      <c r="CV32" s="7"/>
      <c r="CW32" s="6">
        <f t="shared" si="0"/>
        <v>137</v>
      </c>
      <c r="CX32" s="7"/>
      <c r="CY32" s="6">
        <f t="shared" si="1"/>
        <v>3002.59</v>
      </c>
      <c r="CZ32" s="7"/>
      <c r="DA32" s="8">
        <f>ROUND(IF(CY282=0, 0, CY32/CY282),5)</f>
        <v>3.0000000000000001E-5</v>
      </c>
      <c r="DB32" s="7"/>
      <c r="DC32" s="6">
        <v>21.92</v>
      </c>
    </row>
    <row r="33" spans="1:107" x14ac:dyDescent="0.25">
      <c r="A33" s="2"/>
      <c r="B33" s="2"/>
      <c r="C33" s="2"/>
      <c r="D33" s="2" t="s">
        <v>44</v>
      </c>
      <c r="E33" s="37">
        <v>125</v>
      </c>
      <c r="F33" s="7"/>
      <c r="G33" s="37">
        <v>2920.2</v>
      </c>
      <c r="H33" s="7"/>
      <c r="I33" s="8">
        <f>ROUND(IF(G282=0, 0, G33/G282),5)</f>
        <v>1.7000000000000001E-4</v>
      </c>
      <c r="J33" s="7"/>
      <c r="K33" s="6">
        <v>23.36</v>
      </c>
      <c r="L33" s="7"/>
      <c r="M33" s="37">
        <v>100</v>
      </c>
      <c r="N33" s="7"/>
      <c r="O33" s="6">
        <v>2338.16</v>
      </c>
      <c r="P33" s="7"/>
      <c r="Q33" s="8">
        <f>ROUND(IF(O282=0, 0, O33/O282),5)</f>
        <v>2.2000000000000001E-4</v>
      </c>
      <c r="R33" s="7"/>
      <c r="S33" s="6">
        <v>23.38</v>
      </c>
      <c r="T33" s="7"/>
      <c r="U33" s="37">
        <v>120</v>
      </c>
      <c r="V33" s="7"/>
      <c r="W33" s="6">
        <v>2835.19</v>
      </c>
      <c r="X33" s="7"/>
      <c r="Y33" s="8">
        <f>ROUND(IF(W282=0, 0, W33/W282),5)</f>
        <v>1.3999999999999999E-4</v>
      </c>
      <c r="Z33" s="7"/>
      <c r="AA33" s="6">
        <v>23.63</v>
      </c>
      <c r="AB33" s="7"/>
      <c r="AC33" s="37">
        <v>75</v>
      </c>
      <c r="AD33" s="7"/>
      <c r="AE33" s="6">
        <v>1907.88</v>
      </c>
      <c r="AF33" s="7"/>
      <c r="AG33" s="8">
        <f>ROUND(IF(AE282=0, 0, AE33/AE282),5)</f>
        <v>1.1E-4</v>
      </c>
      <c r="AH33" s="7"/>
      <c r="AI33" s="6">
        <v>25.44</v>
      </c>
      <c r="AJ33" s="7"/>
      <c r="AK33" s="37">
        <v>100</v>
      </c>
      <c r="AL33" s="7"/>
      <c r="AM33" s="6">
        <v>2362.48</v>
      </c>
      <c r="AN33" s="7"/>
      <c r="AO33" s="8">
        <f>ROUND(IF(AM282=0, 0, AM33/AM282),5)</f>
        <v>1.4999999999999999E-4</v>
      </c>
      <c r="AP33" s="7"/>
      <c r="AQ33" s="6">
        <v>23.62</v>
      </c>
      <c r="AR33" s="7"/>
      <c r="AS33" s="37">
        <v>160</v>
      </c>
      <c r="AT33" s="7"/>
      <c r="AU33" s="28">
        <v>3973.07</v>
      </c>
      <c r="AV33" s="7"/>
      <c r="AW33" s="8">
        <f>ROUND(IF(AU282=0, 0, AU33/AU282),5)</f>
        <v>2.7E-4</v>
      </c>
      <c r="AX33" s="7"/>
      <c r="AY33" s="6">
        <v>24.83</v>
      </c>
      <c r="AZ33" s="7"/>
      <c r="BA33" s="6">
        <v>0</v>
      </c>
      <c r="BB33" s="7"/>
      <c r="BC33" s="6">
        <v>0</v>
      </c>
      <c r="BD33" s="7"/>
      <c r="BE33" s="8">
        <f>ROUND(IF(BC282=0, 0, BC33/BC282),5)</f>
        <v>0</v>
      </c>
      <c r="BF33" s="7"/>
      <c r="BG33" s="6">
        <v>0</v>
      </c>
      <c r="BH33" s="7"/>
      <c r="BI33" s="6">
        <v>0</v>
      </c>
      <c r="BJ33" s="7"/>
      <c r="BK33" s="6">
        <v>0</v>
      </c>
      <c r="BL33" s="7"/>
      <c r="BM33" s="8">
        <f>ROUND(IF(BK282=0, 0, BK33/BK282),5)</f>
        <v>0</v>
      </c>
      <c r="BN33" s="7"/>
      <c r="BO33" s="6">
        <v>0</v>
      </c>
      <c r="BP33" s="7"/>
      <c r="BQ33" s="6">
        <v>0</v>
      </c>
      <c r="BR33" s="7"/>
      <c r="BS33" s="6">
        <v>0</v>
      </c>
      <c r="BT33" s="7"/>
      <c r="BU33" s="8">
        <f>ROUND(IF(BS282=0, 0, BS33/BS282),5)</f>
        <v>0</v>
      </c>
      <c r="BV33" s="7"/>
      <c r="BW33" s="6">
        <v>0</v>
      </c>
      <c r="BX33" s="7"/>
      <c r="BY33" s="6">
        <v>0</v>
      </c>
      <c r="BZ33" s="7"/>
      <c r="CA33" s="6">
        <v>0</v>
      </c>
      <c r="CB33" s="7"/>
      <c r="CC33" s="8">
        <f>ROUND(IF(CA282=0, 0, CA33/CA282),5)</f>
        <v>0</v>
      </c>
      <c r="CD33" s="7"/>
      <c r="CE33" s="6">
        <v>0</v>
      </c>
      <c r="CF33" s="7"/>
      <c r="CG33" s="6">
        <v>0</v>
      </c>
      <c r="CH33" s="7"/>
      <c r="CI33" s="6">
        <v>0</v>
      </c>
      <c r="CJ33" s="7"/>
      <c r="CK33" s="8">
        <f>ROUND(IF(CI282=0, 0, CI33/CI282),5)</f>
        <v>0</v>
      </c>
      <c r="CL33" s="7"/>
      <c r="CM33" s="6">
        <v>0</v>
      </c>
      <c r="CN33" s="7"/>
      <c r="CO33" s="6">
        <v>0</v>
      </c>
      <c r="CP33" s="7"/>
      <c r="CQ33" s="6">
        <v>0</v>
      </c>
      <c r="CR33" s="7"/>
      <c r="CS33" s="8">
        <f>ROUND(IF(CQ282=0, 0, CQ33/CQ282),5)</f>
        <v>0</v>
      </c>
      <c r="CT33" s="7"/>
      <c r="CU33" s="6">
        <v>0</v>
      </c>
      <c r="CV33" s="7"/>
      <c r="CW33" s="6">
        <f t="shared" si="0"/>
        <v>680</v>
      </c>
      <c r="CX33" s="7"/>
      <c r="CY33" s="6">
        <f t="shared" si="1"/>
        <v>16336.98</v>
      </c>
      <c r="CZ33" s="7"/>
      <c r="DA33" s="8">
        <f>ROUND(IF(CY282=0, 0, CY33/CY282),5)</f>
        <v>1.7000000000000001E-4</v>
      </c>
      <c r="DB33" s="7"/>
      <c r="DC33" s="6">
        <v>24.02</v>
      </c>
    </row>
    <row r="34" spans="1:107" x14ac:dyDescent="0.25">
      <c r="A34" s="2"/>
      <c r="B34" s="2"/>
      <c r="C34" s="2"/>
      <c r="D34" s="2" t="s">
        <v>45</v>
      </c>
      <c r="E34" s="37">
        <v>0</v>
      </c>
      <c r="F34" s="7"/>
      <c r="G34" s="37">
        <v>0</v>
      </c>
      <c r="H34" s="7"/>
      <c r="I34" s="8">
        <f>ROUND(IF(G282=0, 0, G34/G282),5)</f>
        <v>0</v>
      </c>
      <c r="J34" s="7"/>
      <c r="K34" s="6">
        <v>0</v>
      </c>
      <c r="L34" s="7"/>
      <c r="M34" s="37">
        <v>0</v>
      </c>
      <c r="N34" s="7"/>
      <c r="O34" s="6">
        <v>0</v>
      </c>
      <c r="P34" s="7"/>
      <c r="Q34" s="8">
        <f>ROUND(IF(O282=0, 0, O34/O282),5)</f>
        <v>0</v>
      </c>
      <c r="R34" s="7"/>
      <c r="S34" s="6">
        <v>0</v>
      </c>
      <c r="T34" s="7"/>
      <c r="U34" s="37">
        <v>0</v>
      </c>
      <c r="V34" s="7"/>
      <c r="W34" s="6">
        <v>0</v>
      </c>
      <c r="X34" s="7"/>
      <c r="Y34" s="8">
        <f>ROUND(IF(W282=0, 0, W34/W282),5)</f>
        <v>0</v>
      </c>
      <c r="Z34" s="7"/>
      <c r="AA34" s="6">
        <v>0</v>
      </c>
      <c r="AB34" s="7"/>
      <c r="AC34" s="37">
        <v>0</v>
      </c>
      <c r="AD34" s="7"/>
      <c r="AE34" s="6">
        <v>0</v>
      </c>
      <c r="AF34" s="7"/>
      <c r="AG34" s="8">
        <f>ROUND(IF(AE282=0, 0, AE34/AE282),5)</f>
        <v>0</v>
      </c>
      <c r="AH34" s="7"/>
      <c r="AI34" s="6">
        <v>0</v>
      </c>
      <c r="AJ34" s="7"/>
      <c r="AK34" s="37">
        <v>100</v>
      </c>
      <c r="AL34" s="7"/>
      <c r="AM34" s="6">
        <v>2947.8</v>
      </c>
      <c r="AN34" s="7"/>
      <c r="AO34" s="8">
        <f>ROUND(IF(AM282=0, 0, AM34/AM282),5)</f>
        <v>1.8000000000000001E-4</v>
      </c>
      <c r="AP34" s="7"/>
      <c r="AQ34" s="6">
        <v>29.48</v>
      </c>
      <c r="AR34" s="7"/>
      <c r="AS34" s="37">
        <v>62</v>
      </c>
      <c r="AT34" s="7"/>
      <c r="AU34" s="28">
        <v>1748.65</v>
      </c>
      <c r="AV34" s="7"/>
      <c r="AW34" s="8">
        <f>ROUND(IF(AU282=0, 0, AU34/AU282),5)</f>
        <v>1.2E-4</v>
      </c>
      <c r="AX34" s="7"/>
      <c r="AY34" s="6">
        <v>28.2</v>
      </c>
      <c r="AZ34" s="7"/>
      <c r="BA34" s="6">
        <v>0</v>
      </c>
      <c r="BB34" s="7"/>
      <c r="BC34" s="6">
        <v>0</v>
      </c>
      <c r="BD34" s="7"/>
      <c r="BE34" s="8">
        <f>ROUND(IF(BC282=0, 0, BC34/BC282),5)</f>
        <v>0</v>
      </c>
      <c r="BF34" s="7"/>
      <c r="BG34" s="6">
        <v>0</v>
      </c>
      <c r="BH34" s="7"/>
      <c r="BI34" s="6">
        <v>0</v>
      </c>
      <c r="BJ34" s="7"/>
      <c r="BK34" s="6">
        <v>0</v>
      </c>
      <c r="BL34" s="7"/>
      <c r="BM34" s="8">
        <f>ROUND(IF(BK282=0, 0, BK34/BK282),5)</f>
        <v>0</v>
      </c>
      <c r="BN34" s="7"/>
      <c r="BO34" s="6">
        <v>0</v>
      </c>
      <c r="BP34" s="7"/>
      <c r="BQ34" s="6">
        <v>0</v>
      </c>
      <c r="BR34" s="7"/>
      <c r="BS34" s="6">
        <v>0</v>
      </c>
      <c r="BT34" s="7"/>
      <c r="BU34" s="8">
        <f>ROUND(IF(BS282=0, 0, BS34/BS282),5)</f>
        <v>0</v>
      </c>
      <c r="BV34" s="7"/>
      <c r="BW34" s="6">
        <v>0</v>
      </c>
      <c r="BX34" s="7"/>
      <c r="BY34" s="6">
        <v>0</v>
      </c>
      <c r="BZ34" s="7"/>
      <c r="CA34" s="6">
        <v>0</v>
      </c>
      <c r="CB34" s="7"/>
      <c r="CC34" s="8">
        <f>ROUND(IF(CA282=0, 0, CA34/CA282),5)</f>
        <v>0</v>
      </c>
      <c r="CD34" s="7"/>
      <c r="CE34" s="6">
        <v>0</v>
      </c>
      <c r="CF34" s="7"/>
      <c r="CG34" s="6">
        <v>0</v>
      </c>
      <c r="CH34" s="7"/>
      <c r="CI34" s="6">
        <v>0</v>
      </c>
      <c r="CJ34" s="7"/>
      <c r="CK34" s="8">
        <f>ROUND(IF(CI282=0, 0, CI34/CI282),5)</f>
        <v>0</v>
      </c>
      <c r="CL34" s="7"/>
      <c r="CM34" s="6">
        <v>0</v>
      </c>
      <c r="CN34" s="7"/>
      <c r="CO34" s="6">
        <v>0</v>
      </c>
      <c r="CP34" s="7"/>
      <c r="CQ34" s="6">
        <v>0</v>
      </c>
      <c r="CR34" s="7"/>
      <c r="CS34" s="8">
        <f>ROUND(IF(CQ282=0, 0, CQ34/CQ282),5)</f>
        <v>0</v>
      </c>
      <c r="CT34" s="7"/>
      <c r="CU34" s="6">
        <v>0</v>
      </c>
      <c r="CV34" s="7"/>
      <c r="CW34" s="6">
        <f t="shared" si="0"/>
        <v>162</v>
      </c>
      <c r="CX34" s="7"/>
      <c r="CY34" s="6">
        <f t="shared" si="1"/>
        <v>4696.45</v>
      </c>
      <c r="CZ34" s="7"/>
      <c r="DA34" s="8">
        <f>ROUND(IF(CY282=0, 0, CY34/CY282),5)</f>
        <v>5.0000000000000002E-5</v>
      </c>
      <c r="DB34" s="7"/>
      <c r="DC34" s="6">
        <v>28.99</v>
      </c>
    </row>
    <row r="35" spans="1:107" x14ac:dyDescent="0.25">
      <c r="A35" s="2"/>
      <c r="B35" s="2"/>
      <c r="C35" s="2"/>
      <c r="D35" s="2" t="s">
        <v>46</v>
      </c>
      <c r="E35" s="37">
        <v>0</v>
      </c>
      <c r="F35" s="7"/>
      <c r="G35" s="37">
        <v>0</v>
      </c>
      <c r="H35" s="7"/>
      <c r="I35" s="8">
        <f>ROUND(IF(G282=0, 0, G35/G282),5)</f>
        <v>0</v>
      </c>
      <c r="J35" s="7"/>
      <c r="K35" s="6">
        <v>0</v>
      </c>
      <c r="L35" s="7"/>
      <c r="M35" s="37">
        <v>0</v>
      </c>
      <c r="N35" s="7"/>
      <c r="O35" s="6">
        <v>0</v>
      </c>
      <c r="P35" s="7"/>
      <c r="Q35" s="8">
        <f>ROUND(IF(O282=0, 0, O35/O282),5)</f>
        <v>0</v>
      </c>
      <c r="R35" s="7"/>
      <c r="S35" s="6">
        <v>0</v>
      </c>
      <c r="T35" s="7"/>
      <c r="U35" s="37">
        <v>0</v>
      </c>
      <c r="V35" s="7"/>
      <c r="W35" s="6">
        <v>0</v>
      </c>
      <c r="X35" s="7"/>
      <c r="Y35" s="8">
        <f>ROUND(IF(W282=0, 0, W35/W282),5)</f>
        <v>0</v>
      </c>
      <c r="Z35" s="7"/>
      <c r="AA35" s="6">
        <v>0</v>
      </c>
      <c r="AB35" s="7"/>
      <c r="AC35" s="37">
        <v>0</v>
      </c>
      <c r="AD35" s="7"/>
      <c r="AE35" s="6">
        <v>0</v>
      </c>
      <c r="AF35" s="7"/>
      <c r="AG35" s="8">
        <f>ROUND(IF(AE282=0, 0, AE35/AE282),5)</f>
        <v>0</v>
      </c>
      <c r="AH35" s="7"/>
      <c r="AI35" s="6">
        <v>0</v>
      </c>
      <c r="AJ35" s="7"/>
      <c r="AK35" s="37">
        <v>0</v>
      </c>
      <c r="AL35" s="7"/>
      <c r="AM35" s="6">
        <v>0</v>
      </c>
      <c r="AN35" s="7"/>
      <c r="AO35" s="8">
        <f>ROUND(IF(AM282=0, 0, AM35/AM282),5)</f>
        <v>0</v>
      </c>
      <c r="AP35" s="7"/>
      <c r="AQ35" s="6">
        <v>0</v>
      </c>
      <c r="AR35" s="7"/>
      <c r="AS35" s="37">
        <v>12</v>
      </c>
      <c r="AT35" s="7"/>
      <c r="AU35" s="28">
        <v>298.51</v>
      </c>
      <c r="AV35" s="7"/>
      <c r="AW35" s="8">
        <f>ROUND(IF(AU282=0, 0, AU35/AU282),5)</f>
        <v>2.0000000000000002E-5</v>
      </c>
      <c r="AX35" s="7"/>
      <c r="AY35" s="6">
        <v>24.88</v>
      </c>
      <c r="AZ35" s="7"/>
      <c r="BA35" s="6">
        <v>0</v>
      </c>
      <c r="BB35" s="7"/>
      <c r="BC35" s="6">
        <v>0</v>
      </c>
      <c r="BD35" s="7"/>
      <c r="BE35" s="8">
        <f>ROUND(IF(BC282=0, 0, BC35/BC282),5)</f>
        <v>0</v>
      </c>
      <c r="BF35" s="7"/>
      <c r="BG35" s="6">
        <v>0</v>
      </c>
      <c r="BH35" s="7"/>
      <c r="BI35" s="6">
        <v>0</v>
      </c>
      <c r="BJ35" s="7"/>
      <c r="BK35" s="6">
        <v>0</v>
      </c>
      <c r="BL35" s="7"/>
      <c r="BM35" s="8">
        <f>ROUND(IF(BK282=0, 0, BK35/BK282),5)</f>
        <v>0</v>
      </c>
      <c r="BN35" s="7"/>
      <c r="BO35" s="6">
        <v>0</v>
      </c>
      <c r="BP35" s="7"/>
      <c r="BQ35" s="6">
        <v>0</v>
      </c>
      <c r="BR35" s="7"/>
      <c r="BS35" s="6">
        <v>0</v>
      </c>
      <c r="BT35" s="7"/>
      <c r="BU35" s="8">
        <f>ROUND(IF(BS282=0, 0, BS35/BS282),5)</f>
        <v>0</v>
      </c>
      <c r="BV35" s="7"/>
      <c r="BW35" s="6">
        <v>0</v>
      </c>
      <c r="BX35" s="7"/>
      <c r="BY35" s="6">
        <v>0</v>
      </c>
      <c r="BZ35" s="7"/>
      <c r="CA35" s="6">
        <v>0</v>
      </c>
      <c r="CB35" s="7"/>
      <c r="CC35" s="8">
        <f>ROUND(IF(CA282=0, 0, CA35/CA282),5)</f>
        <v>0</v>
      </c>
      <c r="CD35" s="7"/>
      <c r="CE35" s="6">
        <v>0</v>
      </c>
      <c r="CF35" s="7"/>
      <c r="CG35" s="6">
        <v>0</v>
      </c>
      <c r="CH35" s="7"/>
      <c r="CI35" s="6">
        <v>0</v>
      </c>
      <c r="CJ35" s="7"/>
      <c r="CK35" s="8">
        <f>ROUND(IF(CI282=0, 0, CI35/CI282),5)</f>
        <v>0</v>
      </c>
      <c r="CL35" s="7"/>
      <c r="CM35" s="6">
        <v>0</v>
      </c>
      <c r="CN35" s="7"/>
      <c r="CO35" s="6">
        <v>0</v>
      </c>
      <c r="CP35" s="7"/>
      <c r="CQ35" s="6">
        <v>0</v>
      </c>
      <c r="CR35" s="7"/>
      <c r="CS35" s="8">
        <f>ROUND(IF(CQ282=0, 0, CQ35/CQ282),5)</f>
        <v>0</v>
      </c>
      <c r="CT35" s="7"/>
      <c r="CU35" s="6">
        <v>0</v>
      </c>
      <c r="CV35" s="7"/>
      <c r="CW35" s="6">
        <f t="shared" si="0"/>
        <v>12</v>
      </c>
      <c r="CX35" s="7"/>
      <c r="CY35" s="6">
        <f t="shared" si="1"/>
        <v>298.51</v>
      </c>
      <c r="CZ35" s="7"/>
      <c r="DA35" s="8">
        <f>ROUND(IF(CY282=0, 0, CY35/CY282),5)</f>
        <v>0</v>
      </c>
      <c r="DB35" s="7"/>
      <c r="DC35" s="6">
        <v>24.88</v>
      </c>
    </row>
    <row r="36" spans="1:107" x14ac:dyDescent="0.25">
      <c r="A36" s="2"/>
      <c r="B36" s="2"/>
      <c r="C36" s="2"/>
      <c r="D36" s="2" t="s">
        <v>47</v>
      </c>
      <c r="E36" s="37">
        <v>0</v>
      </c>
      <c r="F36" s="7"/>
      <c r="G36" s="37">
        <v>0</v>
      </c>
      <c r="H36" s="7"/>
      <c r="I36" s="8">
        <f>ROUND(IF(G282=0, 0, G36/G282),5)</f>
        <v>0</v>
      </c>
      <c r="J36" s="7"/>
      <c r="K36" s="6">
        <v>0</v>
      </c>
      <c r="L36" s="7"/>
      <c r="M36" s="37">
        <v>0</v>
      </c>
      <c r="N36" s="7"/>
      <c r="O36" s="6">
        <v>0</v>
      </c>
      <c r="P36" s="7"/>
      <c r="Q36" s="8">
        <f>ROUND(IF(O282=0, 0, O36/O282),5)</f>
        <v>0</v>
      </c>
      <c r="R36" s="7"/>
      <c r="S36" s="6">
        <v>0</v>
      </c>
      <c r="T36" s="7"/>
      <c r="U36" s="37">
        <v>0</v>
      </c>
      <c r="V36" s="7"/>
      <c r="W36" s="6">
        <v>0</v>
      </c>
      <c r="X36" s="7"/>
      <c r="Y36" s="8">
        <f>ROUND(IF(W282=0, 0, W36/W282),5)</f>
        <v>0</v>
      </c>
      <c r="Z36" s="7"/>
      <c r="AA36" s="6">
        <v>0</v>
      </c>
      <c r="AB36" s="7"/>
      <c r="AC36" s="37">
        <v>0</v>
      </c>
      <c r="AD36" s="7"/>
      <c r="AE36" s="6">
        <v>0</v>
      </c>
      <c r="AF36" s="7"/>
      <c r="AG36" s="8">
        <f>ROUND(IF(AE282=0, 0, AE36/AE282),5)</f>
        <v>0</v>
      </c>
      <c r="AH36" s="7"/>
      <c r="AI36" s="6">
        <v>0</v>
      </c>
      <c r="AJ36" s="7"/>
      <c r="AK36" s="37">
        <v>100</v>
      </c>
      <c r="AL36" s="7"/>
      <c r="AM36" s="6">
        <v>2947.8</v>
      </c>
      <c r="AN36" s="7"/>
      <c r="AO36" s="8">
        <f>ROUND(IF(AM282=0, 0, AM36/AM282),5)</f>
        <v>1.8000000000000001E-4</v>
      </c>
      <c r="AP36" s="7"/>
      <c r="AQ36" s="6">
        <v>29.48</v>
      </c>
      <c r="AR36" s="7"/>
      <c r="AS36" s="37">
        <v>0</v>
      </c>
      <c r="AT36" s="7"/>
      <c r="AU36" s="28">
        <v>0</v>
      </c>
      <c r="AV36" s="7"/>
      <c r="AW36" s="8">
        <f>ROUND(IF(AU282=0, 0, AU36/AU282),5)</f>
        <v>0</v>
      </c>
      <c r="AX36" s="7"/>
      <c r="AY36" s="6">
        <v>0</v>
      </c>
      <c r="AZ36" s="7"/>
      <c r="BA36" s="6">
        <v>0</v>
      </c>
      <c r="BB36" s="7"/>
      <c r="BC36" s="6">
        <v>0</v>
      </c>
      <c r="BD36" s="7"/>
      <c r="BE36" s="8">
        <f>ROUND(IF(BC282=0, 0, BC36/BC282),5)</f>
        <v>0</v>
      </c>
      <c r="BF36" s="7"/>
      <c r="BG36" s="6">
        <v>0</v>
      </c>
      <c r="BH36" s="7"/>
      <c r="BI36" s="6">
        <v>0</v>
      </c>
      <c r="BJ36" s="7"/>
      <c r="BK36" s="6">
        <v>0</v>
      </c>
      <c r="BL36" s="7"/>
      <c r="BM36" s="8">
        <f>ROUND(IF(BK282=0, 0, BK36/BK282),5)</f>
        <v>0</v>
      </c>
      <c r="BN36" s="7"/>
      <c r="BO36" s="6">
        <v>0</v>
      </c>
      <c r="BP36" s="7"/>
      <c r="BQ36" s="6">
        <v>0</v>
      </c>
      <c r="BR36" s="7"/>
      <c r="BS36" s="6">
        <v>0</v>
      </c>
      <c r="BT36" s="7"/>
      <c r="BU36" s="8">
        <f>ROUND(IF(BS282=0, 0, BS36/BS282),5)</f>
        <v>0</v>
      </c>
      <c r="BV36" s="7"/>
      <c r="BW36" s="6">
        <v>0</v>
      </c>
      <c r="BX36" s="7"/>
      <c r="BY36" s="6">
        <v>0</v>
      </c>
      <c r="BZ36" s="7"/>
      <c r="CA36" s="6">
        <v>0</v>
      </c>
      <c r="CB36" s="7"/>
      <c r="CC36" s="8">
        <f>ROUND(IF(CA282=0, 0, CA36/CA282),5)</f>
        <v>0</v>
      </c>
      <c r="CD36" s="7"/>
      <c r="CE36" s="6">
        <v>0</v>
      </c>
      <c r="CF36" s="7"/>
      <c r="CG36" s="6">
        <v>0</v>
      </c>
      <c r="CH36" s="7"/>
      <c r="CI36" s="6">
        <v>0</v>
      </c>
      <c r="CJ36" s="7"/>
      <c r="CK36" s="8">
        <f>ROUND(IF(CI282=0, 0, CI36/CI282),5)</f>
        <v>0</v>
      </c>
      <c r="CL36" s="7"/>
      <c r="CM36" s="6">
        <v>0</v>
      </c>
      <c r="CN36" s="7"/>
      <c r="CO36" s="6">
        <v>0</v>
      </c>
      <c r="CP36" s="7"/>
      <c r="CQ36" s="6">
        <v>0</v>
      </c>
      <c r="CR36" s="7"/>
      <c r="CS36" s="8">
        <f>ROUND(IF(CQ282=0, 0, CQ36/CQ282),5)</f>
        <v>0</v>
      </c>
      <c r="CT36" s="7"/>
      <c r="CU36" s="6">
        <v>0</v>
      </c>
      <c r="CV36" s="7"/>
      <c r="CW36" s="6">
        <f t="shared" si="0"/>
        <v>100</v>
      </c>
      <c r="CX36" s="7"/>
      <c r="CY36" s="6">
        <f t="shared" si="1"/>
        <v>2947.8</v>
      </c>
      <c r="CZ36" s="7"/>
      <c r="DA36" s="8">
        <f>ROUND(IF(CY282=0, 0, CY36/CY282),5)</f>
        <v>3.0000000000000001E-5</v>
      </c>
      <c r="DB36" s="7"/>
      <c r="DC36" s="6">
        <v>29.48</v>
      </c>
    </row>
    <row r="37" spans="1:107" x14ac:dyDescent="0.25">
      <c r="A37" s="2"/>
      <c r="B37" s="2"/>
      <c r="C37" s="2"/>
      <c r="D37" s="2" t="s">
        <v>48</v>
      </c>
      <c r="E37" s="37">
        <v>3240</v>
      </c>
      <c r="F37" s="7"/>
      <c r="G37" s="37">
        <v>175060.17</v>
      </c>
      <c r="H37" s="7"/>
      <c r="I37" s="8">
        <f>ROUND(IF(G282=0, 0, G37/G282),5)</f>
        <v>1.014E-2</v>
      </c>
      <c r="J37" s="7"/>
      <c r="K37" s="6">
        <v>54.03</v>
      </c>
      <c r="L37" s="7"/>
      <c r="M37" s="37">
        <v>3290</v>
      </c>
      <c r="N37" s="7"/>
      <c r="O37" s="6">
        <v>177886.57</v>
      </c>
      <c r="P37" s="7"/>
      <c r="Q37" s="8">
        <f>ROUND(IF(O282=0, 0, O37/O282),5)</f>
        <v>1.7010000000000001E-2</v>
      </c>
      <c r="R37" s="7"/>
      <c r="S37" s="6">
        <v>54.07</v>
      </c>
      <c r="T37" s="7"/>
      <c r="U37" s="37">
        <v>3480</v>
      </c>
      <c r="V37" s="7"/>
      <c r="W37" s="6">
        <v>190248.38</v>
      </c>
      <c r="X37" s="7"/>
      <c r="Y37" s="8">
        <f>ROUND(IF(W282=0, 0, W37/W282),5)</f>
        <v>9.3200000000000002E-3</v>
      </c>
      <c r="Z37" s="7"/>
      <c r="AA37" s="6">
        <v>54.67</v>
      </c>
      <c r="AB37" s="7"/>
      <c r="AC37" s="37">
        <v>3260</v>
      </c>
      <c r="AD37" s="7"/>
      <c r="AE37" s="6">
        <v>181351.11</v>
      </c>
      <c r="AF37" s="7"/>
      <c r="AG37" s="8">
        <f>ROUND(IF(AE282=0, 0, AE37/AE282),5)</f>
        <v>1.038E-2</v>
      </c>
      <c r="AH37" s="7"/>
      <c r="AI37" s="6">
        <v>55.63</v>
      </c>
      <c r="AJ37" s="7"/>
      <c r="AK37" s="37">
        <v>4690</v>
      </c>
      <c r="AL37" s="7"/>
      <c r="AM37" s="6">
        <v>256295.08</v>
      </c>
      <c r="AN37" s="7"/>
      <c r="AO37" s="8">
        <f>ROUND(IF(AM282=0, 0, AM37/AM282),5)</f>
        <v>1.583E-2</v>
      </c>
      <c r="AP37" s="7"/>
      <c r="AQ37" s="6">
        <v>54.65</v>
      </c>
      <c r="AR37" s="7"/>
      <c r="AS37" s="37">
        <v>4010</v>
      </c>
      <c r="AT37" s="7"/>
      <c r="AU37" s="28">
        <v>219343.84</v>
      </c>
      <c r="AV37" s="7"/>
      <c r="AW37" s="8">
        <f>ROUND(IF(AU282=0, 0, AU37/AU282),5)</f>
        <v>1.5049999999999999E-2</v>
      </c>
      <c r="AX37" s="7"/>
      <c r="AY37" s="6">
        <v>54.7</v>
      </c>
      <c r="AZ37" s="7"/>
      <c r="BA37" s="6">
        <v>0</v>
      </c>
      <c r="BB37" s="7"/>
      <c r="BC37" s="6">
        <v>0</v>
      </c>
      <c r="BD37" s="7"/>
      <c r="BE37" s="8">
        <f>ROUND(IF(BC282=0, 0, BC37/BC282),5)</f>
        <v>0</v>
      </c>
      <c r="BF37" s="7"/>
      <c r="BG37" s="6">
        <v>0</v>
      </c>
      <c r="BH37" s="7"/>
      <c r="BI37" s="6">
        <v>0</v>
      </c>
      <c r="BJ37" s="7"/>
      <c r="BK37" s="6">
        <v>0</v>
      </c>
      <c r="BL37" s="7"/>
      <c r="BM37" s="8">
        <f>ROUND(IF(BK282=0, 0, BK37/BK282),5)</f>
        <v>0</v>
      </c>
      <c r="BN37" s="7"/>
      <c r="BO37" s="6">
        <v>0</v>
      </c>
      <c r="BP37" s="7"/>
      <c r="BQ37" s="6">
        <v>0</v>
      </c>
      <c r="BR37" s="7"/>
      <c r="BS37" s="6">
        <v>0</v>
      </c>
      <c r="BT37" s="7"/>
      <c r="BU37" s="8">
        <f>ROUND(IF(BS282=0, 0, BS37/BS282),5)</f>
        <v>0</v>
      </c>
      <c r="BV37" s="7"/>
      <c r="BW37" s="6">
        <v>0</v>
      </c>
      <c r="BX37" s="7"/>
      <c r="BY37" s="6">
        <v>0</v>
      </c>
      <c r="BZ37" s="7"/>
      <c r="CA37" s="6">
        <v>0</v>
      </c>
      <c r="CB37" s="7"/>
      <c r="CC37" s="8">
        <f>ROUND(IF(CA282=0, 0, CA37/CA282),5)</f>
        <v>0</v>
      </c>
      <c r="CD37" s="7"/>
      <c r="CE37" s="6">
        <v>0</v>
      </c>
      <c r="CF37" s="7"/>
      <c r="CG37" s="6">
        <v>0</v>
      </c>
      <c r="CH37" s="7"/>
      <c r="CI37" s="6">
        <v>0</v>
      </c>
      <c r="CJ37" s="7"/>
      <c r="CK37" s="8">
        <f>ROUND(IF(CI282=0, 0, CI37/CI282),5)</f>
        <v>0</v>
      </c>
      <c r="CL37" s="7"/>
      <c r="CM37" s="6">
        <v>0</v>
      </c>
      <c r="CN37" s="7"/>
      <c r="CO37" s="6">
        <v>0</v>
      </c>
      <c r="CP37" s="7"/>
      <c r="CQ37" s="6">
        <v>0</v>
      </c>
      <c r="CR37" s="7"/>
      <c r="CS37" s="8">
        <f>ROUND(IF(CQ282=0, 0, CQ37/CQ282),5)</f>
        <v>0</v>
      </c>
      <c r="CT37" s="7"/>
      <c r="CU37" s="6">
        <v>0</v>
      </c>
      <c r="CV37" s="7"/>
      <c r="CW37" s="6">
        <f t="shared" si="0"/>
        <v>21970</v>
      </c>
      <c r="CX37" s="7"/>
      <c r="CY37" s="6">
        <f t="shared" si="1"/>
        <v>1200185.1499999999</v>
      </c>
      <c r="CZ37" s="7"/>
      <c r="DA37" s="8">
        <f>ROUND(IF(CY282=0, 0, CY37/CY282),5)</f>
        <v>1.2449999999999999E-2</v>
      </c>
      <c r="DB37" s="7"/>
      <c r="DC37" s="6">
        <v>54.63</v>
      </c>
    </row>
    <row r="38" spans="1:107" x14ac:dyDescent="0.25">
      <c r="A38" s="2"/>
      <c r="B38" s="2"/>
      <c r="C38" s="2"/>
      <c r="D38" s="2" t="s">
        <v>49</v>
      </c>
      <c r="E38" s="37">
        <v>17100</v>
      </c>
      <c r="F38" s="7"/>
      <c r="G38" s="37">
        <v>424442.4</v>
      </c>
      <c r="H38" s="7"/>
      <c r="I38" s="8">
        <f>ROUND(IF(G282=0, 0, G38/G282),5)</f>
        <v>2.4590000000000001E-2</v>
      </c>
      <c r="J38" s="7"/>
      <c r="K38" s="6">
        <v>24.82</v>
      </c>
      <c r="L38" s="7"/>
      <c r="M38" s="37">
        <v>15720</v>
      </c>
      <c r="N38" s="7"/>
      <c r="O38" s="6">
        <v>390543.21</v>
      </c>
      <c r="P38" s="7"/>
      <c r="Q38" s="8">
        <f>ROUND(IF(O282=0, 0, O38/O282),5)</f>
        <v>3.7330000000000002E-2</v>
      </c>
      <c r="R38" s="7"/>
      <c r="S38" s="6">
        <v>24.84</v>
      </c>
      <c r="T38" s="7"/>
      <c r="U38" s="37">
        <v>13980</v>
      </c>
      <c r="V38" s="7"/>
      <c r="W38" s="6">
        <v>351173.56</v>
      </c>
      <c r="X38" s="7"/>
      <c r="Y38" s="8">
        <f>ROUND(IF(W282=0, 0, W38/W282),5)</f>
        <v>1.721E-2</v>
      </c>
      <c r="Z38" s="7"/>
      <c r="AA38" s="6">
        <v>25.12</v>
      </c>
      <c r="AB38" s="7"/>
      <c r="AC38" s="37">
        <v>12660</v>
      </c>
      <c r="AD38" s="7"/>
      <c r="AE38" s="6">
        <v>335192.3</v>
      </c>
      <c r="AF38" s="7"/>
      <c r="AG38" s="8">
        <f>ROUND(IF(AE282=0, 0, AE38/AE282),5)</f>
        <v>1.9189999999999999E-2</v>
      </c>
      <c r="AH38" s="7"/>
      <c r="AI38" s="6">
        <v>26.48</v>
      </c>
      <c r="AJ38" s="7"/>
      <c r="AK38" s="37">
        <v>12860</v>
      </c>
      <c r="AL38" s="7"/>
      <c r="AM38" s="6">
        <v>322813.34000000003</v>
      </c>
      <c r="AN38" s="7"/>
      <c r="AO38" s="8">
        <f>ROUND(IF(AM282=0, 0, AM38/AM282),5)</f>
        <v>1.9939999999999999E-2</v>
      </c>
      <c r="AP38" s="7"/>
      <c r="AQ38" s="6">
        <v>25.1</v>
      </c>
      <c r="AR38" s="7"/>
      <c r="AS38" s="37">
        <v>11940</v>
      </c>
      <c r="AT38" s="7"/>
      <c r="AU38" s="28">
        <v>299997.40000000002</v>
      </c>
      <c r="AV38" s="7"/>
      <c r="AW38" s="8">
        <f>ROUND(IF(AU282=0, 0, AU38/AU282),5)</f>
        <v>2.0580000000000001E-2</v>
      </c>
      <c r="AX38" s="7"/>
      <c r="AY38" s="6">
        <v>25.13</v>
      </c>
      <c r="AZ38" s="7"/>
      <c r="BA38" s="6">
        <v>0</v>
      </c>
      <c r="BB38" s="7"/>
      <c r="BC38" s="6">
        <v>0</v>
      </c>
      <c r="BD38" s="7"/>
      <c r="BE38" s="8">
        <f>ROUND(IF(BC282=0, 0, BC38/BC282),5)</f>
        <v>0</v>
      </c>
      <c r="BF38" s="7"/>
      <c r="BG38" s="6">
        <v>0</v>
      </c>
      <c r="BH38" s="7"/>
      <c r="BI38" s="6">
        <v>0</v>
      </c>
      <c r="BJ38" s="7"/>
      <c r="BK38" s="6">
        <v>0</v>
      </c>
      <c r="BL38" s="7"/>
      <c r="BM38" s="8">
        <f>ROUND(IF(BK282=0, 0, BK38/BK282),5)</f>
        <v>0</v>
      </c>
      <c r="BN38" s="7"/>
      <c r="BO38" s="6">
        <v>0</v>
      </c>
      <c r="BP38" s="7"/>
      <c r="BQ38" s="6">
        <v>0</v>
      </c>
      <c r="BR38" s="7"/>
      <c r="BS38" s="6">
        <v>0</v>
      </c>
      <c r="BT38" s="7"/>
      <c r="BU38" s="8">
        <f>ROUND(IF(BS282=0, 0, BS38/BS282),5)</f>
        <v>0</v>
      </c>
      <c r="BV38" s="7"/>
      <c r="BW38" s="6">
        <v>0</v>
      </c>
      <c r="BX38" s="7"/>
      <c r="BY38" s="6">
        <v>0</v>
      </c>
      <c r="BZ38" s="7"/>
      <c r="CA38" s="6">
        <v>0</v>
      </c>
      <c r="CB38" s="7"/>
      <c r="CC38" s="8">
        <f>ROUND(IF(CA282=0, 0, CA38/CA282),5)</f>
        <v>0</v>
      </c>
      <c r="CD38" s="7"/>
      <c r="CE38" s="6">
        <v>0</v>
      </c>
      <c r="CF38" s="7"/>
      <c r="CG38" s="6">
        <v>0</v>
      </c>
      <c r="CH38" s="7"/>
      <c r="CI38" s="6">
        <v>0</v>
      </c>
      <c r="CJ38" s="7"/>
      <c r="CK38" s="8">
        <f>ROUND(IF(CI282=0, 0, CI38/CI282),5)</f>
        <v>0</v>
      </c>
      <c r="CL38" s="7"/>
      <c r="CM38" s="6">
        <v>0</v>
      </c>
      <c r="CN38" s="7"/>
      <c r="CO38" s="6">
        <v>0</v>
      </c>
      <c r="CP38" s="7"/>
      <c r="CQ38" s="6">
        <v>0</v>
      </c>
      <c r="CR38" s="7"/>
      <c r="CS38" s="8">
        <f>ROUND(IF(CQ282=0, 0, CQ38/CQ282),5)</f>
        <v>0</v>
      </c>
      <c r="CT38" s="7"/>
      <c r="CU38" s="6">
        <v>0</v>
      </c>
      <c r="CV38" s="7"/>
      <c r="CW38" s="6">
        <f t="shared" si="0"/>
        <v>84260</v>
      </c>
      <c r="CX38" s="7"/>
      <c r="CY38" s="6">
        <f t="shared" si="1"/>
        <v>2124162.21</v>
      </c>
      <c r="CZ38" s="7"/>
      <c r="DA38" s="8">
        <f>ROUND(IF(CY282=0, 0, CY38/CY282),5)</f>
        <v>2.2040000000000001E-2</v>
      </c>
      <c r="DB38" s="7"/>
      <c r="DC38" s="6">
        <v>25.21</v>
      </c>
    </row>
    <row r="39" spans="1:107" x14ac:dyDescent="0.25">
      <c r="A39" s="2"/>
      <c r="B39" s="2"/>
      <c r="C39" s="2"/>
      <c r="D39" s="2" t="s">
        <v>50</v>
      </c>
      <c r="E39" s="37">
        <v>125</v>
      </c>
      <c r="F39" s="7"/>
      <c r="G39" s="37">
        <v>3102.72</v>
      </c>
      <c r="H39" s="7"/>
      <c r="I39" s="8">
        <f>ROUND(IF(G282=0, 0, G39/G282),5)</f>
        <v>1.8000000000000001E-4</v>
      </c>
      <c r="J39" s="7"/>
      <c r="K39" s="6">
        <v>24.82</v>
      </c>
      <c r="L39" s="7"/>
      <c r="M39" s="37">
        <v>100</v>
      </c>
      <c r="N39" s="7"/>
      <c r="O39" s="6">
        <v>2484.3000000000002</v>
      </c>
      <c r="P39" s="7"/>
      <c r="Q39" s="8">
        <f>ROUND(IF(O282=0, 0, O39/O282),5)</f>
        <v>2.4000000000000001E-4</v>
      </c>
      <c r="R39" s="7"/>
      <c r="S39" s="6">
        <v>24.84</v>
      </c>
      <c r="T39" s="7"/>
      <c r="U39" s="37">
        <v>100</v>
      </c>
      <c r="V39" s="7"/>
      <c r="W39" s="6">
        <v>2513.84</v>
      </c>
      <c r="X39" s="7"/>
      <c r="Y39" s="8">
        <f>ROUND(IF(W282=0, 0, W39/W282),5)</f>
        <v>1.2E-4</v>
      </c>
      <c r="Z39" s="7"/>
      <c r="AA39" s="6">
        <v>25.14</v>
      </c>
      <c r="AB39" s="7"/>
      <c r="AC39" s="37">
        <v>100</v>
      </c>
      <c r="AD39" s="7"/>
      <c r="AE39" s="6">
        <v>5203.99</v>
      </c>
      <c r="AF39" s="7"/>
      <c r="AG39" s="8">
        <f>ROUND(IF(AE282=0, 0, AE39/AE282),5)</f>
        <v>2.9999999999999997E-4</v>
      </c>
      <c r="AH39" s="7"/>
      <c r="AI39" s="6">
        <v>52.04</v>
      </c>
      <c r="AJ39" s="7"/>
      <c r="AK39" s="37">
        <v>50</v>
      </c>
      <c r="AL39" s="7"/>
      <c r="AM39" s="6">
        <v>1257.1500000000001</v>
      </c>
      <c r="AN39" s="7"/>
      <c r="AO39" s="8">
        <f>ROUND(IF(AM282=0, 0, AM39/AM282),5)</f>
        <v>8.0000000000000007E-5</v>
      </c>
      <c r="AP39" s="7"/>
      <c r="AQ39" s="6">
        <v>25.14</v>
      </c>
      <c r="AR39" s="7"/>
      <c r="AS39" s="37">
        <v>100</v>
      </c>
      <c r="AT39" s="7"/>
      <c r="AU39" s="28">
        <v>2513.79</v>
      </c>
      <c r="AV39" s="7"/>
      <c r="AW39" s="8">
        <f>ROUND(IF(AU282=0, 0, AU39/AU282),5)</f>
        <v>1.7000000000000001E-4</v>
      </c>
      <c r="AX39" s="7"/>
      <c r="AY39" s="6">
        <v>25.14</v>
      </c>
      <c r="AZ39" s="7"/>
      <c r="BA39" s="6">
        <v>0</v>
      </c>
      <c r="BB39" s="7"/>
      <c r="BC39" s="6">
        <v>0</v>
      </c>
      <c r="BD39" s="7"/>
      <c r="BE39" s="8">
        <f>ROUND(IF(BC282=0, 0, BC39/BC282),5)</f>
        <v>0</v>
      </c>
      <c r="BF39" s="7"/>
      <c r="BG39" s="6">
        <v>0</v>
      </c>
      <c r="BH39" s="7"/>
      <c r="BI39" s="6">
        <v>0</v>
      </c>
      <c r="BJ39" s="7"/>
      <c r="BK39" s="6">
        <v>0</v>
      </c>
      <c r="BL39" s="7"/>
      <c r="BM39" s="8">
        <f>ROUND(IF(BK282=0, 0, BK39/BK282),5)</f>
        <v>0</v>
      </c>
      <c r="BN39" s="7"/>
      <c r="BO39" s="6">
        <v>0</v>
      </c>
      <c r="BP39" s="7"/>
      <c r="BQ39" s="6">
        <v>0</v>
      </c>
      <c r="BR39" s="7"/>
      <c r="BS39" s="6">
        <v>0</v>
      </c>
      <c r="BT39" s="7"/>
      <c r="BU39" s="8">
        <f>ROUND(IF(BS282=0, 0, BS39/BS282),5)</f>
        <v>0</v>
      </c>
      <c r="BV39" s="7"/>
      <c r="BW39" s="6">
        <v>0</v>
      </c>
      <c r="BX39" s="7"/>
      <c r="BY39" s="6">
        <v>0</v>
      </c>
      <c r="BZ39" s="7"/>
      <c r="CA39" s="6">
        <v>0</v>
      </c>
      <c r="CB39" s="7"/>
      <c r="CC39" s="8">
        <f>ROUND(IF(CA282=0, 0, CA39/CA282),5)</f>
        <v>0</v>
      </c>
      <c r="CD39" s="7"/>
      <c r="CE39" s="6">
        <v>0</v>
      </c>
      <c r="CF39" s="7"/>
      <c r="CG39" s="6">
        <v>0</v>
      </c>
      <c r="CH39" s="7"/>
      <c r="CI39" s="6">
        <v>0</v>
      </c>
      <c r="CJ39" s="7"/>
      <c r="CK39" s="8">
        <f>ROUND(IF(CI282=0, 0, CI39/CI282),5)</f>
        <v>0</v>
      </c>
      <c r="CL39" s="7"/>
      <c r="CM39" s="6">
        <v>0</v>
      </c>
      <c r="CN39" s="7"/>
      <c r="CO39" s="6">
        <v>0</v>
      </c>
      <c r="CP39" s="7"/>
      <c r="CQ39" s="6">
        <v>0</v>
      </c>
      <c r="CR39" s="7"/>
      <c r="CS39" s="8">
        <f>ROUND(IF(CQ282=0, 0, CQ39/CQ282),5)</f>
        <v>0</v>
      </c>
      <c r="CT39" s="7"/>
      <c r="CU39" s="6">
        <v>0</v>
      </c>
      <c r="CV39" s="7"/>
      <c r="CW39" s="6">
        <f t="shared" si="0"/>
        <v>575</v>
      </c>
      <c r="CX39" s="7"/>
      <c r="CY39" s="6">
        <f t="shared" si="1"/>
        <v>17075.79</v>
      </c>
      <c r="CZ39" s="7"/>
      <c r="DA39" s="8">
        <f>ROUND(IF(CY282=0, 0, CY39/CY282),5)</f>
        <v>1.8000000000000001E-4</v>
      </c>
      <c r="DB39" s="7"/>
      <c r="DC39" s="6">
        <v>29.7</v>
      </c>
    </row>
    <row r="40" spans="1:107" x14ac:dyDescent="0.25">
      <c r="A40" s="2"/>
      <c r="B40" s="2"/>
      <c r="C40" s="2"/>
      <c r="D40" s="2" t="s">
        <v>51</v>
      </c>
      <c r="E40" s="37">
        <v>14900</v>
      </c>
      <c r="F40" s="7"/>
      <c r="G40" s="37">
        <v>435050.8</v>
      </c>
      <c r="H40" s="7"/>
      <c r="I40" s="8">
        <f>ROUND(IF(G282=0, 0, G40/G282),5)</f>
        <v>2.52E-2</v>
      </c>
      <c r="J40" s="7"/>
      <c r="K40" s="6">
        <v>29.2</v>
      </c>
      <c r="L40" s="7"/>
      <c r="M40" s="37">
        <v>9000</v>
      </c>
      <c r="N40" s="7"/>
      <c r="O40" s="6">
        <v>263030</v>
      </c>
      <c r="P40" s="7"/>
      <c r="Q40" s="8">
        <f>ROUND(IF(O282=0, 0, O40/O282),5)</f>
        <v>2.5139999999999999E-2</v>
      </c>
      <c r="R40" s="7"/>
      <c r="S40" s="6">
        <v>29.23</v>
      </c>
      <c r="T40" s="7"/>
      <c r="U40" s="37">
        <v>13500</v>
      </c>
      <c r="V40" s="7"/>
      <c r="W40" s="6">
        <v>398922</v>
      </c>
      <c r="X40" s="7"/>
      <c r="Y40" s="8">
        <f>ROUND(IF(W282=0, 0, W40/W282),5)</f>
        <v>1.9550000000000001E-2</v>
      </c>
      <c r="Z40" s="7"/>
      <c r="AA40" s="6">
        <v>29.55</v>
      </c>
      <c r="AB40" s="7"/>
      <c r="AC40" s="37">
        <v>13500</v>
      </c>
      <c r="AD40" s="7"/>
      <c r="AE40" s="6">
        <v>413974.2</v>
      </c>
      <c r="AF40" s="7"/>
      <c r="AG40" s="8">
        <f>ROUND(IF(AE282=0, 0, AE40/AE282),5)</f>
        <v>2.3699999999999999E-2</v>
      </c>
      <c r="AH40" s="7"/>
      <c r="AI40" s="6">
        <v>30.66</v>
      </c>
      <c r="AJ40" s="7"/>
      <c r="AK40" s="37">
        <v>13000</v>
      </c>
      <c r="AL40" s="7"/>
      <c r="AM40" s="6">
        <v>383852</v>
      </c>
      <c r="AN40" s="7"/>
      <c r="AO40" s="8">
        <f>ROUND(IF(AM282=0, 0, AM40/AM282),5)</f>
        <v>2.3709999999999998E-2</v>
      </c>
      <c r="AP40" s="7"/>
      <c r="AQ40" s="6">
        <v>29.53</v>
      </c>
      <c r="AR40" s="7"/>
      <c r="AS40" s="37">
        <v>13250</v>
      </c>
      <c r="AT40" s="7"/>
      <c r="AU40" s="28">
        <v>392122.5</v>
      </c>
      <c r="AV40" s="7"/>
      <c r="AW40" s="8">
        <f>ROUND(IF(AU282=0, 0, AU40/AU282),5)</f>
        <v>2.69E-2</v>
      </c>
      <c r="AX40" s="7"/>
      <c r="AY40" s="6">
        <v>29.59</v>
      </c>
      <c r="AZ40" s="7"/>
      <c r="BA40" s="6">
        <v>0</v>
      </c>
      <c r="BB40" s="7"/>
      <c r="BC40" s="6">
        <v>0</v>
      </c>
      <c r="BD40" s="7"/>
      <c r="BE40" s="8">
        <f>ROUND(IF(BC282=0, 0, BC40/BC282),5)</f>
        <v>0</v>
      </c>
      <c r="BF40" s="7"/>
      <c r="BG40" s="6">
        <v>0</v>
      </c>
      <c r="BH40" s="7"/>
      <c r="BI40" s="6">
        <v>0</v>
      </c>
      <c r="BJ40" s="7"/>
      <c r="BK40" s="6">
        <v>0</v>
      </c>
      <c r="BL40" s="7"/>
      <c r="BM40" s="8">
        <f>ROUND(IF(BK282=0, 0, BK40/BK282),5)</f>
        <v>0</v>
      </c>
      <c r="BN40" s="7"/>
      <c r="BO40" s="6">
        <v>0</v>
      </c>
      <c r="BP40" s="7"/>
      <c r="BQ40" s="6">
        <v>0</v>
      </c>
      <c r="BR40" s="7"/>
      <c r="BS40" s="6">
        <v>0</v>
      </c>
      <c r="BT40" s="7"/>
      <c r="BU40" s="8">
        <f>ROUND(IF(BS282=0, 0, BS40/BS282),5)</f>
        <v>0</v>
      </c>
      <c r="BV40" s="7"/>
      <c r="BW40" s="6">
        <v>0</v>
      </c>
      <c r="BX40" s="7"/>
      <c r="BY40" s="6">
        <v>0</v>
      </c>
      <c r="BZ40" s="7"/>
      <c r="CA40" s="6">
        <v>0</v>
      </c>
      <c r="CB40" s="7"/>
      <c r="CC40" s="8">
        <f>ROUND(IF(CA282=0, 0, CA40/CA282),5)</f>
        <v>0</v>
      </c>
      <c r="CD40" s="7"/>
      <c r="CE40" s="6">
        <v>0</v>
      </c>
      <c r="CF40" s="7"/>
      <c r="CG40" s="6">
        <v>0</v>
      </c>
      <c r="CH40" s="7"/>
      <c r="CI40" s="6">
        <v>0</v>
      </c>
      <c r="CJ40" s="7"/>
      <c r="CK40" s="8">
        <f>ROUND(IF(CI282=0, 0, CI40/CI282),5)</f>
        <v>0</v>
      </c>
      <c r="CL40" s="7"/>
      <c r="CM40" s="6">
        <v>0</v>
      </c>
      <c r="CN40" s="7"/>
      <c r="CO40" s="6">
        <v>0</v>
      </c>
      <c r="CP40" s="7"/>
      <c r="CQ40" s="6">
        <v>0</v>
      </c>
      <c r="CR40" s="7"/>
      <c r="CS40" s="8">
        <f>ROUND(IF(CQ282=0, 0, CQ40/CQ282),5)</f>
        <v>0</v>
      </c>
      <c r="CT40" s="7"/>
      <c r="CU40" s="6">
        <v>0</v>
      </c>
      <c r="CV40" s="7"/>
      <c r="CW40" s="6">
        <f t="shared" si="0"/>
        <v>77150</v>
      </c>
      <c r="CX40" s="7"/>
      <c r="CY40" s="6">
        <f t="shared" si="1"/>
        <v>2286951.5</v>
      </c>
      <c r="CZ40" s="7"/>
      <c r="DA40" s="8">
        <f>ROUND(IF(CY282=0, 0, CY40/CY282),5)</f>
        <v>2.3730000000000001E-2</v>
      </c>
      <c r="DB40" s="7"/>
      <c r="DC40" s="6">
        <v>29.64</v>
      </c>
    </row>
    <row r="41" spans="1:107" x14ac:dyDescent="0.25">
      <c r="A41" s="2"/>
      <c r="B41" s="2"/>
      <c r="C41" s="2"/>
      <c r="D41" s="2" t="s">
        <v>52</v>
      </c>
      <c r="E41" s="37">
        <v>0</v>
      </c>
      <c r="F41" s="7"/>
      <c r="G41" s="37">
        <v>0</v>
      </c>
      <c r="H41" s="7"/>
      <c r="I41" s="8">
        <f>ROUND(IF(G282=0, 0, G41/G282),5)</f>
        <v>0</v>
      </c>
      <c r="J41" s="7"/>
      <c r="K41" s="6">
        <v>0</v>
      </c>
      <c r="L41" s="7"/>
      <c r="M41" s="37">
        <v>0</v>
      </c>
      <c r="N41" s="7"/>
      <c r="O41" s="6">
        <v>0</v>
      </c>
      <c r="P41" s="7"/>
      <c r="Q41" s="8">
        <f>ROUND(IF(O282=0, 0, O41/O282),5)</f>
        <v>0</v>
      </c>
      <c r="R41" s="7"/>
      <c r="S41" s="6">
        <v>0</v>
      </c>
      <c r="T41" s="7"/>
      <c r="U41" s="37">
        <v>0</v>
      </c>
      <c r="V41" s="7"/>
      <c r="W41" s="6">
        <v>0</v>
      </c>
      <c r="X41" s="7"/>
      <c r="Y41" s="8">
        <f>ROUND(IF(W282=0, 0, W41/W282),5)</f>
        <v>0</v>
      </c>
      <c r="Z41" s="7"/>
      <c r="AA41" s="6">
        <v>0</v>
      </c>
      <c r="AB41" s="7"/>
      <c r="AC41" s="37">
        <v>0</v>
      </c>
      <c r="AD41" s="7"/>
      <c r="AE41" s="6">
        <v>0</v>
      </c>
      <c r="AF41" s="7"/>
      <c r="AG41" s="8">
        <f>ROUND(IF(AE282=0, 0, AE41/AE282),5)</f>
        <v>0</v>
      </c>
      <c r="AH41" s="7"/>
      <c r="AI41" s="6">
        <v>0</v>
      </c>
      <c r="AJ41" s="7"/>
      <c r="AK41" s="37">
        <v>0</v>
      </c>
      <c r="AL41" s="7"/>
      <c r="AM41" s="6">
        <v>0</v>
      </c>
      <c r="AN41" s="7"/>
      <c r="AO41" s="8">
        <f>ROUND(IF(AM282=0, 0, AM41/AM282),5)</f>
        <v>0</v>
      </c>
      <c r="AP41" s="7"/>
      <c r="AQ41" s="6">
        <v>0</v>
      </c>
      <c r="AR41" s="7"/>
      <c r="AS41" s="37">
        <v>70</v>
      </c>
      <c r="AT41" s="7"/>
      <c r="AU41" s="28">
        <v>2083.34</v>
      </c>
      <c r="AV41" s="7"/>
      <c r="AW41" s="8">
        <f>ROUND(IF(AU282=0, 0, AU41/AU282),5)</f>
        <v>1.3999999999999999E-4</v>
      </c>
      <c r="AX41" s="7"/>
      <c r="AY41" s="6">
        <v>29.76</v>
      </c>
      <c r="AZ41" s="7"/>
      <c r="BA41" s="6">
        <v>0</v>
      </c>
      <c r="BB41" s="7"/>
      <c r="BC41" s="6">
        <v>0</v>
      </c>
      <c r="BD41" s="7"/>
      <c r="BE41" s="8">
        <f>ROUND(IF(BC282=0, 0, BC41/BC282),5)</f>
        <v>0</v>
      </c>
      <c r="BF41" s="7"/>
      <c r="BG41" s="6">
        <v>0</v>
      </c>
      <c r="BH41" s="7"/>
      <c r="BI41" s="6">
        <v>0</v>
      </c>
      <c r="BJ41" s="7"/>
      <c r="BK41" s="6">
        <v>0</v>
      </c>
      <c r="BL41" s="7"/>
      <c r="BM41" s="8">
        <f>ROUND(IF(BK282=0, 0, BK41/BK282),5)</f>
        <v>0</v>
      </c>
      <c r="BN41" s="7"/>
      <c r="BO41" s="6">
        <v>0</v>
      </c>
      <c r="BP41" s="7"/>
      <c r="BQ41" s="6">
        <v>0</v>
      </c>
      <c r="BR41" s="7"/>
      <c r="BS41" s="6">
        <v>0</v>
      </c>
      <c r="BT41" s="7"/>
      <c r="BU41" s="8">
        <f>ROUND(IF(BS282=0, 0, BS41/BS282),5)</f>
        <v>0</v>
      </c>
      <c r="BV41" s="7"/>
      <c r="BW41" s="6">
        <v>0</v>
      </c>
      <c r="BX41" s="7"/>
      <c r="BY41" s="6">
        <v>0</v>
      </c>
      <c r="BZ41" s="7"/>
      <c r="CA41" s="6">
        <v>0</v>
      </c>
      <c r="CB41" s="7"/>
      <c r="CC41" s="8">
        <f>ROUND(IF(CA282=0, 0, CA41/CA282),5)</f>
        <v>0</v>
      </c>
      <c r="CD41" s="7"/>
      <c r="CE41" s="6">
        <v>0</v>
      </c>
      <c r="CF41" s="7"/>
      <c r="CG41" s="6">
        <v>0</v>
      </c>
      <c r="CH41" s="7"/>
      <c r="CI41" s="6">
        <v>0</v>
      </c>
      <c r="CJ41" s="7"/>
      <c r="CK41" s="8">
        <f>ROUND(IF(CI282=0, 0, CI41/CI282),5)</f>
        <v>0</v>
      </c>
      <c r="CL41" s="7"/>
      <c r="CM41" s="6">
        <v>0</v>
      </c>
      <c r="CN41" s="7"/>
      <c r="CO41" s="6">
        <v>0</v>
      </c>
      <c r="CP41" s="7"/>
      <c r="CQ41" s="6">
        <v>0</v>
      </c>
      <c r="CR41" s="7"/>
      <c r="CS41" s="8">
        <f>ROUND(IF(CQ282=0, 0, CQ41/CQ282),5)</f>
        <v>0</v>
      </c>
      <c r="CT41" s="7"/>
      <c r="CU41" s="6">
        <v>0</v>
      </c>
      <c r="CV41" s="7"/>
      <c r="CW41" s="6">
        <f t="shared" si="0"/>
        <v>70</v>
      </c>
      <c r="CX41" s="7"/>
      <c r="CY41" s="6">
        <f t="shared" si="1"/>
        <v>2083.34</v>
      </c>
      <c r="CZ41" s="7"/>
      <c r="DA41" s="8">
        <f>ROUND(IF(CY282=0, 0, CY41/CY282),5)</f>
        <v>2.0000000000000002E-5</v>
      </c>
      <c r="DB41" s="7"/>
      <c r="DC41" s="6">
        <v>29.76</v>
      </c>
    </row>
    <row r="42" spans="1:107" x14ac:dyDescent="0.25">
      <c r="A42" s="2"/>
      <c r="B42" s="2"/>
      <c r="C42" s="2"/>
      <c r="D42" s="2" t="s">
        <v>53</v>
      </c>
      <c r="E42" s="37">
        <v>0</v>
      </c>
      <c r="F42" s="7"/>
      <c r="G42" s="37">
        <v>0</v>
      </c>
      <c r="H42" s="7"/>
      <c r="I42" s="8">
        <f>ROUND(IF(G282=0, 0, G42/G282),5)</f>
        <v>0</v>
      </c>
      <c r="J42" s="7"/>
      <c r="K42" s="6">
        <v>0</v>
      </c>
      <c r="L42" s="7"/>
      <c r="M42" s="37">
        <v>450</v>
      </c>
      <c r="N42" s="7"/>
      <c r="O42" s="6">
        <v>9216.9</v>
      </c>
      <c r="P42" s="7"/>
      <c r="Q42" s="8">
        <f>ROUND(IF(O282=0, 0, O42/O282),5)</f>
        <v>8.8000000000000003E-4</v>
      </c>
      <c r="R42" s="7"/>
      <c r="S42" s="6">
        <v>20.48</v>
      </c>
      <c r="T42" s="7"/>
      <c r="U42" s="37">
        <v>0</v>
      </c>
      <c r="V42" s="7"/>
      <c r="W42" s="6">
        <v>0</v>
      </c>
      <c r="X42" s="7"/>
      <c r="Y42" s="8">
        <f>ROUND(IF(W282=0, 0, W42/W282),5)</f>
        <v>0</v>
      </c>
      <c r="Z42" s="7"/>
      <c r="AA42" s="6">
        <v>0</v>
      </c>
      <c r="AB42" s="7"/>
      <c r="AC42" s="37">
        <v>0</v>
      </c>
      <c r="AD42" s="7"/>
      <c r="AE42" s="6">
        <v>0</v>
      </c>
      <c r="AF42" s="7"/>
      <c r="AG42" s="8">
        <f>ROUND(IF(AE282=0, 0, AE42/AE282),5)</f>
        <v>0</v>
      </c>
      <c r="AH42" s="7"/>
      <c r="AI42" s="6">
        <v>0</v>
      </c>
      <c r="AJ42" s="7"/>
      <c r="AK42" s="37">
        <v>0</v>
      </c>
      <c r="AL42" s="7"/>
      <c r="AM42" s="6">
        <v>0</v>
      </c>
      <c r="AN42" s="7"/>
      <c r="AO42" s="8">
        <f>ROUND(IF(AM282=0, 0, AM42/AM282),5)</f>
        <v>0</v>
      </c>
      <c r="AP42" s="7"/>
      <c r="AQ42" s="6">
        <v>0</v>
      </c>
      <c r="AR42" s="7"/>
      <c r="AS42" s="37">
        <v>0</v>
      </c>
      <c r="AT42" s="7"/>
      <c r="AU42" s="28">
        <v>0</v>
      </c>
      <c r="AV42" s="7"/>
      <c r="AW42" s="8">
        <f>ROUND(IF(AU282=0, 0, AU42/AU282),5)</f>
        <v>0</v>
      </c>
      <c r="AX42" s="7"/>
      <c r="AY42" s="6">
        <v>0</v>
      </c>
      <c r="AZ42" s="7"/>
      <c r="BA42" s="6">
        <v>0</v>
      </c>
      <c r="BB42" s="7"/>
      <c r="BC42" s="6">
        <v>0</v>
      </c>
      <c r="BD42" s="7"/>
      <c r="BE42" s="8">
        <f>ROUND(IF(BC282=0, 0, BC42/BC282),5)</f>
        <v>0</v>
      </c>
      <c r="BF42" s="7"/>
      <c r="BG42" s="6">
        <v>0</v>
      </c>
      <c r="BH42" s="7"/>
      <c r="BI42" s="6">
        <v>0</v>
      </c>
      <c r="BJ42" s="7"/>
      <c r="BK42" s="6">
        <v>0</v>
      </c>
      <c r="BL42" s="7"/>
      <c r="BM42" s="8">
        <f>ROUND(IF(BK282=0, 0, BK42/BK282),5)</f>
        <v>0</v>
      </c>
      <c r="BN42" s="7"/>
      <c r="BO42" s="6">
        <v>0</v>
      </c>
      <c r="BP42" s="7"/>
      <c r="BQ42" s="6">
        <v>0</v>
      </c>
      <c r="BR42" s="7"/>
      <c r="BS42" s="6">
        <v>0</v>
      </c>
      <c r="BT42" s="7"/>
      <c r="BU42" s="8">
        <f>ROUND(IF(BS282=0, 0, BS42/BS282),5)</f>
        <v>0</v>
      </c>
      <c r="BV42" s="7"/>
      <c r="BW42" s="6">
        <v>0</v>
      </c>
      <c r="BX42" s="7"/>
      <c r="BY42" s="6">
        <v>0</v>
      </c>
      <c r="BZ42" s="7"/>
      <c r="CA42" s="6">
        <v>0</v>
      </c>
      <c r="CB42" s="7"/>
      <c r="CC42" s="8">
        <f>ROUND(IF(CA282=0, 0, CA42/CA282),5)</f>
        <v>0</v>
      </c>
      <c r="CD42" s="7"/>
      <c r="CE42" s="6">
        <v>0</v>
      </c>
      <c r="CF42" s="7"/>
      <c r="CG42" s="6">
        <v>0</v>
      </c>
      <c r="CH42" s="7"/>
      <c r="CI42" s="6">
        <v>0</v>
      </c>
      <c r="CJ42" s="7"/>
      <c r="CK42" s="8">
        <f>ROUND(IF(CI282=0, 0, CI42/CI282),5)</f>
        <v>0</v>
      </c>
      <c r="CL42" s="7"/>
      <c r="CM42" s="6">
        <v>0</v>
      </c>
      <c r="CN42" s="7"/>
      <c r="CO42" s="6">
        <v>0</v>
      </c>
      <c r="CP42" s="7"/>
      <c r="CQ42" s="6">
        <v>0</v>
      </c>
      <c r="CR42" s="7"/>
      <c r="CS42" s="8">
        <f>ROUND(IF(CQ282=0, 0, CQ42/CQ282),5)</f>
        <v>0</v>
      </c>
      <c r="CT42" s="7"/>
      <c r="CU42" s="6">
        <v>0</v>
      </c>
      <c r="CV42" s="7"/>
      <c r="CW42" s="6">
        <f t="shared" si="0"/>
        <v>450</v>
      </c>
      <c r="CX42" s="7"/>
      <c r="CY42" s="6">
        <f t="shared" si="1"/>
        <v>9216.9</v>
      </c>
      <c r="CZ42" s="7"/>
      <c r="DA42" s="8">
        <f>ROUND(IF(CY282=0, 0, CY42/CY282),5)</f>
        <v>1E-4</v>
      </c>
      <c r="DB42" s="7"/>
      <c r="DC42" s="6">
        <v>20.48</v>
      </c>
    </row>
    <row r="43" spans="1:107" x14ac:dyDescent="0.25">
      <c r="A43" s="2"/>
      <c r="B43" s="2"/>
      <c r="C43" s="2"/>
      <c r="D43" s="2" t="s">
        <v>54</v>
      </c>
      <c r="E43" s="37">
        <v>0</v>
      </c>
      <c r="F43" s="7"/>
      <c r="G43" s="37">
        <v>0</v>
      </c>
      <c r="H43" s="7"/>
      <c r="I43" s="8">
        <f>ROUND(IF(G282=0, 0, G43/G282),5)</f>
        <v>0</v>
      </c>
      <c r="J43" s="7"/>
      <c r="K43" s="6">
        <v>0</v>
      </c>
      <c r="L43" s="7"/>
      <c r="M43" s="37">
        <v>150</v>
      </c>
      <c r="N43" s="7"/>
      <c r="O43" s="6">
        <v>3951.45</v>
      </c>
      <c r="P43" s="7"/>
      <c r="Q43" s="8">
        <f>ROUND(IF(O282=0, 0, O43/O282),5)</f>
        <v>3.8000000000000002E-4</v>
      </c>
      <c r="R43" s="7"/>
      <c r="S43" s="6">
        <v>26.34</v>
      </c>
      <c r="T43" s="7"/>
      <c r="U43" s="37">
        <v>0</v>
      </c>
      <c r="V43" s="7"/>
      <c r="W43" s="6">
        <v>0</v>
      </c>
      <c r="X43" s="7"/>
      <c r="Y43" s="8">
        <f>ROUND(IF(W282=0, 0, W43/W282),5)</f>
        <v>0</v>
      </c>
      <c r="Z43" s="7"/>
      <c r="AA43" s="6">
        <v>0</v>
      </c>
      <c r="AB43" s="7"/>
      <c r="AC43" s="37">
        <v>0</v>
      </c>
      <c r="AD43" s="7"/>
      <c r="AE43" s="6">
        <v>0</v>
      </c>
      <c r="AF43" s="7"/>
      <c r="AG43" s="8">
        <f>ROUND(IF(AE282=0, 0, AE43/AE282),5)</f>
        <v>0</v>
      </c>
      <c r="AH43" s="7"/>
      <c r="AI43" s="6">
        <v>0</v>
      </c>
      <c r="AJ43" s="7"/>
      <c r="AK43" s="37">
        <v>0</v>
      </c>
      <c r="AL43" s="7"/>
      <c r="AM43" s="6">
        <v>0</v>
      </c>
      <c r="AN43" s="7"/>
      <c r="AO43" s="8">
        <f>ROUND(IF(AM282=0, 0, AM43/AM282),5)</f>
        <v>0</v>
      </c>
      <c r="AP43" s="7"/>
      <c r="AQ43" s="6">
        <v>0</v>
      </c>
      <c r="AR43" s="7"/>
      <c r="AS43" s="37">
        <v>0</v>
      </c>
      <c r="AT43" s="7"/>
      <c r="AU43" s="28">
        <v>0</v>
      </c>
      <c r="AV43" s="7"/>
      <c r="AW43" s="8">
        <f>ROUND(IF(AU282=0, 0, AU43/AU282),5)</f>
        <v>0</v>
      </c>
      <c r="AX43" s="7"/>
      <c r="AY43" s="6">
        <v>0</v>
      </c>
      <c r="AZ43" s="7"/>
      <c r="BA43" s="6">
        <v>0</v>
      </c>
      <c r="BB43" s="7"/>
      <c r="BC43" s="6">
        <v>0</v>
      </c>
      <c r="BD43" s="7"/>
      <c r="BE43" s="8">
        <f>ROUND(IF(BC282=0, 0, BC43/BC282),5)</f>
        <v>0</v>
      </c>
      <c r="BF43" s="7"/>
      <c r="BG43" s="6">
        <v>0</v>
      </c>
      <c r="BH43" s="7"/>
      <c r="BI43" s="6">
        <v>0</v>
      </c>
      <c r="BJ43" s="7"/>
      <c r="BK43" s="6">
        <v>0</v>
      </c>
      <c r="BL43" s="7"/>
      <c r="BM43" s="8">
        <f>ROUND(IF(BK282=0, 0, BK43/BK282),5)</f>
        <v>0</v>
      </c>
      <c r="BN43" s="7"/>
      <c r="BO43" s="6">
        <v>0</v>
      </c>
      <c r="BP43" s="7"/>
      <c r="BQ43" s="6">
        <v>0</v>
      </c>
      <c r="BR43" s="7"/>
      <c r="BS43" s="6">
        <v>0</v>
      </c>
      <c r="BT43" s="7"/>
      <c r="BU43" s="8">
        <f>ROUND(IF(BS282=0, 0, BS43/BS282),5)</f>
        <v>0</v>
      </c>
      <c r="BV43" s="7"/>
      <c r="BW43" s="6">
        <v>0</v>
      </c>
      <c r="BX43" s="7"/>
      <c r="BY43" s="6">
        <v>0</v>
      </c>
      <c r="BZ43" s="7"/>
      <c r="CA43" s="6">
        <v>0</v>
      </c>
      <c r="CB43" s="7"/>
      <c r="CC43" s="8">
        <f>ROUND(IF(CA282=0, 0, CA43/CA282),5)</f>
        <v>0</v>
      </c>
      <c r="CD43" s="7"/>
      <c r="CE43" s="6">
        <v>0</v>
      </c>
      <c r="CF43" s="7"/>
      <c r="CG43" s="6">
        <v>0</v>
      </c>
      <c r="CH43" s="7"/>
      <c r="CI43" s="6">
        <v>0</v>
      </c>
      <c r="CJ43" s="7"/>
      <c r="CK43" s="8">
        <f>ROUND(IF(CI282=0, 0, CI43/CI282),5)</f>
        <v>0</v>
      </c>
      <c r="CL43" s="7"/>
      <c r="CM43" s="6">
        <v>0</v>
      </c>
      <c r="CN43" s="7"/>
      <c r="CO43" s="6">
        <v>0</v>
      </c>
      <c r="CP43" s="7"/>
      <c r="CQ43" s="6">
        <v>0</v>
      </c>
      <c r="CR43" s="7"/>
      <c r="CS43" s="8">
        <f>ROUND(IF(CQ282=0, 0, CQ43/CQ282),5)</f>
        <v>0</v>
      </c>
      <c r="CT43" s="7"/>
      <c r="CU43" s="6">
        <v>0</v>
      </c>
      <c r="CV43" s="7"/>
      <c r="CW43" s="6">
        <f t="shared" si="0"/>
        <v>150</v>
      </c>
      <c r="CX43" s="7"/>
      <c r="CY43" s="6">
        <f t="shared" si="1"/>
        <v>3951.45</v>
      </c>
      <c r="CZ43" s="7"/>
      <c r="DA43" s="8">
        <f>ROUND(IF(CY282=0, 0, CY43/CY282),5)</f>
        <v>4.0000000000000003E-5</v>
      </c>
      <c r="DB43" s="7"/>
      <c r="DC43" s="6">
        <v>26.34</v>
      </c>
    </row>
    <row r="44" spans="1:107" x14ac:dyDescent="0.25">
      <c r="A44" s="2"/>
      <c r="B44" s="2"/>
      <c r="C44" s="2"/>
      <c r="D44" s="2" t="s">
        <v>55</v>
      </c>
      <c r="E44" s="37">
        <v>0</v>
      </c>
      <c r="F44" s="7"/>
      <c r="G44" s="37">
        <v>0</v>
      </c>
      <c r="H44" s="7"/>
      <c r="I44" s="8">
        <f>ROUND(IF(G282=0, 0, G44/G282),5)</f>
        <v>0</v>
      </c>
      <c r="J44" s="7"/>
      <c r="K44" s="6">
        <v>0</v>
      </c>
      <c r="L44" s="7"/>
      <c r="M44" s="37">
        <v>0</v>
      </c>
      <c r="N44" s="7"/>
      <c r="O44" s="6">
        <v>0</v>
      </c>
      <c r="P44" s="7"/>
      <c r="Q44" s="8">
        <f>ROUND(IF(O282=0, 0, O44/O282),5)</f>
        <v>0</v>
      </c>
      <c r="R44" s="7"/>
      <c r="S44" s="6">
        <v>0</v>
      </c>
      <c r="T44" s="7"/>
      <c r="U44" s="37">
        <v>0</v>
      </c>
      <c r="V44" s="7"/>
      <c r="W44" s="6">
        <v>0</v>
      </c>
      <c r="X44" s="7"/>
      <c r="Y44" s="8">
        <f>ROUND(IF(W282=0, 0, W44/W282),5)</f>
        <v>0</v>
      </c>
      <c r="Z44" s="7"/>
      <c r="AA44" s="6">
        <v>0</v>
      </c>
      <c r="AB44" s="7"/>
      <c r="AC44" s="37">
        <v>0</v>
      </c>
      <c r="AD44" s="7"/>
      <c r="AE44" s="6">
        <v>0</v>
      </c>
      <c r="AF44" s="7"/>
      <c r="AG44" s="8">
        <f>ROUND(IF(AE282=0, 0, AE44/AE282),5)</f>
        <v>0</v>
      </c>
      <c r="AH44" s="7"/>
      <c r="AI44" s="6">
        <v>0</v>
      </c>
      <c r="AJ44" s="7"/>
      <c r="AK44" s="37">
        <v>0</v>
      </c>
      <c r="AL44" s="7"/>
      <c r="AM44" s="6">
        <v>0</v>
      </c>
      <c r="AN44" s="7"/>
      <c r="AO44" s="8">
        <f>ROUND(IF(AM282=0, 0, AM44/AM282),5)</f>
        <v>0</v>
      </c>
      <c r="AP44" s="7"/>
      <c r="AQ44" s="6">
        <v>0</v>
      </c>
      <c r="AR44" s="7"/>
      <c r="AS44" s="37">
        <v>8</v>
      </c>
      <c r="AT44" s="7"/>
      <c r="AU44" s="28">
        <v>1153.33</v>
      </c>
      <c r="AV44" s="7"/>
      <c r="AW44" s="8">
        <f>ROUND(IF(AU282=0, 0, AU44/AU282),5)</f>
        <v>8.0000000000000007E-5</v>
      </c>
      <c r="AX44" s="7"/>
      <c r="AY44" s="6">
        <v>144.16999999999999</v>
      </c>
      <c r="AZ44" s="7"/>
      <c r="BA44" s="6">
        <v>0</v>
      </c>
      <c r="BB44" s="7"/>
      <c r="BC44" s="6">
        <v>0</v>
      </c>
      <c r="BD44" s="7"/>
      <c r="BE44" s="8">
        <f>ROUND(IF(BC282=0, 0, BC44/BC282),5)</f>
        <v>0</v>
      </c>
      <c r="BF44" s="7"/>
      <c r="BG44" s="6">
        <v>0</v>
      </c>
      <c r="BH44" s="7"/>
      <c r="BI44" s="6">
        <v>0</v>
      </c>
      <c r="BJ44" s="7"/>
      <c r="BK44" s="6">
        <v>0</v>
      </c>
      <c r="BL44" s="7"/>
      <c r="BM44" s="8">
        <f>ROUND(IF(BK282=0, 0, BK44/BK282),5)</f>
        <v>0</v>
      </c>
      <c r="BN44" s="7"/>
      <c r="BO44" s="6">
        <v>0</v>
      </c>
      <c r="BP44" s="7"/>
      <c r="BQ44" s="6">
        <v>0</v>
      </c>
      <c r="BR44" s="7"/>
      <c r="BS44" s="6">
        <v>0</v>
      </c>
      <c r="BT44" s="7"/>
      <c r="BU44" s="8">
        <f>ROUND(IF(BS282=0, 0, BS44/BS282),5)</f>
        <v>0</v>
      </c>
      <c r="BV44" s="7"/>
      <c r="BW44" s="6">
        <v>0</v>
      </c>
      <c r="BX44" s="7"/>
      <c r="BY44" s="6">
        <v>0</v>
      </c>
      <c r="BZ44" s="7"/>
      <c r="CA44" s="6">
        <v>0</v>
      </c>
      <c r="CB44" s="7"/>
      <c r="CC44" s="8">
        <f>ROUND(IF(CA282=0, 0, CA44/CA282),5)</f>
        <v>0</v>
      </c>
      <c r="CD44" s="7"/>
      <c r="CE44" s="6">
        <v>0</v>
      </c>
      <c r="CF44" s="7"/>
      <c r="CG44" s="6">
        <v>0</v>
      </c>
      <c r="CH44" s="7"/>
      <c r="CI44" s="6">
        <v>0</v>
      </c>
      <c r="CJ44" s="7"/>
      <c r="CK44" s="8">
        <f>ROUND(IF(CI282=0, 0, CI44/CI282),5)</f>
        <v>0</v>
      </c>
      <c r="CL44" s="7"/>
      <c r="CM44" s="6">
        <v>0</v>
      </c>
      <c r="CN44" s="7"/>
      <c r="CO44" s="6">
        <v>0</v>
      </c>
      <c r="CP44" s="7"/>
      <c r="CQ44" s="6">
        <v>0</v>
      </c>
      <c r="CR44" s="7"/>
      <c r="CS44" s="8">
        <f>ROUND(IF(CQ282=0, 0, CQ44/CQ282),5)</f>
        <v>0</v>
      </c>
      <c r="CT44" s="7"/>
      <c r="CU44" s="6">
        <v>0</v>
      </c>
      <c r="CV44" s="7"/>
      <c r="CW44" s="6">
        <f t="shared" si="0"/>
        <v>8</v>
      </c>
      <c r="CX44" s="7"/>
      <c r="CY44" s="6">
        <f t="shared" si="1"/>
        <v>1153.33</v>
      </c>
      <c r="CZ44" s="7"/>
      <c r="DA44" s="8">
        <f>ROUND(IF(CY282=0, 0, CY44/CY282),5)</f>
        <v>1.0000000000000001E-5</v>
      </c>
      <c r="DB44" s="7"/>
      <c r="DC44" s="6">
        <v>144.16999999999999</v>
      </c>
    </row>
    <row r="45" spans="1:107" x14ac:dyDescent="0.25">
      <c r="A45" s="2"/>
      <c r="B45" s="2"/>
      <c r="C45" s="2"/>
      <c r="D45" s="2" t="s">
        <v>56</v>
      </c>
      <c r="E45" s="37">
        <v>232</v>
      </c>
      <c r="F45" s="7"/>
      <c r="G45" s="37">
        <v>29470.51</v>
      </c>
      <c r="H45" s="7"/>
      <c r="I45" s="8">
        <f>ROUND(IF(G282=0, 0, G45/G282),5)</f>
        <v>1.7099999999999999E-3</v>
      </c>
      <c r="J45" s="7"/>
      <c r="K45" s="6">
        <v>127.03</v>
      </c>
      <c r="L45" s="7"/>
      <c r="M45" s="37">
        <v>92</v>
      </c>
      <c r="N45" s="7"/>
      <c r="O45" s="6">
        <v>11701.8</v>
      </c>
      <c r="P45" s="7"/>
      <c r="Q45" s="8">
        <f>ROUND(IF(O282=0, 0, O45/O282),5)</f>
        <v>1.1199999999999999E-3</v>
      </c>
      <c r="R45" s="7"/>
      <c r="S45" s="6">
        <v>127.19</v>
      </c>
      <c r="T45" s="7"/>
      <c r="U45" s="37">
        <v>248</v>
      </c>
      <c r="V45" s="7"/>
      <c r="W45" s="6">
        <v>31858.22</v>
      </c>
      <c r="X45" s="7"/>
      <c r="Y45" s="8">
        <f>ROUND(IF(W282=0, 0, W45/W282),5)</f>
        <v>1.56E-3</v>
      </c>
      <c r="Z45" s="7"/>
      <c r="AA45" s="6">
        <v>128.46</v>
      </c>
      <c r="AB45" s="7"/>
      <c r="AC45" s="37">
        <v>200</v>
      </c>
      <c r="AD45" s="7"/>
      <c r="AE45" s="6">
        <v>25843.33</v>
      </c>
      <c r="AF45" s="7"/>
      <c r="AG45" s="8">
        <f>ROUND(IF(AE282=0, 0, AE45/AE282),5)</f>
        <v>1.48E-3</v>
      </c>
      <c r="AH45" s="7"/>
      <c r="AI45" s="6">
        <v>129.22</v>
      </c>
      <c r="AJ45" s="7"/>
      <c r="AK45" s="37">
        <v>175</v>
      </c>
      <c r="AL45" s="7"/>
      <c r="AM45" s="6">
        <v>22475.83</v>
      </c>
      <c r="AN45" s="7"/>
      <c r="AO45" s="8">
        <f>ROUND(IF(AM282=0, 0, AM45/AM282),5)</f>
        <v>1.39E-3</v>
      </c>
      <c r="AP45" s="7"/>
      <c r="AQ45" s="6">
        <v>128.43</v>
      </c>
      <c r="AR45" s="7"/>
      <c r="AS45" s="37">
        <v>100</v>
      </c>
      <c r="AT45" s="7"/>
      <c r="AU45" s="28">
        <v>12830.33</v>
      </c>
      <c r="AV45" s="7"/>
      <c r="AW45" s="8">
        <f>ROUND(IF(AU282=0, 0, AU45/AU282),5)</f>
        <v>8.8000000000000003E-4</v>
      </c>
      <c r="AX45" s="7"/>
      <c r="AY45" s="6">
        <v>128.30000000000001</v>
      </c>
      <c r="AZ45" s="7"/>
      <c r="BA45" s="6">
        <v>0</v>
      </c>
      <c r="BB45" s="7"/>
      <c r="BC45" s="6">
        <v>0</v>
      </c>
      <c r="BD45" s="7"/>
      <c r="BE45" s="8">
        <f>ROUND(IF(BC282=0, 0, BC45/BC282),5)</f>
        <v>0</v>
      </c>
      <c r="BF45" s="7"/>
      <c r="BG45" s="6">
        <v>0</v>
      </c>
      <c r="BH45" s="7"/>
      <c r="BI45" s="6">
        <v>0</v>
      </c>
      <c r="BJ45" s="7"/>
      <c r="BK45" s="6">
        <v>0</v>
      </c>
      <c r="BL45" s="7"/>
      <c r="BM45" s="8">
        <f>ROUND(IF(BK282=0, 0, BK45/BK282),5)</f>
        <v>0</v>
      </c>
      <c r="BN45" s="7"/>
      <c r="BO45" s="6">
        <v>0</v>
      </c>
      <c r="BP45" s="7"/>
      <c r="BQ45" s="6">
        <v>0</v>
      </c>
      <c r="BR45" s="7"/>
      <c r="BS45" s="6">
        <v>0</v>
      </c>
      <c r="BT45" s="7"/>
      <c r="BU45" s="8">
        <f>ROUND(IF(BS282=0, 0, BS45/BS282),5)</f>
        <v>0</v>
      </c>
      <c r="BV45" s="7"/>
      <c r="BW45" s="6">
        <v>0</v>
      </c>
      <c r="BX45" s="7"/>
      <c r="BY45" s="6">
        <v>0</v>
      </c>
      <c r="BZ45" s="7"/>
      <c r="CA45" s="6">
        <v>0</v>
      </c>
      <c r="CB45" s="7"/>
      <c r="CC45" s="8">
        <f>ROUND(IF(CA282=0, 0, CA45/CA282),5)</f>
        <v>0</v>
      </c>
      <c r="CD45" s="7"/>
      <c r="CE45" s="6">
        <v>0</v>
      </c>
      <c r="CF45" s="7"/>
      <c r="CG45" s="6">
        <v>0</v>
      </c>
      <c r="CH45" s="7"/>
      <c r="CI45" s="6">
        <v>0</v>
      </c>
      <c r="CJ45" s="7"/>
      <c r="CK45" s="8">
        <f>ROUND(IF(CI282=0, 0, CI45/CI282),5)</f>
        <v>0</v>
      </c>
      <c r="CL45" s="7"/>
      <c r="CM45" s="6">
        <v>0</v>
      </c>
      <c r="CN45" s="7"/>
      <c r="CO45" s="6">
        <v>0</v>
      </c>
      <c r="CP45" s="7"/>
      <c r="CQ45" s="6">
        <v>0</v>
      </c>
      <c r="CR45" s="7"/>
      <c r="CS45" s="8">
        <f>ROUND(IF(CQ282=0, 0, CQ45/CQ282),5)</f>
        <v>0</v>
      </c>
      <c r="CT45" s="7"/>
      <c r="CU45" s="6">
        <v>0</v>
      </c>
      <c r="CV45" s="7"/>
      <c r="CW45" s="6">
        <f t="shared" si="0"/>
        <v>1047</v>
      </c>
      <c r="CX45" s="7"/>
      <c r="CY45" s="6">
        <f t="shared" si="1"/>
        <v>134180.01999999999</v>
      </c>
      <c r="CZ45" s="7"/>
      <c r="DA45" s="8">
        <f>ROUND(IF(CY282=0, 0, CY45/CY282),5)</f>
        <v>1.39E-3</v>
      </c>
      <c r="DB45" s="7"/>
      <c r="DC45" s="6">
        <v>128.16</v>
      </c>
    </row>
    <row r="46" spans="1:107" x14ac:dyDescent="0.25">
      <c r="A46" s="2"/>
      <c r="B46" s="2"/>
      <c r="C46" s="2"/>
      <c r="D46" s="2" t="s">
        <v>57</v>
      </c>
      <c r="E46" s="37">
        <v>0</v>
      </c>
      <c r="F46" s="7"/>
      <c r="G46" s="37">
        <v>0</v>
      </c>
      <c r="H46" s="7"/>
      <c r="I46" s="8">
        <f>ROUND(IF(G282=0, 0, G46/G282),5)</f>
        <v>0</v>
      </c>
      <c r="J46" s="7"/>
      <c r="K46" s="6">
        <v>0</v>
      </c>
      <c r="L46" s="7"/>
      <c r="M46" s="37">
        <v>0</v>
      </c>
      <c r="N46" s="7"/>
      <c r="O46" s="6">
        <v>0</v>
      </c>
      <c r="P46" s="7"/>
      <c r="Q46" s="8">
        <f>ROUND(IF(O282=0, 0, O46/O282),5)</f>
        <v>0</v>
      </c>
      <c r="R46" s="7"/>
      <c r="S46" s="6">
        <v>0</v>
      </c>
      <c r="T46" s="7"/>
      <c r="U46" s="37">
        <v>100</v>
      </c>
      <c r="V46" s="7"/>
      <c r="W46" s="6">
        <v>3335.58</v>
      </c>
      <c r="X46" s="7"/>
      <c r="Y46" s="8">
        <f>ROUND(IF(W282=0, 0, W46/W282),5)</f>
        <v>1.6000000000000001E-4</v>
      </c>
      <c r="Z46" s="7"/>
      <c r="AA46" s="6">
        <v>33.36</v>
      </c>
      <c r="AB46" s="7"/>
      <c r="AC46" s="37">
        <v>0</v>
      </c>
      <c r="AD46" s="7"/>
      <c r="AE46" s="6">
        <v>0</v>
      </c>
      <c r="AF46" s="7"/>
      <c r="AG46" s="8">
        <f>ROUND(IF(AE282=0, 0, AE46/AE282),5)</f>
        <v>0</v>
      </c>
      <c r="AH46" s="7"/>
      <c r="AI46" s="6">
        <v>0</v>
      </c>
      <c r="AJ46" s="7"/>
      <c r="AK46" s="37">
        <v>0</v>
      </c>
      <c r="AL46" s="7"/>
      <c r="AM46" s="6">
        <v>0</v>
      </c>
      <c r="AN46" s="7"/>
      <c r="AO46" s="8">
        <f>ROUND(IF(AM282=0, 0, AM46/AM282),5)</f>
        <v>0</v>
      </c>
      <c r="AP46" s="7"/>
      <c r="AQ46" s="6">
        <v>0</v>
      </c>
      <c r="AR46" s="7"/>
      <c r="AS46" s="37">
        <v>0</v>
      </c>
      <c r="AT46" s="7"/>
      <c r="AU46" s="28">
        <v>0</v>
      </c>
      <c r="AV46" s="7"/>
      <c r="AW46" s="8">
        <f>ROUND(IF(AU282=0, 0, AU46/AU282),5)</f>
        <v>0</v>
      </c>
      <c r="AX46" s="7"/>
      <c r="AY46" s="6">
        <v>0</v>
      </c>
      <c r="AZ46" s="7"/>
      <c r="BA46" s="6">
        <v>0</v>
      </c>
      <c r="BB46" s="7"/>
      <c r="BC46" s="6">
        <v>0</v>
      </c>
      <c r="BD46" s="7"/>
      <c r="BE46" s="8">
        <f>ROUND(IF(BC282=0, 0, BC46/BC282),5)</f>
        <v>0</v>
      </c>
      <c r="BF46" s="7"/>
      <c r="BG46" s="6">
        <v>0</v>
      </c>
      <c r="BH46" s="7"/>
      <c r="BI46" s="6">
        <v>0</v>
      </c>
      <c r="BJ46" s="7"/>
      <c r="BK46" s="6">
        <v>0</v>
      </c>
      <c r="BL46" s="7"/>
      <c r="BM46" s="8">
        <f>ROUND(IF(BK282=0, 0, BK46/BK282),5)</f>
        <v>0</v>
      </c>
      <c r="BN46" s="7"/>
      <c r="BO46" s="6">
        <v>0</v>
      </c>
      <c r="BP46" s="7"/>
      <c r="BQ46" s="6">
        <v>0</v>
      </c>
      <c r="BR46" s="7"/>
      <c r="BS46" s="6">
        <v>0</v>
      </c>
      <c r="BT46" s="7"/>
      <c r="BU46" s="8">
        <f>ROUND(IF(BS282=0, 0, BS46/BS282),5)</f>
        <v>0</v>
      </c>
      <c r="BV46" s="7"/>
      <c r="BW46" s="6">
        <v>0</v>
      </c>
      <c r="BX46" s="7"/>
      <c r="BY46" s="6">
        <v>0</v>
      </c>
      <c r="BZ46" s="7"/>
      <c r="CA46" s="6">
        <v>0</v>
      </c>
      <c r="CB46" s="7"/>
      <c r="CC46" s="8">
        <f>ROUND(IF(CA282=0, 0, CA46/CA282),5)</f>
        <v>0</v>
      </c>
      <c r="CD46" s="7"/>
      <c r="CE46" s="6">
        <v>0</v>
      </c>
      <c r="CF46" s="7"/>
      <c r="CG46" s="6">
        <v>0</v>
      </c>
      <c r="CH46" s="7"/>
      <c r="CI46" s="6">
        <v>0</v>
      </c>
      <c r="CJ46" s="7"/>
      <c r="CK46" s="8">
        <f>ROUND(IF(CI282=0, 0, CI46/CI282),5)</f>
        <v>0</v>
      </c>
      <c r="CL46" s="7"/>
      <c r="CM46" s="6">
        <v>0</v>
      </c>
      <c r="CN46" s="7"/>
      <c r="CO46" s="6">
        <v>0</v>
      </c>
      <c r="CP46" s="7"/>
      <c r="CQ46" s="6">
        <v>0</v>
      </c>
      <c r="CR46" s="7"/>
      <c r="CS46" s="8">
        <f>ROUND(IF(CQ282=0, 0, CQ46/CQ282),5)</f>
        <v>0</v>
      </c>
      <c r="CT46" s="7"/>
      <c r="CU46" s="6">
        <v>0</v>
      </c>
      <c r="CV46" s="7"/>
      <c r="CW46" s="6">
        <f t="shared" si="0"/>
        <v>100</v>
      </c>
      <c r="CX46" s="7"/>
      <c r="CY46" s="6">
        <f t="shared" si="1"/>
        <v>3335.58</v>
      </c>
      <c r="CZ46" s="7"/>
      <c r="DA46" s="8">
        <f>ROUND(IF(CY282=0, 0, CY46/CY282),5)</f>
        <v>3.0000000000000001E-5</v>
      </c>
      <c r="DB46" s="7"/>
      <c r="DC46" s="6">
        <v>33.36</v>
      </c>
    </row>
    <row r="47" spans="1:107" x14ac:dyDescent="0.25">
      <c r="A47" s="2"/>
      <c r="B47" s="2"/>
      <c r="C47" s="2"/>
      <c r="D47" s="2" t="s">
        <v>58</v>
      </c>
      <c r="E47" s="37">
        <v>11052</v>
      </c>
      <c r="F47" s="7"/>
      <c r="G47" s="37">
        <v>290451.62</v>
      </c>
      <c r="H47" s="7"/>
      <c r="I47" s="8">
        <f>ROUND(IF(G282=0, 0, G47/G282),5)</f>
        <v>1.6830000000000001E-2</v>
      </c>
      <c r="J47" s="7"/>
      <c r="K47" s="6">
        <v>26.28</v>
      </c>
      <c r="L47" s="7"/>
      <c r="M47" s="37">
        <v>6507</v>
      </c>
      <c r="N47" s="7"/>
      <c r="O47" s="6">
        <v>171184.76</v>
      </c>
      <c r="P47" s="7"/>
      <c r="Q47" s="8">
        <f>ROUND(IF(O282=0, 0, O47/O282),5)</f>
        <v>1.636E-2</v>
      </c>
      <c r="R47" s="7"/>
      <c r="S47" s="6">
        <v>26.31</v>
      </c>
      <c r="T47" s="7"/>
      <c r="U47" s="37">
        <v>12630</v>
      </c>
      <c r="V47" s="7"/>
      <c r="W47" s="6">
        <v>335324.68</v>
      </c>
      <c r="X47" s="7"/>
      <c r="Y47" s="8">
        <f>ROUND(IF(W282=0, 0, W47/W282),5)</f>
        <v>1.643E-2</v>
      </c>
      <c r="Z47" s="7"/>
      <c r="AA47" s="6">
        <v>26.55</v>
      </c>
      <c r="AB47" s="7"/>
      <c r="AC47" s="37">
        <v>8904</v>
      </c>
      <c r="AD47" s="7"/>
      <c r="AE47" s="6">
        <v>247090.25</v>
      </c>
      <c r="AF47" s="7"/>
      <c r="AG47" s="8">
        <f>ROUND(IF(AE282=0, 0, AE47/AE282),5)</f>
        <v>1.4149999999999999E-2</v>
      </c>
      <c r="AH47" s="7"/>
      <c r="AI47" s="6">
        <v>27.75</v>
      </c>
      <c r="AJ47" s="7"/>
      <c r="AK47" s="37">
        <v>11526</v>
      </c>
      <c r="AL47" s="7"/>
      <c r="AM47" s="6">
        <v>306472.21000000002</v>
      </c>
      <c r="AN47" s="7"/>
      <c r="AO47" s="8">
        <f>ROUND(IF(AM282=0, 0, AM47/AM282),5)</f>
        <v>1.8929999999999999E-2</v>
      </c>
      <c r="AP47" s="7"/>
      <c r="AQ47" s="6">
        <v>26.59</v>
      </c>
      <c r="AR47" s="7"/>
      <c r="AS47" s="37">
        <v>9606</v>
      </c>
      <c r="AT47" s="7"/>
      <c r="AU47" s="28">
        <v>255251.58</v>
      </c>
      <c r="AV47" s="7"/>
      <c r="AW47" s="8">
        <f>ROUND(IF(AU282=0, 0, AU47/AU282),5)</f>
        <v>1.7510000000000001E-2</v>
      </c>
      <c r="AX47" s="7"/>
      <c r="AY47" s="6">
        <v>26.57</v>
      </c>
      <c r="AZ47" s="7"/>
      <c r="BA47" s="6">
        <v>0</v>
      </c>
      <c r="BB47" s="7"/>
      <c r="BC47" s="6">
        <v>0</v>
      </c>
      <c r="BD47" s="7"/>
      <c r="BE47" s="8">
        <f>ROUND(IF(BC282=0, 0, BC47/BC282),5)</f>
        <v>0</v>
      </c>
      <c r="BF47" s="7"/>
      <c r="BG47" s="6">
        <v>0</v>
      </c>
      <c r="BH47" s="7"/>
      <c r="BI47" s="6">
        <v>0</v>
      </c>
      <c r="BJ47" s="7"/>
      <c r="BK47" s="6">
        <v>0</v>
      </c>
      <c r="BL47" s="7"/>
      <c r="BM47" s="8">
        <f>ROUND(IF(BK282=0, 0, BK47/BK282),5)</f>
        <v>0</v>
      </c>
      <c r="BN47" s="7"/>
      <c r="BO47" s="6">
        <v>0</v>
      </c>
      <c r="BP47" s="7"/>
      <c r="BQ47" s="6">
        <v>0</v>
      </c>
      <c r="BR47" s="7"/>
      <c r="BS47" s="6">
        <v>0</v>
      </c>
      <c r="BT47" s="7"/>
      <c r="BU47" s="8">
        <f>ROUND(IF(BS282=0, 0, BS47/BS282),5)</f>
        <v>0</v>
      </c>
      <c r="BV47" s="7"/>
      <c r="BW47" s="6">
        <v>0</v>
      </c>
      <c r="BX47" s="7"/>
      <c r="BY47" s="6">
        <v>0</v>
      </c>
      <c r="BZ47" s="7"/>
      <c r="CA47" s="6">
        <v>0</v>
      </c>
      <c r="CB47" s="7"/>
      <c r="CC47" s="8">
        <f>ROUND(IF(CA282=0, 0, CA47/CA282),5)</f>
        <v>0</v>
      </c>
      <c r="CD47" s="7"/>
      <c r="CE47" s="6">
        <v>0</v>
      </c>
      <c r="CF47" s="7"/>
      <c r="CG47" s="6">
        <v>0</v>
      </c>
      <c r="CH47" s="7"/>
      <c r="CI47" s="6">
        <v>0</v>
      </c>
      <c r="CJ47" s="7"/>
      <c r="CK47" s="8">
        <f>ROUND(IF(CI282=0, 0, CI47/CI282),5)</f>
        <v>0</v>
      </c>
      <c r="CL47" s="7"/>
      <c r="CM47" s="6">
        <v>0</v>
      </c>
      <c r="CN47" s="7"/>
      <c r="CO47" s="6">
        <v>0</v>
      </c>
      <c r="CP47" s="7"/>
      <c r="CQ47" s="6">
        <v>0</v>
      </c>
      <c r="CR47" s="7"/>
      <c r="CS47" s="8">
        <f>ROUND(IF(CQ282=0, 0, CQ47/CQ282),5)</f>
        <v>0</v>
      </c>
      <c r="CT47" s="7"/>
      <c r="CU47" s="6">
        <v>0</v>
      </c>
      <c r="CV47" s="7"/>
      <c r="CW47" s="6">
        <f t="shared" si="0"/>
        <v>60225</v>
      </c>
      <c r="CX47" s="7"/>
      <c r="CY47" s="6">
        <f t="shared" si="1"/>
        <v>1605775.1</v>
      </c>
      <c r="CZ47" s="7"/>
      <c r="DA47" s="8">
        <f>ROUND(IF(CY282=0, 0, CY47/CY282),5)</f>
        <v>1.6660000000000001E-2</v>
      </c>
      <c r="DB47" s="7"/>
      <c r="DC47" s="6">
        <v>26.66</v>
      </c>
    </row>
    <row r="48" spans="1:107" ht="15.75" thickBot="1" x14ac:dyDescent="0.3">
      <c r="A48" s="2"/>
      <c r="B48" s="2"/>
      <c r="C48" s="2"/>
      <c r="D48" s="2" t="s">
        <v>59</v>
      </c>
      <c r="E48" s="38">
        <v>7644</v>
      </c>
      <c r="F48" s="7"/>
      <c r="G48" s="38">
        <v>200873.74</v>
      </c>
      <c r="H48" s="7"/>
      <c r="I48" s="10">
        <f>ROUND(IF(G282=0, 0, G48/G282),5)</f>
        <v>1.1639999999999999E-2</v>
      </c>
      <c r="J48" s="7"/>
      <c r="K48" s="9">
        <v>26.28</v>
      </c>
      <c r="L48" s="7"/>
      <c r="M48" s="38">
        <v>5043</v>
      </c>
      <c r="N48" s="7"/>
      <c r="O48" s="9">
        <v>132659.72</v>
      </c>
      <c r="P48" s="7"/>
      <c r="Q48" s="10">
        <f>ROUND(IF(O282=0, 0, O48/O282),5)</f>
        <v>1.268E-2</v>
      </c>
      <c r="R48" s="7"/>
      <c r="S48" s="9">
        <v>26.31</v>
      </c>
      <c r="T48" s="7"/>
      <c r="U48" s="38">
        <v>8745</v>
      </c>
      <c r="V48" s="7"/>
      <c r="W48" s="9">
        <v>232258.75</v>
      </c>
      <c r="X48" s="7"/>
      <c r="Y48" s="10">
        <f>ROUND(IF(W282=0, 0, W48/W282),5)</f>
        <v>1.1379999999999999E-2</v>
      </c>
      <c r="Z48" s="7"/>
      <c r="AA48" s="9">
        <v>26.56</v>
      </c>
      <c r="AB48" s="7"/>
      <c r="AC48" s="38">
        <v>5988</v>
      </c>
      <c r="AD48" s="7"/>
      <c r="AE48" s="9">
        <v>167091.01999999999</v>
      </c>
      <c r="AF48" s="7"/>
      <c r="AG48" s="10">
        <f>ROUND(IF(AE282=0, 0, AE48/AE282),5)</f>
        <v>9.5700000000000004E-3</v>
      </c>
      <c r="AH48" s="7"/>
      <c r="AI48" s="9">
        <v>27.9</v>
      </c>
      <c r="AJ48" s="7"/>
      <c r="AK48" s="38">
        <v>5334</v>
      </c>
      <c r="AL48" s="7"/>
      <c r="AM48" s="9">
        <v>141679.46</v>
      </c>
      <c r="AN48" s="7"/>
      <c r="AO48" s="10">
        <f>ROUND(IF(AM282=0, 0, AM48/AM282),5)</f>
        <v>8.7500000000000008E-3</v>
      </c>
      <c r="AP48" s="7"/>
      <c r="AQ48" s="9">
        <v>26.56</v>
      </c>
      <c r="AR48" s="7"/>
      <c r="AS48" s="38">
        <v>6669</v>
      </c>
      <c r="AT48" s="7"/>
      <c r="AU48" s="29">
        <v>177434.47</v>
      </c>
      <c r="AV48" s="7"/>
      <c r="AW48" s="10">
        <f>ROUND(IF(AU282=0, 0, AU48/AU282),5)</f>
        <v>1.217E-2</v>
      </c>
      <c r="AX48" s="7"/>
      <c r="AY48" s="9">
        <v>26.61</v>
      </c>
      <c r="AZ48" s="7"/>
      <c r="BA48" s="9">
        <v>0</v>
      </c>
      <c r="BB48" s="7"/>
      <c r="BC48" s="9">
        <v>0</v>
      </c>
      <c r="BD48" s="7"/>
      <c r="BE48" s="10">
        <f>ROUND(IF(BC282=0, 0, BC48/BC282),5)</f>
        <v>0</v>
      </c>
      <c r="BF48" s="7"/>
      <c r="BG48" s="9">
        <v>0</v>
      </c>
      <c r="BH48" s="7"/>
      <c r="BI48" s="9">
        <v>0</v>
      </c>
      <c r="BJ48" s="7"/>
      <c r="BK48" s="9">
        <v>0</v>
      </c>
      <c r="BL48" s="7"/>
      <c r="BM48" s="10">
        <f>ROUND(IF(BK282=0, 0, BK48/BK282),5)</f>
        <v>0</v>
      </c>
      <c r="BN48" s="7"/>
      <c r="BO48" s="9">
        <v>0</v>
      </c>
      <c r="BP48" s="7"/>
      <c r="BQ48" s="9">
        <v>0</v>
      </c>
      <c r="BR48" s="7"/>
      <c r="BS48" s="9">
        <v>0</v>
      </c>
      <c r="BT48" s="7"/>
      <c r="BU48" s="10">
        <f>ROUND(IF(BS282=0, 0, BS48/BS282),5)</f>
        <v>0</v>
      </c>
      <c r="BV48" s="7"/>
      <c r="BW48" s="9">
        <v>0</v>
      </c>
      <c r="BX48" s="7"/>
      <c r="BY48" s="9">
        <v>0</v>
      </c>
      <c r="BZ48" s="7"/>
      <c r="CA48" s="9">
        <v>0</v>
      </c>
      <c r="CB48" s="7"/>
      <c r="CC48" s="10">
        <f>ROUND(IF(CA282=0, 0, CA48/CA282),5)</f>
        <v>0</v>
      </c>
      <c r="CD48" s="7"/>
      <c r="CE48" s="9">
        <v>0</v>
      </c>
      <c r="CF48" s="7"/>
      <c r="CG48" s="9">
        <v>0</v>
      </c>
      <c r="CH48" s="7"/>
      <c r="CI48" s="9">
        <v>0</v>
      </c>
      <c r="CJ48" s="7"/>
      <c r="CK48" s="10">
        <f>ROUND(IF(CI282=0, 0, CI48/CI282),5)</f>
        <v>0</v>
      </c>
      <c r="CL48" s="7"/>
      <c r="CM48" s="9">
        <v>0</v>
      </c>
      <c r="CN48" s="7"/>
      <c r="CO48" s="9">
        <v>0</v>
      </c>
      <c r="CP48" s="7"/>
      <c r="CQ48" s="9">
        <v>0</v>
      </c>
      <c r="CR48" s="7"/>
      <c r="CS48" s="10">
        <f>ROUND(IF(CQ282=0, 0, CQ48/CQ282),5)</f>
        <v>0</v>
      </c>
      <c r="CT48" s="7"/>
      <c r="CU48" s="9">
        <v>0</v>
      </c>
      <c r="CV48" s="7"/>
      <c r="CW48" s="9">
        <f t="shared" si="0"/>
        <v>39423</v>
      </c>
      <c r="CX48" s="7"/>
      <c r="CY48" s="9">
        <f t="shared" si="1"/>
        <v>1051997.1599999999</v>
      </c>
      <c r="CZ48" s="7"/>
      <c r="DA48" s="10">
        <f>ROUND(IF(CY282=0, 0, CY48/CY282),5)</f>
        <v>1.0919999999999999E-2</v>
      </c>
      <c r="DB48" s="7"/>
      <c r="DC48" s="9">
        <v>26.68</v>
      </c>
    </row>
    <row r="49" spans="1:107" x14ac:dyDescent="0.25">
      <c r="A49" s="2"/>
      <c r="B49" s="2"/>
      <c r="C49" s="2" t="s">
        <v>60</v>
      </c>
      <c r="D49" s="2"/>
      <c r="E49" s="37">
        <f>ROUND(SUM(E7:E48),5)</f>
        <v>253604</v>
      </c>
      <c r="F49" s="7"/>
      <c r="G49" s="37">
        <f>ROUND(SUM(G7:G48),5)</f>
        <v>6253140.1500000004</v>
      </c>
      <c r="H49" s="7"/>
      <c r="I49" s="8">
        <f>ROUND(IF(G282=0, 0, G49/G282),5)</f>
        <v>0.36226000000000003</v>
      </c>
      <c r="J49" s="7"/>
      <c r="K49" s="6">
        <v>24.66</v>
      </c>
      <c r="L49" s="7"/>
      <c r="M49" s="37">
        <f>ROUND(SUM(M7:M48),5)</f>
        <v>205302</v>
      </c>
      <c r="N49" s="7"/>
      <c r="O49" s="6">
        <f>ROUND(SUM(O7:O48),5)</f>
        <v>5066518.7</v>
      </c>
      <c r="P49" s="7"/>
      <c r="Q49" s="8">
        <f>ROUND(IF(O282=0, 0, O49/O282),5)</f>
        <v>0.48432999999999998</v>
      </c>
      <c r="R49" s="7"/>
      <c r="S49" s="6">
        <v>24.68</v>
      </c>
      <c r="T49" s="7"/>
      <c r="U49" s="37">
        <f>ROUND(SUM(U7:U48),5)</f>
        <v>239339</v>
      </c>
      <c r="V49" s="7"/>
      <c r="W49" s="6">
        <f>ROUND(SUM(W7:W48),5)</f>
        <v>6009304.2699999996</v>
      </c>
      <c r="X49" s="7"/>
      <c r="Y49" s="8">
        <f>ROUND(IF(W282=0, 0, W49/W282),5)</f>
        <v>0.29448999999999997</v>
      </c>
      <c r="Z49" s="7"/>
      <c r="AA49" s="6">
        <v>25.11</v>
      </c>
      <c r="AB49" s="7"/>
      <c r="AC49" s="37">
        <f>ROUND(SUM(AC7:AC48),5)</f>
        <v>205816</v>
      </c>
      <c r="AD49" s="7"/>
      <c r="AE49" s="6">
        <f>ROUND(SUM(AE7:AE48),5)</f>
        <v>5458304.71</v>
      </c>
      <c r="AF49" s="7"/>
      <c r="AG49" s="8">
        <f>ROUND(IF(AE282=0, 0, AE49/AE282),5)</f>
        <v>0.31247999999999998</v>
      </c>
      <c r="AH49" s="7"/>
      <c r="AI49" s="6">
        <v>26.52</v>
      </c>
      <c r="AJ49" s="7"/>
      <c r="AK49" s="37">
        <f>ROUND(SUM(AK7:AK48),5)</f>
        <v>228782</v>
      </c>
      <c r="AL49" s="7"/>
      <c r="AM49" s="6">
        <f>ROUND(SUM(AM7:AM48),5)</f>
        <v>5863801.8099999996</v>
      </c>
      <c r="AN49" s="7"/>
      <c r="AO49" s="8">
        <f>ROUND(IF(AM282=0, 0, AM49/AM282),5)</f>
        <v>0.36220000000000002</v>
      </c>
      <c r="AP49" s="7"/>
      <c r="AQ49" s="6">
        <v>25.63</v>
      </c>
      <c r="AR49" s="7"/>
      <c r="AS49" s="37">
        <f>ROUND(SUM(AS7:AS48),5)</f>
        <v>197653</v>
      </c>
      <c r="AT49" s="7"/>
      <c r="AU49" s="28">
        <f>ROUND(SUM(AU7:AU48),5)</f>
        <v>5049132.3</v>
      </c>
      <c r="AV49" s="7"/>
      <c r="AW49" s="8">
        <f>ROUND(IF(AU282=0, 0, AU49/AU282),5)</f>
        <v>0.34634999999999999</v>
      </c>
      <c r="AX49" s="7"/>
      <c r="AY49" s="6">
        <v>25.55</v>
      </c>
      <c r="AZ49" s="7"/>
      <c r="BA49" s="6">
        <f>ROUND(SUM(BA7:BA48),5)</f>
        <v>0</v>
      </c>
      <c r="BB49" s="7"/>
      <c r="BC49" s="6">
        <f>ROUND(SUM(BC7:BC48),5)</f>
        <v>0</v>
      </c>
      <c r="BD49" s="7"/>
      <c r="BE49" s="8">
        <f>ROUND(IF(BC282=0, 0, BC49/BC282),5)</f>
        <v>0</v>
      </c>
      <c r="BF49" s="7"/>
      <c r="BG49" s="6">
        <v>0</v>
      </c>
      <c r="BH49" s="7"/>
      <c r="BI49" s="6">
        <f>ROUND(SUM(BI7:BI48),5)</f>
        <v>0</v>
      </c>
      <c r="BJ49" s="7"/>
      <c r="BK49" s="6">
        <f>ROUND(SUM(BK7:BK48),5)</f>
        <v>0</v>
      </c>
      <c r="BL49" s="7"/>
      <c r="BM49" s="8">
        <f>ROUND(IF(BK282=0, 0, BK49/BK282),5)</f>
        <v>0</v>
      </c>
      <c r="BN49" s="7"/>
      <c r="BO49" s="6">
        <v>0</v>
      </c>
      <c r="BP49" s="7"/>
      <c r="BQ49" s="6">
        <f>ROUND(SUM(BQ7:BQ48),5)</f>
        <v>0</v>
      </c>
      <c r="BR49" s="7"/>
      <c r="BS49" s="6">
        <f>ROUND(SUM(BS7:BS48),5)</f>
        <v>0</v>
      </c>
      <c r="BT49" s="7"/>
      <c r="BU49" s="8">
        <f>ROUND(IF(BS282=0, 0, BS49/BS282),5)</f>
        <v>0</v>
      </c>
      <c r="BV49" s="7"/>
      <c r="BW49" s="6">
        <v>0</v>
      </c>
      <c r="BX49" s="7"/>
      <c r="BY49" s="6">
        <f>ROUND(SUM(BY7:BY48),5)</f>
        <v>0</v>
      </c>
      <c r="BZ49" s="7"/>
      <c r="CA49" s="6">
        <f>ROUND(SUM(CA7:CA48),5)</f>
        <v>0</v>
      </c>
      <c r="CB49" s="7"/>
      <c r="CC49" s="8">
        <f>ROUND(IF(CA282=0, 0, CA49/CA282),5)</f>
        <v>0</v>
      </c>
      <c r="CD49" s="7"/>
      <c r="CE49" s="6">
        <v>0</v>
      </c>
      <c r="CF49" s="7"/>
      <c r="CG49" s="6">
        <f>ROUND(SUM(CG7:CG48),5)</f>
        <v>0</v>
      </c>
      <c r="CH49" s="7"/>
      <c r="CI49" s="6">
        <f>ROUND(SUM(CI7:CI48),5)</f>
        <v>0</v>
      </c>
      <c r="CJ49" s="7"/>
      <c r="CK49" s="8">
        <f>ROUND(IF(CI282=0, 0, CI49/CI282),5)</f>
        <v>0</v>
      </c>
      <c r="CL49" s="7"/>
      <c r="CM49" s="6">
        <v>0</v>
      </c>
      <c r="CN49" s="7"/>
      <c r="CO49" s="6">
        <f>ROUND(SUM(CO7:CO48),5)</f>
        <v>0</v>
      </c>
      <c r="CP49" s="7"/>
      <c r="CQ49" s="6">
        <f>ROUND(SUM(CQ7:CQ48),5)</f>
        <v>0</v>
      </c>
      <c r="CR49" s="7"/>
      <c r="CS49" s="8">
        <f>ROUND(IF(CQ282=0, 0, CQ49/CQ282),5)</f>
        <v>0</v>
      </c>
      <c r="CT49" s="7"/>
      <c r="CU49" s="6">
        <v>0</v>
      </c>
      <c r="CV49" s="7"/>
      <c r="CW49" s="6">
        <f t="shared" si="0"/>
        <v>1330496</v>
      </c>
      <c r="CX49" s="7"/>
      <c r="CY49" s="6">
        <f t="shared" si="1"/>
        <v>33700201.939999998</v>
      </c>
      <c r="CZ49" s="7"/>
      <c r="DA49" s="8">
        <f>ROUND(IF(CY282=0, 0, CY49/CY282),5)</f>
        <v>0.34971999999999998</v>
      </c>
      <c r="DB49" s="7"/>
      <c r="DC49" s="6">
        <v>25.33</v>
      </c>
    </row>
    <row r="50" spans="1:107" ht="30" customHeight="1" x14ac:dyDescent="0.25">
      <c r="A50" s="2"/>
      <c r="B50" s="2"/>
      <c r="C50" s="2" t="s">
        <v>61</v>
      </c>
      <c r="D50" s="2"/>
      <c r="E50" s="37"/>
      <c r="F50" s="7"/>
      <c r="G50" s="37"/>
      <c r="H50" s="7"/>
      <c r="I50" s="8"/>
      <c r="J50" s="7"/>
      <c r="K50" s="6"/>
      <c r="L50" s="7"/>
      <c r="M50" s="37"/>
      <c r="N50" s="7"/>
      <c r="O50" s="6"/>
      <c r="P50" s="7"/>
      <c r="Q50" s="8"/>
      <c r="R50" s="7"/>
      <c r="S50" s="6"/>
      <c r="T50" s="7"/>
      <c r="U50" s="37"/>
      <c r="V50" s="7"/>
      <c r="W50" s="6"/>
      <c r="X50" s="7"/>
      <c r="Y50" s="8"/>
      <c r="Z50" s="7"/>
      <c r="AA50" s="6"/>
      <c r="AB50" s="7"/>
      <c r="AC50" s="37"/>
      <c r="AD50" s="7"/>
      <c r="AE50" s="6"/>
      <c r="AF50" s="7"/>
      <c r="AG50" s="8"/>
      <c r="AH50" s="7"/>
      <c r="AI50" s="6"/>
      <c r="AJ50" s="7"/>
      <c r="AK50" s="37"/>
      <c r="AL50" s="7"/>
      <c r="AM50" s="6"/>
      <c r="AN50" s="7"/>
      <c r="AO50" s="8"/>
      <c r="AP50" s="7"/>
      <c r="AQ50" s="6"/>
      <c r="AR50" s="7"/>
      <c r="AS50" s="37"/>
      <c r="AT50" s="7"/>
      <c r="AU50" s="28"/>
      <c r="AV50" s="7"/>
      <c r="AW50" s="8"/>
      <c r="AX50" s="7"/>
      <c r="AY50" s="6"/>
      <c r="AZ50" s="7"/>
      <c r="BA50" s="6"/>
      <c r="BB50" s="7"/>
      <c r="BC50" s="6"/>
      <c r="BD50" s="7"/>
      <c r="BE50" s="8"/>
      <c r="BF50" s="7"/>
      <c r="BG50" s="6"/>
      <c r="BH50" s="7"/>
      <c r="BI50" s="6"/>
      <c r="BJ50" s="7"/>
      <c r="BK50" s="6"/>
      <c r="BL50" s="7"/>
      <c r="BM50" s="8"/>
      <c r="BN50" s="7"/>
      <c r="BO50" s="6"/>
      <c r="BP50" s="7"/>
      <c r="BQ50" s="6"/>
      <c r="BR50" s="7"/>
      <c r="BS50" s="6"/>
      <c r="BT50" s="7"/>
      <c r="BU50" s="8"/>
      <c r="BV50" s="7"/>
      <c r="BW50" s="6"/>
      <c r="BX50" s="7"/>
      <c r="BY50" s="6"/>
      <c r="BZ50" s="7"/>
      <c r="CA50" s="6"/>
      <c r="CB50" s="7"/>
      <c r="CC50" s="8"/>
      <c r="CD50" s="7"/>
      <c r="CE50" s="6"/>
      <c r="CF50" s="7"/>
      <c r="CG50" s="6"/>
      <c r="CH50" s="7"/>
      <c r="CI50" s="6"/>
      <c r="CJ50" s="7"/>
      <c r="CK50" s="8"/>
      <c r="CL50" s="7"/>
      <c r="CM50" s="6"/>
      <c r="CN50" s="7"/>
      <c r="CO50" s="6"/>
      <c r="CP50" s="7"/>
      <c r="CQ50" s="6"/>
      <c r="CR50" s="7"/>
      <c r="CS50" s="8"/>
      <c r="CT50" s="7"/>
      <c r="CU50" s="6"/>
      <c r="CV50" s="7"/>
      <c r="CW50" s="6"/>
      <c r="CX50" s="7"/>
      <c r="CY50" s="6"/>
      <c r="CZ50" s="7"/>
      <c r="DA50" s="8"/>
      <c r="DB50" s="7"/>
      <c r="DC50" s="6"/>
    </row>
    <row r="51" spans="1:107" x14ac:dyDescent="0.25">
      <c r="A51" s="2"/>
      <c r="B51" s="2"/>
      <c r="C51" s="2"/>
      <c r="D51" s="2" t="s">
        <v>62</v>
      </c>
      <c r="E51" s="37">
        <v>0</v>
      </c>
      <c r="F51" s="7"/>
      <c r="G51" s="37">
        <v>0</v>
      </c>
      <c r="H51" s="7"/>
      <c r="I51" s="8">
        <f>ROUND(IF(G282=0, 0, G51/G282),5)</f>
        <v>0</v>
      </c>
      <c r="J51" s="7"/>
      <c r="K51" s="6">
        <v>0</v>
      </c>
      <c r="L51" s="7"/>
      <c r="M51" s="37">
        <v>0</v>
      </c>
      <c r="N51" s="7"/>
      <c r="O51" s="6">
        <v>0</v>
      </c>
      <c r="P51" s="7"/>
      <c r="Q51" s="8">
        <f>ROUND(IF(O282=0, 0, O51/O282),5)</f>
        <v>0</v>
      </c>
      <c r="R51" s="7"/>
      <c r="S51" s="6">
        <v>0</v>
      </c>
      <c r="T51" s="7"/>
      <c r="U51" s="37">
        <v>3170</v>
      </c>
      <c r="V51" s="7"/>
      <c r="W51" s="6">
        <v>1201109.2</v>
      </c>
      <c r="X51" s="7"/>
      <c r="Y51" s="8">
        <f>ROUND(IF(W282=0, 0, W51/W282),5)</f>
        <v>5.8860000000000003E-2</v>
      </c>
      <c r="Z51" s="7"/>
      <c r="AA51" s="6">
        <v>378.9</v>
      </c>
      <c r="AB51" s="7"/>
      <c r="AC51" s="37">
        <v>0</v>
      </c>
      <c r="AD51" s="7"/>
      <c r="AE51" s="6">
        <v>0</v>
      </c>
      <c r="AF51" s="7"/>
      <c r="AG51" s="8">
        <f>ROUND(IF(AE282=0, 0, AE51/AE282),5)</f>
        <v>0</v>
      </c>
      <c r="AH51" s="7"/>
      <c r="AI51" s="6">
        <v>0</v>
      </c>
      <c r="AJ51" s="7"/>
      <c r="AK51" s="37">
        <v>0</v>
      </c>
      <c r="AL51" s="7"/>
      <c r="AM51" s="6">
        <v>0</v>
      </c>
      <c r="AN51" s="7"/>
      <c r="AO51" s="8">
        <f>ROUND(IF(AM282=0, 0, AM51/AM282),5)</f>
        <v>0</v>
      </c>
      <c r="AP51" s="7"/>
      <c r="AQ51" s="6">
        <v>0</v>
      </c>
      <c r="AR51" s="7"/>
      <c r="AS51" s="37">
        <v>0</v>
      </c>
      <c r="AT51" s="7"/>
      <c r="AU51" s="28">
        <v>0</v>
      </c>
      <c r="AV51" s="7"/>
      <c r="AW51" s="8">
        <f>ROUND(IF(AU282=0, 0, AU51/AU282),5)</f>
        <v>0</v>
      </c>
      <c r="AX51" s="7"/>
      <c r="AY51" s="6">
        <v>0</v>
      </c>
      <c r="AZ51" s="7"/>
      <c r="BA51" s="6">
        <v>0</v>
      </c>
      <c r="BB51" s="7"/>
      <c r="BC51" s="6">
        <v>0</v>
      </c>
      <c r="BD51" s="7"/>
      <c r="BE51" s="8">
        <f>ROUND(IF(BC282=0, 0, BC51/BC282),5)</f>
        <v>0</v>
      </c>
      <c r="BF51" s="7"/>
      <c r="BG51" s="6">
        <v>0</v>
      </c>
      <c r="BH51" s="7"/>
      <c r="BI51" s="6">
        <v>0</v>
      </c>
      <c r="BJ51" s="7"/>
      <c r="BK51" s="6">
        <v>0</v>
      </c>
      <c r="BL51" s="7"/>
      <c r="BM51" s="8">
        <f>ROUND(IF(BK282=0, 0, BK51/BK282),5)</f>
        <v>0</v>
      </c>
      <c r="BN51" s="7"/>
      <c r="BO51" s="6">
        <v>0</v>
      </c>
      <c r="BP51" s="7"/>
      <c r="BQ51" s="6">
        <v>0</v>
      </c>
      <c r="BR51" s="7"/>
      <c r="BS51" s="6">
        <v>0</v>
      </c>
      <c r="BT51" s="7"/>
      <c r="BU51" s="8">
        <f>ROUND(IF(BS282=0, 0, BS51/BS282),5)</f>
        <v>0</v>
      </c>
      <c r="BV51" s="7"/>
      <c r="BW51" s="6">
        <v>0</v>
      </c>
      <c r="BX51" s="7"/>
      <c r="BY51" s="6">
        <v>0</v>
      </c>
      <c r="BZ51" s="7"/>
      <c r="CA51" s="6">
        <v>0</v>
      </c>
      <c r="CB51" s="7"/>
      <c r="CC51" s="8">
        <f>ROUND(IF(CA282=0, 0, CA51/CA282),5)</f>
        <v>0</v>
      </c>
      <c r="CD51" s="7"/>
      <c r="CE51" s="6">
        <v>0</v>
      </c>
      <c r="CF51" s="7"/>
      <c r="CG51" s="6">
        <v>0</v>
      </c>
      <c r="CH51" s="7"/>
      <c r="CI51" s="6">
        <v>0</v>
      </c>
      <c r="CJ51" s="7"/>
      <c r="CK51" s="8">
        <f>ROUND(IF(CI282=0, 0, CI51/CI282),5)</f>
        <v>0</v>
      </c>
      <c r="CL51" s="7"/>
      <c r="CM51" s="6">
        <v>0</v>
      </c>
      <c r="CN51" s="7"/>
      <c r="CO51" s="6">
        <v>0</v>
      </c>
      <c r="CP51" s="7"/>
      <c r="CQ51" s="6">
        <v>0</v>
      </c>
      <c r="CR51" s="7"/>
      <c r="CS51" s="8">
        <f>ROUND(IF(CQ282=0, 0, CQ51/CQ282),5)</f>
        <v>0</v>
      </c>
      <c r="CT51" s="7"/>
      <c r="CU51" s="6">
        <v>0</v>
      </c>
      <c r="CV51" s="7"/>
      <c r="CW51" s="6">
        <f>ROUND(E51+M51+U51+AC51+AK51+AS51+BA51+BI51+BQ51+BY51+CG51+CO51,5)</f>
        <v>3170</v>
      </c>
      <c r="CX51" s="7"/>
      <c r="CY51" s="6">
        <f>ROUND(G51+O51+W51+AE51+AM51+AU51+BC51+BK51+BS51+CA51+CI51+CQ51,5)</f>
        <v>1201109.2</v>
      </c>
      <c r="CZ51" s="7"/>
      <c r="DA51" s="8">
        <f>ROUND(IF(CY282=0, 0, CY51/CY282),5)</f>
        <v>1.2460000000000001E-2</v>
      </c>
      <c r="DB51" s="7"/>
      <c r="DC51" s="6">
        <v>378.9</v>
      </c>
    </row>
    <row r="52" spans="1:107" x14ac:dyDescent="0.25">
      <c r="A52" s="2"/>
      <c r="B52" s="2"/>
      <c r="C52" s="2"/>
      <c r="D52" s="2" t="s">
        <v>63</v>
      </c>
      <c r="E52" s="37">
        <v>0</v>
      </c>
      <c r="F52" s="7"/>
      <c r="G52" s="37">
        <v>0</v>
      </c>
      <c r="H52" s="7"/>
      <c r="I52" s="8">
        <f>ROUND(IF(G282=0, 0, G52/G282),5)</f>
        <v>0</v>
      </c>
      <c r="J52" s="7"/>
      <c r="K52" s="6">
        <v>0</v>
      </c>
      <c r="L52" s="7"/>
      <c r="M52" s="37">
        <v>0</v>
      </c>
      <c r="N52" s="7"/>
      <c r="O52" s="6">
        <v>0</v>
      </c>
      <c r="P52" s="7"/>
      <c r="Q52" s="8">
        <f>ROUND(IF(O282=0, 0, O52/O282),5)</f>
        <v>0</v>
      </c>
      <c r="R52" s="7"/>
      <c r="S52" s="6">
        <v>0</v>
      </c>
      <c r="T52" s="7"/>
      <c r="U52" s="37">
        <v>2414</v>
      </c>
      <c r="V52" s="7"/>
      <c r="W52" s="6">
        <v>1049379.32</v>
      </c>
      <c r="X52" s="7"/>
      <c r="Y52" s="8">
        <f>ROUND(IF(W282=0, 0, W52/W282),5)</f>
        <v>5.1429999999999997E-2</v>
      </c>
      <c r="Z52" s="7"/>
      <c r="AA52" s="6">
        <v>434.71</v>
      </c>
      <c r="AB52" s="7"/>
      <c r="AC52" s="37">
        <v>0</v>
      </c>
      <c r="AD52" s="7"/>
      <c r="AE52" s="6">
        <v>0</v>
      </c>
      <c r="AF52" s="7"/>
      <c r="AG52" s="8">
        <f>ROUND(IF(AE282=0, 0, AE52/AE282),5)</f>
        <v>0</v>
      </c>
      <c r="AH52" s="7"/>
      <c r="AI52" s="6">
        <v>0</v>
      </c>
      <c r="AJ52" s="7"/>
      <c r="AK52" s="37">
        <v>0</v>
      </c>
      <c r="AL52" s="7"/>
      <c r="AM52" s="6">
        <v>0</v>
      </c>
      <c r="AN52" s="7"/>
      <c r="AO52" s="8">
        <f>ROUND(IF(AM282=0, 0, AM52/AM282),5)</f>
        <v>0</v>
      </c>
      <c r="AP52" s="7"/>
      <c r="AQ52" s="6">
        <v>0</v>
      </c>
      <c r="AR52" s="7"/>
      <c r="AS52" s="37">
        <v>0</v>
      </c>
      <c r="AT52" s="7"/>
      <c r="AU52" s="28">
        <v>0</v>
      </c>
      <c r="AV52" s="7"/>
      <c r="AW52" s="8">
        <f>ROUND(IF(AU282=0, 0, AU52/AU282),5)</f>
        <v>0</v>
      </c>
      <c r="AX52" s="7"/>
      <c r="AY52" s="6">
        <v>0</v>
      </c>
      <c r="AZ52" s="7"/>
      <c r="BA52" s="6">
        <v>0</v>
      </c>
      <c r="BB52" s="7"/>
      <c r="BC52" s="6">
        <v>0</v>
      </c>
      <c r="BD52" s="7"/>
      <c r="BE52" s="8">
        <f>ROUND(IF(BC282=0, 0, BC52/BC282),5)</f>
        <v>0</v>
      </c>
      <c r="BF52" s="7"/>
      <c r="BG52" s="6">
        <v>0</v>
      </c>
      <c r="BH52" s="7"/>
      <c r="BI52" s="6">
        <v>0</v>
      </c>
      <c r="BJ52" s="7"/>
      <c r="BK52" s="6">
        <v>0</v>
      </c>
      <c r="BL52" s="7"/>
      <c r="BM52" s="8">
        <f>ROUND(IF(BK282=0, 0, BK52/BK282),5)</f>
        <v>0</v>
      </c>
      <c r="BN52" s="7"/>
      <c r="BO52" s="6">
        <v>0</v>
      </c>
      <c r="BP52" s="7"/>
      <c r="BQ52" s="6">
        <v>0</v>
      </c>
      <c r="BR52" s="7"/>
      <c r="BS52" s="6">
        <v>0</v>
      </c>
      <c r="BT52" s="7"/>
      <c r="BU52" s="8">
        <f>ROUND(IF(BS282=0, 0, BS52/BS282),5)</f>
        <v>0</v>
      </c>
      <c r="BV52" s="7"/>
      <c r="BW52" s="6">
        <v>0</v>
      </c>
      <c r="BX52" s="7"/>
      <c r="BY52" s="6">
        <v>0</v>
      </c>
      <c r="BZ52" s="7"/>
      <c r="CA52" s="6">
        <v>0</v>
      </c>
      <c r="CB52" s="7"/>
      <c r="CC52" s="8">
        <f>ROUND(IF(CA282=0, 0, CA52/CA282),5)</f>
        <v>0</v>
      </c>
      <c r="CD52" s="7"/>
      <c r="CE52" s="6">
        <v>0</v>
      </c>
      <c r="CF52" s="7"/>
      <c r="CG52" s="6">
        <v>0</v>
      </c>
      <c r="CH52" s="7"/>
      <c r="CI52" s="6">
        <v>0</v>
      </c>
      <c r="CJ52" s="7"/>
      <c r="CK52" s="8">
        <f>ROUND(IF(CI282=0, 0, CI52/CI282),5)</f>
        <v>0</v>
      </c>
      <c r="CL52" s="7"/>
      <c r="CM52" s="6">
        <v>0</v>
      </c>
      <c r="CN52" s="7"/>
      <c r="CO52" s="6">
        <v>0</v>
      </c>
      <c r="CP52" s="7"/>
      <c r="CQ52" s="6">
        <v>0</v>
      </c>
      <c r="CR52" s="7"/>
      <c r="CS52" s="8">
        <f>ROUND(IF(CQ282=0, 0, CQ52/CQ282),5)</f>
        <v>0</v>
      </c>
      <c r="CT52" s="7"/>
      <c r="CU52" s="6">
        <v>0</v>
      </c>
      <c r="CV52" s="7"/>
      <c r="CW52" s="6">
        <f>ROUND(E52+M52+U52+AC52+AK52+AS52+BA52+BI52+BQ52+BY52+CG52+CO52,5)</f>
        <v>2414</v>
      </c>
      <c r="CX52" s="7"/>
      <c r="CY52" s="6">
        <f>ROUND(G52+O52+W52+AE52+AM52+AU52+BC52+BK52+BS52+CA52+CI52+CQ52,5)</f>
        <v>1049379.32</v>
      </c>
      <c r="CZ52" s="7"/>
      <c r="DA52" s="8">
        <f>ROUND(IF(CY282=0, 0, CY52/CY282),5)</f>
        <v>1.089E-2</v>
      </c>
      <c r="DB52" s="7"/>
      <c r="DC52" s="6">
        <v>434.71</v>
      </c>
    </row>
    <row r="53" spans="1:107" ht="15.75" thickBot="1" x14ac:dyDescent="0.3">
      <c r="A53" s="2"/>
      <c r="B53" s="2"/>
      <c r="C53" s="2"/>
      <c r="D53" s="2" t="s">
        <v>64</v>
      </c>
      <c r="E53" s="38">
        <v>0</v>
      </c>
      <c r="F53" s="7"/>
      <c r="G53" s="38">
        <v>0</v>
      </c>
      <c r="H53" s="7"/>
      <c r="I53" s="10">
        <f>ROUND(IF(G282=0, 0, G53/G282),5)</f>
        <v>0</v>
      </c>
      <c r="J53" s="7"/>
      <c r="K53" s="9">
        <v>0</v>
      </c>
      <c r="L53" s="7"/>
      <c r="M53" s="38">
        <v>0</v>
      </c>
      <c r="N53" s="7"/>
      <c r="O53" s="9">
        <v>0</v>
      </c>
      <c r="P53" s="7"/>
      <c r="Q53" s="10">
        <f>ROUND(IF(O282=0, 0, O53/O282),5)</f>
        <v>0</v>
      </c>
      <c r="R53" s="7"/>
      <c r="S53" s="9">
        <v>0</v>
      </c>
      <c r="T53" s="7"/>
      <c r="U53" s="38">
        <v>2016</v>
      </c>
      <c r="V53" s="7"/>
      <c r="W53" s="9">
        <v>885248.58</v>
      </c>
      <c r="X53" s="7"/>
      <c r="Y53" s="10">
        <f>ROUND(IF(W282=0, 0, W53/W282),5)</f>
        <v>4.3380000000000002E-2</v>
      </c>
      <c r="Z53" s="7"/>
      <c r="AA53" s="9">
        <v>439.11</v>
      </c>
      <c r="AB53" s="7"/>
      <c r="AC53" s="38">
        <v>0</v>
      </c>
      <c r="AD53" s="7"/>
      <c r="AE53" s="9">
        <v>0</v>
      </c>
      <c r="AF53" s="7"/>
      <c r="AG53" s="10">
        <f>ROUND(IF(AE282=0, 0, AE53/AE282),5)</f>
        <v>0</v>
      </c>
      <c r="AH53" s="7"/>
      <c r="AI53" s="9">
        <v>0</v>
      </c>
      <c r="AJ53" s="7"/>
      <c r="AK53" s="38">
        <v>0</v>
      </c>
      <c r="AL53" s="7"/>
      <c r="AM53" s="9">
        <v>0</v>
      </c>
      <c r="AN53" s="7"/>
      <c r="AO53" s="10">
        <f>ROUND(IF(AM282=0, 0, AM53/AM282),5)</f>
        <v>0</v>
      </c>
      <c r="AP53" s="7"/>
      <c r="AQ53" s="9">
        <v>0</v>
      </c>
      <c r="AR53" s="7"/>
      <c r="AS53" s="38">
        <v>0</v>
      </c>
      <c r="AT53" s="7"/>
      <c r="AU53" s="29">
        <v>0</v>
      </c>
      <c r="AV53" s="7"/>
      <c r="AW53" s="10">
        <f>ROUND(IF(AU282=0, 0, AU53/AU282),5)</f>
        <v>0</v>
      </c>
      <c r="AX53" s="7"/>
      <c r="AY53" s="9">
        <v>0</v>
      </c>
      <c r="AZ53" s="7"/>
      <c r="BA53" s="9">
        <v>0</v>
      </c>
      <c r="BB53" s="7"/>
      <c r="BC53" s="9">
        <v>0</v>
      </c>
      <c r="BD53" s="7"/>
      <c r="BE53" s="10">
        <f>ROUND(IF(BC282=0, 0, BC53/BC282),5)</f>
        <v>0</v>
      </c>
      <c r="BF53" s="7"/>
      <c r="BG53" s="9">
        <v>0</v>
      </c>
      <c r="BH53" s="7"/>
      <c r="BI53" s="9">
        <v>0</v>
      </c>
      <c r="BJ53" s="7"/>
      <c r="BK53" s="9">
        <v>0</v>
      </c>
      <c r="BL53" s="7"/>
      <c r="BM53" s="10">
        <f>ROUND(IF(BK282=0, 0, BK53/BK282),5)</f>
        <v>0</v>
      </c>
      <c r="BN53" s="7"/>
      <c r="BO53" s="9">
        <v>0</v>
      </c>
      <c r="BP53" s="7"/>
      <c r="BQ53" s="9">
        <v>0</v>
      </c>
      <c r="BR53" s="7"/>
      <c r="BS53" s="9">
        <v>0</v>
      </c>
      <c r="BT53" s="7"/>
      <c r="BU53" s="10">
        <f>ROUND(IF(BS282=0, 0, BS53/BS282),5)</f>
        <v>0</v>
      </c>
      <c r="BV53" s="7"/>
      <c r="BW53" s="9">
        <v>0</v>
      </c>
      <c r="BX53" s="7"/>
      <c r="BY53" s="9">
        <v>0</v>
      </c>
      <c r="BZ53" s="7"/>
      <c r="CA53" s="9">
        <v>0</v>
      </c>
      <c r="CB53" s="7"/>
      <c r="CC53" s="10">
        <f>ROUND(IF(CA282=0, 0, CA53/CA282),5)</f>
        <v>0</v>
      </c>
      <c r="CD53" s="7"/>
      <c r="CE53" s="9">
        <v>0</v>
      </c>
      <c r="CF53" s="7"/>
      <c r="CG53" s="9">
        <v>0</v>
      </c>
      <c r="CH53" s="7"/>
      <c r="CI53" s="9">
        <v>0</v>
      </c>
      <c r="CJ53" s="7"/>
      <c r="CK53" s="10">
        <f>ROUND(IF(CI282=0, 0, CI53/CI282),5)</f>
        <v>0</v>
      </c>
      <c r="CL53" s="7"/>
      <c r="CM53" s="9">
        <v>0</v>
      </c>
      <c r="CN53" s="7"/>
      <c r="CO53" s="9">
        <v>0</v>
      </c>
      <c r="CP53" s="7"/>
      <c r="CQ53" s="9">
        <v>0</v>
      </c>
      <c r="CR53" s="7"/>
      <c r="CS53" s="10">
        <f>ROUND(IF(CQ282=0, 0, CQ53/CQ282),5)</f>
        <v>0</v>
      </c>
      <c r="CT53" s="7"/>
      <c r="CU53" s="9">
        <v>0</v>
      </c>
      <c r="CV53" s="7"/>
      <c r="CW53" s="9">
        <f>ROUND(E53+M53+U53+AC53+AK53+AS53+BA53+BI53+BQ53+BY53+CG53+CO53,5)</f>
        <v>2016</v>
      </c>
      <c r="CX53" s="7"/>
      <c r="CY53" s="9">
        <f>ROUND(G53+O53+W53+AE53+AM53+AU53+BC53+BK53+BS53+CA53+CI53+CQ53,5)</f>
        <v>885248.58</v>
      </c>
      <c r="CZ53" s="7"/>
      <c r="DA53" s="10">
        <f>ROUND(IF(CY282=0, 0, CY53/CY282),5)</f>
        <v>9.1900000000000003E-3</v>
      </c>
      <c r="DB53" s="7"/>
      <c r="DC53" s="9">
        <v>439.11</v>
      </c>
    </row>
    <row r="54" spans="1:107" x14ac:dyDescent="0.25">
      <c r="A54" s="2"/>
      <c r="B54" s="2"/>
      <c r="C54" s="2" t="s">
        <v>65</v>
      </c>
      <c r="D54" s="2"/>
      <c r="E54" s="37">
        <f>ROUND(SUM(E50:E53),5)</f>
        <v>0</v>
      </c>
      <c r="F54" s="7"/>
      <c r="G54" s="37">
        <f>ROUND(SUM(G50:G53),5)</f>
        <v>0</v>
      </c>
      <c r="H54" s="7"/>
      <c r="I54" s="8">
        <f>ROUND(IF(G282=0, 0, G54/G282),5)</f>
        <v>0</v>
      </c>
      <c r="J54" s="7"/>
      <c r="K54" s="6">
        <v>0</v>
      </c>
      <c r="L54" s="7"/>
      <c r="M54" s="37">
        <f>ROUND(SUM(M50:M53),5)</f>
        <v>0</v>
      </c>
      <c r="N54" s="7"/>
      <c r="O54" s="6">
        <f>ROUND(SUM(O50:O53),5)</f>
        <v>0</v>
      </c>
      <c r="P54" s="7"/>
      <c r="Q54" s="8">
        <f>ROUND(IF(O282=0, 0, O54/O282),5)</f>
        <v>0</v>
      </c>
      <c r="R54" s="7"/>
      <c r="S54" s="6">
        <v>0</v>
      </c>
      <c r="T54" s="7"/>
      <c r="U54" s="37">
        <f>ROUND(SUM(U50:U53),5)</f>
        <v>7600</v>
      </c>
      <c r="V54" s="7"/>
      <c r="W54" s="6">
        <f>ROUND(SUM(W50:W53),5)</f>
        <v>3135737.1</v>
      </c>
      <c r="X54" s="7"/>
      <c r="Y54" s="8">
        <f>ROUND(IF(W282=0, 0, W54/W282),5)</f>
        <v>0.15367</v>
      </c>
      <c r="Z54" s="7"/>
      <c r="AA54" s="6">
        <v>412.6</v>
      </c>
      <c r="AB54" s="7"/>
      <c r="AC54" s="37">
        <f>ROUND(SUM(AC50:AC53),5)</f>
        <v>0</v>
      </c>
      <c r="AD54" s="7"/>
      <c r="AE54" s="6">
        <f>ROUND(SUM(AE50:AE53),5)</f>
        <v>0</v>
      </c>
      <c r="AF54" s="7"/>
      <c r="AG54" s="8">
        <f>ROUND(IF(AE282=0, 0, AE54/AE282),5)</f>
        <v>0</v>
      </c>
      <c r="AH54" s="7"/>
      <c r="AI54" s="6">
        <v>0</v>
      </c>
      <c r="AJ54" s="7"/>
      <c r="AK54" s="37">
        <f>ROUND(SUM(AK50:AK53),5)</f>
        <v>0</v>
      </c>
      <c r="AL54" s="7"/>
      <c r="AM54" s="6">
        <f>ROUND(SUM(AM50:AM53),5)</f>
        <v>0</v>
      </c>
      <c r="AN54" s="7"/>
      <c r="AO54" s="8">
        <f>ROUND(IF(AM282=0, 0, AM54/AM282),5)</f>
        <v>0</v>
      </c>
      <c r="AP54" s="7"/>
      <c r="AQ54" s="6">
        <v>0</v>
      </c>
      <c r="AR54" s="7"/>
      <c r="AS54" s="37">
        <f>ROUND(SUM(AS50:AS53),5)</f>
        <v>0</v>
      </c>
      <c r="AT54" s="7"/>
      <c r="AU54" s="28">
        <f>ROUND(SUM(AU50:AU53),5)</f>
        <v>0</v>
      </c>
      <c r="AV54" s="7"/>
      <c r="AW54" s="8">
        <f>ROUND(IF(AU282=0, 0, AU54/AU282),5)</f>
        <v>0</v>
      </c>
      <c r="AX54" s="7"/>
      <c r="AY54" s="6">
        <v>0</v>
      </c>
      <c r="AZ54" s="7"/>
      <c r="BA54" s="6">
        <f>ROUND(SUM(BA50:BA53),5)</f>
        <v>0</v>
      </c>
      <c r="BB54" s="7"/>
      <c r="BC54" s="6">
        <f>ROUND(SUM(BC50:BC53),5)</f>
        <v>0</v>
      </c>
      <c r="BD54" s="7"/>
      <c r="BE54" s="8">
        <f>ROUND(IF(BC282=0, 0, BC54/BC282),5)</f>
        <v>0</v>
      </c>
      <c r="BF54" s="7"/>
      <c r="BG54" s="6">
        <v>0</v>
      </c>
      <c r="BH54" s="7"/>
      <c r="BI54" s="6">
        <f>ROUND(SUM(BI50:BI53),5)</f>
        <v>0</v>
      </c>
      <c r="BJ54" s="7"/>
      <c r="BK54" s="6">
        <f>ROUND(SUM(BK50:BK53),5)</f>
        <v>0</v>
      </c>
      <c r="BL54" s="7"/>
      <c r="BM54" s="8">
        <f>ROUND(IF(BK282=0, 0, BK54/BK282),5)</f>
        <v>0</v>
      </c>
      <c r="BN54" s="7"/>
      <c r="BO54" s="6">
        <v>0</v>
      </c>
      <c r="BP54" s="7"/>
      <c r="BQ54" s="6">
        <f>ROUND(SUM(BQ50:BQ53),5)</f>
        <v>0</v>
      </c>
      <c r="BR54" s="7"/>
      <c r="BS54" s="6">
        <f>ROUND(SUM(BS50:BS53),5)</f>
        <v>0</v>
      </c>
      <c r="BT54" s="7"/>
      <c r="BU54" s="8">
        <f>ROUND(IF(BS282=0, 0, BS54/BS282),5)</f>
        <v>0</v>
      </c>
      <c r="BV54" s="7"/>
      <c r="BW54" s="6">
        <v>0</v>
      </c>
      <c r="BX54" s="7"/>
      <c r="BY54" s="6">
        <f>ROUND(SUM(BY50:BY53),5)</f>
        <v>0</v>
      </c>
      <c r="BZ54" s="7"/>
      <c r="CA54" s="6">
        <f>ROUND(SUM(CA50:CA53),5)</f>
        <v>0</v>
      </c>
      <c r="CB54" s="7"/>
      <c r="CC54" s="8">
        <f>ROUND(IF(CA282=0, 0, CA54/CA282),5)</f>
        <v>0</v>
      </c>
      <c r="CD54" s="7"/>
      <c r="CE54" s="6">
        <v>0</v>
      </c>
      <c r="CF54" s="7"/>
      <c r="CG54" s="6">
        <f>ROUND(SUM(CG50:CG53),5)</f>
        <v>0</v>
      </c>
      <c r="CH54" s="7"/>
      <c r="CI54" s="6">
        <f>ROUND(SUM(CI50:CI53),5)</f>
        <v>0</v>
      </c>
      <c r="CJ54" s="7"/>
      <c r="CK54" s="8">
        <f>ROUND(IF(CI282=0, 0, CI54/CI282),5)</f>
        <v>0</v>
      </c>
      <c r="CL54" s="7"/>
      <c r="CM54" s="6">
        <v>0</v>
      </c>
      <c r="CN54" s="7"/>
      <c r="CO54" s="6">
        <f>ROUND(SUM(CO50:CO53),5)</f>
        <v>0</v>
      </c>
      <c r="CP54" s="7"/>
      <c r="CQ54" s="6">
        <f>ROUND(SUM(CQ50:CQ53),5)</f>
        <v>0</v>
      </c>
      <c r="CR54" s="7"/>
      <c r="CS54" s="8">
        <f>ROUND(IF(CQ282=0, 0, CQ54/CQ282),5)</f>
        <v>0</v>
      </c>
      <c r="CT54" s="7"/>
      <c r="CU54" s="6">
        <v>0</v>
      </c>
      <c r="CV54" s="7"/>
      <c r="CW54" s="6">
        <f>ROUND(E54+M54+U54+AC54+AK54+AS54+BA54+BI54+BQ54+BY54+CG54+CO54,5)</f>
        <v>7600</v>
      </c>
      <c r="CX54" s="7"/>
      <c r="CY54" s="6">
        <f>ROUND(G54+O54+W54+AE54+AM54+AU54+BC54+BK54+BS54+CA54+CI54+CQ54,5)</f>
        <v>3135737.1</v>
      </c>
      <c r="CZ54" s="7"/>
      <c r="DA54" s="8">
        <f>ROUND(IF(CY282=0, 0, CY54/CY282),5)</f>
        <v>3.2539999999999999E-2</v>
      </c>
      <c r="DB54" s="7"/>
      <c r="DC54" s="6">
        <v>412.6</v>
      </c>
    </row>
    <row r="55" spans="1:107" ht="30" customHeight="1" x14ac:dyDescent="0.25">
      <c r="A55" s="2"/>
      <c r="B55" s="2"/>
      <c r="C55" s="2" t="s">
        <v>66</v>
      </c>
      <c r="D55" s="2"/>
      <c r="E55" s="37"/>
      <c r="F55" s="7"/>
      <c r="G55" s="37"/>
      <c r="H55" s="7"/>
      <c r="I55" s="8"/>
      <c r="J55" s="7"/>
      <c r="K55" s="6"/>
      <c r="L55" s="7"/>
      <c r="M55" s="37"/>
      <c r="N55" s="7"/>
      <c r="O55" s="6"/>
      <c r="P55" s="7"/>
      <c r="Q55" s="8"/>
      <c r="R55" s="7"/>
      <c r="S55" s="6"/>
      <c r="T55" s="7"/>
      <c r="U55" s="37"/>
      <c r="V55" s="7"/>
      <c r="W55" s="6"/>
      <c r="X55" s="7"/>
      <c r="Y55" s="8"/>
      <c r="Z55" s="7"/>
      <c r="AA55" s="6"/>
      <c r="AB55" s="7"/>
      <c r="AC55" s="37"/>
      <c r="AD55" s="7"/>
      <c r="AE55" s="6"/>
      <c r="AF55" s="7"/>
      <c r="AG55" s="8"/>
      <c r="AH55" s="7"/>
      <c r="AI55" s="6"/>
      <c r="AJ55" s="7"/>
      <c r="AK55" s="37"/>
      <c r="AL55" s="7"/>
      <c r="AM55" s="6"/>
      <c r="AN55" s="7"/>
      <c r="AO55" s="8"/>
      <c r="AP55" s="7"/>
      <c r="AQ55" s="6"/>
      <c r="AR55" s="7"/>
      <c r="AS55" s="37"/>
      <c r="AT55" s="7"/>
      <c r="AU55" s="28"/>
      <c r="AV55" s="7"/>
      <c r="AW55" s="8"/>
      <c r="AX55" s="7"/>
      <c r="AY55" s="6"/>
      <c r="AZ55" s="7"/>
      <c r="BA55" s="6"/>
      <c r="BB55" s="7"/>
      <c r="BC55" s="6"/>
      <c r="BD55" s="7"/>
      <c r="BE55" s="8"/>
      <c r="BF55" s="7"/>
      <c r="BG55" s="6"/>
      <c r="BH55" s="7"/>
      <c r="BI55" s="6"/>
      <c r="BJ55" s="7"/>
      <c r="BK55" s="6"/>
      <c r="BL55" s="7"/>
      <c r="BM55" s="8"/>
      <c r="BN55" s="7"/>
      <c r="BO55" s="6"/>
      <c r="BP55" s="7"/>
      <c r="BQ55" s="6"/>
      <c r="BR55" s="7"/>
      <c r="BS55" s="6"/>
      <c r="BT55" s="7"/>
      <c r="BU55" s="8"/>
      <c r="BV55" s="7"/>
      <c r="BW55" s="6"/>
      <c r="BX55" s="7"/>
      <c r="BY55" s="6"/>
      <c r="BZ55" s="7"/>
      <c r="CA55" s="6"/>
      <c r="CB55" s="7"/>
      <c r="CC55" s="8"/>
      <c r="CD55" s="7"/>
      <c r="CE55" s="6"/>
      <c r="CF55" s="7"/>
      <c r="CG55" s="6"/>
      <c r="CH55" s="7"/>
      <c r="CI55" s="6"/>
      <c r="CJ55" s="7"/>
      <c r="CK55" s="8"/>
      <c r="CL55" s="7"/>
      <c r="CM55" s="6"/>
      <c r="CN55" s="7"/>
      <c r="CO55" s="6"/>
      <c r="CP55" s="7"/>
      <c r="CQ55" s="6"/>
      <c r="CR55" s="7"/>
      <c r="CS55" s="8"/>
      <c r="CT55" s="7"/>
      <c r="CU55" s="6"/>
      <c r="CV55" s="7"/>
      <c r="CW55" s="6"/>
      <c r="CX55" s="7"/>
      <c r="CY55" s="6"/>
      <c r="CZ55" s="7"/>
      <c r="DA55" s="8"/>
      <c r="DB55" s="7"/>
      <c r="DC55" s="6"/>
    </row>
    <row r="56" spans="1:107" x14ac:dyDescent="0.25">
      <c r="A56" s="2"/>
      <c r="B56" s="2"/>
      <c r="C56" s="2"/>
      <c r="D56" s="2" t="s">
        <v>67</v>
      </c>
      <c r="E56" s="37">
        <v>5</v>
      </c>
      <c r="F56" s="7"/>
      <c r="G56" s="37">
        <v>3104.63</v>
      </c>
      <c r="H56" s="7"/>
      <c r="I56" s="8">
        <f>ROUND(IF(G282=0, 0, G56/G282),5)</f>
        <v>1.8000000000000001E-4</v>
      </c>
      <c r="J56" s="7"/>
      <c r="K56" s="6">
        <v>620.92999999999995</v>
      </c>
      <c r="L56" s="7"/>
      <c r="M56" s="37">
        <v>0</v>
      </c>
      <c r="N56" s="7"/>
      <c r="O56" s="6">
        <v>0</v>
      </c>
      <c r="P56" s="7"/>
      <c r="Q56" s="8">
        <f>ROUND(IF(O282=0, 0, O56/O282),5)</f>
        <v>0</v>
      </c>
      <c r="R56" s="7"/>
      <c r="S56" s="6">
        <v>0</v>
      </c>
      <c r="T56" s="7"/>
      <c r="U56" s="37">
        <v>0</v>
      </c>
      <c r="V56" s="7"/>
      <c r="W56" s="6">
        <v>0</v>
      </c>
      <c r="X56" s="7"/>
      <c r="Y56" s="8">
        <f>ROUND(IF(W282=0, 0, W56/W282),5)</f>
        <v>0</v>
      </c>
      <c r="Z56" s="7"/>
      <c r="AA56" s="6">
        <v>0</v>
      </c>
      <c r="AB56" s="7"/>
      <c r="AC56" s="37">
        <v>0</v>
      </c>
      <c r="AD56" s="7"/>
      <c r="AE56" s="6">
        <v>0</v>
      </c>
      <c r="AF56" s="7"/>
      <c r="AG56" s="8">
        <f>ROUND(IF(AE282=0, 0, AE56/AE282),5)</f>
        <v>0</v>
      </c>
      <c r="AH56" s="7"/>
      <c r="AI56" s="6">
        <v>0</v>
      </c>
      <c r="AJ56" s="7"/>
      <c r="AK56" s="37">
        <v>0</v>
      </c>
      <c r="AL56" s="7"/>
      <c r="AM56" s="6">
        <v>0</v>
      </c>
      <c r="AN56" s="7"/>
      <c r="AO56" s="8">
        <f>ROUND(IF(AM282=0, 0, AM56/AM282),5)</f>
        <v>0</v>
      </c>
      <c r="AP56" s="7"/>
      <c r="AQ56" s="6">
        <v>0</v>
      </c>
      <c r="AR56" s="7"/>
      <c r="AS56" s="37">
        <v>0</v>
      </c>
      <c r="AT56" s="7"/>
      <c r="AU56" s="28">
        <v>0</v>
      </c>
      <c r="AV56" s="7"/>
      <c r="AW56" s="8">
        <f>ROUND(IF(AU282=0, 0, AU56/AU282),5)</f>
        <v>0</v>
      </c>
      <c r="AX56" s="7"/>
      <c r="AY56" s="6">
        <v>0</v>
      </c>
      <c r="AZ56" s="7"/>
      <c r="BA56" s="6">
        <v>0</v>
      </c>
      <c r="BB56" s="7"/>
      <c r="BC56" s="6">
        <v>0</v>
      </c>
      <c r="BD56" s="7"/>
      <c r="BE56" s="8">
        <f>ROUND(IF(BC282=0, 0, BC56/BC282),5)</f>
        <v>0</v>
      </c>
      <c r="BF56" s="7"/>
      <c r="BG56" s="6">
        <v>0</v>
      </c>
      <c r="BH56" s="7"/>
      <c r="BI56" s="6">
        <v>0</v>
      </c>
      <c r="BJ56" s="7"/>
      <c r="BK56" s="6">
        <v>0</v>
      </c>
      <c r="BL56" s="7"/>
      <c r="BM56" s="8">
        <f>ROUND(IF(BK282=0, 0, BK56/BK282),5)</f>
        <v>0</v>
      </c>
      <c r="BN56" s="7"/>
      <c r="BO56" s="6">
        <v>0</v>
      </c>
      <c r="BP56" s="7"/>
      <c r="BQ56" s="6">
        <v>0</v>
      </c>
      <c r="BR56" s="7"/>
      <c r="BS56" s="6">
        <v>0</v>
      </c>
      <c r="BT56" s="7"/>
      <c r="BU56" s="8">
        <f>ROUND(IF(BS282=0, 0, BS56/BS282),5)</f>
        <v>0</v>
      </c>
      <c r="BV56" s="7"/>
      <c r="BW56" s="6">
        <v>0</v>
      </c>
      <c r="BX56" s="7"/>
      <c r="BY56" s="6">
        <v>0</v>
      </c>
      <c r="BZ56" s="7"/>
      <c r="CA56" s="6">
        <v>0</v>
      </c>
      <c r="CB56" s="7"/>
      <c r="CC56" s="8">
        <f>ROUND(IF(CA282=0, 0, CA56/CA282),5)</f>
        <v>0</v>
      </c>
      <c r="CD56" s="7"/>
      <c r="CE56" s="6">
        <v>0</v>
      </c>
      <c r="CF56" s="7"/>
      <c r="CG56" s="6">
        <v>0</v>
      </c>
      <c r="CH56" s="7"/>
      <c r="CI56" s="6">
        <v>0</v>
      </c>
      <c r="CJ56" s="7"/>
      <c r="CK56" s="8">
        <f>ROUND(IF(CI282=0, 0, CI56/CI282),5)</f>
        <v>0</v>
      </c>
      <c r="CL56" s="7"/>
      <c r="CM56" s="6">
        <v>0</v>
      </c>
      <c r="CN56" s="7"/>
      <c r="CO56" s="6">
        <v>0</v>
      </c>
      <c r="CP56" s="7"/>
      <c r="CQ56" s="6">
        <v>0</v>
      </c>
      <c r="CR56" s="7"/>
      <c r="CS56" s="8">
        <f>ROUND(IF(CQ282=0, 0, CQ56/CQ282),5)</f>
        <v>0</v>
      </c>
      <c r="CT56" s="7"/>
      <c r="CU56" s="6">
        <v>0</v>
      </c>
      <c r="CV56" s="7"/>
      <c r="CW56" s="6">
        <f t="shared" ref="CW56:CW119" si="2">ROUND(E56+M56+U56+AC56+AK56+AS56+BA56+BI56+BQ56+BY56+CG56+CO56,5)</f>
        <v>5</v>
      </c>
      <c r="CX56" s="7"/>
      <c r="CY56" s="6">
        <f t="shared" ref="CY56:CY119" si="3">ROUND(G56+O56+W56+AE56+AM56+AU56+BC56+BK56+BS56+CA56+CI56+CQ56,5)</f>
        <v>3104.63</v>
      </c>
      <c r="CZ56" s="7"/>
      <c r="DA56" s="8">
        <f>ROUND(IF(CY282=0, 0, CY56/CY282),5)</f>
        <v>3.0000000000000001E-5</v>
      </c>
      <c r="DB56" s="7"/>
      <c r="DC56" s="6">
        <v>620.92999999999995</v>
      </c>
    </row>
    <row r="57" spans="1:107" x14ac:dyDescent="0.25">
      <c r="A57" s="2"/>
      <c r="B57" s="2"/>
      <c r="C57" s="2"/>
      <c r="D57" s="2" t="s">
        <v>68</v>
      </c>
      <c r="E57" s="37">
        <v>17</v>
      </c>
      <c r="F57" s="7"/>
      <c r="G57" s="37">
        <v>4418.57</v>
      </c>
      <c r="H57" s="7"/>
      <c r="I57" s="8">
        <f>ROUND(IF(G282=0, 0, G57/G282),5)</f>
        <v>2.5999999999999998E-4</v>
      </c>
      <c r="J57" s="7"/>
      <c r="K57" s="6">
        <v>259.92</v>
      </c>
      <c r="L57" s="7"/>
      <c r="M57" s="37">
        <v>0</v>
      </c>
      <c r="N57" s="7"/>
      <c r="O57" s="6">
        <v>0</v>
      </c>
      <c r="P57" s="7"/>
      <c r="Q57" s="8">
        <f>ROUND(IF(O282=0, 0, O57/O282),5)</f>
        <v>0</v>
      </c>
      <c r="R57" s="7"/>
      <c r="S57" s="6">
        <v>0</v>
      </c>
      <c r="T57" s="7"/>
      <c r="U57" s="37">
        <v>0</v>
      </c>
      <c r="V57" s="7"/>
      <c r="W57" s="6">
        <v>0</v>
      </c>
      <c r="X57" s="7"/>
      <c r="Y57" s="8">
        <f>ROUND(IF(W282=0, 0, W57/W282),5)</f>
        <v>0</v>
      </c>
      <c r="Z57" s="7"/>
      <c r="AA57" s="6">
        <v>0</v>
      </c>
      <c r="AB57" s="7"/>
      <c r="AC57" s="37">
        <v>0</v>
      </c>
      <c r="AD57" s="7"/>
      <c r="AE57" s="6">
        <v>0</v>
      </c>
      <c r="AF57" s="7"/>
      <c r="AG57" s="8">
        <f>ROUND(IF(AE282=0, 0, AE57/AE282),5)</f>
        <v>0</v>
      </c>
      <c r="AH57" s="7"/>
      <c r="AI57" s="6">
        <v>0</v>
      </c>
      <c r="AJ57" s="7"/>
      <c r="AK57" s="37">
        <v>0</v>
      </c>
      <c r="AL57" s="7"/>
      <c r="AM57" s="6">
        <v>0</v>
      </c>
      <c r="AN57" s="7"/>
      <c r="AO57" s="8">
        <f>ROUND(IF(AM282=0, 0, AM57/AM282),5)</f>
        <v>0</v>
      </c>
      <c r="AP57" s="7"/>
      <c r="AQ57" s="6">
        <v>0</v>
      </c>
      <c r="AR57" s="7"/>
      <c r="AS57" s="37">
        <v>0</v>
      </c>
      <c r="AT57" s="7"/>
      <c r="AU57" s="28">
        <v>0</v>
      </c>
      <c r="AV57" s="7"/>
      <c r="AW57" s="8">
        <f>ROUND(IF(AU282=0, 0, AU57/AU282),5)</f>
        <v>0</v>
      </c>
      <c r="AX57" s="7"/>
      <c r="AY57" s="6">
        <v>0</v>
      </c>
      <c r="AZ57" s="7"/>
      <c r="BA57" s="6">
        <v>0</v>
      </c>
      <c r="BB57" s="7"/>
      <c r="BC57" s="6">
        <v>0</v>
      </c>
      <c r="BD57" s="7"/>
      <c r="BE57" s="8">
        <f>ROUND(IF(BC282=0, 0, BC57/BC282),5)</f>
        <v>0</v>
      </c>
      <c r="BF57" s="7"/>
      <c r="BG57" s="6">
        <v>0</v>
      </c>
      <c r="BH57" s="7"/>
      <c r="BI57" s="6">
        <v>0</v>
      </c>
      <c r="BJ57" s="7"/>
      <c r="BK57" s="6">
        <v>0</v>
      </c>
      <c r="BL57" s="7"/>
      <c r="BM57" s="8">
        <f>ROUND(IF(BK282=0, 0, BK57/BK282),5)</f>
        <v>0</v>
      </c>
      <c r="BN57" s="7"/>
      <c r="BO57" s="6">
        <v>0</v>
      </c>
      <c r="BP57" s="7"/>
      <c r="BQ57" s="6">
        <v>0</v>
      </c>
      <c r="BR57" s="7"/>
      <c r="BS57" s="6">
        <v>0</v>
      </c>
      <c r="BT57" s="7"/>
      <c r="BU57" s="8">
        <f>ROUND(IF(BS282=0, 0, BS57/BS282),5)</f>
        <v>0</v>
      </c>
      <c r="BV57" s="7"/>
      <c r="BW57" s="6">
        <v>0</v>
      </c>
      <c r="BX57" s="7"/>
      <c r="BY57" s="6">
        <v>0</v>
      </c>
      <c r="BZ57" s="7"/>
      <c r="CA57" s="6">
        <v>0</v>
      </c>
      <c r="CB57" s="7"/>
      <c r="CC57" s="8">
        <f>ROUND(IF(CA282=0, 0, CA57/CA282),5)</f>
        <v>0</v>
      </c>
      <c r="CD57" s="7"/>
      <c r="CE57" s="6">
        <v>0</v>
      </c>
      <c r="CF57" s="7"/>
      <c r="CG57" s="6">
        <v>0</v>
      </c>
      <c r="CH57" s="7"/>
      <c r="CI57" s="6">
        <v>0</v>
      </c>
      <c r="CJ57" s="7"/>
      <c r="CK57" s="8">
        <f>ROUND(IF(CI282=0, 0, CI57/CI282),5)</f>
        <v>0</v>
      </c>
      <c r="CL57" s="7"/>
      <c r="CM57" s="6">
        <v>0</v>
      </c>
      <c r="CN57" s="7"/>
      <c r="CO57" s="6">
        <v>0</v>
      </c>
      <c r="CP57" s="7"/>
      <c r="CQ57" s="6">
        <v>0</v>
      </c>
      <c r="CR57" s="7"/>
      <c r="CS57" s="8">
        <f>ROUND(IF(CQ282=0, 0, CQ57/CQ282),5)</f>
        <v>0</v>
      </c>
      <c r="CT57" s="7"/>
      <c r="CU57" s="6">
        <v>0</v>
      </c>
      <c r="CV57" s="7"/>
      <c r="CW57" s="6">
        <f t="shared" si="2"/>
        <v>17</v>
      </c>
      <c r="CX57" s="7"/>
      <c r="CY57" s="6">
        <f t="shared" si="3"/>
        <v>4418.57</v>
      </c>
      <c r="CZ57" s="7"/>
      <c r="DA57" s="8">
        <f>ROUND(IF(CY282=0, 0, CY57/CY282),5)</f>
        <v>5.0000000000000002E-5</v>
      </c>
      <c r="DB57" s="7"/>
      <c r="DC57" s="6">
        <v>259.92</v>
      </c>
    </row>
    <row r="58" spans="1:107" x14ac:dyDescent="0.25">
      <c r="A58" s="2"/>
      <c r="B58" s="2"/>
      <c r="C58" s="2"/>
      <c r="D58" s="2" t="s">
        <v>69</v>
      </c>
      <c r="E58" s="37">
        <v>0</v>
      </c>
      <c r="F58" s="7"/>
      <c r="G58" s="37">
        <v>0</v>
      </c>
      <c r="H58" s="7"/>
      <c r="I58" s="8">
        <f>ROUND(IF(G282=0, 0, G58/G282),5)</f>
        <v>0</v>
      </c>
      <c r="J58" s="7"/>
      <c r="K58" s="6">
        <v>0</v>
      </c>
      <c r="L58" s="7"/>
      <c r="M58" s="37">
        <v>0</v>
      </c>
      <c r="N58" s="7"/>
      <c r="O58" s="6">
        <v>0</v>
      </c>
      <c r="P58" s="7"/>
      <c r="Q58" s="8">
        <f>ROUND(IF(O282=0, 0, O58/O282),5)</f>
        <v>0</v>
      </c>
      <c r="R58" s="7"/>
      <c r="S58" s="6">
        <v>0</v>
      </c>
      <c r="T58" s="7"/>
      <c r="U58" s="37">
        <v>0</v>
      </c>
      <c r="V58" s="7"/>
      <c r="W58" s="6">
        <v>0</v>
      </c>
      <c r="X58" s="7"/>
      <c r="Y58" s="8">
        <f>ROUND(IF(W282=0, 0, W58/W282),5)</f>
        <v>0</v>
      </c>
      <c r="Z58" s="7"/>
      <c r="AA58" s="6">
        <v>0</v>
      </c>
      <c r="AB58" s="7"/>
      <c r="AC58" s="37">
        <v>0</v>
      </c>
      <c r="AD58" s="7"/>
      <c r="AE58" s="6">
        <v>0</v>
      </c>
      <c r="AF58" s="7"/>
      <c r="AG58" s="8">
        <f>ROUND(IF(AE282=0, 0, AE58/AE282),5)</f>
        <v>0</v>
      </c>
      <c r="AH58" s="7"/>
      <c r="AI58" s="6">
        <v>0</v>
      </c>
      <c r="AJ58" s="7"/>
      <c r="AK58" s="37">
        <v>25</v>
      </c>
      <c r="AL58" s="7"/>
      <c r="AM58" s="6">
        <v>3758.45</v>
      </c>
      <c r="AN58" s="7"/>
      <c r="AO58" s="8">
        <f>ROUND(IF(AM282=0, 0, AM58/AM282),5)</f>
        <v>2.3000000000000001E-4</v>
      </c>
      <c r="AP58" s="7"/>
      <c r="AQ58" s="6">
        <v>150.34</v>
      </c>
      <c r="AR58" s="7"/>
      <c r="AS58" s="37">
        <v>0</v>
      </c>
      <c r="AT58" s="7"/>
      <c r="AU58" s="28">
        <v>0</v>
      </c>
      <c r="AV58" s="7"/>
      <c r="AW58" s="8">
        <f>ROUND(IF(AU282=0, 0, AU58/AU282),5)</f>
        <v>0</v>
      </c>
      <c r="AX58" s="7"/>
      <c r="AY58" s="6">
        <v>0</v>
      </c>
      <c r="AZ58" s="7"/>
      <c r="BA58" s="6">
        <v>0</v>
      </c>
      <c r="BB58" s="7"/>
      <c r="BC58" s="6">
        <v>0</v>
      </c>
      <c r="BD58" s="7"/>
      <c r="BE58" s="8">
        <f>ROUND(IF(BC282=0, 0, BC58/BC282),5)</f>
        <v>0</v>
      </c>
      <c r="BF58" s="7"/>
      <c r="BG58" s="6">
        <v>0</v>
      </c>
      <c r="BH58" s="7"/>
      <c r="BI58" s="6">
        <v>0</v>
      </c>
      <c r="BJ58" s="7"/>
      <c r="BK58" s="6">
        <v>0</v>
      </c>
      <c r="BL58" s="7"/>
      <c r="BM58" s="8">
        <f>ROUND(IF(BK282=0, 0, BK58/BK282),5)</f>
        <v>0</v>
      </c>
      <c r="BN58" s="7"/>
      <c r="BO58" s="6">
        <v>0</v>
      </c>
      <c r="BP58" s="7"/>
      <c r="BQ58" s="6">
        <v>0</v>
      </c>
      <c r="BR58" s="7"/>
      <c r="BS58" s="6">
        <v>0</v>
      </c>
      <c r="BT58" s="7"/>
      <c r="BU58" s="8">
        <f>ROUND(IF(BS282=0, 0, BS58/BS282),5)</f>
        <v>0</v>
      </c>
      <c r="BV58" s="7"/>
      <c r="BW58" s="6">
        <v>0</v>
      </c>
      <c r="BX58" s="7"/>
      <c r="BY58" s="6">
        <v>0</v>
      </c>
      <c r="BZ58" s="7"/>
      <c r="CA58" s="6">
        <v>0</v>
      </c>
      <c r="CB58" s="7"/>
      <c r="CC58" s="8">
        <f>ROUND(IF(CA282=0, 0, CA58/CA282),5)</f>
        <v>0</v>
      </c>
      <c r="CD58" s="7"/>
      <c r="CE58" s="6">
        <v>0</v>
      </c>
      <c r="CF58" s="7"/>
      <c r="CG58" s="6">
        <v>0</v>
      </c>
      <c r="CH58" s="7"/>
      <c r="CI58" s="6">
        <v>0</v>
      </c>
      <c r="CJ58" s="7"/>
      <c r="CK58" s="8">
        <f>ROUND(IF(CI282=0, 0, CI58/CI282),5)</f>
        <v>0</v>
      </c>
      <c r="CL58" s="7"/>
      <c r="CM58" s="6">
        <v>0</v>
      </c>
      <c r="CN58" s="7"/>
      <c r="CO58" s="6">
        <v>0</v>
      </c>
      <c r="CP58" s="7"/>
      <c r="CQ58" s="6">
        <v>0</v>
      </c>
      <c r="CR58" s="7"/>
      <c r="CS58" s="8">
        <f>ROUND(IF(CQ282=0, 0, CQ58/CQ282),5)</f>
        <v>0</v>
      </c>
      <c r="CT58" s="7"/>
      <c r="CU58" s="6">
        <v>0</v>
      </c>
      <c r="CV58" s="7"/>
      <c r="CW58" s="6">
        <f t="shared" si="2"/>
        <v>25</v>
      </c>
      <c r="CX58" s="7"/>
      <c r="CY58" s="6">
        <f t="shared" si="3"/>
        <v>3758.45</v>
      </c>
      <c r="CZ58" s="7"/>
      <c r="DA58" s="8">
        <f>ROUND(IF(CY282=0, 0, CY58/CY282),5)</f>
        <v>4.0000000000000003E-5</v>
      </c>
      <c r="DB58" s="7"/>
      <c r="DC58" s="6">
        <v>150.34</v>
      </c>
    </row>
    <row r="59" spans="1:107" x14ac:dyDescent="0.25">
      <c r="A59" s="2"/>
      <c r="B59" s="2"/>
      <c r="C59" s="2"/>
      <c r="D59" s="2" t="s">
        <v>70</v>
      </c>
      <c r="E59" s="37">
        <v>0</v>
      </c>
      <c r="F59" s="7"/>
      <c r="G59" s="37">
        <v>0</v>
      </c>
      <c r="H59" s="7"/>
      <c r="I59" s="8">
        <f>ROUND(IF(G282=0, 0, G59/G282),5)</f>
        <v>0</v>
      </c>
      <c r="J59" s="7"/>
      <c r="K59" s="6">
        <v>0</v>
      </c>
      <c r="L59" s="7"/>
      <c r="M59" s="37">
        <v>0</v>
      </c>
      <c r="N59" s="7"/>
      <c r="O59" s="6">
        <v>0</v>
      </c>
      <c r="P59" s="7"/>
      <c r="Q59" s="8">
        <f>ROUND(IF(O282=0, 0, O59/O282),5)</f>
        <v>0</v>
      </c>
      <c r="R59" s="7"/>
      <c r="S59" s="6">
        <v>0</v>
      </c>
      <c r="T59" s="7"/>
      <c r="U59" s="37">
        <v>4</v>
      </c>
      <c r="V59" s="7"/>
      <c r="W59" s="6">
        <v>20696.55</v>
      </c>
      <c r="X59" s="7"/>
      <c r="Y59" s="8">
        <f>ROUND(IF(W282=0, 0, W59/W282),5)</f>
        <v>1.01E-3</v>
      </c>
      <c r="Z59" s="7"/>
      <c r="AA59" s="6">
        <v>5174.1400000000003</v>
      </c>
      <c r="AB59" s="7"/>
      <c r="AC59" s="37">
        <v>2</v>
      </c>
      <c r="AD59" s="7"/>
      <c r="AE59" s="6">
        <v>10289.299999999999</v>
      </c>
      <c r="AF59" s="7"/>
      <c r="AG59" s="8">
        <f>ROUND(IF(AE282=0, 0, AE59/AE282),5)</f>
        <v>5.9000000000000003E-4</v>
      </c>
      <c r="AH59" s="7"/>
      <c r="AI59" s="6">
        <v>5144.6499999999996</v>
      </c>
      <c r="AJ59" s="7"/>
      <c r="AK59" s="37">
        <v>0</v>
      </c>
      <c r="AL59" s="7"/>
      <c r="AM59" s="6">
        <v>0</v>
      </c>
      <c r="AN59" s="7"/>
      <c r="AO59" s="8">
        <f>ROUND(IF(AM282=0, 0, AM59/AM282),5)</f>
        <v>0</v>
      </c>
      <c r="AP59" s="7"/>
      <c r="AQ59" s="6">
        <v>0</v>
      </c>
      <c r="AR59" s="7"/>
      <c r="AS59" s="37">
        <v>0</v>
      </c>
      <c r="AT59" s="7"/>
      <c r="AU59" s="28">
        <v>0</v>
      </c>
      <c r="AV59" s="7"/>
      <c r="AW59" s="8">
        <f>ROUND(IF(AU282=0, 0, AU59/AU282),5)</f>
        <v>0</v>
      </c>
      <c r="AX59" s="7"/>
      <c r="AY59" s="6">
        <v>0</v>
      </c>
      <c r="AZ59" s="7"/>
      <c r="BA59" s="6">
        <v>0</v>
      </c>
      <c r="BB59" s="7"/>
      <c r="BC59" s="6">
        <v>0</v>
      </c>
      <c r="BD59" s="7"/>
      <c r="BE59" s="8">
        <f>ROUND(IF(BC282=0, 0, BC59/BC282),5)</f>
        <v>0</v>
      </c>
      <c r="BF59" s="7"/>
      <c r="BG59" s="6">
        <v>0</v>
      </c>
      <c r="BH59" s="7"/>
      <c r="BI59" s="6">
        <v>0</v>
      </c>
      <c r="BJ59" s="7"/>
      <c r="BK59" s="6">
        <v>0</v>
      </c>
      <c r="BL59" s="7"/>
      <c r="BM59" s="8">
        <f>ROUND(IF(BK282=0, 0, BK59/BK282),5)</f>
        <v>0</v>
      </c>
      <c r="BN59" s="7"/>
      <c r="BO59" s="6">
        <v>0</v>
      </c>
      <c r="BP59" s="7"/>
      <c r="BQ59" s="6">
        <v>0</v>
      </c>
      <c r="BR59" s="7"/>
      <c r="BS59" s="6">
        <v>0</v>
      </c>
      <c r="BT59" s="7"/>
      <c r="BU59" s="8">
        <f>ROUND(IF(BS282=0, 0, BS59/BS282),5)</f>
        <v>0</v>
      </c>
      <c r="BV59" s="7"/>
      <c r="BW59" s="6">
        <v>0</v>
      </c>
      <c r="BX59" s="7"/>
      <c r="BY59" s="6">
        <v>0</v>
      </c>
      <c r="BZ59" s="7"/>
      <c r="CA59" s="6">
        <v>0</v>
      </c>
      <c r="CB59" s="7"/>
      <c r="CC59" s="8">
        <f>ROUND(IF(CA282=0, 0, CA59/CA282),5)</f>
        <v>0</v>
      </c>
      <c r="CD59" s="7"/>
      <c r="CE59" s="6">
        <v>0</v>
      </c>
      <c r="CF59" s="7"/>
      <c r="CG59" s="6">
        <v>0</v>
      </c>
      <c r="CH59" s="7"/>
      <c r="CI59" s="6">
        <v>0</v>
      </c>
      <c r="CJ59" s="7"/>
      <c r="CK59" s="8">
        <f>ROUND(IF(CI282=0, 0, CI59/CI282),5)</f>
        <v>0</v>
      </c>
      <c r="CL59" s="7"/>
      <c r="CM59" s="6">
        <v>0</v>
      </c>
      <c r="CN59" s="7"/>
      <c r="CO59" s="6">
        <v>0</v>
      </c>
      <c r="CP59" s="7"/>
      <c r="CQ59" s="6">
        <v>0</v>
      </c>
      <c r="CR59" s="7"/>
      <c r="CS59" s="8">
        <f>ROUND(IF(CQ282=0, 0, CQ59/CQ282),5)</f>
        <v>0</v>
      </c>
      <c r="CT59" s="7"/>
      <c r="CU59" s="6">
        <v>0</v>
      </c>
      <c r="CV59" s="7"/>
      <c r="CW59" s="6">
        <f t="shared" si="2"/>
        <v>6</v>
      </c>
      <c r="CX59" s="7"/>
      <c r="CY59" s="6">
        <f t="shared" si="3"/>
        <v>30985.85</v>
      </c>
      <c r="CZ59" s="7"/>
      <c r="DA59" s="8">
        <f>ROUND(IF(CY282=0, 0, CY59/CY282),5)</f>
        <v>3.2000000000000003E-4</v>
      </c>
      <c r="DB59" s="7"/>
      <c r="DC59" s="6">
        <v>5164.3100000000004</v>
      </c>
    </row>
    <row r="60" spans="1:107" x14ac:dyDescent="0.25">
      <c r="A60" s="2"/>
      <c r="B60" s="2"/>
      <c r="C60" s="2"/>
      <c r="D60" s="2" t="s">
        <v>71</v>
      </c>
      <c r="E60" s="37">
        <v>4</v>
      </c>
      <c r="F60" s="7"/>
      <c r="G60" s="37">
        <v>26005.8</v>
      </c>
      <c r="H60" s="7"/>
      <c r="I60" s="8">
        <f>ROUND(IF(G282=0, 0, G60/G282),5)</f>
        <v>1.5100000000000001E-3</v>
      </c>
      <c r="J60" s="7"/>
      <c r="K60" s="6">
        <v>6501.45</v>
      </c>
      <c r="L60" s="7"/>
      <c r="M60" s="37">
        <v>0</v>
      </c>
      <c r="N60" s="7"/>
      <c r="O60" s="6">
        <v>0</v>
      </c>
      <c r="P60" s="7"/>
      <c r="Q60" s="8">
        <f>ROUND(IF(O282=0, 0, O60/O282),5)</f>
        <v>0</v>
      </c>
      <c r="R60" s="7"/>
      <c r="S60" s="6">
        <v>0</v>
      </c>
      <c r="T60" s="7"/>
      <c r="U60" s="37">
        <v>2</v>
      </c>
      <c r="V60" s="7"/>
      <c r="W60" s="6">
        <v>13398.06</v>
      </c>
      <c r="X60" s="7"/>
      <c r="Y60" s="8">
        <f>ROUND(IF(W282=0, 0, W60/W282),5)</f>
        <v>6.6E-4</v>
      </c>
      <c r="Z60" s="7"/>
      <c r="AA60" s="6">
        <v>6699.03</v>
      </c>
      <c r="AB60" s="7"/>
      <c r="AC60" s="37">
        <v>0</v>
      </c>
      <c r="AD60" s="7"/>
      <c r="AE60" s="6">
        <v>0</v>
      </c>
      <c r="AF60" s="7"/>
      <c r="AG60" s="8">
        <f>ROUND(IF(AE282=0, 0, AE60/AE282),5)</f>
        <v>0</v>
      </c>
      <c r="AH60" s="7"/>
      <c r="AI60" s="6">
        <v>0</v>
      </c>
      <c r="AJ60" s="7"/>
      <c r="AK60" s="37">
        <v>1</v>
      </c>
      <c r="AL60" s="7"/>
      <c r="AM60" s="6">
        <v>6558.86</v>
      </c>
      <c r="AN60" s="7"/>
      <c r="AO60" s="8">
        <f>ROUND(IF(AM282=0, 0, AM60/AM282),5)</f>
        <v>4.0999999999999999E-4</v>
      </c>
      <c r="AP60" s="7"/>
      <c r="AQ60" s="6">
        <v>6558.86</v>
      </c>
      <c r="AR60" s="7"/>
      <c r="AS60" s="37">
        <v>0</v>
      </c>
      <c r="AT60" s="7"/>
      <c r="AU60" s="28">
        <v>0</v>
      </c>
      <c r="AV60" s="7"/>
      <c r="AW60" s="8">
        <f>ROUND(IF(AU282=0, 0, AU60/AU282),5)</f>
        <v>0</v>
      </c>
      <c r="AX60" s="7"/>
      <c r="AY60" s="6">
        <v>0</v>
      </c>
      <c r="AZ60" s="7"/>
      <c r="BA60" s="6">
        <v>0</v>
      </c>
      <c r="BB60" s="7"/>
      <c r="BC60" s="6">
        <v>0</v>
      </c>
      <c r="BD60" s="7"/>
      <c r="BE60" s="8">
        <f>ROUND(IF(BC282=0, 0, BC60/BC282),5)</f>
        <v>0</v>
      </c>
      <c r="BF60" s="7"/>
      <c r="BG60" s="6">
        <v>0</v>
      </c>
      <c r="BH60" s="7"/>
      <c r="BI60" s="6">
        <v>0</v>
      </c>
      <c r="BJ60" s="7"/>
      <c r="BK60" s="6">
        <v>0</v>
      </c>
      <c r="BL60" s="7"/>
      <c r="BM60" s="8">
        <f>ROUND(IF(BK282=0, 0, BK60/BK282),5)</f>
        <v>0</v>
      </c>
      <c r="BN60" s="7"/>
      <c r="BO60" s="6">
        <v>0</v>
      </c>
      <c r="BP60" s="7"/>
      <c r="BQ60" s="6">
        <v>0</v>
      </c>
      <c r="BR60" s="7"/>
      <c r="BS60" s="6">
        <v>0</v>
      </c>
      <c r="BT60" s="7"/>
      <c r="BU60" s="8">
        <f>ROUND(IF(BS282=0, 0, BS60/BS282),5)</f>
        <v>0</v>
      </c>
      <c r="BV60" s="7"/>
      <c r="BW60" s="6">
        <v>0</v>
      </c>
      <c r="BX60" s="7"/>
      <c r="BY60" s="6">
        <v>0</v>
      </c>
      <c r="BZ60" s="7"/>
      <c r="CA60" s="6">
        <v>0</v>
      </c>
      <c r="CB60" s="7"/>
      <c r="CC60" s="8">
        <f>ROUND(IF(CA282=0, 0, CA60/CA282),5)</f>
        <v>0</v>
      </c>
      <c r="CD60" s="7"/>
      <c r="CE60" s="6">
        <v>0</v>
      </c>
      <c r="CF60" s="7"/>
      <c r="CG60" s="6">
        <v>0</v>
      </c>
      <c r="CH60" s="7"/>
      <c r="CI60" s="6">
        <v>0</v>
      </c>
      <c r="CJ60" s="7"/>
      <c r="CK60" s="8">
        <f>ROUND(IF(CI282=0, 0, CI60/CI282),5)</f>
        <v>0</v>
      </c>
      <c r="CL60" s="7"/>
      <c r="CM60" s="6">
        <v>0</v>
      </c>
      <c r="CN60" s="7"/>
      <c r="CO60" s="6">
        <v>0</v>
      </c>
      <c r="CP60" s="7"/>
      <c r="CQ60" s="6">
        <v>0</v>
      </c>
      <c r="CR60" s="7"/>
      <c r="CS60" s="8">
        <f>ROUND(IF(CQ282=0, 0, CQ60/CQ282),5)</f>
        <v>0</v>
      </c>
      <c r="CT60" s="7"/>
      <c r="CU60" s="6">
        <v>0</v>
      </c>
      <c r="CV60" s="7"/>
      <c r="CW60" s="6">
        <f t="shared" si="2"/>
        <v>7</v>
      </c>
      <c r="CX60" s="7"/>
      <c r="CY60" s="6">
        <f t="shared" si="3"/>
        <v>45962.720000000001</v>
      </c>
      <c r="CZ60" s="7"/>
      <c r="DA60" s="8">
        <f>ROUND(IF(CY282=0, 0, CY60/CY282),5)</f>
        <v>4.8000000000000001E-4</v>
      </c>
      <c r="DB60" s="7"/>
      <c r="DC60" s="6">
        <v>6566.1</v>
      </c>
    </row>
    <row r="61" spans="1:107" x14ac:dyDescent="0.25">
      <c r="A61" s="2"/>
      <c r="B61" s="2"/>
      <c r="C61" s="2"/>
      <c r="D61" s="2" t="s">
        <v>72</v>
      </c>
      <c r="E61" s="37">
        <v>0</v>
      </c>
      <c r="F61" s="7"/>
      <c r="G61" s="37">
        <v>0</v>
      </c>
      <c r="H61" s="7"/>
      <c r="I61" s="8">
        <f>ROUND(IF(G282=0, 0, G61/G282),5)</f>
        <v>0</v>
      </c>
      <c r="J61" s="7"/>
      <c r="K61" s="6">
        <v>0</v>
      </c>
      <c r="L61" s="7"/>
      <c r="M61" s="37">
        <v>0</v>
      </c>
      <c r="N61" s="7"/>
      <c r="O61" s="6">
        <v>0</v>
      </c>
      <c r="P61" s="7"/>
      <c r="Q61" s="8">
        <f>ROUND(IF(O282=0, 0, O61/O282),5)</f>
        <v>0</v>
      </c>
      <c r="R61" s="7"/>
      <c r="S61" s="6">
        <v>0</v>
      </c>
      <c r="T61" s="7"/>
      <c r="U61" s="37">
        <v>35</v>
      </c>
      <c r="V61" s="7"/>
      <c r="W61" s="6">
        <v>15427.65</v>
      </c>
      <c r="X61" s="7"/>
      <c r="Y61" s="8">
        <f>ROUND(IF(W282=0, 0, W61/W282),5)</f>
        <v>7.6000000000000004E-4</v>
      </c>
      <c r="Z61" s="7"/>
      <c r="AA61" s="6">
        <v>440.79</v>
      </c>
      <c r="AB61" s="7"/>
      <c r="AC61" s="37">
        <v>29</v>
      </c>
      <c r="AD61" s="7"/>
      <c r="AE61" s="6">
        <v>12822.93</v>
      </c>
      <c r="AF61" s="7"/>
      <c r="AG61" s="8">
        <f>ROUND(IF(AE282=0, 0, AE61/AE282),5)</f>
        <v>7.2999999999999996E-4</v>
      </c>
      <c r="AH61" s="7"/>
      <c r="AI61" s="6">
        <v>442.17</v>
      </c>
      <c r="AJ61" s="7"/>
      <c r="AK61" s="37">
        <v>108</v>
      </c>
      <c r="AL61" s="7"/>
      <c r="AM61" s="6">
        <v>47825.7</v>
      </c>
      <c r="AN61" s="7"/>
      <c r="AO61" s="8">
        <f>ROUND(IF(AM282=0, 0, AM61/AM282),5)</f>
        <v>2.9499999999999999E-3</v>
      </c>
      <c r="AP61" s="7"/>
      <c r="AQ61" s="6">
        <v>442.83</v>
      </c>
      <c r="AR61" s="7"/>
      <c r="AS61" s="37">
        <v>50</v>
      </c>
      <c r="AT61" s="7"/>
      <c r="AU61" s="28">
        <v>22035.9</v>
      </c>
      <c r="AV61" s="7"/>
      <c r="AW61" s="8">
        <f>ROUND(IF(AU282=0, 0, AU61/AU282),5)</f>
        <v>1.5100000000000001E-3</v>
      </c>
      <c r="AX61" s="7"/>
      <c r="AY61" s="6">
        <v>440.72</v>
      </c>
      <c r="AZ61" s="7"/>
      <c r="BA61" s="6">
        <v>0</v>
      </c>
      <c r="BB61" s="7"/>
      <c r="BC61" s="6">
        <v>0</v>
      </c>
      <c r="BD61" s="7"/>
      <c r="BE61" s="8">
        <f>ROUND(IF(BC282=0, 0, BC61/BC282),5)</f>
        <v>0</v>
      </c>
      <c r="BF61" s="7"/>
      <c r="BG61" s="6">
        <v>0</v>
      </c>
      <c r="BH61" s="7"/>
      <c r="BI61" s="6">
        <v>0</v>
      </c>
      <c r="BJ61" s="7"/>
      <c r="BK61" s="6">
        <v>0</v>
      </c>
      <c r="BL61" s="7"/>
      <c r="BM61" s="8">
        <f>ROUND(IF(BK282=0, 0, BK61/BK282),5)</f>
        <v>0</v>
      </c>
      <c r="BN61" s="7"/>
      <c r="BO61" s="6">
        <v>0</v>
      </c>
      <c r="BP61" s="7"/>
      <c r="BQ61" s="6">
        <v>0</v>
      </c>
      <c r="BR61" s="7"/>
      <c r="BS61" s="6">
        <v>0</v>
      </c>
      <c r="BT61" s="7"/>
      <c r="BU61" s="8">
        <f>ROUND(IF(BS282=0, 0, BS61/BS282),5)</f>
        <v>0</v>
      </c>
      <c r="BV61" s="7"/>
      <c r="BW61" s="6">
        <v>0</v>
      </c>
      <c r="BX61" s="7"/>
      <c r="BY61" s="6">
        <v>0</v>
      </c>
      <c r="BZ61" s="7"/>
      <c r="CA61" s="6">
        <v>0</v>
      </c>
      <c r="CB61" s="7"/>
      <c r="CC61" s="8">
        <f>ROUND(IF(CA282=0, 0, CA61/CA282),5)</f>
        <v>0</v>
      </c>
      <c r="CD61" s="7"/>
      <c r="CE61" s="6">
        <v>0</v>
      </c>
      <c r="CF61" s="7"/>
      <c r="CG61" s="6">
        <v>0</v>
      </c>
      <c r="CH61" s="7"/>
      <c r="CI61" s="6">
        <v>0</v>
      </c>
      <c r="CJ61" s="7"/>
      <c r="CK61" s="8">
        <f>ROUND(IF(CI282=0, 0, CI61/CI282),5)</f>
        <v>0</v>
      </c>
      <c r="CL61" s="7"/>
      <c r="CM61" s="6">
        <v>0</v>
      </c>
      <c r="CN61" s="7"/>
      <c r="CO61" s="6">
        <v>0</v>
      </c>
      <c r="CP61" s="7"/>
      <c r="CQ61" s="6">
        <v>0</v>
      </c>
      <c r="CR61" s="7"/>
      <c r="CS61" s="8">
        <f>ROUND(IF(CQ282=0, 0, CQ61/CQ282),5)</f>
        <v>0</v>
      </c>
      <c r="CT61" s="7"/>
      <c r="CU61" s="6">
        <v>0</v>
      </c>
      <c r="CV61" s="7"/>
      <c r="CW61" s="6">
        <f t="shared" si="2"/>
        <v>222</v>
      </c>
      <c r="CX61" s="7"/>
      <c r="CY61" s="6">
        <f t="shared" si="3"/>
        <v>98112.18</v>
      </c>
      <c r="CZ61" s="7"/>
      <c r="DA61" s="8">
        <f>ROUND(IF(CY282=0, 0, CY61/CY282),5)</f>
        <v>1.0200000000000001E-3</v>
      </c>
      <c r="DB61" s="7"/>
      <c r="DC61" s="6">
        <v>441.95</v>
      </c>
    </row>
    <row r="62" spans="1:107" x14ac:dyDescent="0.25">
      <c r="A62" s="2"/>
      <c r="B62" s="2"/>
      <c r="C62" s="2"/>
      <c r="D62" s="2" t="s">
        <v>73</v>
      </c>
      <c r="E62" s="37">
        <v>0</v>
      </c>
      <c r="F62" s="7"/>
      <c r="G62" s="37">
        <v>0</v>
      </c>
      <c r="H62" s="7"/>
      <c r="I62" s="8">
        <f>ROUND(IF(G282=0, 0, G62/G282),5)</f>
        <v>0</v>
      </c>
      <c r="J62" s="7"/>
      <c r="K62" s="6">
        <v>0</v>
      </c>
      <c r="L62" s="7"/>
      <c r="M62" s="37">
        <v>0</v>
      </c>
      <c r="N62" s="7"/>
      <c r="O62" s="6">
        <v>0</v>
      </c>
      <c r="P62" s="7"/>
      <c r="Q62" s="8">
        <f>ROUND(IF(O282=0, 0, O62/O282),5)</f>
        <v>0</v>
      </c>
      <c r="R62" s="7"/>
      <c r="S62" s="6">
        <v>0</v>
      </c>
      <c r="T62" s="7"/>
      <c r="U62" s="37">
        <v>0</v>
      </c>
      <c r="V62" s="7"/>
      <c r="W62" s="6">
        <v>0</v>
      </c>
      <c r="X62" s="7"/>
      <c r="Y62" s="8">
        <f>ROUND(IF(W282=0, 0, W62/W282),5)</f>
        <v>0</v>
      </c>
      <c r="Z62" s="7"/>
      <c r="AA62" s="6">
        <v>0</v>
      </c>
      <c r="AB62" s="7"/>
      <c r="AC62" s="37">
        <v>0</v>
      </c>
      <c r="AD62" s="7"/>
      <c r="AE62" s="6">
        <v>0</v>
      </c>
      <c r="AF62" s="7"/>
      <c r="AG62" s="8">
        <f>ROUND(IF(AE282=0, 0, AE62/AE282),5)</f>
        <v>0</v>
      </c>
      <c r="AH62" s="7"/>
      <c r="AI62" s="6">
        <v>0</v>
      </c>
      <c r="AJ62" s="7"/>
      <c r="AK62" s="37">
        <v>13</v>
      </c>
      <c r="AL62" s="7"/>
      <c r="AM62" s="6">
        <v>3250</v>
      </c>
      <c r="AN62" s="7"/>
      <c r="AO62" s="8">
        <f>ROUND(IF(AM282=0, 0, AM62/AM282),5)</f>
        <v>2.0000000000000001E-4</v>
      </c>
      <c r="AP62" s="7"/>
      <c r="AQ62" s="6">
        <v>250</v>
      </c>
      <c r="AR62" s="7"/>
      <c r="AS62" s="37">
        <v>0</v>
      </c>
      <c r="AT62" s="7"/>
      <c r="AU62" s="28">
        <v>0</v>
      </c>
      <c r="AV62" s="7"/>
      <c r="AW62" s="8">
        <f>ROUND(IF(AU282=0, 0, AU62/AU282),5)</f>
        <v>0</v>
      </c>
      <c r="AX62" s="7"/>
      <c r="AY62" s="6">
        <v>0</v>
      </c>
      <c r="AZ62" s="7"/>
      <c r="BA62" s="6">
        <v>0</v>
      </c>
      <c r="BB62" s="7"/>
      <c r="BC62" s="6">
        <v>0</v>
      </c>
      <c r="BD62" s="7"/>
      <c r="BE62" s="8">
        <f>ROUND(IF(BC282=0, 0, BC62/BC282),5)</f>
        <v>0</v>
      </c>
      <c r="BF62" s="7"/>
      <c r="BG62" s="6">
        <v>0</v>
      </c>
      <c r="BH62" s="7"/>
      <c r="BI62" s="6">
        <v>0</v>
      </c>
      <c r="BJ62" s="7"/>
      <c r="BK62" s="6">
        <v>0</v>
      </c>
      <c r="BL62" s="7"/>
      <c r="BM62" s="8">
        <f>ROUND(IF(BK282=0, 0, BK62/BK282),5)</f>
        <v>0</v>
      </c>
      <c r="BN62" s="7"/>
      <c r="BO62" s="6">
        <v>0</v>
      </c>
      <c r="BP62" s="7"/>
      <c r="BQ62" s="6">
        <v>0</v>
      </c>
      <c r="BR62" s="7"/>
      <c r="BS62" s="6">
        <v>0</v>
      </c>
      <c r="BT62" s="7"/>
      <c r="BU62" s="8">
        <f>ROUND(IF(BS282=0, 0, BS62/BS282),5)</f>
        <v>0</v>
      </c>
      <c r="BV62" s="7"/>
      <c r="BW62" s="6">
        <v>0</v>
      </c>
      <c r="BX62" s="7"/>
      <c r="BY62" s="6">
        <v>0</v>
      </c>
      <c r="BZ62" s="7"/>
      <c r="CA62" s="6">
        <v>0</v>
      </c>
      <c r="CB62" s="7"/>
      <c r="CC62" s="8">
        <f>ROUND(IF(CA282=0, 0, CA62/CA282),5)</f>
        <v>0</v>
      </c>
      <c r="CD62" s="7"/>
      <c r="CE62" s="6">
        <v>0</v>
      </c>
      <c r="CF62" s="7"/>
      <c r="CG62" s="6">
        <v>0</v>
      </c>
      <c r="CH62" s="7"/>
      <c r="CI62" s="6">
        <v>0</v>
      </c>
      <c r="CJ62" s="7"/>
      <c r="CK62" s="8">
        <f>ROUND(IF(CI282=0, 0, CI62/CI282),5)</f>
        <v>0</v>
      </c>
      <c r="CL62" s="7"/>
      <c r="CM62" s="6">
        <v>0</v>
      </c>
      <c r="CN62" s="7"/>
      <c r="CO62" s="6">
        <v>0</v>
      </c>
      <c r="CP62" s="7"/>
      <c r="CQ62" s="6">
        <v>0</v>
      </c>
      <c r="CR62" s="7"/>
      <c r="CS62" s="8">
        <f>ROUND(IF(CQ282=0, 0, CQ62/CQ282),5)</f>
        <v>0</v>
      </c>
      <c r="CT62" s="7"/>
      <c r="CU62" s="6">
        <v>0</v>
      </c>
      <c r="CV62" s="7"/>
      <c r="CW62" s="6">
        <f t="shared" si="2"/>
        <v>13</v>
      </c>
      <c r="CX62" s="7"/>
      <c r="CY62" s="6">
        <f t="shared" si="3"/>
        <v>3250</v>
      </c>
      <c r="CZ62" s="7"/>
      <c r="DA62" s="8">
        <f>ROUND(IF(CY282=0, 0, CY62/CY282),5)</f>
        <v>3.0000000000000001E-5</v>
      </c>
      <c r="DB62" s="7"/>
      <c r="DC62" s="6">
        <v>250</v>
      </c>
    </row>
    <row r="63" spans="1:107" x14ac:dyDescent="0.25">
      <c r="A63" s="2"/>
      <c r="B63" s="2"/>
      <c r="C63" s="2"/>
      <c r="D63" s="2" t="s">
        <v>74</v>
      </c>
      <c r="E63" s="37">
        <v>0</v>
      </c>
      <c r="F63" s="7"/>
      <c r="G63" s="37">
        <v>0</v>
      </c>
      <c r="H63" s="7"/>
      <c r="I63" s="8">
        <f>ROUND(IF(G282=0, 0, G63/G282),5)</f>
        <v>0</v>
      </c>
      <c r="J63" s="7"/>
      <c r="K63" s="6">
        <v>0</v>
      </c>
      <c r="L63" s="7"/>
      <c r="M63" s="37">
        <v>0</v>
      </c>
      <c r="N63" s="7"/>
      <c r="O63" s="6">
        <v>0</v>
      </c>
      <c r="P63" s="7"/>
      <c r="Q63" s="8">
        <f>ROUND(IF(O282=0, 0, O63/O282),5)</f>
        <v>0</v>
      </c>
      <c r="R63" s="7"/>
      <c r="S63" s="6">
        <v>0</v>
      </c>
      <c r="T63" s="7"/>
      <c r="U63" s="37">
        <v>0</v>
      </c>
      <c r="V63" s="7"/>
      <c r="W63" s="6">
        <v>0</v>
      </c>
      <c r="X63" s="7"/>
      <c r="Y63" s="8">
        <f>ROUND(IF(W282=0, 0, W63/W282),5)</f>
        <v>0</v>
      </c>
      <c r="Z63" s="7"/>
      <c r="AA63" s="6">
        <v>0</v>
      </c>
      <c r="AB63" s="7"/>
      <c r="AC63" s="37">
        <v>0</v>
      </c>
      <c r="AD63" s="7"/>
      <c r="AE63" s="6">
        <v>0</v>
      </c>
      <c r="AF63" s="7"/>
      <c r="AG63" s="8">
        <f>ROUND(IF(AE282=0, 0, AE63/AE282),5)</f>
        <v>0</v>
      </c>
      <c r="AH63" s="7"/>
      <c r="AI63" s="6">
        <v>0</v>
      </c>
      <c r="AJ63" s="7"/>
      <c r="AK63" s="37">
        <v>8</v>
      </c>
      <c r="AL63" s="7"/>
      <c r="AM63" s="6">
        <v>1400</v>
      </c>
      <c r="AN63" s="7"/>
      <c r="AO63" s="8">
        <f>ROUND(IF(AM282=0, 0, AM63/AM282),5)</f>
        <v>9.0000000000000006E-5</v>
      </c>
      <c r="AP63" s="7"/>
      <c r="AQ63" s="6">
        <v>175</v>
      </c>
      <c r="AR63" s="7"/>
      <c r="AS63" s="37">
        <v>0</v>
      </c>
      <c r="AT63" s="7"/>
      <c r="AU63" s="28">
        <v>0</v>
      </c>
      <c r="AV63" s="7"/>
      <c r="AW63" s="8">
        <f>ROUND(IF(AU282=0, 0, AU63/AU282),5)</f>
        <v>0</v>
      </c>
      <c r="AX63" s="7"/>
      <c r="AY63" s="6">
        <v>0</v>
      </c>
      <c r="AZ63" s="7"/>
      <c r="BA63" s="6">
        <v>0</v>
      </c>
      <c r="BB63" s="7"/>
      <c r="BC63" s="6">
        <v>0</v>
      </c>
      <c r="BD63" s="7"/>
      <c r="BE63" s="8">
        <f>ROUND(IF(BC282=0, 0, BC63/BC282),5)</f>
        <v>0</v>
      </c>
      <c r="BF63" s="7"/>
      <c r="BG63" s="6">
        <v>0</v>
      </c>
      <c r="BH63" s="7"/>
      <c r="BI63" s="6">
        <v>0</v>
      </c>
      <c r="BJ63" s="7"/>
      <c r="BK63" s="6">
        <v>0</v>
      </c>
      <c r="BL63" s="7"/>
      <c r="BM63" s="8">
        <f>ROUND(IF(BK282=0, 0, BK63/BK282),5)</f>
        <v>0</v>
      </c>
      <c r="BN63" s="7"/>
      <c r="BO63" s="6">
        <v>0</v>
      </c>
      <c r="BP63" s="7"/>
      <c r="BQ63" s="6">
        <v>0</v>
      </c>
      <c r="BR63" s="7"/>
      <c r="BS63" s="6">
        <v>0</v>
      </c>
      <c r="BT63" s="7"/>
      <c r="BU63" s="8">
        <f>ROUND(IF(BS282=0, 0, BS63/BS282),5)</f>
        <v>0</v>
      </c>
      <c r="BV63" s="7"/>
      <c r="BW63" s="6">
        <v>0</v>
      </c>
      <c r="BX63" s="7"/>
      <c r="BY63" s="6">
        <v>0</v>
      </c>
      <c r="BZ63" s="7"/>
      <c r="CA63" s="6">
        <v>0</v>
      </c>
      <c r="CB63" s="7"/>
      <c r="CC63" s="8">
        <f>ROUND(IF(CA282=0, 0, CA63/CA282),5)</f>
        <v>0</v>
      </c>
      <c r="CD63" s="7"/>
      <c r="CE63" s="6">
        <v>0</v>
      </c>
      <c r="CF63" s="7"/>
      <c r="CG63" s="6">
        <v>0</v>
      </c>
      <c r="CH63" s="7"/>
      <c r="CI63" s="6">
        <v>0</v>
      </c>
      <c r="CJ63" s="7"/>
      <c r="CK63" s="8">
        <f>ROUND(IF(CI282=0, 0, CI63/CI282),5)</f>
        <v>0</v>
      </c>
      <c r="CL63" s="7"/>
      <c r="CM63" s="6">
        <v>0</v>
      </c>
      <c r="CN63" s="7"/>
      <c r="CO63" s="6">
        <v>0</v>
      </c>
      <c r="CP63" s="7"/>
      <c r="CQ63" s="6">
        <v>0</v>
      </c>
      <c r="CR63" s="7"/>
      <c r="CS63" s="8">
        <f>ROUND(IF(CQ282=0, 0, CQ63/CQ282),5)</f>
        <v>0</v>
      </c>
      <c r="CT63" s="7"/>
      <c r="CU63" s="6">
        <v>0</v>
      </c>
      <c r="CV63" s="7"/>
      <c r="CW63" s="6">
        <f t="shared" si="2"/>
        <v>8</v>
      </c>
      <c r="CX63" s="7"/>
      <c r="CY63" s="6">
        <f t="shared" si="3"/>
        <v>1400</v>
      </c>
      <c r="CZ63" s="7"/>
      <c r="DA63" s="8">
        <f>ROUND(IF(CY282=0, 0, CY63/CY282),5)</f>
        <v>1.0000000000000001E-5</v>
      </c>
      <c r="DB63" s="7"/>
      <c r="DC63" s="6">
        <v>175</v>
      </c>
    </row>
    <row r="64" spans="1:107" x14ac:dyDescent="0.25">
      <c r="A64" s="2"/>
      <c r="B64" s="2"/>
      <c r="C64" s="2"/>
      <c r="D64" s="2" t="s">
        <v>75</v>
      </c>
      <c r="E64" s="37">
        <v>0</v>
      </c>
      <c r="F64" s="7"/>
      <c r="G64" s="37">
        <v>0</v>
      </c>
      <c r="H64" s="7"/>
      <c r="I64" s="8">
        <f>ROUND(IF(G282=0, 0, G64/G282),5)</f>
        <v>0</v>
      </c>
      <c r="J64" s="7"/>
      <c r="K64" s="6">
        <v>0</v>
      </c>
      <c r="L64" s="7"/>
      <c r="M64" s="37">
        <v>0</v>
      </c>
      <c r="N64" s="7"/>
      <c r="O64" s="6">
        <v>0</v>
      </c>
      <c r="P64" s="7"/>
      <c r="Q64" s="8">
        <f>ROUND(IF(O282=0, 0, O64/O282),5)</f>
        <v>0</v>
      </c>
      <c r="R64" s="7"/>
      <c r="S64" s="6">
        <v>0</v>
      </c>
      <c r="T64" s="7"/>
      <c r="U64" s="37">
        <v>1</v>
      </c>
      <c r="V64" s="7"/>
      <c r="W64" s="6">
        <v>1063.95</v>
      </c>
      <c r="X64" s="7"/>
      <c r="Y64" s="8">
        <f>ROUND(IF(W282=0, 0, W64/W282),5)</f>
        <v>5.0000000000000002E-5</v>
      </c>
      <c r="Z64" s="7"/>
      <c r="AA64" s="6">
        <v>1063.95</v>
      </c>
      <c r="AB64" s="7"/>
      <c r="AC64" s="37">
        <v>0</v>
      </c>
      <c r="AD64" s="7"/>
      <c r="AE64" s="6">
        <v>0</v>
      </c>
      <c r="AF64" s="7"/>
      <c r="AG64" s="8">
        <f>ROUND(IF(AE282=0, 0, AE64/AE282),5)</f>
        <v>0</v>
      </c>
      <c r="AH64" s="7"/>
      <c r="AI64" s="6">
        <v>0</v>
      </c>
      <c r="AJ64" s="7"/>
      <c r="AK64" s="37">
        <v>0</v>
      </c>
      <c r="AL64" s="7"/>
      <c r="AM64" s="6">
        <v>0</v>
      </c>
      <c r="AN64" s="7"/>
      <c r="AO64" s="8">
        <f>ROUND(IF(AM282=0, 0, AM64/AM282),5)</f>
        <v>0</v>
      </c>
      <c r="AP64" s="7"/>
      <c r="AQ64" s="6">
        <v>0</v>
      </c>
      <c r="AR64" s="7"/>
      <c r="AS64" s="37">
        <v>0</v>
      </c>
      <c r="AT64" s="7"/>
      <c r="AU64" s="28">
        <v>0</v>
      </c>
      <c r="AV64" s="7"/>
      <c r="AW64" s="8">
        <f>ROUND(IF(AU282=0, 0, AU64/AU282),5)</f>
        <v>0</v>
      </c>
      <c r="AX64" s="7"/>
      <c r="AY64" s="6">
        <v>0</v>
      </c>
      <c r="AZ64" s="7"/>
      <c r="BA64" s="6">
        <v>0</v>
      </c>
      <c r="BB64" s="7"/>
      <c r="BC64" s="6">
        <v>0</v>
      </c>
      <c r="BD64" s="7"/>
      <c r="BE64" s="8">
        <f>ROUND(IF(BC282=0, 0, BC64/BC282),5)</f>
        <v>0</v>
      </c>
      <c r="BF64" s="7"/>
      <c r="BG64" s="6">
        <v>0</v>
      </c>
      <c r="BH64" s="7"/>
      <c r="BI64" s="6">
        <v>0</v>
      </c>
      <c r="BJ64" s="7"/>
      <c r="BK64" s="6">
        <v>0</v>
      </c>
      <c r="BL64" s="7"/>
      <c r="BM64" s="8">
        <f>ROUND(IF(BK282=0, 0, BK64/BK282),5)</f>
        <v>0</v>
      </c>
      <c r="BN64" s="7"/>
      <c r="BO64" s="6">
        <v>0</v>
      </c>
      <c r="BP64" s="7"/>
      <c r="BQ64" s="6">
        <v>0</v>
      </c>
      <c r="BR64" s="7"/>
      <c r="BS64" s="6">
        <v>0</v>
      </c>
      <c r="BT64" s="7"/>
      <c r="BU64" s="8">
        <f>ROUND(IF(BS282=0, 0, BS64/BS282),5)</f>
        <v>0</v>
      </c>
      <c r="BV64" s="7"/>
      <c r="BW64" s="6">
        <v>0</v>
      </c>
      <c r="BX64" s="7"/>
      <c r="BY64" s="6">
        <v>0</v>
      </c>
      <c r="BZ64" s="7"/>
      <c r="CA64" s="6">
        <v>0</v>
      </c>
      <c r="CB64" s="7"/>
      <c r="CC64" s="8">
        <f>ROUND(IF(CA282=0, 0, CA64/CA282),5)</f>
        <v>0</v>
      </c>
      <c r="CD64" s="7"/>
      <c r="CE64" s="6">
        <v>0</v>
      </c>
      <c r="CF64" s="7"/>
      <c r="CG64" s="6">
        <v>0</v>
      </c>
      <c r="CH64" s="7"/>
      <c r="CI64" s="6">
        <v>0</v>
      </c>
      <c r="CJ64" s="7"/>
      <c r="CK64" s="8">
        <f>ROUND(IF(CI282=0, 0, CI64/CI282),5)</f>
        <v>0</v>
      </c>
      <c r="CL64" s="7"/>
      <c r="CM64" s="6">
        <v>0</v>
      </c>
      <c r="CN64" s="7"/>
      <c r="CO64" s="6">
        <v>0</v>
      </c>
      <c r="CP64" s="7"/>
      <c r="CQ64" s="6">
        <v>0</v>
      </c>
      <c r="CR64" s="7"/>
      <c r="CS64" s="8">
        <f>ROUND(IF(CQ282=0, 0, CQ64/CQ282),5)</f>
        <v>0</v>
      </c>
      <c r="CT64" s="7"/>
      <c r="CU64" s="6">
        <v>0</v>
      </c>
      <c r="CV64" s="7"/>
      <c r="CW64" s="6">
        <f t="shared" si="2"/>
        <v>1</v>
      </c>
      <c r="CX64" s="7"/>
      <c r="CY64" s="6">
        <f t="shared" si="3"/>
        <v>1063.95</v>
      </c>
      <c r="CZ64" s="7"/>
      <c r="DA64" s="8">
        <f>ROUND(IF(CY282=0, 0, CY64/CY282),5)</f>
        <v>1.0000000000000001E-5</v>
      </c>
      <c r="DB64" s="7"/>
      <c r="DC64" s="6">
        <v>1063.95</v>
      </c>
    </row>
    <row r="65" spans="1:107" x14ac:dyDescent="0.25">
      <c r="A65" s="2"/>
      <c r="B65" s="2"/>
      <c r="C65" s="2"/>
      <c r="D65" s="2" t="s">
        <v>76</v>
      </c>
      <c r="E65" s="37">
        <v>2</v>
      </c>
      <c r="F65" s="7"/>
      <c r="G65" s="37">
        <v>496.26</v>
      </c>
      <c r="H65" s="7"/>
      <c r="I65" s="8">
        <f>ROUND(IF(G282=0, 0, G65/G282),5)</f>
        <v>3.0000000000000001E-5</v>
      </c>
      <c r="J65" s="7"/>
      <c r="K65" s="6">
        <v>248.13</v>
      </c>
      <c r="L65" s="7"/>
      <c r="M65" s="37">
        <v>0</v>
      </c>
      <c r="N65" s="7"/>
      <c r="O65" s="6">
        <v>0</v>
      </c>
      <c r="P65" s="7"/>
      <c r="Q65" s="8">
        <f>ROUND(IF(O282=0, 0, O65/O282),5)</f>
        <v>0</v>
      </c>
      <c r="R65" s="7"/>
      <c r="S65" s="6">
        <v>0</v>
      </c>
      <c r="T65" s="7"/>
      <c r="U65" s="37">
        <v>0</v>
      </c>
      <c r="V65" s="7"/>
      <c r="W65" s="6">
        <v>0</v>
      </c>
      <c r="X65" s="7"/>
      <c r="Y65" s="8">
        <f>ROUND(IF(W282=0, 0, W65/W282),5)</f>
        <v>0</v>
      </c>
      <c r="Z65" s="7"/>
      <c r="AA65" s="6">
        <v>0</v>
      </c>
      <c r="AB65" s="7"/>
      <c r="AC65" s="37">
        <v>0</v>
      </c>
      <c r="AD65" s="7"/>
      <c r="AE65" s="6">
        <v>0</v>
      </c>
      <c r="AF65" s="7"/>
      <c r="AG65" s="8">
        <f>ROUND(IF(AE282=0, 0, AE65/AE282),5)</f>
        <v>0</v>
      </c>
      <c r="AH65" s="7"/>
      <c r="AI65" s="6">
        <v>0</v>
      </c>
      <c r="AJ65" s="7"/>
      <c r="AK65" s="37">
        <v>0</v>
      </c>
      <c r="AL65" s="7"/>
      <c r="AM65" s="6">
        <v>0</v>
      </c>
      <c r="AN65" s="7"/>
      <c r="AO65" s="8">
        <f>ROUND(IF(AM282=0, 0, AM65/AM282),5)</f>
        <v>0</v>
      </c>
      <c r="AP65" s="7"/>
      <c r="AQ65" s="6">
        <v>0</v>
      </c>
      <c r="AR65" s="7"/>
      <c r="AS65" s="37">
        <v>0</v>
      </c>
      <c r="AT65" s="7"/>
      <c r="AU65" s="28">
        <v>0</v>
      </c>
      <c r="AV65" s="7"/>
      <c r="AW65" s="8">
        <f>ROUND(IF(AU282=0, 0, AU65/AU282),5)</f>
        <v>0</v>
      </c>
      <c r="AX65" s="7"/>
      <c r="AY65" s="6">
        <v>0</v>
      </c>
      <c r="AZ65" s="7"/>
      <c r="BA65" s="6">
        <v>0</v>
      </c>
      <c r="BB65" s="7"/>
      <c r="BC65" s="6">
        <v>0</v>
      </c>
      <c r="BD65" s="7"/>
      <c r="BE65" s="8">
        <f>ROUND(IF(BC282=0, 0, BC65/BC282),5)</f>
        <v>0</v>
      </c>
      <c r="BF65" s="7"/>
      <c r="BG65" s="6">
        <v>0</v>
      </c>
      <c r="BH65" s="7"/>
      <c r="BI65" s="6">
        <v>0</v>
      </c>
      <c r="BJ65" s="7"/>
      <c r="BK65" s="6">
        <v>0</v>
      </c>
      <c r="BL65" s="7"/>
      <c r="BM65" s="8">
        <f>ROUND(IF(BK282=0, 0, BK65/BK282),5)</f>
        <v>0</v>
      </c>
      <c r="BN65" s="7"/>
      <c r="BO65" s="6">
        <v>0</v>
      </c>
      <c r="BP65" s="7"/>
      <c r="BQ65" s="6">
        <v>0</v>
      </c>
      <c r="BR65" s="7"/>
      <c r="BS65" s="6">
        <v>0</v>
      </c>
      <c r="BT65" s="7"/>
      <c r="BU65" s="8">
        <f>ROUND(IF(BS282=0, 0, BS65/BS282),5)</f>
        <v>0</v>
      </c>
      <c r="BV65" s="7"/>
      <c r="BW65" s="6">
        <v>0</v>
      </c>
      <c r="BX65" s="7"/>
      <c r="BY65" s="6">
        <v>0</v>
      </c>
      <c r="BZ65" s="7"/>
      <c r="CA65" s="6">
        <v>0</v>
      </c>
      <c r="CB65" s="7"/>
      <c r="CC65" s="8">
        <f>ROUND(IF(CA282=0, 0, CA65/CA282),5)</f>
        <v>0</v>
      </c>
      <c r="CD65" s="7"/>
      <c r="CE65" s="6">
        <v>0</v>
      </c>
      <c r="CF65" s="7"/>
      <c r="CG65" s="6">
        <v>0</v>
      </c>
      <c r="CH65" s="7"/>
      <c r="CI65" s="6">
        <v>0</v>
      </c>
      <c r="CJ65" s="7"/>
      <c r="CK65" s="8">
        <f>ROUND(IF(CI282=0, 0, CI65/CI282),5)</f>
        <v>0</v>
      </c>
      <c r="CL65" s="7"/>
      <c r="CM65" s="6">
        <v>0</v>
      </c>
      <c r="CN65" s="7"/>
      <c r="CO65" s="6">
        <v>0</v>
      </c>
      <c r="CP65" s="7"/>
      <c r="CQ65" s="6">
        <v>0</v>
      </c>
      <c r="CR65" s="7"/>
      <c r="CS65" s="8">
        <f>ROUND(IF(CQ282=0, 0, CQ65/CQ282),5)</f>
        <v>0</v>
      </c>
      <c r="CT65" s="7"/>
      <c r="CU65" s="6">
        <v>0</v>
      </c>
      <c r="CV65" s="7"/>
      <c r="CW65" s="6">
        <f t="shared" si="2"/>
        <v>2</v>
      </c>
      <c r="CX65" s="7"/>
      <c r="CY65" s="6">
        <f t="shared" si="3"/>
        <v>496.26</v>
      </c>
      <c r="CZ65" s="7"/>
      <c r="DA65" s="8">
        <f>ROUND(IF(CY282=0, 0, CY65/CY282),5)</f>
        <v>1.0000000000000001E-5</v>
      </c>
      <c r="DB65" s="7"/>
      <c r="DC65" s="6">
        <v>248.13</v>
      </c>
    </row>
    <row r="66" spans="1:107" x14ac:dyDescent="0.25">
      <c r="A66" s="2"/>
      <c r="B66" s="2"/>
      <c r="C66" s="2"/>
      <c r="D66" s="2" t="s">
        <v>77</v>
      </c>
      <c r="E66" s="37">
        <v>10</v>
      </c>
      <c r="F66" s="7"/>
      <c r="G66" s="37">
        <v>3000</v>
      </c>
      <c r="H66" s="7"/>
      <c r="I66" s="8">
        <f>ROUND(IF(G282=0, 0, G66/G282),5)</f>
        <v>1.7000000000000001E-4</v>
      </c>
      <c r="J66" s="7"/>
      <c r="K66" s="6">
        <v>300</v>
      </c>
      <c r="L66" s="7"/>
      <c r="M66" s="37">
        <v>0</v>
      </c>
      <c r="N66" s="7"/>
      <c r="O66" s="6">
        <v>0</v>
      </c>
      <c r="P66" s="7"/>
      <c r="Q66" s="8">
        <f>ROUND(IF(O282=0, 0, O66/O282),5)</f>
        <v>0</v>
      </c>
      <c r="R66" s="7"/>
      <c r="S66" s="6">
        <v>0</v>
      </c>
      <c r="T66" s="7"/>
      <c r="U66" s="37">
        <v>0</v>
      </c>
      <c r="V66" s="7"/>
      <c r="W66" s="6">
        <v>0</v>
      </c>
      <c r="X66" s="7"/>
      <c r="Y66" s="8">
        <f>ROUND(IF(W282=0, 0, W66/W282),5)</f>
        <v>0</v>
      </c>
      <c r="Z66" s="7"/>
      <c r="AA66" s="6">
        <v>0</v>
      </c>
      <c r="AB66" s="7"/>
      <c r="AC66" s="37">
        <v>0</v>
      </c>
      <c r="AD66" s="7"/>
      <c r="AE66" s="6">
        <v>0</v>
      </c>
      <c r="AF66" s="7"/>
      <c r="AG66" s="8">
        <f>ROUND(IF(AE282=0, 0, AE66/AE282),5)</f>
        <v>0</v>
      </c>
      <c r="AH66" s="7"/>
      <c r="AI66" s="6">
        <v>0</v>
      </c>
      <c r="AJ66" s="7"/>
      <c r="AK66" s="37">
        <v>0</v>
      </c>
      <c r="AL66" s="7"/>
      <c r="AM66" s="6">
        <v>0</v>
      </c>
      <c r="AN66" s="7"/>
      <c r="AO66" s="8">
        <f>ROUND(IF(AM282=0, 0, AM66/AM282),5)</f>
        <v>0</v>
      </c>
      <c r="AP66" s="7"/>
      <c r="AQ66" s="6">
        <v>0</v>
      </c>
      <c r="AR66" s="7"/>
      <c r="AS66" s="37">
        <v>0</v>
      </c>
      <c r="AT66" s="7"/>
      <c r="AU66" s="28">
        <v>0</v>
      </c>
      <c r="AV66" s="7"/>
      <c r="AW66" s="8">
        <f>ROUND(IF(AU282=0, 0, AU66/AU282),5)</f>
        <v>0</v>
      </c>
      <c r="AX66" s="7"/>
      <c r="AY66" s="6">
        <v>0</v>
      </c>
      <c r="AZ66" s="7"/>
      <c r="BA66" s="6">
        <v>0</v>
      </c>
      <c r="BB66" s="7"/>
      <c r="BC66" s="6">
        <v>0</v>
      </c>
      <c r="BD66" s="7"/>
      <c r="BE66" s="8">
        <f>ROUND(IF(BC282=0, 0, BC66/BC282),5)</f>
        <v>0</v>
      </c>
      <c r="BF66" s="7"/>
      <c r="BG66" s="6">
        <v>0</v>
      </c>
      <c r="BH66" s="7"/>
      <c r="BI66" s="6">
        <v>0</v>
      </c>
      <c r="BJ66" s="7"/>
      <c r="BK66" s="6">
        <v>0</v>
      </c>
      <c r="BL66" s="7"/>
      <c r="BM66" s="8">
        <f>ROUND(IF(BK282=0, 0, BK66/BK282),5)</f>
        <v>0</v>
      </c>
      <c r="BN66" s="7"/>
      <c r="BO66" s="6">
        <v>0</v>
      </c>
      <c r="BP66" s="7"/>
      <c r="BQ66" s="6">
        <v>0</v>
      </c>
      <c r="BR66" s="7"/>
      <c r="BS66" s="6">
        <v>0</v>
      </c>
      <c r="BT66" s="7"/>
      <c r="BU66" s="8">
        <f>ROUND(IF(BS282=0, 0, BS66/BS282),5)</f>
        <v>0</v>
      </c>
      <c r="BV66" s="7"/>
      <c r="BW66" s="6">
        <v>0</v>
      </c>
      <c r="BX66" s="7"/>
      <c r="BY66" s="6">
        <v>0</v>
      </c>
      <c r="BZ66" s="7"/>
      <c r="CA66" s="6">
        <v>0</v>
      </c>
      <c r="CB66" s="7"/>
      <c r="CC66" s="8">
        <f>ROUND(IF(CA282=0, 0, CA66/CA282),5)</f>
        <v>0</v>
      </c>
      <c r="CD66" s="7"/>
      <c r="CE66" s="6">
        <v>0</v>
      </c>
      <c r="CF66" s="7"/>
      <c r="CG66" s="6">
        <v>0</v>
      </c>
      <c r="CH66" s="7"/>
      <c r="CI66" s="6">
        <v>0</v>
      </c>
      <c r="CJ66" s="7"/>
      <c r="CK66" s="8">
        <f>ROUND(IF(CI282=0, 0, CI66/CI282),5)</f>
        <v>0</v>
      </c>
      <c r="CL66" s="7"/>
      <c r="CM66" s="6">
        <v>0</v>
      </c>
      <c r="CN66" s="7"/>
      <c r="CO66" s="6">
        <v>0</v>
      </c>
      <c r="CP66" s="7"/>
      <c r="CQ66" s="6">
        <v>0</v>
      </c>
      <c r="CR66" s="7"/>
      <c r="CS66" s="8">
        <f>ROUND(IF(CQ282=0, 0, CQ66/CQ282),5)</f>
        <v>0</v>
      </c>
      <c r="CT66" s="7"/>
      <c r="CU66" s="6">
        <v>0</v>
      </c>
      <c r="CV66" s="7"/>
      <c r="CW66" s="6">
        <f t="shared" si="2"/>
        <v>10</v>
      </c>
      <c r="CX66" s="7"/>
      <c r="CY66" s="6">
        <f t="shared" si="3"/>
        <v>3000</v>
      </c>
      <c r="CZ66" s="7"/>
      <c r="DA66" s="8">
        <f>ROUND(IF(CY282=0, 0, CY66/CY282),5)</f>
        <v>3.0000000000000001E-5</v>
      </c>
      <c r="DB66" s="7"/>
      <c r="DC66" s="6">
        <v>300</v>
      </c>
    </row>
    <row r="67" spans="1:107" x14ac:dyDescent="0.25">
      <c r="A67" s="2"/>
      <c r="B67" s="2"/>
      <c r="C67" s="2"/>
      <c r="D67" s="2" t="s">
        <v>78</v>
      </c>
      <c r="E67" s="37">
        <v>5</v>
      </c>
      <c r="F67" s="7"/>
      <c r="G67" s="37">
        <v>1875</v>
      </c>
      <c r="H67" s="7"/>
      <c r="I67" s="8">
        <f>ROUND(IF(G282=0, 0, G67/G282),5)</f>
        <v>1.1E-4</v>
      </c>
      <c r="J67" s="7"/>
      <c r="K67" s="6">
        <v>375</v>
      </c>
      <c r="L67" s="7"/>
      <c r="M67" s="37">
        <v>0</v>
      </c>
      <c r="N67" s="7"/>
      <c r="O67" s="6">
        <v>0</v>
      </c>
      <c r="P67" s="7"/>
      <c r="Q67" s="8">
        <f>ROUND(IF(O282=0, 0, O67/O282),5)</f>
        <v>0</v>
      </c>
      <c r="R67" s="7"/>
      <c r="S67" s="6">
        <v>0</v>
      </c>
      <c r="T67" s="7"/>
      <c r="U67" s="37">
        <v>0</v>
      </c>
      <c r="V67" s="7"/>
      <c r="W67" s="6">
        <v>0</v>
      </c>
      <c r="X67" s="7"/>
      <c r="Y67" s="8">
        <f>ROUND(IF(W282=0, 0, W67/W282),5)</f>
        <v>0</v>
      </c>
      <c r="Z67" s="7"/>
      <c r="AA67" s="6">
        <v>0</v>
      </c>
      <c r="AB67" s="7"/>
      <c r="AC67" s="37">
        <v>0</v>
      </c>
      <c r="AD67" s="7"/>
      <c r="AE67" s="6">
        <v>0</v>
      </c>
      <c r="AF67" s="7"/>
      <c r="AG67" s="8">
        <f>ROUND(IF(AE282=0, 0, AE67/AE282),5)</f>
        <v>0</v>
      </c>
      <c r="AH67" s="7"/>
      <c r="AI67" s="6">
        <v>0</v>
      </c>
      <c r="AJ67" s="7"/>
      <c r="AK67" s="37">
        <v>0</v>
      </c>
      <c r="AL67" s="7"/>
      <c r="AM67" s="6">
        <v>0</v>
      </c>
      <c r="AN67" s="7"/>
      <c r="AO67" s="8">
        <f>ROUND(IF(AM282=0, 0, AM67/AM282),5)</f>
        <v>0</v>
      </c>
      <c r="AP67" s="7"/>
      <c r="AQ67" s="6">
        <v>0</v>
      </c>
      <c r="AR67" s="7"/>
      <c r="AS67" s="37">
        <v>0</v>
      </c>
      <c r="AT67" s="7"/>
      <c r="AU67" s="28">
        <v>0</v>
      </c>
      <c r="AV67" s="7"/>
      <c r="AW67" s="8">
        <f>ROUND(IF(AU282=0, 0, AU67/AU282),5)</f>
        <v>0</v>
      </c>
      <c r="AX67" s="7"/>
      <c r="AY67" s="6">
        <v>0</v>
      </c>
      <c r="AZ67" s="7"/>
      <c r="BA67" s="6">
        <v>0</v>
      </c>
      <c r="BB67" s="7"/>
      <c r="BC67" s="6">
        <v>0</v>
      </c>
      <c r="BD67" s="7"/>
      <c r="BE67" s="8">
        <f>ROUND(IF(BC282=0, 0, BC67/BC282),5)</f>
        <v>0</v>
      </c>
      <c r="BF67" s="7"/>
      <c r="BG67" s="6">
        <v>0</v>
      </c>
      <c r="BH67" s="7"/>
      <c r="BI67" s="6">
        <v>0</v>
      </c>
      <c r="BJ67" s="7"/>
      <c r="BK67" s="6">
        <v>0</v>
      </c>
      <c r="BL67" s="7"/>
      <c r="BM67" s="8">
        <f>ROUND(IF(BK282=0, 0, BK67/BK282),5)</f>
        <v>0</v>
      </c>
      <c r="BN67" s="7"/>
      <c r="BO67" s="6">
        <v>0</v>
      </c>
      <c r="BP67" s="7"/>
      <c r="BQ67" s="6">
        <v>0</v>
      </c>
      <c r="BR67" s="7"/>
      <c r="BS67" s="6">
        <v>0</v>
      </c>
      <c r="BT67" s="7"/>
      <c r="BU67" s="8">
        <f>ROUND(IF(BS282=0, 0, BS67/BS282),5)</f>
        <v>0</v>
      </c>
      <c r="BV67" s="7"/>
      <c r="BW67" s="6">
        <v>0</v>
      </c>
      <c r="BX67" s="7"/>
      <c r="BY67" s="6">
        <v>0</v>
      </c>
      <c r="BZ67" s="7"/>
      <c r="CA67" s="6">
        <v>0</v>
      </c>
      <c r="CB67" s="7"/>
      <c r="CC67" s="8">
        <f>ROUND(IF(CA282=0, 0, CA67/CA282),5)</f>
        <v>0</v>
      </c>
      <c r="CD67" s="7"/>
      <c r="CE67" s="6">
        <v>0</v>
      </c>
      <c r="CF67" s="7"/>
      <c r="CG67" s="6">
        <v>0</v>
      </c>
      <c r="CH67" s="7"/>
      <c r="CI67" s="6">
        <v>0</v>
      </c>
      <c r="CJ67" s="7"/>
      <c r="CK67" s="8">
        <f>ROUND(IF(CI282=0, 0, CI67/CI282),5)</f>
        <v>0</v>
      </c>
      <c r="CL67" s="7"/>
      <c r="CM67" s="6">
        <v>0</v>
      </c>
      <c r="CN67" s="7"/>
      <c r="CO67" s="6">
        <v>0</v>
      </c>
      <c r="CP67" s="7"/>
      <c r="CQ67" s="6">
        <v>0</v>
      </c>
      <c r="CR67" s="7"/>
      <c r="CS67" s="8">
        <f>ROUND(IF(CQ282=0, 0, CQ67/CQ282),5)</f>
        <v>0</v>
      </c>
      <c r="CT67" s="7"/>
      <c r="CU67" s="6">
        <v>0</v>
      </c>
      <c r="CV67" s="7"/>
      <c r="CW67" s="6">
        <f t="shared" si="2"/>
        <v>5</v>
      </c>
      <c r="CX67" s="7"/>
      <c r="CY67" s="6">
        <f t="shared" si="3"/>
        <v>1875</v>
      </c>
      <c r="CZ67" s="7"/>
      <c r="DA67" s="8">
        <f>ROUND(IF(CY282=0, 0, CY67/CY282),5)</f>
        <v>2.0000000000000002E-5</v>
      </c>
      <c r="DB67" s="7"/>
      <c r="DC67" s="6">
        <v>375</v>
      </c>
    </row>
    <row r="68" spans="1:107" x14ac:dyDescent="0.25">
      <c r="A68" s="2"/>
      <c r="B68" s="2"/>
      <c r="C68" s="2"/>
      <c r="D68" s="2" t="s">
        <v>79</v>
      </c>
      <c r="E68" s="37">
        <v>2</v>
      </c>
      <c r="F68" s="7"/>
      <c r="G68" s="37">
        <v>1900</v>
      </c>
      <c r="H68" s="7"/>
      <c r="I68" s="8">
        <f>ROUND(IF(G282=0, 0, G68/G282),5)</f>
        <v>1.1E-4</v>
      </c>
      <c r="J68" s="7"/>
      <c r="K68" s="6">
        <v>950</v>
      </c>
      <c r="L68" s="7"/>
      <c r="M68" s="37">
        <v>-1</v>
      </c>
      <c r="N68" s="7"/>
      <c r="O68" s="6">
        <v>-800</v>
      </c>
      <c r="P68" s="7"/>
      <c r="Q68" s="8">
        <f>ROUND(IF(O282=0, 0, O68/O282),5)</f>
        <v>-8.0000000000000007E-5</v>
      </c>
      <c r="R68" s="7"/>
      <c r="S68" s="6">
        <v>800</v>
      </c>
      <c r="T68" s="7"/>
      <c r="U68" s="37">
        <v>0</v>
      </c>
      <c r="V68" s="7"/>
      <c r="W68" s="6">
        <v>0</v>
      </c>
      <c r="X68" s="7"/>
      <c r="Y68" s="8">
        <f>ROUND(IF(W282=0, 0, W68/W282),5)</f>
        <v>0</v>
      </c>
      <c r="Z68" s="7"/>
      <c r="AA68" s="6">
        <v>0</v>
      </c>
      <c r="AB68" s="7"/>
      <c r="AC68" s="37">
        <v>0</v>
      </c>
      <c r="AD68" s="7"/>
      <c r="AE68" s="6">
        <v>0</v>
      </c>
      <c r="AF68" s="7"/>
      <c r="AG68" s="8">
        <f>ROUND(IF(AE282=0, 0, AE68/AE282),5)</f>
        <v>0</v>
      </c>
      <c r="AH68" s="7"/>
      <c r="AI68" s="6">
        <v>0</v>
      </c>
      <c r="AJ68" s="7"/>
      <c r="AK68" s="37">
        <v>0</v>
      </c>
      <c r="AL68" s="7"/>
      <c r="AM68" s="6">
        <v>0</v>
      </c>
      <c r="AN68" s="7"/>
      <c r="AO68" s="8">
        <f>ROUND(IF(AM282=0, 0, AM68/AM282),5)</f>
        <v>0</v>
      </c>
      <c r="AP68" s="7"/>
      <c r="AQ68" s="6">
        <v>0</v>
      </c>
      <c r="AR68" s="7"/>
      <c r="AS68" s="37">
        <v>0</v>
      </c>
      <c r="AT68" s="7"/>
      <c r="AU68" s="28">
        <v>0</v>
      </c>
      <c r="AV68" s="7"/>
      <c r="AW68" s="8">
        <f>ROUND(IF(AU282=0, 0, AU68/AU282),5)</f>
        <v>0</v>
      </c>
      <c r="AX68" s="7"/>
      <c r="AY68" s="6">
        <v>0</v>
      </c>
      <c r="AZ68" s="7"/>
      <c r="BA68" s="6">
        <v>0</v>
      </c>
      <c r="BB68" s="7"/>
      <c r="BC68" s="6">
        <v>0</v>
      </c>
      <c r="BD68" s="7"/>
      <c r="BE68" s="8">
        <f>ROUND(IF(BC282=0, 0, BC68/BC282),5)</f>
        <v>0</v>
      </c>
      <c r="BF68" s="7"/>
      <c r="BG68" s="6">
        <v>0</v>
      </c>
      <c r="BH68" s="7"/>
      <c r="BI68" s="6">
        <v>0</v>
      </c>
      <c r="BJ68" s="7"/>
      <c r="BK68" s="6">
        <v>0</v>
      </c>
      <c r="BL68" s="7"/>
      <c r="BM68" s="8">
        <f>ROUND(IF(BK282=0, 0, BK68/BK282),5)</f>
        <v>0</v>
      </c>
      <c r="BN68" s="7"/>
      <c r="BO68" s="6">
        <v>0</v>
      </c>
      <c r="BP68" s="7"/>
      <c r="BQ68" s="6">
        <v>0</v>
      </c>
      <c r="BR68" s="7"/>
      <c r="BS68" s="6">
        <v>0</v>
      </c>
      <c r="BT68" s="7"/>
      <c r="BU68" s="8">
        <f>ROUND(IF(BS282=0, 0, BS68/BS282),5)</f>
        <v>0</v>
      </c>
      <c r="BV68" s="7"/>
      <c r="BW68" s="6">
        <v>0</v>
      </c>
      <c r="BX68" s="7"/>
      <c r="BY68" s="6">
        <v>0</v>
      </c>
      <c r="BZ68" s="7"/>
      <c r="CA68" s="6">
        <v>0</v>
      </c>
      <c r="CB68" s="7"/>
      <c r="CC68" s="8">
        <f>ROUND(IF(CA282=0, 0, CA68/CA282),5)</f>
        <v>0</v>
      </c>
      <c r="CD68" s="7"/>
      <c r="CE68" s="6">
        <v>0</v>
      </c>
      <c r="CF68" s="7"/>
      <c r="CG68" s="6">
        <v>0</v>
      </c>
      <c r="CH68" s="7"/>
      <c r="CI68" s="6">
        <v>0</v>
      </c>
      <c r="CJ68" s="7"/>
      <c r="CK68" s="8">
        <f>ROUND(IF(CI282=0, 0, CI68/CI282),5)</f>
        <v>0</v>
      </c>
      <c r="CL68" s="7"/>
      <c r="CM68" s="6">
        <v>0</v>
      </c>
      <c r="CN68" s="7"/>
      <c r="CO68" s="6">
        <v>0</v>
      </c>
      <c r="CP68" s="7"/>
      <c r="CQ68" s="6">
        <v>0</v>
      </c>
      <c r="CR68" s="7"/>
      <c r="CS68" s="8">
        <f>ROUND(IF(CQ282=0, 0, CQ68/CQ282),5)</f>
        <v>0</v>
      </c>
      <c r="CT68" s="7"/>
      <c r="CU68" s="6">
        <v>0</v>
      </c>
      <c r="CV68" s="7"/>
      <c r="CW68" s="6">
        <f t="shared" si="2"/>
        <v>1</v>
      </c>
      <c r="CX68" s="7"/>
      <c r="CY68" s="6">
        <f t="shared" si="3"/>
        <v>1100</v>
      </c>
      <c r="CZ68" s="7"/>
      <c r="DA68" s="8">
        <f>ROUND(IF(CY282=0, 0, CY68/CY282),5)</f>
        <v>1.0000000000000001E-5</v>
      </c>
      <c r="DB68" s="7"/>
      <c r="DC68" s="6">
        <v>1100</v>
      </c>
    </row>
    <row r="69" spans="1:107" x14ac:dyDescent="0.25">
      <c r="A69" s="2"/>
      <c r="B69" s="2"/>
      <c r="C69" s="2"/>
      <c r="D69" s="2" t="s">
        <v>80</v>
      </c>
      <c r="E69" s="37">
        <v>2</v>
      </c>
      <c r="F69" s="7"/>
      <c r="G69" s="37">
        <v>496.36</v>
      </c>
      <c r="H69" s="7"/>
      <c r="I69" s="8">
        <f>ROUND(IF(G282=0, 0, G69/G282),5)</f>
        <v>3.0000000000000001E-5</v>
      </c>
      <c r="J69" s="7"/>
      <c r="K69" s="6">
        <v>248.18</v>
      </c>
      <c r="L69" s="7"/>
      <c r="M69" s="37">
        <v>0</v>
      </c>
      <c r="N69" s="7"/>
      <c r="O69" s="6">
        <v>0</v>
      </c>
      <c r="P69" s="7"/>
      <c r="Q69" s="8">
        <f>ROUND(IF(O282=0, 0, O69/O282),5)</f>
        <v>0</v>
      </c>
      <c r="R69" s="7"/>
      <c r="S69" s="6">
        <v>0</v>
      </c>
      <c r="T69" s="7"/>
      <c r="U69" s="37">
        <v>8</v>
      </c>
      <c r="V69" s="7"/>
      <c r="W69" s="6">
        <v>2004.92</v>
      </c>
      <c r="X69" s="7"/>
      <c r="Y69" s="8">
        <f>ROUND(IF(W282=0, 0, W69/W282),5)</f>
        <v>1E-4</v>
      </c>
      <c r="Z69" s="7"/>
      <c r="AA69" s="6">
        <v>250.62</v>
      </c>
      <c r="AB69" s="7"/>
      <c r="AC69" s="37">
        <v>0</v>
      </c>
      <c r="AD69" s="7"/>
      <c r="AE69" s="6">
        <v>0</v>
      </c>
      <c r="AF69" s="7"/>
      <c r="AG69" s="8">
        <f>ROUND(IF(AE282=0, 0, AE69/AE282),5)</f>
        <v>0</v>
      </c>
      <c r="AH69" s="7"/>
      <c r="AI69" s="6">
        <v>0</v>
      </c>
      <c r="AJ69" s="7"/>
      <c r="AK69" s="37">
        <v>4</v>
      </c>
      <c r="AL69" s="7"/>
      <c r="AM69" s="6">
        <v>1002.52</v>
      </c>
      <c r="AN69" s="7"/>
      <c r="AO69" s="8">
        <f>ROUND(IF(AM282=0, 0, AM69/AM282),5)</f>
        <v>6.0000000000000002E-5</v>
      </c>
      <c r="AP69" s="7"/>
      <c r="AQ69" s="6">
        <v>250.63</v>
      </c>
      <c r="AR69" s="7"/>
      <c r="AS69" s="37">
        <v>4</v>
      </c>
      <c r="AT69" s="7"/>
      <c r="AU69" s="28">
        <v>1006.1</v>
      </c>
      <c r="AV69" s="7"/>
      <c r="AW69" s="8">
        <f>ROUND(IF(AU282=0, 0, AU69/AU282),5)</f>
        <v>6.9999999999999994E-5</v>
      </c>
      <c r="AX69" s="7"/>
      <c r="AY69" s="6">
        <v>251.53</v>
      </c>
      <c r="AZ69" s="7"/>
      <c r="BA69" s="6">
        <v>0</v>
      </c>
      <c r="BB69" s="7"/>
      <c r="BC69" s="6">
        <v>0</v>
      </c>
      <c r="BD69" s="7"/>
      <c r="BE69" s="8">
        <f>ROUND(IF(BC282=0, 0, BC69/BC282),5)</f>
        <v>0</v>
      </c>
      <c r="BF69" s="7"/>
      <c r="BG69" s="6">
        <v>0</v>
      </c>
      <c r="BH69" s="7"/>
      <c r="BI69" s="6">
        <v>0</v>
      </c>
      <c r="BJ69" s="7"/>
      <c r="BK69" s="6">
        <v>0</v>
      </c>
      <c r="BL69" s="7"/>
      <c r="BM69" s="8">
        <f>ROUND(IF(BK282=0, 0, BK69/BK282),5)</f>
        <v>0</v>
      </c>
      <c r="BN69" s="7"/>
      <c r="BO69" s="6">
        <v>0</v>
      </c>
      <c r="BP69" s="7"/>
      <c r="BQ69" s="6">
        <v>0</v>
      </c>
      <c r="BR69" s="7"/>
      <c r="BS69" s="6">
        <v>0</v>
      </c>
      <c r="BT69" s="7"/>
      <c r="BU69" s="8">
        <f>ROUND(IF(BS282=0, 0, BS69/BS282),5)</f>
        <v>0</v>
      </c>
      <c r="BV69" s="7"/>
      <c r="BW69" s="6">
        <v>0</v>
      </c>
      <c r="BX69" s="7"/>
      <c r="BY69" s="6">
        <v>0</v>
      </c>
      <c r="BZ69" s="7"/>
      <c r="CA69" s="6">
        <v>0</v>
      </c>
      <c r="CB69" s="7"/>
      <c r="CC69" s="8">
        <f>ROUND(IF(CA282=0, 0, CA69/CA282),5)</f>
        <v>0</v>
      </c>
      <c r="CD69" s="7"/>
      <c r="CE69" s="6">
        <v>0</v>
      </c>
      <c r="CF69" s="7"/>
      <c r="CG69" s="6">
        <v>0</v>
      </c>
      <c r="CH69" s="7"/>
      <c r="CI69" s="6">
        <v>0</v>
      </c>
      <c r="CJ69" s="7"/>
      <c r="CK69" s="8">
        <f>ROUND(IF(CI282=0, 0, CI69/CI282),5)</f>
        <v>0</v>
      </c>
      <c r="CL69" s="7"/>
      <c r="CM69" s="6">
        <v>0</v>
      </c>
      <c r="CN69" s="7"/>
      <c r="CO69" s="6">
        <v>0</v>
      </c>
      <c r="CP69" s="7"/>
      <c r="CQ69" s="6">
        <v>0</v>
      </c>
      <c r="CR69" s="7"/>
      <c r="CS69" s="8">
        <f>ROUND(IF(CQ282=0, 0, CQ69/CQ282),5)</f>
        <v>0</v>
      </c>
      <c r="CT69" s="7"/>
      <c r="CU69" s="6">
        <v>0</v>
      </c>
      <c r="CV69" s="7"/>
      <c r="CW69" s="6">
        <f t="shared" si="2"/>
        <v>18</v>
      </c>
      <c r="CX69" s="7"/>
      <c r="CY69" s="6">
        <f t="shared" si="3"/>
        <v>4509.8999999999996</v>
      </c>
      <c r="CZ69" s="7"/>
      <c r="DA69" s="8">
        <f>ROUND(IF(CY282=0, 0, CY69/CY282),5)</f>
        <v>5.0000000000000002E-5</v>
      </c>
      <c r="DB69" s="7"/>
      <c r="DC69" s="6">
        <v>250.55</v>
      </c>
    </row>
    <row r="70" spans="1:107" x14ac:dyDescent="0.25">
      <c r="A70" s="2"/>
      <c r="B70" s="2"/>
      <c r="C70" s="2"/>
      <c r="D70" s="2" t="s">
        <v>81</v>
      </c>
      <c r="E70" s="37">
        <v>0</v>
      </c>
      <c r="F70" s="7"/>
      <c r="G70" s="37">
        <v>0</v>
      </c>
      <c r="H70" s="7"/>
      <c r="I70" s="8">
        <f>ROUND(IF(G282=0, 0, G70/G282),5)</f>
        <v>0</v>
      </c>
      <c r="J70" s="7"/>
      <c r="K70" s="6">
        <v>0</v>
      </c>
      <c r="L70" s="7"/>
      <c r="M70" s="37">
        <v>0</v>
      </c>
      <c r="N70" s="7"/>
      <c r="O70" s="6">
        <v>0</v>
      </c>
      <c r="P70" s="7"/>
      <c r="Q70" s="8">
        <f>ROUND(IF(O282=0, 0, O70/O282),5)</f>
        <v>0</v>
      </c>
      <c r="R70" s="7"/>
      <c r="S70" s="6">
        <v>0</v>
      </c>
      <c r="T70" s="7"/>
      <c r="U70" s="37">
        <v>0</v>
      </c>
      <c r="V70" s="7"/>
      <c r="W70" s="6">
        <v>0</v>
      </c>
      <c r="X70" s="7"/>
      <c r="Y70" s="8">
        <f>ROUND(IF(W282=0, 0, W70/W282),5)</f>
        <v>0</v>
      </c>
      <c r="Z70" s="7"/>
      <c r="AA70" s="6">
        <v>0</v>
      </c>
      <c r="AB70" s="7"/>
      <c r="AC70" s="37">
        <v>0</v>
      </c>
      <c r="AD70" s="7"/>
      <c r="AE70" s="6">
        <v>0</v>
      </c>
      <c r="AF70" s="7"/>
      <c r="AG70" s="8">
        <f>ROUND(IF(AE282=0, 0, AE70/AE282),5)</f>
        <v>0</v>
      </c>
      <c r="AH70" s="7"/>
      <c r="AI70" s="6">
        <v>0</v>
      </c>
      <c r="AJ70" s="7"/>
      <c r="AK70" s="37">
        <v>2</v>
      </c>
      <c r="AL70" s="7"/>
      <c r="AM70" s="6">
        <v>4644.05</v>
      </c>
      <c r="AN70" s="7"/>
      <c r="AO70" s="8">
        <f>ROUND(IF(AM282=0, 0, AM70/AM282),5)</f>
        <v>2.9E-4</v>
      </c>
      <c r="AP70" s="7"/>
      <c r="AQ70" s="6">
        <v>2322.0300000000002</v>
      </c>
      <c r="AR70" s="7"/>
      <c r="AS70" s="37">
        <v>0</v>
      </c>
      <c r="AT70" s="7"/>
      <c r="AU70" s="28">
        <v>0</v>
      </c>
      <c r="AV70" s="7"/>
      <c r="AW70" s="8">
        <f>ROUND(IF(AU282=0, 0, AU70/AU282),5)</f>
        <v>0</v>
      </c>
      <c r="AX70" s="7"/>
      <c r="AY70" s="6">
        <v>0</v>
      </c>
      <c r="AZ70" s="7"/>
      <c r="BA70" s="6">
        <v>0</v>
      </c>
      <c r="BB70" s="7"/>
      <c r="BC70" s="6">
        <v>0</v>
      </c>
      <c r="BD70" s="7"/>
      <c r="BE70" s="8">
        <f>ROUND(IF(BC282=0, 0, BC70/BC282),5)</f>
        <v>0</v>
      </c>
      <c r="BF70" s="7"/>
      <c r="BG70" s="6">
        <v>0</v>
      </c>
      <c r="BH70" s="7"/>
      <c r="BI70" s="6">
        <v>0</v>
      </c>
      <c r="BJ70" s="7"/>
      <c r="BK70" s="6">
        <v>0</v>
      </c>
      <c r="BL70" s="7"/>
      <c r="BM70" s="8">
        <f>ROUND(IF(BK282=0, 0, BK70/BK282),5)</f>
        <v>0</v>
      </c>
      <c r="BN70" s="7"/>
      <c r="BO70" s="6">
        <v>0</v>
      </c>
      <c r="BP70" s="7"/>
      <c r="BQ70" s="6">
        <v>0</v>
      </c>
      <c r="BR70" s="7"/>
      <c r="BS70" s="6">
        <v>0</v>
      </c>
      <c r="BT70" s="7"/>
      <c r="BU70" s="8">
        <f>ROUND(IF(BS282=0, 0, BS70/BS282),5)</f>
        <v>0</v>
      </c>
      <c r="BV70" s="7"/>
      <c r="BW70" s="6">
        <v>0</v>
      </c>
      <c r="BX70" s="7"/>
      <c r="BY70" s="6">
        <v>0</v>
      </c>
      <c r="BZ70" s="7"/>
      <c r="CA70" s="6">
        <v>0</v>
      </c>
      <c r="CB70" s="7"/>
      <c r="CC70" s="8">
        <f>ROUND(IF(CA282=0, 0, CA70/CA282),5)</f>
        <v>0</v>
      </c>
      <c r="CD70" s="7"/>
      <c r="CE70" s="6">
        <v>0</v>
      </c>
      <c r="CF70" s="7"/>
      <c r="CG70" s="6">
        <v>0</v>
      </c>
      <c r="CH70" s="7"/>
      <c r="CI70" s="6">
        <v>0</v>
      </c>
      <c r="CJ70" s="7"/>
      <c r="CK70" s="8">
        <f>ROUND(IF(CI282=0, 0, CI70/CI282),5)</f>
        <v>0</v>
      </c>
      <c r="CL70" s="7"/>
      <c r="CM70" s="6">
        <v>0</v>
      </c>
      <c r="CN70" s="7"/>
      <c r="CO70" s="6">
        <v>0</v>
      </c>
      <c r="CP70" s="7"/>
      <c r="CQ70" s="6">
        <v>0</v>
      </c>
      <c r="CR70" s="7"/>
      <c r="CS70" s="8">
        <f>ROUND(IF(CQ282=0, 0, CQ70/CQ282),5)</f>
        <v>0</v>
      </c>
      <c r="CT70" s="7"/>
      <c r="CU70" s="6">
        <v>0</v>
      </c>
      <c r="CV70" s="7"/>
      <c r="CW70" s="6">
        <f t="shared" si="2"/>
        <v>2</v>
      </c>
      <c r="CX70" s="7"/>
      <c r="CY70" s="6">
        <f t="shared" si="3"/>
        <v>4644.05</v>
      </c>
      <c r="CZ70" s="7"/>
      <c r="DA70" s="8">
        <f>ROUND(IF(CY282=0, 0, CY70/CY282),5)</f>
        <v>5.0000000000000002E-5</v>
      </c>
      <c r="DB70" s="7"/>
      <c r="DC70" s="6">
        <v>2322.0300000000002</v>
      </c>
    </row>
    <row r="71" spans="1:107" x14ac:dyDescent="0.25">
      <c r="A71" s="2"/>
      <c r="B71" s="2"/>
      <c r="C71" s="2"/>
      <c r="D71" s="2" t="s">
        <v>82</v>
      </c>
      <c r="E71" s="37">
        <v>0</v>
      </c>
      <c r="F71" s="7"/>
      <c r="G71" s="37">
        <v>0</v>
      </c>
      <c r="H71" s="7"/>
      <c r="I71" s="8">
        <f>ROUND(IF(G282=0, 0, G71/G282),5)</f>
        <v>0</v>
      </c>
      <c r="J71" s="7"/>
      <c r="K71" s="6">
        <v>0</v>
      </c>
      <c r="L71" s="7"/>
      <c r="M71" s="37">
        <v>0</v>
      </c>
      <c r="N71" s="7"/>
      <c r="O71" s="6">
        <v>0</v>
      </c>
      <c r="P71" s="7"/>
      <c r="Q71" s="8">
        <f>ROUND(IF(O282=0, 0, O71/O282),5)</f>
        <v>0</v>
      </c>
      <c r="R71" s="7"/>
      <c r="S71" s="6">
        <v>0</v>
      </c>
      <c r="T71" s="7"/>
      <c r="U71" s="37">
        <v>0</v>
      </c>
      <c r="V71" s="7"/>
      <c r="W71" s="6">
        <v>0</v>
      </c>
      <c r="X71" s="7"/>
      <c r="Y71" s="8">
        <f>ROUND(IF(W282=0, 0, W71/W282),5)</f>
        <v>0</v>
      </c>
      <c r="Z71" s="7"/>
      <c r="AA71" s="6">
        <v>0</v>
      </c>
      <c r="AB71" s="7"/>
      <c r="AC71" s="37">
        <v>4</v>
      </c>
      <c r="AD71" s="7"/>
      <c r="AE71" s="6">
        <v>9221.7099999999991</v>
      </c>
      <c r="AF71" s="7"/>
      <c r="AG71" s="8">
        <f>ROUND(IF(AE282=0, 0, AE71/AE282),5)</f>
        <v>5.2999999999999998E-4</v>
      </c>
      <c r="AH71" s="7"/>
      <c r="AI71" s="6">
        <v>2305.4299999999998</v>
      </c>
      <c r="AJ71" s="7"/>
      <c r="AK71" s="37">
        <v>2</v>
      </c>
      <c r="AL71" s="7"/>
      <c r="AM71" s="6">
        <v>4638.1499999999996</v>
      </c>
      <c r="AN71" s="7"/>
      <c r="AO71" s="8">
        <f>ROUND(IF(AM282=0, 0, AM71/AM282),5)</f>
        <v>2.9E-4</v>
      </c>
      <c r="AP71" s="7"/>
      <c r="AQ71" s="6">
        <v>2319.08</v>
      </c>
      <c r="AR71" s="7"/>
      <c r="AS71" s="37">
        <v>0</v>
      </c>
      <c r="AT71" s="7"/>
      <c r="AU71" s="28">
        <v>0</v>
      </c>
      <c r="AV71" s="7"/>
      <c r="AW71" s="8">
        <f>ROUND(IF(AU282=0, 0, AU71/AU282),5)</f>
        <v>0</v>
      </c>
      <c r="AX71" s="7"/>
      <c r="AY71" s="6">
        <v>0</v>
      </c>
      <c r="AZ71" s="7"/>
      <c r="BA71" s="6">
        <v>0</v>
      </c>
      <c r="BB71" s="7"/>
      <c r="BC71" s="6">
        <v>0</v>
      </c>
      <c r="BD71" s="7"/>
      <c r="BE71" s="8">
        <f>ROUND(IF(BC282=0, 0, BC71/BC282),5)</f>
        <v>0</v>
      </c>
      <c r="BF71" s="7"/>
      <c r="BG71" s="6">
        <v>0</v>
      </c>
      <c r="BH71" s="7"/>
      <c r="BI71" s="6">
        <v>0</v>
      </c>
      <c r="BJ71" s="7"/>
      <c r="BK71" s="6">
        <v>0</v>
      </c>
      <c r="BL71" s="7"/>
      <c r="BM71" s="8">
        <f>ROUND(IF(BK282=0, 0, BK71/BK282),5)</f>
        <v>0</v>
      </c>
      <c r="BN71" s="7"/>
      <c r="BO71" s="6">
        <v>0</v>
      </c>
      <c r="BP71" s="7"/>
      <c r="BQ71" s="6">
        <v>0</v>
      </c>
      <c r="BR71" s="7"/>
      <c r="BS71" s="6">
        <v>0</v>
      </c>
      <c r="BT71" s="7"/>
      <c r="BU71" s="8">
        <f>ROUND(IF(BS282=0, 0, BS71/BS282),5)</f>
        <v>0</v>
      </c>
      <c r="BV71" s="7"/>
      <c r="BW71" s="6">
        <v>0</v>
      </c>
      <c r="BX71" s="7"/>
      <c r="BY71" s="6">
        <v>0</v>
      </c>
      <c r="BZ71" s="7"/>
      <c r="CA71" s="6">
        <v>0</v>
      </c>
      <c r="CB71" s="7"/>
      <c r="CC71" s="8">
        <f>ROUND(IF(CA282=0, 0, CA71/CA282),5)</f>
        <v>0</v>
      </c>
      <c r="CD71" s="7"/>
      <c r="CE71" s="6">
        <v>0</v>
      </c>
      <c r="CF71" s="7"/>
      <c r="CG71" s="6">
        <v>0</v>
      </c>
      <c r="CH71" s="7"/>
      <c r="CI71" s="6">
        <v>0</v>
      </c>
      <c r="CJ71" s="7"/>
      <c r="CK71" s="8">
        <f>ROUND(IF(CI282=0, 0, CI71/CI282),5)</f>
        <v>0</v>
      </c>
      <c r="CL71" s="7"/>
      <c r="CM71" s="6">
        <v>0</v>
      </c>
      <c r="CN71" s="7"/>
      <c r="CO71" s="6">
        <v>0</v>
      </c>
      <c r="CP71" s="7"/>
      <c r="CQ71" s="6">
        <v>0</v>
      </c>
      <c r="CR71" s="7"/>
      <c r="CS71" s="8">
        <f>ROUND(IF(CQ282=0, 0, CQ71/CQ282),5)</f>
        <v>0</v>
      </c>
      <c r="CT71" s="7"/>
      <c r="CU71" s="6">
        <v>0</v>
      </c>
      <c r="CV71" s="7"/>
      <c r="CW71" s="6">
        <f t="shared" si="2"/>
        <v>6</v>
      </c>
      <c r="CX71" s="7"/>
      <c r="CY71" s="6">
        <f t="shared" si="3"/>
        <v>13859.86</v>
      </c>
      <c r="CZ71" s="7"/>
      <c r="DA71" s="8">
        <f>ROUND(IF(CY282=0, 0, CY71/CY282),5)</f>
        <v>1.3999999999999999E-4</v>
      </c>
      <c r="DB71" s="7"/>
      <c r="DC71" s="6">
        <v>2309.98</v>
      </c>
    </row>
    <row r="72" spans="1:107" x14ac:dyDescent="0.25">
      <c r="A72" s="2"/>
      <c r="B72" s="2"/>
      <c r="C72" s="2"/>
      <c r="D72" s="2" t="s">
        <v>83</v>
      </c>
      <c r="E72" s="37">
        <v>0</v>
      </c>
      <c r="F72" s="7"/>
      <c r="G72" s="37">
        <v>0</v>
      </c>
      <c r="H72" s="7"/>
      <c r="I72" s="8">
        <f>ROUND(IF(G282=0, 0, G72/G282),5)</f>
        <v>0</v>
      </c>
      <c r="J72" s="7"/>
      <c r="K72" s="6">
        <v>0</v>
      </c>
      <c r="L72" s="7"/>
      <c r="M72" s="37">
        <v>0</v>
      </c>
      <c r="N72" s="7"/>
      <c r="O72" s="6">
        <v>0</v>
      </c>
      <c r="P72" s="7"/>
      <c r="Q72" s="8">
        <f>ROUND(IF(O282=0, 0, O72/O282),5)</f>
        <v>0</v>
      </c>
      <c r="R72" s="7"/>
      <c r="S72" s="6">
        <v>0</v>
      </c>
      <c r="T72" s="7"/>
      <c r="U72" s="37">
        <v>4</v>
      </c>
      <c r="V72" s="7"/>
      <c r="W72" s="6">
        <v>11519.32</v>
      </c>
      <c r="X72" s="7"/>
      <c r="Y72" s="8">
        <f>ROUND(IF(W282=0, 0, W72/W282),5)</f>
        <v>5.5999999999999995E-4</v>
      </c>
      <c r="Z72" s="7"/>
      <c r="AA72" s="6">
        <v>2879.83</v>
      </c>
      <c r="AB72" s="7"/>
      <c r="AC72" s="37">
        <v>8</v>
      </c>
      <c r="AD72" s="7"/>
      <c r="AE72" s="6">
        <v>22465.89</v>
      </c>
      <c r="AF72" s="7"/>
      <c r="AG72" s="8">
        <f>ROUND(IF(AE282=0, 0, AE72/AE282),5)</f>
        <v>1.2899999999999999E-3</v>
      </c>
      <c r="AH72" s="7"/>
      <c r="AI72" s="6">
        <v>2808.24</v>
      </c>
      <c r="AJ72" s="7"/>
      <c r="AK72" s="37">
        <v>6</v>
      </c>
      <c r="AL72" s="7"/>
      <c r="AM72" s="6">
        <v>16936.169999999998</v>
      </c>
      <c r="AN72" s="7"/>
      <c r="AO72" s="8">
        <f>ROUND(IF(AM282=0, 0, AM72/AM282),5)</f>
        <v>1.0499999999999999E-3</v>
      </c>
      <c r="AP72" s="7"/>
      <c r="AQ72" s="6">
        <v>2822.7</v>
      </c>
      <c r="AR72" s="7"/>
      <c r="AS72" s="37">
        <v>0</v>
      </c>
      <c r="AT72" s="7"/>
      <c r="AU72" s="28">
        <v>0</v>
      </c>
      <c r="AV72" s="7"/>
      <c r="AW72" s="8">
        <f>ROUND(IF(AU282=0, 0, AU72/AU282),5)</f>
        <v>0</v>
      </c>
      <c r="AX72" s="7"/>
      <c r="AY72" s="6">
        <v>0</v>
      </c>
      <c r="AZ72" s="7"/>
      <c r="BA72" s="6">
        <v>0</v>
      </c>
      <c r="BB72" s="7"/>
      <c r="BC72" s="6">
        <v>0</v>
      </c>
      <c r="BD72" s="7"/>
      <c r="BE72" s="8">
        <f>ROUND(IF(BC282=0, 0, BC72/BC282),5)</f>
        <v>0</v>
      </c>
      <c r="BF72" s="7"/>
      <c r="BG72" s="6">
        <v>0</v>
      </c>
      <c r="BH72" s="7"/>
      <c r="BI72" s="6">
        <v>0</v>
      </c>
      <c r="BJ72" s="7"/>
      <c r="BK72" s="6">
        <v>0</v>
      </c>
      <c r="BL72" s="7"/>
      <c r="BM72" s="8">
        <f>ROUND(IF(BK282=0, 0, BK72/BK282),5)</f>
        <v>0</v>
      </c>
      <c r="BN72" s="7"/>
      <c r="BO72" s="6">
        <v>0</v>
      </c>
      <c r="BP72" s="7"/>
      <c r="BQ72" s="6">
        <v>0</v>
      </c>
      <c r="BR72" s="7"/>
      <c r="BS72" s="6">
        <v>0</v>
      </c>
      <c r="BT72" s="7"/>
      <c r="BU72" s="8">
        <f>ROUND(IF(BS282=0, 0, BS72/BS282),5)</f>
        <v>0</v>
      </c>
      <c r="BV72" s="7"/>
      <c r="BW72" s="6">
        <v>0</v>
      </c>
      <c r="BX72" s="7"/>
      <c r="BY72" s="6">
        <v>0</v>
      </c>
      <c r="BZ72" s="7"/>
      <c r="CA72" s="6">
        <v>0</v>
      </c>
      <c r="CB72" s="7"/>
      <c r="CC72" s="8">
        <f>ROUND(IF(CA282=0, 0, CA72/CA282),5)</f>
        <v>0</v>
      </c>
      <c r="CD72" s="7"/>
      <c r="CE72" s="6">
        <v>0</v>
      </c>
      <c r="CF72" s="7"/>
      <c r="CG72" s="6">
        <v>0</v>
      </c>
      <c r="CH72" s="7"/>
      <c r="CI72" s="6">
        <v>0</v>
      </c>
      <c r="CJ72" s="7"/>
      <c r="CK72" s="8">
        <f>ROUND(IF(CI282=0, 0, CI72/CI282),5)</f>
        <v>0</v>
      </c>
      <c r="CL72" s="7"/>
      <c r="CM72" s="6">
        <v>0</v>
      </c>
      <c r="CN72" s="7"/>
      <c r="CO72" s="6">
        <v>0</v>
      </c>
      <c r="CP72" s="7"/>
      <c r="CQ72" s="6">
        <v>0</v>
      </c>
      <c r="CR72" s="7"/>
      <c r="CS72" s="8">
        <f>ROUND(IF(CQ282=0, 0, CQ72/CQ282),5)</f>
        <v>0</v>
      </c>
      <c r="CT72" s="7"/>
      <c r="CU72" s="6">
        <v>0</v>
      </c>
      <c r="CV72" s="7"/>
      <c r="CW72" s="6">
        <f t="shared" si="2"/>
        <v>18</v>
      </c>
      <c r="CX72" s="7"/>
      <c r="CY72" s="6">
        <f t="shared" si="3"/>
        <v>50921.38</v>
      </c>
      <c r="CZ72" s="7"/>
      <c r="DA72" s="8">
        <f>ROUND(IF(CY282=0, 0, CY72/CY282),5)</f>
        <v>5.2999999999999998E-4</v>
      </c>
      <c r="DB72" s="7"/>
      <c r="DC72" s="6">
        <v>2828.97</v>
      </c>
    </row>
    <row r="73" spans="1:107" x14ac:dyDescent="0.25">
      <c r="A73" s="2"/>
      <c r="B73" s="2"/>
      <c r="C73" s="2"/>
      <c r="D73" s="2" t="s">
        <v>84</v>
      </c>
      <c r="E73" s="37">
        <v>0</v>
      </c>
      <c r="F73" s="7"/>
      <c r="G73" s="37">
        <v>0</v>
      </c>
      <c r="H73" s="7"/>
      <c r="I73" s="8">
        <f>ROUND(IF(G282=0, 0, G73/G282),5)</f>
        <v>0</v>
      </c>
      <c r="J73" s="7"/>
      <c r="K73" s="6">
        <v>0</v>
      </c>
      <c r="L73" s="7"/>
      <c r="M73" s="37">
        <v>0</v>
      </c>
      <c r="N73" s="7"/>
      <c r="O73" s="6">
        <v>0</v>
      </c>
      <c r="P73" s="7"/>
      <c r="Q73" s="8">
        <f>ROUND(IF(O282=0, 0, O73/O282),5)</f>
        <v>0</v>
      </c>
      <c r="R73" s="7"/>
      <c r="S73" s="6">
        <v>0</v>
      </c>
      <c r="T73" s="7"/>
      <c r="U73" s="37">
        <v>0</v>
      </c>
      <c r="V73" s="7"/>
      <c r="W73" s="6">
        <v>0</v>
      </c>
      <c r="X73" s="7"/>
      <c r="Y73" s="8">
        <f>ROUND(IF(W282=0, 0, W73/W282),5)</f>
        <v>0</v>
      </c>
      <c r="Z73" s="7"/>
      <c r="AA73" s="6">
        <v>0</v>
      </c>
      <c r="AB73" s="7"/>
      <c r="AC73" s="37">
        <v>3</v>
      </c>
      <c r="AD73" s="7"/>
      <c r="AE73" s="6">
        <v>10879.71</v>
      </c>
      <c r="AF73" s="7"/>
      <c r="AG73" s="8">
        <f>ROUND(IF(AE282=0, 0, AE73/AE282),5)</f>
        <v>6.2E-4</v>
      </c>
      <c r="AH73" s="7"/>
      <c r="AI73" s="6">
        <v>3626.57</v>
      </c>
      <c r="AJ73" s="7"/>
      <c r="AK73" s="37">
        <v>1</v>
      </c>
      <c r="AL73" s="7"/>
      <c r="AM73" s="6">
        <v>3636.11</v>
      </c>
      <c r="AN73" s="7"/>
      <c r="AO73" s="8">
        <f>ROUND(IF(AM282=0, 0, AM73/AM282),5)</f>
        <v>2.2000000000000001E-4</v>
      </c>
      <c r="AP73" s="7"/>
      <c r="AQ73" s="6">
        <v>3636.11</v>
      </c>
      <c r="AR73" s="7"/>
      <c r="AS73" s="37">
        <v>0</v>
      </c>
      <c r="AT73" s="7"/>
      <c r="AU73" s="28">
        <v>0</v>
      </c>
      <c r="AV73" s="7"/>
      <c r="AW73" s="8">
        <f>ROUND(IF(AU282=0, 0, AU73/AU282),5)</f>
        <v>0</v>
      </c>
      <c r="AX73" s="7"/>
      <c r="AY73" s="6">
        <v>0</v>
      </c>
      <c r="AZ73" s="7"/>
      <c r="BA73" s="6">
        <v>0</v>
      </c>
      <c r="BB73" s="7"/>
      <c r="BC73" s="6">
        <v>0</v>
      </c>
      <c r="BD73" s="7"/>
      <c r="BE73" s="8">
        <f>ROUND(IF(BC282=0, 0, BC73/BC282),5)</f>
        <v>0</v>
      </c>
      <c r="BF73" s="7"/>
      <c r="BG73" s="6">
        <v>0</v>
      </c>
      <c r="BH73" s="7"/>
      <c r="BI73" s="6">
        <v>0</v>
      </c>
      <c r="BJ73" s="7"/>
      <c r="BK73" s="6">
        <v>0</v>
      </c>
      <c r="BL73" s="7"/>
      <c r="BM73" s="8">
        <f>ROUND(IF(BK282=0, 0, BK73/BK282),5)</f>
        <v>0</v>
      </c>
      <c r="BN73" s="7"/>
      <c r="BO73" s="6">
        <v>0</v>
      </c>
      <c r="BP73" s="7"/>
      <c r="BQ73" s="6">
        <v>0</v>
      </c>
      <c r="BR73" s="7"/>
      <c r="BS73" s="6">
        <v>0</v>
      </c>
      <c r="BT73" s="7"/>
      <c r="BU73" s="8">
        <f>ROUND(IF(BS282=0, 0, BS73/BS282),5)</f>
        <v>0</v>
      </c>
      <c r="BV73" s="7"/>
      <c r="BW73" s="6">
        <v>0</v>
      </c>
      <c r="BX73" s="7"/>
      <c r="BY73" s="6">
        <v>0</v>
      </c>
      <c r="BZ73" s="7"/>
      <c r="CA73" s="6">
        <v>0</v>
      </c>
      <c r="CB73" s="7"/>
      <c r="CC73" s="8">
        <f>ROUND(IF(CA282=0, 0, CA73/CA282),5)</f>
        <v>0</v>
      </c>
      <c r="CD73" s="7"/>
      <c r="CE73" s="6">
        <v>0</v>
      </c>
      <c r="CF73" s="7"/>
      <c r="CG73" s="6">
        <v>0</v>
      </c>
      <c r="CH73" s="7"/>
      <c r="CI73" s="6">
        <v>0</v>
      </c>
      <c r="CJ73" s="7"/>
      <c r="CK73" s="8">
        <f>ROUND(IF(CI282=0, 0, CI73/CI282),5)</f>
        <v>0</v>
      </c>
      <c r="CL73" s="7"/>
      <c r="CM73" s="6">
        <v>0</v>
      </c>
      <c r="CN73" s="7"/>
      <c r="CO73" s="6">
        <v>0</v>
      </c>
      <c r="CP73" s="7"/>
      <c r="CQ73" s="6">
        <v>0</v>
      </c>
      <c r="CR73" s="7"/>
      <c r="CS73" s="8">
        <f>ROUND(IF(CQ282=0, 0, CQ73/CQ282),5)</f>
        <v>0</v>
      </c>
      <c r="CT73" s="7"/>
      <c r="CU73" s="6">
        <v>0</v>
      </c>
      <c r="CV73" s="7"/>
      <c r="CW73" s="6">
        <f t="shared" si="2"/>
        <v>4</v>
      </c>
      <c r="CX73" s="7"/>
      <c r="CY73" s="6">
        <f t="shared" si="3"/>
        <v>14515.82</v>
      </c>
      <c r="CZ73" s="7"/>
      <c r="DA73" s="8">
        <f>ROUND(IF(CY282=0, 0, CY73/CY282),5)</f>
        <v>1.4999999999999999E-4</v>
      </c>
      <c r="DB73" s="7"/>
      <c r="DC73" s="6">
        <v>3628.96</v>
      </c>
    </row>
    <row r="74" spans="1:107" x14ac:dyDescent="0.25">
      <c r="A74" s="2"/>
      <c r="B74" s="2"/>
      <c r="C74" s="2"/>
      <c r="D74" s="2" t="s">
        <v>85</v>
      </c>
      <c r="E74" s="37">
        <v>0</v>
      </c>
      <c r="F74" s="7"/>
      <c r="G74" s="37">
        <v>0</v>
      </c>
      <c r="H74" s="7"/>
      <c r="I74" s="8">
        <f>ROUND(IF(G282=0, 0, G74/G282),5)</f>
        <v>0</v>
      </c>
      <c r="J74" s="7"/>
      <c r="K74" s="6">
        <v>0</v>
      </c>
      <c r="L74" s="7"/>
      <c r="M74" s="37">
        <v>0</v>
      </c>
      <c r="N74" s="7"/>
      <c r="O74" s="6">
        <v>0</v>
      </c>
      <c r="P74" s="7"/>
      <c r="Q74" s="8">
        <f>ROUND(IF(O282=0, 0, O74/O282),5)</f>
        <v>0</v>
      </c>
      <c r="R74" s="7"/>
      <c r="S74" s="6">
        <v>0</v>
      </c>
      <c r="T74" s="7"/>
      <c r="U74" s="37">
        <v>1</v>
      </c>
      <c r="V74" s="7"/>
      <c r="W74" s="6">
        <v>1062.3</v>
      </c>
      <c r="X74" s="7"/>
      <c r="Y74" s="8">
        <f>ROUND(IF(W282=0, 0, W74/W282),5)</f>
        <v>5.0000000000000002E-5</v>
      </c>
      <c r="Z74" s="7"/>
      <c r="AA74" s="6">
        <v>1062.3</v>
      </c>
      <c r="AB74" s="7"/>
      <c r="AC74" s="37">
        <v>0</v>
      </c>
      <c r="AD74" s="7"/>
      <c r="AE74" s="6">
        <v>0</v>
      </c>
      <c r="AF74" s="7"/>
      <c r="AG74" s="8">
        <f>ROUND(IF(AE282=0, 0, AE74/AE282),5)</f>
        <v>0</v>
      </c>
      <c r="AH74" s="7"/>
      <c r="AI74" s="6">
        <v>0</v>
      </c>
      <c r="AJ74" s="7"/>
      <c r="AK74" s="37">
        <v>0</v>
      </c>
      <c r="AL74" s="7"/>
      <c r="AM74" s="6">
        <v>0</v>
      </c>
      <c r="AN74" s="7"/>
      <c r="AO74" s="8">
        <f>ROUND(IF(AM282=0, 0, AM74/AM282),5)</f>
        <v>0</v>
      </c>
      <c r="AP74" s="7"/>
      <c r="AQ74" s="6">
        <v>0</v>
      </c>
      <c r="AR74" s="7"/>
      <c r="AS74" s="37">
        <v>0</v>
      </c>
      <c r="AT74" s="7"/>
      <c r="AU74" s="28">
        <v>0</v>
      </c>
      <c r="AV74" s="7"/>
      <c r="AW74" s="8">
        <f>ROUND(IF(AU282=0, 0, AU74/AU282),5)</f>
        <v>0</v>
      </c>
      <c r="AX74" s="7"/>
      <c r="AY74" s="6">
        <v>0</v>
      </c>
      <c r="AZ74" s="7"/>
      <c r="BA74" s="6">
        <v>0</v>
      </c>
      <c r="BB74" s="7"/>
      <c r="BC74" s="6">
        <v>0</v>
      </c>
      <c r="BD74" s="7"/>
      <c r="BE74" s="8">
        <f>ROUND(IF(BC282=0, 0, BC74/BC282),5)</f>
        <v>0</v>
      </c>
      <c r="BF74" s="7"/>
      <c r="BG74" s="6">
        <v>0</v>
      </c>
      <c r="BH74" s="7"/>
      <c r="BI74" s="6">
        <v>0</v>
      </c>
      <c r="BJ74" s="7"/>
      <c r="BK74" s="6">
        <v>0</v>
      </c>
      <c r="BL74" s="7"/>
      <c r="BM74" s="8">
        <f>ROUND(IF(BK282=0, 0, BK74/BK282),5)</f>
        <v>0</v>
      </c>
      <c r="BN74" s="7"/>
      <c r="BO74" s="6">
        <v>0</v>
      </c>
      <c r="BP74" s="7"/>
      <c r="BQ74" s="6">
        <v>0</v>
      </c>
      <c r="BR74" s="7"/>
      <c r="BS74" s="6">
        <v>0</v>
      </c>
      <c r="BT74" s="7"/>
      <c r="BU74" s="8">
        <f>ROUND(IF(BS282=0, 0, BS74/BS282),5)</f>
        <v>0</v>
      </c>
      <c r="BV74" s="7"/>
      <c r="BW74" s="6">
        <v>0</v>
      </c>
      <c r="BX74" s="7"/>
      <c r="BY74" s="6">
        <v>0</v>
      </c>
      <c r="BZ74" s="7"/>
      <c r="CA74" s="6">
        <v>0</v>
      </c>
      <c r="CB74" s="7"/>
      <c r="CC74" s="8">
        <f>ROUND(IF(CA282=0, 0, CA74/CA282),5)</f>
        <v>0</v>
      </c>
      <c r="CD74" s="7"/>
      <c r="CE74" s="6">
        <v>0</v>
      </c>
      <c r="CF74" s="7"/>
      <c r="CG74" s="6">
        <v>0</v>
      </c>
      <c r="CH74" s="7"/>
      <c r="CI74" s="6">
        <v>0</v>
      </c>
      <c r="CJ74" s="7"/>
      <c r="CK74" s="8">
        <f>ROUND(IF(CI282=0, 0, CI74/CI282),5)</f>
        <v>0</v>
      </c>
      <c r="CL74" s="7"/>
      <c r="CM74" s="6">
        <v>0</v>
      </c>
      <c r="CN74" s="7"/>
      <c r="CO74" s="6">
        <v>0</v>
      </c>
      <c r="CP74" s="7"/>
      <c r="CQ74" s="6">
        <v>0</v>
      </c>
      <c r="CR74" s="7"/>
      <c r="CS74" s="8">
        <f>ROUND(IF(CQ282=0, 0, CQ74/CQ282),5)</f>
        <v>0</v>
      </c>
      <c r="CT74" s="7"/>
      <c r="CU74" s="6">
        <v>0</v>
      </c>
      <c r="CV74" s="7"/>
      <c r="CW74" s="6">
        <f t="shared" si="2"/>
        <v>1</v>
      </c>
      <c r="CX74" s="7"/>
      <c r="CY74" s="6">
        <f t="shared" si="3"/>
        <v>1062.3</v>
      </c>
      <c r="CZ74" s="7"/>
      <c r="DA74" s="8">
        <f>ROUND(IF(CY282=0, 0, CY74/CY282),5)</f>
        <v>1.0000000000000001E-5</v>
      </c>
      <c r="DB74" s="7"/>
      <c r="DC74" s="6">
        <v>1062.3</v>
      </c>
    </row>
    <row r="75" spans="1:107" x14ac:dyDescent="0.25">
      <c r="A75" s="2"/>
      <c r="B75" s="2"/>
      <c r="C75" s="2"/>
      <c r="D75" s="2" t="s">
        <v>86</v>
      </c>
      <c r="E75" s="37">
        <v>0</v>
      </c>
      <c r="F75" s="7"/>
      <c r="G75" s="37">
        <v>0</v>
      </c>
      <c r="H75" s="7"/>
      <c r="I75" s="8">
        <f>ROUND(IF(G282=0, 0, G75/G282),5)</f>
        <v>0</v>
      </c>
      <c r="J75" s="7"/>
      <c r="K75" s="6">
        <v>0</v>
      </c>
      <c r="L75" s="7"/>
      <c r="M75" s="37">
        <v>0</v>
      </c>
      <c r="N75" s="7"/>
      <c r="O75" s="6">
        <v>0</v>
      </c>
      <c r="P75" s="7"/>
      <c r="Q75" s="8">
        <f>ROUND(IF(O282=0, 0, O75/O282),5)</f>
        <v>0</v>
      </c>
      <c r="R75" s="7"/>
      <c r="S75" s="6">
        <v>0</v>
      </c>
      <c r="T75" s="7"/>
      <c r="U75" s="37">
        <v>1</v>
      </c>
      <c r="V75" s="7"/>
      <c r="W75" s="6">
        <v>1061.07</v>
      </c>
      <c r="X75" s="7"/>
      <c r="Y75" s="8">
        <f>ROUND(IF(W282=0, 0, W75/W282),5)</f>
        <v>5.0000000000000002E-5</v>
      </c>
      <c r="Z75" s="7"/>
      <c r="AA75" s="6">
        <v>1061.07</v>
      </c>
      <c r="AB75" s="7"/>
      <c r="AC75" s="37">
        <v>5</v>
      </c>
      <c r="AD75" s="7"/>
      <c r="AE75" s="6">
        <v>10088.84</v>
      </c>
      <c r="AF75" s="7"/>
      <c r="AG75" s="8">
        <f>ROUND(IF(AE282=0, 0, AE75/AE282),5)</f>
        <v>5.8E-4</v>
      </c>
      <c r="AH75" s="7"/>
      <c r="AI75" s="6">
        <v>2017.77</v>
      </c>
      <c r="AJ75" s="7"/>
      <c r="AK75" s="37">
        <v>0</v>
      </c>
      <c r="AL75" s="7"/>
      <c r="AM75" s="6">
        <v>0</v>
      </c>
      <c r="AN75" s="7"/>
      <c r="AO75" s="8">
        <f>ROUND(IF(AM282=0, 0, AM75/AM282),5)</f>
        <v>0</v>
      </c>
      <c r="AP75" s="7"/>
      <c r="AQ75" s="6">
        <v>0</v>
      </c>
      <c r="AR75" s="7"/>
      <c r="AS75" s="37">
        <v>0</v>
      </c>
      <c r="AT75" s="7"/>
      <c r="AU75" s="28">
        <v>0</v>
      </c>
      <c r="AV75" s="7"/>
      <c r="AW75" s="8">
        <f>ROUND(IF(AU282=0, 0, AU75/AU282),5)</f>
        <v>0</v>
      </c>
      <c r="AX75" s="7"/>
      <c r="AY75" s="6">
        <v>0</v>
      </c>
      <c r="AZ75" s="7"/>
      <c r="BA75" s="6">
        <v>0</v>
      </c>
      <c r="BB75" s="7"/>
      <c r="BC75" s="6">
        <v>0</v>
      </c>
      <c r="BD75" s="7"/>
      <c r="BE75" s="8">
        <f>ROUND(IF(BC282=0, 0, BC75/BC282),5)</f>
        <v>0</v>
      </c>
      <c r="BF75" s="7"/>
      <c r="BG75" s="6">
        <v>0</v>
      </c>
      <c r="BH75" s="7"/>
      <c r="BI75" s="6">
        <v>0</v>
      </c>
      <c r="BJ75" s="7"/>
      <c r="BK75" s="6">
        <v>0</v>
      </c>
      <c r="BL75" s="7"/>
      <c r="BM75" s="8">
        <f>ROUND(IF(BK282=0, 0, BK75/BK282),5)</f>
        <v>0</v>
      </c>
      <c r="BN75" s="7"/>
      <c r="BO75" s="6">
        <v>0</v>
      </c>
      <c r="BP75" s="7"/>
      <c r="BQ75" s="6">
        <v>0</v>
      </c>
      <c r="BR75" s="7"/>
      <c r="BS75" s="6">
        <v>0</v>
      </c>
      <c r="BT75" s="7"/>
      <c r="BU75" s="8">
        <f>ROUND(IF(BS282=0, 0, BS75/BS282),5)</f>
        <v>0</v>
      </c>
      <c r="BV75" s="7"/>
      <c r="BW75" s="6">
        <v>0</v>
      </c>
      <c r="BX75" s="7"/>
      <c r="BY75" s="6">
        <v>0</v>
      </c>
      <c r="BZ75" s="7"/>
      <c r="CA75" s="6">
        <v>0</v>
      </c>
      <c r="CB75" s="7"/>
      <c r="CC75" s="8">
        <f>ROUND(IF(CA282=0, 0, CA75/CA282),5)</f>
        <v>0</v>
      </c>
      <c r="CD75" s="7"/>
      <c r="CE75" s="6">
        <v>0</v>
      </c>
      <c r="CF75" s="7"/>
      <c r="CG75" s="6">
        <v>0</v>
      </c>
      <c r="CH75" s="7"/>
      <c r="CI75" s="6">
        <v>0</v>
      </c>
      <c r="CJ75" s="7"/>
      <c r="CK75" s="8">
        <f>ROUND(IF(CI282=0, 0, CI75/CI282),5)</f>
        <v>0</v>
      </c>
      <c r="CL75" s="7"/>
      <c r="CM75" s="6">
        <v>0</v>
      </c>
      <c r="CN75" s="7"/>
      <c r="CO75" s="6">
        <v>0</v>
      </c>
      <c r="CP75" s="7"/>
      <c r="CQ75" s="6">
        <v>0</v>
      </c>
      <c r="CR75" s="7"/>
      <c r="CS75" s="8">
        <f>ROUND(IF(CQ282=0, 0, CQ75/CQ282),5)</f>
        <v>0</v>
      </c>
      <c r="CT75" s="7"/>
      <c r="CU75" s="6">
        <v>0</v>
      </c>
      <c r="CV75" s="7"/>
      <c r="CW75" s="6">
        <f t="shared" si="2"/>
        <v>6</v>
      </c>
      <c r="CX75" s="7"/>
      <c r="CY75" s="6">
        <f t="shared" si="3"/>
        <v>11149.91</v>
      </c>
      <c r="CZ75" s="7"/>
      <c r="DA75" s="8">
        <f>ROUND(IF(CY282=0, 0, CY75/CY282),5)</f>
        <v>1.2E-4</v>
      </c>
      <c r="DB75" s="7"/>
      <c r="DC75" s="6">
        <v>1858.32</v>
      </c>
    </row>
    <row r="76" spans="1:107" x14ac:dyDescent="0.25">
      <c r="A76" s="2"/>
      <c r="B76" s="2"/>
      <c r="C76" s="2"/>
      <c r="D76" s="2" t="s">
        <v>87</v>
      </c>
      <c r="E76" s="37">
        <v>1</v>
      </c>
      <c r="F76" s="7"/>
      <c r="G76" s="37">
        <v>1055.29</v>
      </c>
      <c r="H76" s="7"/>
      <c r="I76" s="8">
        <f>ROUND(IF(G282=0, 0, G76/G282),5)</f>
        <v>6.0000000000000002E-5</v>
      </c>
      <c r="J76" s="7"/>
      <c r="K76" s="6">
        <v>1055.29</v>
      </c>
      <c r="L76" s="7"/>
      <c r="M76" s="37">
        <v>0</v>
      </c>
      <c r="N76" s="7"/>
      <c r="O76" s="6">
        <v>0</v>
      </c>
      <c r="P76" s="7"/>
      <c r="Q76" s="8">
        <f>ROUND(IF(O282=0, 0, O76/O282),5)</f>
        <v>0</v>
      </c>
      <c r="R76" s="7"/>
      <c r="S76" s="6">
        <v>0</v>
      </c>
      <c r="T76" s="7"/>
      <c r="U76" s="37">
        <v>0</v>
      </c>
      <c r="V76" s="7"/>
      <c r="W76" s="6">
        <v>0</v>
      </c>
      <c r="X76" s="7"/>
      <c r="Y76" s="8">
        <f>ROUND(IF(W282=0, 0, W76/W282),5)</f>
        <v>0</v>
      </c>
      <c r="Z76" s="7"/>
      <c r="AA76" s="6">
        <v>0</v>
      </c>
      <c r="AB76" s="7"/>
      <c r="AC76" s="37">
        <v>0</v>
      </c>
      <c r="AD76" s="7"/>
      <c r="AE76" s="6">
        <v>0</v>
      </c>
      <c r="AF76" s="7"/>
      <c r="AG76" s="8">
        <f>ROUND(IF(AE282=0, 0, AE76/AE282),5)</f>
        <v>0</v>
      </c>
      <c r="AH76" s="7"/>
      <c r="AI76" s="6">
        <v>0</v>
      </c>
      <c r="AJ76" s="7"/>
      <c r="AK76" s="37">
        <v>1</v>
      </c>
      <c r="AL76" s="7"/>
      <c r="AM76" s="6">
        <v>1567.18</v>
      </c>
      <c r="AN76" s="7"/>
      <c r="AO76" s="8">
        <f>ROUND(IF(AM282=0, 0, AM76/AM282),5)</f>
        <v>1E-4</v>
      </c>
      <c r="AP76" s="7"/>
      <c r="AQ76" s="6">
        <v>1567.18</v>
      </c>
      <c r="AR76" s="7"/>
      <c r="AS76" s="37">
        <v>0</v>
      </c>
      <c r="AT76" s="7"/>
      <c r="AU76" s="28">
        <v>0</v>
      </c>
      <c r="AV76" s="7"/>
      <c r="AW76" s="8">
        <f>ROUND(IF(AU282=0, 0, AU76/AU282),5)</f>
        <v>0</v>
      </c>
      <c r="AX76" s="7"/>
      <c r="AY76" s="6">
        <v>0</v>
      </c>
      <c r="AZ76" s="7"/>
      <c r="BA76" s="6">
        <v>0</v>
      </c>
      <c r="BB76" s="7"/>
      <c r="BC76" s="6">
        <v>0</v>
      </c>
      <c r="BD76" s="7"/>
      <c r="BE76" s="8">
        <f>ROUND(IF(BC282=0, 0, BC76/BC282),5)</f>
        <v>0</v>
      </c>
      <c r="BF76" s="7"/>
      <c r="BG76" s="6">
        <v>0</v>
      </c>
      <c r="BH76" s="7"/>
      <c r="BI76" s="6">
        <v>0</v>
      </c>
      <c r="BJ76" s="7"/>
      <c r="BK76" s="6">
        <v>0</v>
      </c>
      <c r="BL76" s="7"/>
      <c r="BM76" s="8">
        <f>ROUND(IF(BK282=0, 0, BK76/BK282),5)</f>
        <v>0</v>
      </c>
      <c r="BN76" s="7"/>
      <c r="BO76" s="6">
        <v>0</v>
      </c>
      <c r="BP76" s="7"/>
      <c r="BQ76" s="6">
        <v>0</v>
      </c>
      <c r="BR76" s="7"/>
      <c r="BS76" s="6">
        <v>0</v>
      </c>
      <c r="BT76" s="7"/>
      <c r="BU76" s="8">
        <f>ROUND(IF(BS282=0, 0, BS76/BS282),5)</f>
        <v>0</v>
      </c>
      <c r="BV76" s="7"/>
      <c r="BW76" s="6">
        <v>0</v>
      </c>
      <c r="BX76" s="7"/>
      <c r="BY76" s="6">
        <v>0</v>
      </c>
      <c r="BZ76" s="7"/>
      <c r="CA76" s="6">
        <v>0</v>
      </c>
      <c r="CB76" s="7"/>
      <c r="CC76" s="8">
        <f>ROUND(IF(CA282=0, 0, CA76/CA282),5)</f>
        <v>0</v>
      </c>
      <c r="CD76" s="7"/>
      <c r="CE76" s="6">
        <v>0</v>
      </c>
      <c r="CF76" s="7"/>
      <c r="CG76" s="6">
        <v>0</v>
      </c>
      <c r="CH76" s="7"/>
      <c r="CI76" s="6">
        <v>0</v>
      </c>
      <c r="CJ76" s="7"/>
      <c r="CK76" s="8">
        <f>ROUND(IF(CI282=0, 0, CI76/CI282),5)</f>
        <v>0</v>
      </c>
      <c r="CL76" s="7"/>
      <c r="CM76" s="6">
        <v>0</v>
      </c>
      <c r="CN76" s="7"/>
      <c r="CO76" s="6">
        <v>0</v>
      </c>
      <c r="CP76" s="7"/>
      <c r="CQ76" s="6">
        <v>0</v>
      </c>
      <c r="CR76" s="7"/>
      <c r="CS76" s="8">
        <f>ROUND(IF(CQ282=0, 0, CQ76/CQ282),5)</f>
        <v>0</v>
      </c>
      <c r="CT76" s="7"/>
      <c r="CU76" s="6">
        <v>0</v>
      </c>
      <c r="CV76" s="7"/>
      <c r="CW76" s="6">
        <f t="shared" si="2"/>
        <v>2</v>
      </c>
      <c r="CX76" s="7"/>
      <c r="CY76" s="6">
        <f t="shared" si="3"/>
        <v>2622.47</v>
      </c>
      <c r="CZ76" s="7"/>
      <c r="DA76" s="8">
        <f>ROUND(IF(CY282=0, 0, CY76/CY282),5)</f>
        <v>3.0000000000000001E-5</v>
      </c>
      <c r="DB76" s="7"/>
      <c r="DC76" s="6">
        <v>1311.24</v>
      </c>
    </row>
    <row r="77" spans="1:107" x14ac:dyDescent="0.25">
      <c r="A77" s="2"/>
      <c r="B77" s="2"/>
      <c r="C77" s="2"/>
      <c r="D77" s="2" t="s">
        <v>88</v>
      </c>
      <c r="E77" s="37">
        <v>17</v>
      </c>
      <c r="F77" s="7"/>
      <c r="G77" s="37">
        <v>26393.02</v>
      </c>
      <c r="H77" s="7"/>
      <c r="I77" s="8">
        <f>ROUND(IF(G282=0, 0, G77/G282),5)</f>
        <v>1.5299999999999999E-3</v>
      </c>
      <c r="J77" s="7"/>
      <c r="K77" s="6">
        <v>1552.53</v>
      </c>
      <c r="L77" s="7"/>
      <c r="M77" s="37">
        <v>8</v>
      </c>
      <c r="N77" s="7"/>
      <c r="O77" s="6">
        <v>12438.59</v>
      </c>
      <c r="P77" s="7"/>
      <c r="Q77" s="8">
        <f>ROUND(IF(O282=0, 0, O77/O282),5)</f>
        <v>1.1900000000000001E-3</v>
      </c>
      <c r="R77" s="7"/>
      <c r="S77" s="6">
        <v>1554.82</v>
      </c>
      <c r="T77" s="7"/>
      <c r="U77" s="37">
        <v>14</v>
      </c>
      <c r="V77" s="7"/>
      <c r="W77" s="6">
        <v>22061.3</v>
      </c>
      <c r="X77" s="7"/>
      <c r="Y77" s="8">
        <f>ROUND(IF(W282=0, 0, W77/W282),5)</f>
        <v>1.08E-3</v>
      </c>
      <c r="Z77" s="7"/>
      <c r="AA77" s="6">
        <v>1575.81</v>
      </c>
      <c r="AB77" s="7"/>
      <c r="AC77" s="37">
        <v>0</v>
      </c>
      <c r="AD77" s="7"/>
      <c r="AE77" s="6">
        <v>0</v>
      </c>
      <c r="AF77" s="7"/>
      <c r="AG77" s="8">
        <f>ROUND(IF(AE282=0, 0, AE77/AE282),5)</f>
        <v>0</v>
      </c>
      <c r="AH77" s="7"/>
      <c r="AI77" s="6">
        <v>0</v>
      </c>
      <c r="AJ77" s="7"/>
      <c r="AK77" s="37">
        <v>9</v>
      </c>
      <c r="AL77" s="7"/>
      <c r="AM77" s="6">
        <v>14125.57</v>
      </c>
      <c r="AN77" s="7"/>
      <c r="AO77" s="8">
        <f>ROUND(IF(AM282=0, 0, AM77/AM282),5)</f>
        <v>8.7000000000000001E-4</v>
      </c>
      <c r="AP77" s="7"/>
      <c r="AQ77" s="6">
        <v>1569.51</v>
      </c>
      <c r="AR77" s="7"/>
      <c r="AS77" s="37">
        <v>3</v>
      </c>
      <c r="AT77" s="7"/>
      <c r="AU77" s="28">
        <v>4701.01</v>
      </c>
      <c r="AV77" s="7"/>
      <c r="AW77" s="8">
        <f>ROUND(IF(AU282=0, 0, AU77/AU282),5)</f>
        <v>3.2000000000000003E-4</v>
      </c>
      <c r="AX77" s="7"/>
      <c r="AY77" s="6">
        <v>1567</v>
      </c>
      <c r="AZ77" s="7"/>
      <c r="BA77" s="6">
        <v>0</v>
      </c>
      <c r="BB77" s="7"/>
      <c r="BC77" s="6">
        <v>0</v>
      </c>
      <c r="BD77" s="7"/>
      <c r="BE77" s="8">
        <f>ROUND(IF(BC282=0, 0, BC77/BC282),5)</f>
        <v>0</v>
      </c>
      <c r="BF77" s="7"/>
      <c r="BG77" s="6">
        <v>0</v>
      </c>
      <c r="BH77" s="7"/>
      <c r="BI77" s="6">
        <v>0</v>
      </c>
      <c r="BJ77" s="7"/>
      <c r="BK77" s="6">
        <v>0</v>
      </c>
      <c r="BL77" s="7"/>
      <c r="BM77" s="8">
        <f>ROUND(IF(BK282=0, 0, BK77/BK282),5)</f>
        <v>0</v>
      </c>
      <c r="BN77" s="7"/>
      <c r="BO77" s="6">
        <v>0</v>
      </c>
      <c r="BP77" s="7"/>
      <c r="BQ77" s="6">
        <v>0</v>
      </c>
      <c r="BR77" s="7"/>
      <c r="BS77" s="6">
        <v>0</v>
      </c>
      <c r="BT77" s="7"/>
      <c r="BU77" s="8">
        <f>ROUND(IF(BS282=0, 0, BS77/BS282),5)</f>
        <v>0</v>
      </c>
      <c r="BV77" s="7"/>
      <c r="BW77" s="6">
        <v>0</v>
      </c>
      <c r="BX77" s="7"/>
      <c r="BY77" s="6">
        <v>0</v>
      </c>
      <c r="BZ77" s="7"/>
      <c r="CA77" s="6">
        <v>0</v>
      </c>
      <c r="CB77" s="7"/>
      <c r="CC77" s="8">
        <f>ROUND(IF(CA282=0, 0, CA77/CA282),5)</f>
        <v>0</v>
      </c>
      <c r="CD77" s="7"/>
      <c r="CE77" s="6">
        <v>0</v>
      </c>
      <c r="CF77" s="7"/>
      <c r="CG77" s="6">
        <v>0</v>
      </c>
      <c r="CH77" s="7"/>
      <c r="CI77" s="6">
        <v>0</v>
      </c>
      <c r="CJ77" s="7"/>
      <c r="CK77" s="8">
        <f>ROUND(IF(CI282=0, 0, CI77/CI282),5)</f>
        <v>0</v>
      </c>
      <c r="CL77" s="7"/>
      <c r="CM77" s="6">
        <v>0</v>
      </c>
      <c r="CN77" s="7"/>
      <c r="CO77" s="6">
        <v>0</v>
      </c>
      <c r="CP77" s="7"/>
      <c r="CQ77" s="6">
        <v>0</v>
      </c>
      <c r="CR77" s="7"/>
      <c r="CS77" s="8">
        <f>ROUND(IF(CQ282=0, 0, CQ77/CQ282),5)</f>
        <v>0</v>
      </c>
      <c r="CT77" s="7"/>
      <c r="CU77" s="6">
        <v>0</v>
      </c>
      <c r="CV77" s="7"/>
      <c r="CW77" s="6">
        <f t="shared" si="2"/>
        <v>51</v>
      </c>
      <c r="CX77" s="7"/>
      <c r="CY77" s="6">
        <f t="shared" si="3"/>
        <v>79719.490000000005</v>
      </c>
      <c r="CZ77" s="7"/>
      <c r="DA77" s="8">
        <f>ROUND(IF(CY282=0, 0, CY77/CY282),5)</f>
        <v>8.3000000000000001E-4</v>
      </c>
      <c r="DB77" s="7"/>
      <c r="DC77" s="6">
        <v>1563.13</v>
      </c>
    </row>
    <row r="78" spans="1:107" x14ac:dyDescent="0.25">
      <c r="A78" s="2"/>
      <c r="B78" s="2"/>
      <c r="C78" s="2"/>
      <c r="D78" s="2" t="s">
        <v>89</v>
      </c>
      <c r="E78" s="37">
        <v>0</v>
      </c>
      <c r="F78" s="7"/>
      <c r="G78" s="37">
        <v>0</v>
      </c>
      <c r="H78" s="7"/>
      <c r="I78" s="8">
        <f>ROUND(IF(G282=0, 0, G78/G282),5)</f>
        <v>0</v>
      </c>
      <c r="J78" s="7"/>
      <c r="K78" s="6">
        <v>0</v>
      </c>
      <c r="L78" s="7"/>
      <c r="M78" s="37">
        <v>0</v>
      </c>
      <c r="N78" s="7"/>
      <c r="O78" s="6">
        <v>0</v>
      </c>
      <c r="P78" s="7"/>
      <c r="Q78" s="8">
        <f>ROUND(IF(O282=0, 0, O78/O282),5)</f>
        <v>0</v>
      </c>
      <c r="R78" s="7"/>
      <c r="S78" s="6">
        <v>0</v>
      </c>
      <c r="T78" s="7"/>
      <c r="U78" s="37">
        <v>0</v>
      </c>
      <c r="V78" s="7"/>
      <c r="W78" s="6">
        <v>0</v>
      </c>
      <c r="X78" s="7"/>
      <c r="Y78" s="8">
        <f>ROUND(IF(W282=0, 0, W78/W282),5)</f>
        <v>0</v>
      </c>
      <c r="Z78" s="7"/>
      <c r="AA78" s="6">
        <v>0</v>
      </c>
      <c r="AB78" s="7"/>
      <c r="AC78" s="37">
        <v>0</v>
      </c>
      <c r="AD78" s="7"/>
      <c r="AE78" s="6">
        <v>0</v>
      </c>
      <c r="AF78" s="7"/>
      <c r="AG78" s="8">
        <f>ROUND(IF(AE282=0, 0, AE78/AE282),5)</f>
        <v>0</v>
      </c>
      <c r="AH78" s="7"/>
      <c r="AI78" s="6">
        <v>0</v>
      </c>
      <c r="AJ78" s="7"/>
      <c r="AK78" s="37">
        <v>12</v>
      </c>
      <c r="AL78" s="7"/>
      <c r="AM78" s="6">
        <v>2164.38</v>
      </c>
      <c r="AN78" s="7"/>
      <c r="AO78" s="8">
        <f>ROUND(IF(AM282=0, 0, AM78/AM282),5)</f>
        <v>1.2999999999999999E-4</v>
      </c>
      <c r="AP78" s="7"/>
      <c r="AQ78" s="6">
        <v>180.37</v>
      </c>
      <c r="AR78" s="7"/>
      <c r="AS78" s="37">
        <v>0</v>
      </c>
      <c r="AT78" s="7"/>
      <c r="AU78" s="28">
        <v>0</v>
      </c>
      <c r="AV78" s="7"/>
      <c r="AW78" s="8">
        <f>ROUND(IF(AU282=0, 0, AU78/AU282),5)</f>
        <v>0</v>
      </c>
      <c r="AX78" s="7"/>
      <c r="AY78" s="6">
        <v>0</v>
      </c>
      <c r="AZ78" s="7"/>
      <c r="BA78" s="6">
        <v>0</v>
      </c>
      <c r="BB78" s="7"/>
      <c r="BC78" s="6">
        <v>0</v>
      </c>
      <c r="BD78" s="7"/>
      <c r="BE78" s="8">
        <f>ROUND(IF(BC282=0, 0, BC78/BC282),5)</f>
        <v>0</v>
      </c>
      <c r="BF78" s="7"/>
      <c r="BG78" s="6">
        <v>0</v>
      </c>
      <c r="BH78" s="7"/>
      <c r="BI78" s="6">
        <v>0</v>
      </c>
      <c r="BJ78" s="7"/>
      <c r="BK78" s="6">
        <v>0</v>
      </c>
      <c r="BL78" s="7"/>
      <c r="BM78" s="8">
        <f>ROUND(IF(BK282=0, 0, BK78/BK282),5)</f>
        <v>0</v>
      </c>
      <c r="BN78" s="7"/>
      <c r="BO78" s="6">
        <v>0</v>
      </c>
      <c r="BP78" s="7"/>
      <c r="BQ78" s="6">
        <v>0</v>
      </c>
      <c r="BR78" s="7"/>
      <c r="BS78" s="6">
        <v>0</v>
      </c>
      <c r="BT78" s="7"/>
      <c r="BU78" s="8">
        <f>ROUND(IF(BS282=0, 0, BS78/BS282),5)</f>
        <v>0</v>
      </c>
      <c r="BV78" s="7"/>
      <c r="BW78" s="6">
        <v>0</v>
      </c>
      <c r="BX78" s="7"/>
      <c r="BY78" s="6">
        <v>0</v>
      </c>
      <c r="BZ78" s="7"/>
      <c r="CA78" s="6">
        <v>0</v>
      </c>
      <c r="CB78" s="7"/>
      <c r="CC78" s="8">
        <f>ROUND(IF(CA282=0, 0, CA78/CA282),5)</f>
        <v>0</v>
      </c>
      <c r="CD78" s="7"/>
      <c r="CE78" s="6">
        <v>0</v>
      </c>
      <c r="CF78" s="7"/>
      <c r="CG78" s="6">
        <v>0</v>
      </c>
      <c r="CH78" s="7"/>
      <c r="CI78" s="6">
        <v>0</v>
      </c>
      <c r="CJ78" s="7"/>
      <c r="CK78" s="8">
        <f>ROUND(IF(CI282=0, 0, CI78/CI282),5)</f>
        <v>0</v>
      </c>
      <c r="CL78" s="7"/>
      <c r="CM78" s="6">
        <v>0</v>
      </c>
      <c r="CN78" s="7"/>
      <c r="CO78" s="6">
        <v>0</v>
      </c>
      <c r="CP78" s="7"/>
      <c r="CQ78" s="6">
        <v>0</v>
      </c>
      <c r="CR78" s="7"/>
      <c r="CS78" s="8">
        <f>ROUND(IF(CQ282=0, 0, CQ78/CQ282),5)</f>
        <v>0</v>
      </c>
      <c r="CT78" s="7"/>
      <c r="CU78" s="6">
        <v>0</v>
      </c>
      <c r="CV78" s="7"/>
      <c r="CW78" s="6">
        <f t="shared" si="2"/>
        <v>12</v>
      </c>
      <c r="CX78" s="7"/>
      <c r="CY78" s="6">
        <f t="shared" si="3"/>
        <v>2164.38</v>
      </c>
      <c r="CZ78" s="7"/>
      <c r="DA78" s="8">
        <f>ROUND(IF(CY282=0, 0, CY78/CY282),5)</f>
        <v>2.0000000000000002E-5</v>
      </c>
      <c r="DB78" s="7"/>
      <c r="DC78" s="6">
        <v>180.37</v>
      </c>
    </row>
    <row r="79" spans="1:107" x14ac:dyDescent="0.25">
      <c r="A79" s="2"/>
      <c r="B79" s="2"/>
      <c r="C79" s="2"/>
      <c r="D79" s="2" t="s">
        <v>90</v>
      </c>
      <c r="E79" s="37">
        <v>6</v>
      </c>
      <c r="F79" s="7"/>
      <c r="G79" s="37">
        <v>5584.67</v>
      </c>
      <c r="H79" s="7"/>
      <c r="I79" s="8">
        <f>ROUND(IF(G282=0, 0, G79/G282),5)</f>
        <v>3.2000000000000003E-4</v>
      </c>
      <c r="J79" s="7"/>
      <c r="K79" s="6">
        <v>930.78</v>
      </c>
      <c r="L79" s="7"/>
      <c r="M79" s="37">
        <v>13</v>
      </c>
      <c r="N79" s="7"/>
      <c r="O79" s="6">
        <v>12110.9</v>
      </c>
      <c r="P79" s="7"/>
      <c r="Q79" s="8">
        <f>ROUND(IF(O282=0, 0, O79/O282),5)</f>
        <v>1.16E-3</v>
      </c>
      <c r="R79" s="7"/>
      <c r="S79" s="6">
        <v>931.61</v>
      </c>
      <c r="T79" s="7"/>
      <c r="U79" s="37">
        <v>2</v>
      </c>
      <c r="V79" s="7"/>
      <c r="W79" s="6">
        <v>1920.89</v>
      </c>
      <c r="X79" s="7"/>
      <c r="Y79" s="8">
        <f>ROUND(IF(W282=0, 0, W79/W282),5)</f>
        <v>9.0000000000000006E-5</v>
      </c>
      <c r="Z79" s="7"/>
      <c r="AA79" s="6">
        <v>960.45</v>
      </c>
      <c r="AB79" s="7"/>
      <c r="AC79" s="37">
        <v>0</v>
      </c>
      <c r="AD79" s="7"/>
      <c r="AE79" s="6">
        <v>0</v>
      </c>
      <c r="AF79" s="7"/>
      <c r="AG79" s="8">
        <f>ROUND(IF(AE282=0, 0, AE79/AE282),5)</f>
        <v>0</v>
      </c>
      <c r="AH79" s="7"/>
      <c r="AI79" s="6">
        <v>0</v>
      </c>
      <c r="AJ79" s="7"/>
      <c r="AK79" s="37">
        <v>3</v>
      </c>
      <c r="AL79" s="7"/>
      <c r="AM79" s="6">
        <v>2821.04</v>
      </c>
      <c r="AN79" s="7"/>
      <c r="AO79" s="8">
        <f>ROUND(IF(AM282=0, 0, AM79/AM282),5)</f>
        <v>1.7000000000000001E-4</v>
      </c>
      <c r="AP79" s="7"/>
      <c r="AQ79" s="6">
        <v>940.35</v>
      </c>
      <c r="AR79" s="7"/>
      <c r="AS79" s="37">
        <v>5</v>
      </c>
      <c r="AT79" s="7"/>
      <c r="AU79" s="28">
        <v>4667.93</v>
      </c>
      <c r="AV79" s="7"/>
      <c r="AW79" s="8">
        <f>ROUND(IF(AU282=0, 0, AU79/AU282),5)</f>
        <v>3.2000000000000003E-4</v>
      </c>
      <c r="AX79" s="7"/>
      <c r="AY79" s="6">
        <v>933.59</v>
      </c>
      <c r="AZ79" s="7"/>
      <c r="BA79" s="6">
        <v>0</v>
      </c>
      <c r="BB79" s="7"/>
      <c r="BC79" s="6">
        <v>0</v>
      </c>
      <c r="BD79" s="7"/>
      <c r="BE79" s="8">
        <f>ROUND(IF(BC282=0, 0, BC79/BC282),5)</f>
        <v>0</v>
      </c>
      <c r="BF79" s="7"/>
      <c r="BG79" s="6">
        <v>0</v>
      </c>
      <c r="BH79" s="7"/>
      <c r="BI79" s="6">
        <v>0</v>
      </c>
      <c r="BJ79" s="7"/>
      <c r="BK79" s="6">
        <v>0</v>
      </c>
      <c r="BL79" s="7"/>
      <c r="BM79" s="8">
        <f>ROUND(IF(BK282=0, 0, BK79/BK282),5)</f>
        <v>0</v>
      </c>
      <c r="BN79" s="7"/>
      <c r="BO79" s="6">
        <v>0</v>
      </c>
      <c r="BP79" s="7"/>
      <c r="BQ79" s="6">
        <v>0</v>
      </c>
      <c r="BR79" s="7"/>
      <c r="BS79" s="6">
        <v>0</v>
      </c>
      <c r="BT79" s="7"/>
      <c r="BU79" s="8">
        <f>ROUND(IF(BS282=0, 0, BS79/BS282),5)</f>
        <v>0</v>
      </c>
      <c r="BV79" s="7"/>
      <c r="BW79" s="6">
        <v>0</v>
      </c>
      <c r="BX79" s="7"/>
      <c r="BY79" s="6">
        <v>0</v>
      </c>
      <c r="BZ79" s="7"/>
      <c r="CA79" s="6">
        <v>0</v>
      </c>
      <c r="CB79" s="7"/>
      <c r="CC79" s="8">
        <f>ROUND(IF(CA282=0, 0, CA79/CA282),5)</f>
        <v>0</v>
      </c>
      <c r="CD79" s="7"/>
      <c r="CE79" s="6">
        <v>0</v>
      </c>
      <c r="CF79" s="7"/>
      <c r="CG79" s="6">
        <v>0</v>
      </c>
      <c r="CH79" s="7"/>
      <c r="CI79" s="6">
        <v>0</v>
      </c>
      <c r="CJ79" s="7"/>
      <c r="CK79" s="8">
        <f>ROUND(IF(CI282=0, 0, CI79/CI282),5)</f>
        <v>0</v>
      </c>
      <c r="CL79" s="7"/>
      <c r="CM79" s="6">
        <v>0</v>
      </c>
      <c r="CN79" s="7"/>
      <c r="CO79" s="6">
        <v>0</v>
      </c>
      <c r="CP79" s="7"/>
      <c r="CQ79" s="6">
        <v>0</v>
      </c>
      <c r="CR79" s="7"/>
      <c r="CS79" s="8">
        <f>ROUND(IF(CQ282=0, 0, CQ79/CQ282),5)</f>
        <v>0</v>
      </c>
      <c r="CT79" s="7"/>
      <c r="CU79" s="6">
        <v>0</v>
      </c>
      <c r="CV79" s="7"/>
      <c r="CW79" s="6">
        <f t="shared" si="2"/>
        <v>29</v>
      </c>
      <c r="CX79" s="7"/>
      <c r="CY79" s="6">
        <f t="shared" si="3"/>
        <v>27105.43</v>
      </c>
      <c r="CZ79" s="7"/>
      <c r="DA79" s="8">
        <f>ROUND(IF(CY282=0, 0, CY79/CY282),5)</f>
        <v>2.7999999999999998E-4</v>
      </c>
      <c r="DB79" s="7"/>
      <c r="DC79" s="6">
        <v>934.67</v>
      </c>
    </row>
    <row r="80" spans="1:107" x14ac:dyDescent="0.25">
      <c r="A80" s="2"/>
      <c r="B80" s="2"/>
      <c r="C80" s="2"/>
      <c r="D80" s="2" t="s">
        <v>91</v>
      </c>
      <c r="E80" s="37">
        <v>4</v>
      </c>
      <c r="F80" s="7"/>
      <c r="G80" s="37">
        <v>11920.81</v>
      </c>
      <c r="H80" s="7"/>
      <c r="I80" s="8">
        <f>ROUND(IF(G282=0, 0, G80/G282),5)</f>
        <v>6.8999999999999997E-4</v>
      </c>
      <c r="J80" s="7"/>
      <c r="K80" s="6">
        <v>2980.2</v>
      </c>
      <c r="L80" s="7"/>
      <c r="M80" s="37">
        <v>6</v>
      </c>
      <c r="N80" s="7"/>
      <c r="O80" s="6">
        <v>17904.46</v>
      </c>
      <c r="P80" s="7"/>
      <c r="Q80" s="8">
        <f>ROUND(IF(O282=0, 0, O80/O282),5)</f>
        <v>1.7099999999999999E-3</v>
      </c>
      <c r="R80" s="7"/>
      <c r="S80" s="6">
        <v>2984.08</v>
      </c>
      <c r="T80" s="7"/>
      <c r="U80" s="37">
        <v>7</v>
      </c>
      <c r="V80" s="7"/>
      <c r="W80" s="6">
        <v>20998.240000000002</v>
      </c>
      <c r="X80" s="7"/>
      <c r="Y80" s="8">
        <f>ROUND(IF(W282=0, 0, W80/W282),5)</f>
        <v>1.0300000000000001E-3</v>
      </c>
      <c r="Z80" s="7"/>
      <c r="AA80" s="6">
        <v>2999.75</v>
      </c>
      <c r="AB80" s="7"/>
      <c r="AC80" s="37">
        <v>0</v>
      </c>
      <c r="AD80" s="7"/>
      <c r="AE80" s="6">
        <v>0</v>
      </c>
      <c r="AF80" s="7"/>
      <c r="AG80" s="8">
        <f>ROUND(IF(AE282=0, 0, AE80/AE282),5)</f>
        <v>0</v>
      </c>
      <c r="AH80" s="7"/>
      <c r="AI80" s="6">
        <v>0</v>
      </c>
      <c r="AJ80" s="7"/>
      <c r="AK80" s="37">
        <v>4</v>
      </c>
      <c r="AL80" s="7"/>
      <c r="AM80" s="6">
        <v>12057.83</v>
      </c>
      <c r="AN80" s="7"/>
      <c r="AO80" s="8">
        <f>ROUND(IF(AM282=0, 0, AM80/AM282),5)</f>
        <v>7.3999999999999999E-4</v>
      </c>
      <c r="AP80" s="7"/>
      <c r="AQ80" s="6">
        <v>3014.46</v>
      </c>
      <c r="AR80" s="7"/>
      <c r="AS80" s="37">
        <v>2</v>
      </c>
      <c r="AT80" s="7"/>
      <c r="AU80" s="28">
        <v>6086.01</v>
      </c>
      <c r="AV80" s="7"/>
      <c r="AW80" s="8">
        <f>ROUND(IF(AU282=0, 0, AU80/AU282),5)</f>
        <v>4.2000000000000002E-4</v>
      </c>
      <c r="AX80" s="7"/>
      <c r="AY80" s="6">
        <v>3043.01</v>
      </c>
      <c r="AZ80" s="7"/>
      <c r="BA80" s="6">
        <v>0</v>
      </c>
      <c r="BB80" s="7"/>
      <c r="BC80" s="6">
        <v>0</v>
      </c>
      <c r="BD80" s="7"/>
      <c r="BE80" s="8">
        <f>ROUND(IF(BC282=0, 0, BC80/BC282),5)</f>
        <v>0</v>
      </c>
      <c r="BF80" s="7"/>
      <c r="BG80" s="6">
        <v>0</v>
      </c>
      <c r="BH80" s="7"/>
      <c r="BI80" s="6">
        <v>0</v>
      </c>
      <c r="BJ80" s="7"/>
      <c r="BK80" s="6">
        <v>0</v>
      </c>
      <c r="BL80" s="7"/>
      <c r="BM80" s="8">
        <f>ROUND(IF(BK282=0, 0, BK80/BK282),5)</f>
        <v>0</v>
      </c>
      <c r="BN80" s="7"/>
      <c r="BO80" s="6">
        <v>0</v>
      </c>
      <c r="BP80" s="7"/>
      <c r="BQ80" s="6">
        <v>0</v>
      </c>
      <c r="BR80" s="7"/>
      <c r="BS80" s="6">
        <v>0</v>
      </c>
      <c r="BT80" s="7"/>
      <c r="BU80" s="8">
        <f>ROUND(IF(BS282=0, 0, BS80/BS282),5)</f>
        <v>0</v>
      </c>
      <c r="BV80" s="7"/>
      <c r="BW80" s="6">
        <v>0</v>
      </c>
      <c r="BX80" s="7"/>
      <c r="BY80" s="6">
        <v>0</v>
      </c>
      <c r="BZ80" s="7"/>
      <c r="CA80" s="6">
        <v>0</v>
      </c>
      <c r="CB80" s="7"/>
      <c r="CC80" s="8">
        <f>ROUND(IF(CA282=0, 0, CA80/CA282),5)</f>
        <v>0</v>
      </c>
      <c r="CD80" s="7"/>
      <c r="CE80" s="6">
        <v>0</v>
      </c>
      <c r="CF80" s="7"/>
      <c r="CG80" s="6">
        <v>0</v>
      </c>
      <c r="CH80" s="7"/>
      <c r="CI80" s="6">
        <v>0</v>
      </c>
      <c r="CJ80" s="7"/>
      <c r="CK80" s="8">
        <f>ROUND(IF(CI282=0, 0, CI80/CI282),5)</f>
        <v>0</v>
      </c>
      <c r="CL80" s="7"/>
      <c r="CM80" s="6">
        <v>0</v>
      </c>
      <c r="CN80" s="7"/>
      <c r="CO80" s="6">
        <v>0</v>
      </c>
      <c r="CP80" s="7"/>
      <c r="CQ80" s="6">
        <v>0</v>
      </c>
      <c r="CR80" s="7"/>
      <c r="CS80" s="8">
        <f>ROUND(IF(CQ282=0, 0, CQ80/CQ282),5)</f>
        <v>0</v>
      </c>
      <c r="CT80" s="7"/>
      <c r="CU80" s="6">
        <v>0</v>
      </c>
      <c r="CV80" s="7"/>
      <c r="CW80" s="6">
        <f t="shared" si="2"/>
        <v>23</v>
      </c>
      <c r="CX80" s="7"/>
      <c r="CY80" s="6">
        <f t="shared" si="3"/>
        <v>68967.350000000006</v>
      </c>
      <c r="CZ80" s="7"/>
      <c r="DA80" s="8">
        <f>ROUND(IF(CY282=0, 0, CY80/CY282),5)</f>
        <v>7.2000000000000005E-4</v>
      </c>
      <c r="DB80" s="7"/>
      <c r="DC80" s="6">
        <v>2998.58</v>
      </c>
    </row>
    <row r="81" spans="1:107" x14ac:dyDescent="0.25">
      <c r="A81" s="2"/>
      <c r="B81" s="2"/>
      <c r="C81" s="2"/>
      <c r="D81" s="2" t="s">
        <v>92</v>
      </c>
      <c r="E81" s="37">
        <v>0</v>
      </c>
      <c r="F81" s="7"/>
      <c r="G81" s="37">
        <v>0</v>
      </c>
      <c r="H81" s="7"/>
      <c r="I81" s="8">
        <f>ROUND(IF(G282=0, 0, G81/G282),5)</f>
        <v>0</v>
      </c>
      <c r="J81" s="7"/>
      <c r="K81" s="6">
        <v>0</v>
      </c>
      <c r="L81" s="7"/>
      <c r="M81" s="37">
        <v>0</v>
      </c>
      <c r="N81" s="7"/>
      <c r="O81" s="6">
        <v>0</v>
      </c>
      <c r="P81" s="7"/>
      <c r="Q81" s="8">
        <f>ROUND(IF(O282=0, 0, O81/O282),5)</f>
        <v>0</v>
      </c>
      <c r="R81" s="7"/>
      <c r="S81" s="6">
        <v>0</v>
      </c>
      <c r="T81" s="7"/>
      <c r="U81" s="37">
        <v>16</v>
      </c>
      <c r="V81" s="7"/>
      <c r="W81" s="6">
        <v>47878.98</v>
      </c>
      <c r="X81" s="7"/>
      <c r="Y81" s="8">
        <f>ROUND(IF(W282=0, 0, W81/W282),5)</f>
        <v>2.3500000000000001E-3</v>
      </c>
      <c r="Z81" s="7"/>
      <c r="AA81" s="6">
        <v>2992.44</v>
      </c>
      <c r="AB81" s="7"/>
      <c r="AC81" s="37">
        <v>0</v>
      </c>
      <c r="AD81" s="7"/>
      <c r="AE81" s="6">
        <v>0</v>
      </c>
      <c r="AF81" s="7"/>
      <c r="AG81" s="8">
        <f>ROUND(IF(AE282=0, 0, AE81/AE282),5)</f>
        <v>0</v>
      </c>
      <c r="AH81" s="7"/>
      <c r="AI81" s="6">
        <v>0</v>
      </c>
      <c r="AJ81" s="7"/>
      <c r="AK81" s="37">
        <v>7</v>
      </c>
      <c r="AL81" s="7"/>
      <c r="AM81" s="6">
        <v>21055.33</v>
      </c>
      <c r="AN81" s="7"/>
      <c r="AO81" s="8">
        <f>ROUND(IF(AM282=0, 0, AM81/AM282),5)</f>
        <v>1.2999999999999999E-3</v>
      </c>
      <c r="AP81" s="7"/>
      <c r="AQ81" s="6">
        <v>3007.9</v>
      </c>
      <c r="AR81" s="7"/>
      <c r="AS81" s="37">
        <v>2</v>
      </c>
      <c r="AT81" s="7"/>
      <c r="AU81" s="28">
        <v>6086.01</v>
      </c>
      <c r="AV81" s="7"/>
      <c r="AW81" s="8">
        <f>ROUND(IF(AU282=0, 0, AU81/AU282),5)</f>
        <v>4.2000000000000002E-4</v>
      </c>
      <c r="AX81" s="7"/>
      <c r="AY81" s="6">
        <v>3043.01</v>
      </c>
      <c r="AZ81" s="7"/>
      <c r="BA81" s="6">
        <v>0</v>
      </c>
      <c r="BB81" s="7"/>
      <c r="BC81" s="6">
        <v>0</v>
      </c>
      <c r="BD81" s="7"/>
      <c r="BE81" s="8">
        <f>ROUND(IF(BC282=0, 0, BC81/BC282),5)</f>
        <v>0</v>
      </c>
      <c r="BF81" s="7"/>
      <c r="BG81" s="6">
        <v>0</v>
      </c>
      <c r="BH81" s="7"/>
      <c r="BI81" s="6">
        <v>0</v>
      </c>
      <c r="BJ81" s="7"/>
      <c r="BK81" s="6">
        <v>0</v>
      </c>
      <c r="BL81" s="7"/>
      <c r="BM81" s="8">
        <f>ROUND(IF(BK282=0, 0, BK81/BK282),5)</f>
        <v>0</v>
      </c>
      <c r="BN81" s="7"/>
      <c r="BO81" s="6">
        <v>0</v>
      </c>
      <c r="BP81" s="7"/>
      <c r="BQ81" s="6">
        <v>0</v>
      </c>
      <c r="BR81" s="7"/>
      <c r="BS81" s="6">
        <v>0</v>
      </c>
      <c r="BT81" s="7"/>
      <c r="BU81" s="8">
        <f>ROUND(IF(BS282=0, 0, BS81/BS282),5)</f>
        <v>0</v>
      </c>
      <c r="BV81" s="7"/>
      <c r="BW81" s="6">
        <v>0</v>
      </c>
      <c r="BX81" s="7"/>
      <c r="BY81" s="6">
        <v>0</v>
      </c>
      <c r="BZ81" s="7"/>
      <c r="CA81" s="6">
        <v>0</v>
      </c>
      <c r="CB81" s="7"/>
      <c r="CC81" s="8">
        <f>ROUND(IF(CA282=0, 0, CA81/CA282),5)</f>
        <v>0</v>
      </c>
      <c r="CD81" s="7"/>
      <c r="CE81" s="6">
        <v>0</v>
      </c>
      <c r="CF81" s="7"/>
      <c r="CG81" s="6">
        <v>0</v>
      </c>
      <c r="CH81" s="7"/>
      <c r="CI81" s="6">
        <v>0</v>
      </c>
      <c r="CJ81" s="7"/>
      <c r="CK81" s="8">
        <f>ROUND(IF(CI282=0, 0, CI81/CI282),5)</f>
        <v>0</v>
      </c>
      <c r="CL81" s="7"/>
      <c r="CM81" s="6">
        <v>0</v>
      </c>
      <c r="CN81" s="7"/>
      <c r="CO81" s="6">
        <v>0</v>
      </c>
      <c r="CP81" s="7"/>
      <c r="CQ81" s="6">
        <v>0</v>
      </c>
      <c r="CR81" s="7"/>
      <c r="CS81" s="8">
        <f>ROUND(IF(CQ282=0, 0, CQ81/CQ282),5)</f>
        <v>0</v>
      </c>
      <c r="CT81" s="7"/>
      <c r="CU81" s="6">
        <v>0</v>
      </c>
      <c r="CV81" s="7"/>
      <c r="CW81" s="6">
        <f t="shared" si="2"/>
        <v>25</v>
      </c>
      <c r="CX81" s="7"/>
      <c r="CY81" s="6">
        <f t="shared" si="3"/>
        <v>75020.320000000007</v>
      </c>
      <c r="CZ81" s="7"/>
      <c r="DA81" s="8">
        <f>ROUND(IF(CY282=0, 0, CY81/CY282),5)</f>
        <v>7.7999999999999999E-4</v>
      </c>
      <c r="DB81" s="7"/>
      <c r="DC81" s="6">
        <v>3000.81</v>
      </c>
    </row>
    <row r="82" spans="1:107" x14ac:dyDescent="0.25">
      <c r="A82" s="2"/>
      <c r="B82" s="2"/>
      <c r="C82" s="2"/>
      <c r="D82" s="2" t="s">
        <v>93</v>
      </c>
      <c r="E82" s="37">
        <v>1</v>
      </c>
      <c r="F82" s="7"/>
      <c r="G82" s="37">
        <v>1055.72</v>
      </c>
      <c r="H82" s="7"/>
      <c r="I82" s="8">
        <f>ROUND(IF(G282=0, 0, G82/G282),5)</f>
        <v>6.0000000000000002E-5</v>
      </c>
      <c r="J82" s="7"/>
      <c r="K82" s="6">
        <v>1055.72</v>
      </c>
      <c r="L82" s="7"/>
      <c r="M82" s="37">
        <v>0</v>
      </c>
      <c r="N82" s="7"/>
      <c r="O82" s="6">
        <v>0</v>
      </c>
      <c r="P82" s="7"/>
      <c r="Q82" s="8">
        <f>ROUND(IF(O282=0, 0, O82/O282),5)</f>
        <v>0</v>
      </c>
      <c r="R82" s="7"/>
      <c r="S82" s="6">
        <v>0</v>
      </c>
      <c r="T82" s="7"/>
      <c r="U82" s="37">
        <v>0</v>
      </c>
      <c r="V82" s="7"/>
      <c r="W82" s="6">
        <v>0</v>
      </c>
      <c r="X82" s="7"/>
      <c r="Y82" s="8">
        <f>ROUND(IF(W282=0, 0, W82/W282),5)</f>
        <v>0</v>
      </c>
      <c r="Z82" s="7"/>
      <c r="AA82" s="6">
        <v>0</v>
      </c>
      <c r="AB82" s="7"/>
      <c r="AC82" s="37">
        <v>0</v>
      </c>
      <c r="AD82" s="7"/>
      <c r="AE82" s="6">
        <v>0</v>
      </c>
      <c r="AF82" s="7"/>
      <c r="AG82" s="8">
        <f>ROUND(IF(AE282=0, 0, AE82/AE282),5)</f>
        <v>0</v>
      </c>
      <c r="AH82" s="7"/>
      <c r="AI82" s="6">
        <v>0</v>
      </c>
      <c r="AJ82" s="7"/>
      <c r="AK82" s="37">
        <v>0</v>
      </c>
      <c r="AL82" s="7"/>
      <c r="AM82" s="6">
        <v>0</v>
      </c>
      <c r="AN82" s="7"/>
      <c r="AO82" s="8">
        <f>ROUND(IF(AM282=0, 0, AM82/AM282),5)</f>
        <v>0</v>
      </c>
      <c r="AP82" s="7"/>
      <c r="AQ82" s="6">
        <v>0</v>
      </c>
      <c r="AR82" s="7"/>
      <c r="AS82" s="37">
        <v>0</v>
      </c>
      <c r="AT82" s="7"/>
      <c r="AU82" s="28">
        <v>0</v>
      </c>
      <c r="AV82" s="7"/>
      <c r="AW82" s="8">
        <f>ROUND(IF(AU282=0, 0, AU82/AU282),5)</f>
        <v>0</v>
      </c>
      <c r="AX82" s="7"/>
      <c r="AY82" s="6">
        <v>0</v>
      </c>
      <c r="AZ82" s="7"/>
      <c r="BA82" s="6">
        <v>0</v>
      </c>
      <c r="BB82" s="7"/>
      <c r="BC82" s="6">
        <v>0</v>
      </c>
      <c r="BD82" s="7"/>
      <c r="BE82" s="8">
        <f>ROUND(IF(BC282=0, 0, BC82/BC282),5)</f>
        <v>0</v>
      </c>
      <c r="BF82" s="7"/>
      <c r="BG82" s="6">
        <v>0</v>
      </c>
      <c r="BH82" s="7"/>
      <c r="BI82" s="6">
        <v>0</v>
      </c>
      <c r="BJ82" s="7"/>
      <c r="BK82" s="6">
        <v>0</v>
      </c>
      <c r="BL82" s="7"/>
      <c r="BM82" s="8">
        <f>ROUND(IF(BK282=0, 0, BK82/BK282),5)</f>
        <v>0</v>
      </c>
      <c r="BN82" s="7"/>
      <c r="BO82" s="6">
        <v>0</v>
      </c>
      <c r="BP82" s="7"/>
      <c r="BQ82" s="6">
        <v>0</v>
      </c>
      <c r="BR82" s="7"/>
      <c r="BS82" s="6">
        <v>0</v>
      </c>
      <c r="BT82" s="7"/>
      <c r="BU82" s="8">
        <f>ROUND(IF(BS282=0, 0, BS82/BS282),5)</f>
        <v>0</v>
      </c>
      <c r="BV82" s="7"/>
      <c r="BW82" s="6">
        <v>0</v>
      </c>
      <c r="BX82" s="7"/>
      <c r="BY82" s="6">
        <v>0</v>
      </c>
      <c r="BZ82" s="7"/>
      <c r="CA82" s="6">
        <v>0</v>
      </c>
      <c r="CB82" s="7"/>
      <c r="CC82" s="8">
        <f>ROUND(IF(CA282=0, 0, CA82/CA282),5)</f>
        <v>0</v>
      </c>
      <c r="CD82" s="7"/>
      <c r="CE82" s="6">
        <v>0</v>
      </c>
      <c r="CF82" s="7"/>
      <c r="CG82" s="6">
        <v>0</v>
      </c>
      <c r="CH82" s="7"/>
      <c r="CI82" s="6">
        <v>0</v>
      </c>
      <c r="CJ82" s="7"/>
      <c r="CK82" s="8">
        <f>ROUND(IF(CI282=0, 0, CI82/CI282),5)</f>
        <v>0</v>
      </c>
      <c r="CL82" s="7"/>
      <c r="CM82" s="6">
        <v>0</v>
      </c>
      <c r="CN82" s="7"/>
      <c r="CO82" s="6">
        <v>0</v>
      </c>
      <c r="CP82" s="7"/>
      <c r="CQ82" s="6">
        <v>0</v>
      </c>
      <c r="CR82" s="7"/>
      <c r="CS82" s="8">
        <f>ROUND(IF(CQ282=0, 0, CQ82/CQ282),5)</f>
        <v>0</v>
      </c>
      <c r="CT82" s="7"/>
      <c r="CU82" s="6">
        <v>0</v>
      </c>
      <c r="CV82" s="7"/>
      <c r="CW82" s="6">
        <f t="shared" si="2"/>
        <v>1</v>
      </c>
      <c r="CX82" s="7"/>
      <c r="CY82" s="6">
        <f t="shared" si="3"/>
        <v>1055.72</v>
      </c>
      <c r="CZ82" s="7"/>
      <c r="DA82" s="8">
        <f>ROUND(IF(CY282=0, 0, CY82/CY282),5)</f>
        <v>1.0000000000000001E-5</v>
      </c>
      <c r="DB82" s="7"/>
      <c r="DC82" s="6">
        <v>1055.72</v>
      </c>
    </row>
    <row r="83" spans="1:107" x14ac:dyDescent="0.25">
      <c r="A83" s="2"/>
      <c r="B83" s="2"/>
      <c r="C83" s="2"/>
      <c r="D83" s="2" t="s">
        <v>94</v>
      </c>
      <c r="E83" s="37">
        <v>0</v>
      </c>
      <c r="F83" s="7"/>
      <c r="G83" s="37">
        <v>0</v>
      </c>
      <c r="H83" s="7"/>
      <c r="I83" s="8">
        <f>ROUND(IF(G282=0, 0, G83/G282),5)</f>
        <v>0</v>
      </c>
      <c r="J83" s="7"/>
      <c r="K83" s="6">
        <v>0</v>
      </c>
      <c r="L83" s="7"/>
      <c r="M83" s="37">
        <v>2</v>
      </c>
      <c r="N83" s="7"/>
      <c r="O83" s="6">
        <v>4355.38</v>
      </c>
      <c r="P83" s="7"/>
      <c r="Q83" s="8">
        <f>ROUND(IF(O282=0, 0, O83/O282),5)</f>
        <v>4.2000000000000002E-4</v>
      </c>
      <c r="R83" s="7"/>
      <c r="S83" s="6">
        <v>2177.69</v>
      </c>
      <c r="T83" s="7"/>
      <c r="U83" s="37">
        <v>6</v>
      </c>
      <c r="V83" s="7"/>
      <c r="W83" s="6">
        <v>13276.54</v>
      </c>
      <c r="X83" s="7"/>
      <c r="Y83" s="8">
        <f>ROUND(IF(W282=0, 0, W83/W282),5)</f>
        <v>6.4999999999999997E-4</v>
      </c>
      <c r="Z83" s="7"/>
      <c r="AA83" s="6">
        <v>2212.7600000000002</v>
      </c>
      <c r="AB83" s="7"/>
      <c r="AC83" s="37">
        <v>3</v>
      </c>
      <c r="AD83" s="7"/>
      <c r="AE83" s="6">
        <v>6579.49</v>
      </c>
      <c r="AF83" s="7"/>
      <c r="AG83" s="8">
        <f>ROUND(IF(AE282=0, 0, AE83/AE282),5)</f>
        <v>3.8000000000000002E-4</v>
      </c>
      <c r="AH83" s="7"/>
      <c r="AI83" s="6">
        <v>2193.16</v>
      </c>
      <c r="AJ83" s="7"/>
      <c r="AK83" s="37">
        <v>1</v>
      </c>
      <c r="AL83" s="7"/>
      <c r="AM83" s="6">
        <v>2193.16</v>
      </c>
      <c r="AN83" s="7"/>
      <c r="AO83" s="8">
        <f>ROUND(IF(AM282=0, 0, AM83/AM282),5)</f>
        <v>1.3999999999999999E-4</v>
      </c>
      <c r="AP83" s="7"/>
      <c r="AQ83" s="6">
        <v>2193.16</v>
      </c>
      <c r="AR83" s="7"/>
      <c r="AS83" s="37">
        <v>7</v>
      </c>
      <c r="AT83" s="7"/>
      <c r="AU83" s="28">
        <v>14143.46</v>
      </c>
      <c r="AV83" s="7"/>
      <c r="AW83" s="8">
        <f>ROUND(IF(AU282=0, 0, AU83/AU282),5)</f>
        <v>9.7000000000000005E-4</v>
      </c>
      <c r="AX83" s="7"/>
      <c r="AY83" s="6">
        <v>2020.49</v>
      </c>
      <c r="AZ83" s="7"/>
      <c r="BA83" s="6">
        <v>0</v>
      </c>
      <c r="BB83" s="7"/>
      <c r="BC83" s="6">
        <v>0</v>
      </c>
      <c r="BD83" s="7"/>
      <c r="BE83" s="8">
        <f>ROUND(IF(BC282=0, 0, BC83/BC282),5)</f>
        <v>0</v>
      </c>
      <c r="BF83" s="7"/>
      <c r="BG83" s="6">
        <v>0</v>
      </c>
      <c r="BH83" s="7"/>
      <c r="BI83" s="6">
        <v>0</v>
      </c>
      <c r="BJ83" s="7"/>
      <c r="BK83" s="6">
        <v>0</v>
      </c>
      <c r="BL83" s="7"/>
      <c r="BM83" s="8">
        <f>ROUND(IF(BK282=0, 0, BK83/BK282),5)</f>
        <v>0</v>
      </c>
      <c r="BN83" s="7"/>
      <c r="BO83" s="6">
        <v>0</v>
      </c>
      <c r="BP83" s="7"/>
      <c r="BQ83" s="6">
        <v>0</v>
      </c>
      <c r="BR83" s="7"/>
      <c r="BS83" s="6">
        <v>0</v>
      </c>
      <c r="BT83" s="7"/>
      <c r="BU83" s="8">
        <f>ROUND(IF(BS282=0, 0, BS83/BS282),5)</f>
        <v>0</v>
      </c>
      <c r="BV83" s="7"/>
      <c r="BW83" s="6">
        <v>0</v>
      </c>
      <c r="BX83" s="7"/>
      <c r="BY83" s="6">
        <v>0</v>
      </c>
      <c r="BZ83" s="7"/>
      <c r="CA83" s="6">
        <v>0</v>
      </c>
      <c r="CB83" s="7"/>
      <c r="CC83" s="8">
        <f>ROUND(IF(CA282=0, 0, CA83/CA282),5)</f>
        <v>0</v>
      </c>
      <c r="CD83" s="7"/>
      <c r="CE83" s="6">
        <v>0</v>
      </c>
      <c r="CF83" s="7"/>
      <c r="CG83" s="6">
        <v>0</v>
      </c>
      <c r="CH83" s="7"/>
      <c r="CI83" s="6">
        <v>0</v>
      </c>
      <c r="CJ83" s="7"/>
      <c r="CK83" s="8">
        <f>ROUND(IF(CI282=0, 0, CI83/CI282),5)</f>
        <v>0</v>
      </c>
      <c r="CL83" s="7"/>
      <c r="CM83" s="6">
        <v>0</v>
      </c>
      <c r="CN83" s="7"/>
      <c r="CO83" s="6">
        <v>0</v>
      </c>
      <c r="CP83" s="7"/>
      <c r="CQ83" s="6">
        <v>0</v>
      </c>
      <c r="CR83" s="7"/>
      <c r="CS83" s="8">
        <f>ROUND(IF(CQ282=0, 0, CQ83/CQ282),5)</f>
        <v>0</v>
      </c>
      <c r="CT83" s="7"/>
      <c r="CU83" s="6">
        <v>0</v>
      </c>
      <c r="CV83" s="7"/>
      <c r="CW83" s="6">
        <f t="shared" si="2"/>
        <v>19</v>
      </c>
      <c r="CX83" s="7"/>
      <c r="CY83" s="6">
        <f t="shared" si="3"/>
        <v>40548.03</v>
      </c>
      <c r="CZ83" s="7"/>
      <c r="DA83" s="8">
        <f>ROUND(IF(CY282=0, 0, CY83/CY282),5)</f>
        <v>4.2000000000000002E-4</v>
      </c>
      <c r="DB83" s="7"/>
      <c r="DC83" s="6">
        <v>2134.11</v>
      </c>
    </row>
    <row r="84" spans="1:107" x14ac:dyDescent="0.25">
      <c r="A84" s="2"/>
      <c r="B84" s="2"/>
      <c r="C84" s="2"/>
      <c r="D84" s="2" t="s">
        <v>95</v>
      </c>
      <c r="E84" s="37">
        <v>0</v>
      </c>
      <c r="F84" s="7"/>
      <c r="G84" s="37">
        <v>0</v>
      </c>
      <c r="H84" s="7"/>
      <c r="I84" s="8">
        <f>ROUND(IF(G282=0, 0, G84/G282),5)</f>
        <v>0</v>
      </c>
      <c r="J84" s="7"/>
      <c r="K84" s="6">
        <v>0</v>
      </c>
      <c r="L84" s="7"/>
      <c r="M84" s="37">
        <v>0</v>
      </c>
      <c r="N84" s="7"/>
      <c r="O84" s="6">
        <v>0</v>
      </c>
      <c r="P84" s="7"/>
      <c r="Q84" s="8">
        <f>ROUND(IF(O282=0, 0, O84/O282),5)</f>
        <v>0</v>
      </c>
      <c r="R84" s="7"/>
      <c r="S84" s="6">
        <v>0</v>
      </c>
      <c r="T84" s="7"/>
      <c r="U84" s="37">
        <v>2</v>
      </c>
      <c r="V84" s="7"/>
      <c r="W84" s="6">
        <v>3162.11</v>
      </c>
      <c r="X84" s="7"/>
      <c r="Y84" s="8">
        <f>ROUND(IF(W282=0, 0, W84/W282),5)</f>
        <v>1.4999999999999999E-4</v>
      </c>
      <c r="Z84" s="7"/>
      <c r="AA84" s="6">
        <v>1581.06</v>
      </c>
      <c r="AB84" s="7"/>
      <c r="AC84" s="37">
        <v>1</v>
      </c>
      <c r="AD84" s="7"/>
      <c r="AE84" s="6">
        <v>1566.76</v>
      </c>
      <c r="AF84" s="7"/>
      <c r="AG84" s="8">
        <f>ROUND(IF(AE282=0, 0, AE84/AE282),5)</f>
        <v>9.0000000000000006E-5</v>
      </c>
      <c r="AH84" s="7"/>
      <c r="AI84" s="6">
        <v>1566.76</v>
      </c>
      <c r="AJ84" s="7"/>
      <c r="AK84" s="37">
        <v>0</v>
      </c>
      <c r="AL84" s="7"/>
      <c r="AM84" s="6">
        <v>0</v>
      </c>
      <c r="AN84" s="7"/>
      <c r="AO84" s="8">
        <f>ROUND(IF(AM282=0, 0, AM84/AM282),5)</f>
        <v>0</v>
      </c>
      <c r="AP84" s="7"/>
      <c r="AQ84" s="6">
        <v>0</v>
      </c>
      <c r="AR84" s="7"/>
      <c r="AS84" s="37">
        <v>2</v>
      </c>
      <c r="AT84" s="7"/>
      <c r="AU84" s="28">
        <v>3135.32</v>
      </c>
      <c r="AV84" s="7"/>
      <c r="AW84" s="8">
        <f>ROUND(IF(AU282=0, 0, AU84/AU282),5)</f>
        <v>2.2000000000000001E-4</v>
      </c>
      <c r="AX84" s="7"/>
      <c r="AY84" s="6">
        <v>1567.66</v>
      </c>
      <c r="AZ84" s="7"/>
      <c r="BA84" s="6">
        <v>0</v>
      </c>
      <c r="BB84" s="7"/>
      <c r="BC84" s="6">
        <v>0</v>
      </c>
      <c r="BD84" s="7"/>
      <c r="BE84" s="8">
        <f>ROUND(IF(BC282=0, 0, BC84/BC282),5)</f>
        <v>0</v>
      </c>
      <c r="BF84" s="7"/>
      <c r="BG84" s="6">
        <v>0</v>
      </c>
      <c r="BH84" s="7"/>
      <c r="BI84" s="6">
        <v>0</v>
      </c>
      <c r="BJ84" s="7"/>
      <c r="BK84" s="6">
        <v>0</v>
      </c>
      <c r="BL84" s="7"/>
      <c r="BM84" s="8">
        <f>ROUND(IF(BK282=0, 0, BK84/BK282),5)</f>
        <v>0</v>
      </c>
      <c r="BN84" s="7"/>
      <c r="BO84" s="6">
        <v>0</v>
      </c>
      <c r="BP84" s="7"/>
      <c r="BQ84" s="6">
        <v>0</v>
      </c>
      <c r="BR84" s="7"/>
      <c r="BS84" s="6">
        <v>0</v>
      </c>
      <c r="BT84" s="7"/>
      <c r="BU84" s="8">
        <f>ROUND(IF(BS282=0, 0, BS84/BS282),5)</f>
        <v>0</v>
      </c>
      <c r="BV84" s="7"/>
      <c r="BW84" s="6">
        <v>0</v>
      </c>
      <c r="BX84" s="7"/>
      <c r="BY84" s="6">
        <v>0</v>
      </c>
      <c r="BZ84" s="7"/>
      <c r="CA84" s="6">
        <v>0</v>
      </c>
      <c r="CB84" s="7"/>
      <c r="CC84" s="8">
        <f>ROUND(IF(CA282=0, 0, CA84/CA282),5)</f>
        <v>0</v>
      </c>
      <c r="CD84" s="7"/>
      <c r="CE84" s="6">
        <v>0</v>
      </c>
      <c r="CF84" s="7"/>
      <c r="CG84" s="6">
        <v>0</v>
      </c>
      <c r="CH84" s="7"/>
      <c r="CI84" s="6">
        <v>0</v>
      </c>
      <c r="CJ84" s="7"/>
      <c r="CK84" s="8">
        <f>ROUND(IF(CI282=0, 0, CI84/CI282),5)</f>
        <v>0</v>
      </c>
      <c r="CL84" s="7"/>
      <c r="CM84" s="6">
        <v>0</v>
      </c>
      <c r="CN84" s="7"/>
      <c r="CO84" s="6">
        <v>0</v>
      </c>
      <c r="CP84" s="7"/>
      <c r="CQ84" s="6">
        <v>0</v>
      </c>
      <c r="CR84" s="7"/>
      <c r="CS84" s="8">
        <f>ROUND(IF(CQ282=0, 0, CQ84/CQ282),5)</f>
        <v>0</v>
      </c>
      <c r="CT84" s="7"/>
      <c r="CU84" s="6">
        <v>0</v>
      </c>
      <c r="CV84" s="7"/>
      <c r="CW84" s="6">
        <f t="shared" si="2"/>
        <v>5</v>
      </c>
      <c r="CX84" s="7"/>
      <c r="CY84" s="6">
        <f t="shared" si="3"/>
        <v>7864.19</v>
      </c>
      <c r="CZ84" s="7"/>
      <c r="DA84" s="8">
        <f>ROUND(IF(CY282=0, 0, CY84/CY282),5)</f>
        <v>8.0000000000000007E-5</v>
      </c>
      <c r="DB84" s="7"/>
      <c r="DC84" s="6">
        <v>1572.84</v>
      </c>
    </row>
    <row r="85" spans="1:107" x14ac:dyDescent="0.25">
      <c r="A85" s="2"/>
      <c r="B85" s="2"/>
      <c r="C85" s="2"/>
      <c r="D85" s="2" t="s">
        <v>96</v>
      </c>
      <c r="E85" s="37">
        <v>0</v>
      </c>
      <c r="F85" s="7"/>
      <c r="G85" s="37">
        <v>0</v>
      </c>
      <c r="H85" s="7"/>
      <c r="I85" s="8">
        <f>ROUND(IF(G282=0, 0, G85/G282),5)</f>
        <v>0</v>
      </c>
      <c r="J85" s="7"/>
      <c r="K85" s="6">
        <v>0</v>
      </c>
      <c r="L85" s="7"/>
      <c r="M85" s="37">
        <v>0</v>
      </c>
      <c r="N85" s="7"/>
      <c r="O85" s="6">
        <v>0</v>
      </c>
      <c r="P85" s="7"/>
      <c r="Q85" s="8">
        <f>ROUND(IF(O282=0, 0, O85/O282),5)</f>
        <v>0</v>
      </c>
      <c r="R85" s="7"/>
      <c r="S85" s="6">
        <v>0</v>
      </c>
      <c r="T85" s="7"/>
      <c r="U85" s="37">
        <v>12</v>
      </c>
      <c r="V85" s="7"/>
      <c r="W85" s="6">
        <v>21266.28</v>
      </c>
      <c r="X85" s="7"/>
      <c r="Y85" s="8">
        <f>ROUND(IF(W282=0, 0, W85/W282),5)</f>
        <v>1.0399999999999999E-3</v>
      </c>
      <c r="Z85" s="7"/>
      <c r="AA85" s="6">
        <v>1772.19</v>
      </c>
      <c r="AB85" s="7"/>
      <c r="AC85" s="37">
        <v>0</v>
      </c>
      <c r="AD85" s="7"/>
      <c r="AE85" s="6">
        <v>0</v>
      </c>
      <c r="AF85" s="7"/>
      <c r="AG85" s="8">
        <f>ROUND(IF(AE282=0, 0, AE85/AE282),5)</f>
        <v>0</v>
      </c>
      <c r="AH85" s="7"/>
      <c r="AI85" s="6">
        <v>0</v>
      </c>
      <c r="AJ85" s="7"/>
      <c r="AK85" s="37">
        <v>5</v>
      </c>
      <c r="AL85" s="7"/>
      <c r="AM85" s="6">
        <v>8843.4</v>
      </c>
      <c r="AN85" s="7"/>
      <c r="AO85" s="8">
        <f>ROUND(IF(AM282=0, 0, AM85/AM282),5)</f>
        <v>5.5000000000000003E-4</v>
      </c>
      <c r="AP85" s="7"/>
      <c r="AQ85" s="6">
        <v>1768.68</v>
      </c>
      <c r="AR85" s="7"/>
      <c r="AS85" s="37">
        <v>6</v>
      </c>
      <c r="AT85" s="7"/>
      <c r="AU85" s="28">
        <v>10613.76</v>
      </c>
      <c r="AV85" s="7"/>
      <c r="AW85" s="8">
        <f>ROUND(IF(AU282=0, 0, AU85/AU282),5)</f>
        <v>7.2999999999999996E-4</v>
      </c>
      <c r="AX85" s="7"/>
      <c r="AY85" s="6">
        <v>1768.96</v>
      </c>
      <c r="AZ85" s="7"/>
      <c r="BA85" s="6">
        <v>0</v>
      </c>
      <c r="BB85" s="7"/>
      <c r="BC85" s="6">
        <v>0</v>
      </c>
      <c r="BD85" s="7"/>
      <c r="BE85" s="8">
        <f>ROUND(IF(BC282=0, 0, BC85/BC282),5)</f>
        <v>0</v>
      </c>
      <c r="BF85" s="7"/>
      <c r="BG85" s="6">
        <v>0</v>
      </c>
      <c r="BH85" s="7"/>
      <c r="BI85" s="6">
        <v>0</v>
      </c>
      <c r="BJ85" s="7"/>
      <c r="BK85" s="6">
        <v>0</v>
      </c>
      <c r="BL85" s="7"/>
      <c r="BM85" s="8">
        <f>ROUND(IF(BK282=0, 0, BK85/BK282),5)</f>
        <v>0</v>
      </c>
      <c r="BN85" s="7"/>
      <c r="BO85" s="6">
        <v>0</v>
      </c>
      <c r="BP85" s="7"/>
      <c r="BQ85" s="6">
        <v>0</v>
      </c>
      <c r="BR85" s="7"/>
      <c r="BS85" s="6">
        <v>0</v>
      </c>
      <c r="BT85" s="7"/>
      <c r="BU85" s="8">
        <f>ROUND(IF(BS282=0, 0, BS85/BS282),5)</f>
        <v>0</v>
      </c>
      <c r="BV85" s="7"/>
      <c r="BW85" s="6">
        <v>0</v>
      </c>
      <c r="BX85" s="7"/>
      <c r="BY85" s="6">
        <v>0</v>
      </c>
      <c r="BZ85" s="7"/>
      <c r="CA85" s="6">
        <v>0</v>
      </c>
      <c r="CB85" s="7"/>
      <c r="CC85" s="8">
        <f>ROUND(IF(CA282=0, 0, CA85/CA282),5)</f>
        <v>0</v>
      </c>
      <c r="CD85" s="7"/>
      <c r="CE85" s="6">
        <v>0</v>
      </c>
      <c r="CF85" s="7"/>
      <c r="CG85" s="6">
        <v>0</v>
      </c>
      <c r="CH85" s="7"/>
      <c r="CI85" s="6">
        <v>0</v>
      </c>
      <c r="CJ85" s="7"/>
      <c r="CK85" s="8">
        <f>ROUND(IF(CI282=0, 0, CI85/CI282),5)</f>
        <v>0</v>
      </c>
      <c r="CL85" s="7"/>
      <c r="CM85" s="6">
        <v>0</v>
      </c>
      <c r="CN85" s="7"/>
      <c r="CO85" s="6">
        <v>0</v>
      </c>
      <c r="CP85" s="7"/>
      <c r="CQ85" s="6">
        <v>0</v>
      </c>
      <c r="CR85" s="7"/>
      <c r="CS85" s="8">
        <f>ROUND(IF(CQ282=0, 0, CQ85/CQ282),5)</f>
        <v>0</v>
      </c>
      <c r="CT85" s="7"/>
      <c r="CU85" s="6">
        <v>0</v>
      </c>
      <c r="CV85" s="7"/>
      <c r="CW85" s="6">
        <f t="shared" si="2"/>
        <v>23</v>
      </c>
      <c r="CX85" s="7"/>
      <c r="CY85" s="6">
        <f t="shared" si="3"/>
        <v>40723.440000000002</v>
      </c>
      <c r="CZ85" s="7"/>
      <c r="DA85" s="8">
        <f>ROUND(IF(CY282=0, 0, CY85/CY282),5)</f>
        <v>4.2000000000000002E-4</v>
      </c>
      <c r="DB85" s="7"/>
      <c r="DC85" s="6">
        <v>1770.58</v>
      </c>
    </row>
    <row r="86" spans="1:107" x14ac:dyDescent="0.25">
      <c r="A86" s="2"/>
      <c r="B86" s="2"/>
      <c r="C86" s="2"/>
      <c r="D86" s="2" t="s">
        <v>97</v>
      </c>
      <c r="E86" s="37">
        <v>4</v>
      </c>
      <c r="F86" s="7"/>
      <c r="G86" s="37">
        <v>11184.16</v>
      </c>
      <c r="H86" s="7"/>
      <c r="I86" s="8">
        <f>ROUND(IF(G282=0, 0, G86/G282),5)</f>
        <v>6.4999999999999997E-4</v>
      </c>
      <c r="J86" s="7"/>
      <c r="K86" s="6">
        <v>2796.04</v>
      </c>
      <c r="L86" s="7"/>
      <c r="M86" s="37">
        <v>3</v>
      </c>
      <c r="N86" s="7"/>
      <c r="O86" s="6">
        <v>8380.09</v>
      </c>
      <c r="P86" s="7"/>
      <c r="Q86" s="8">
        <f>ROUND(IF(O282=0, 0, O86/O282),5)</f>
        <v>8.0000000000000004E-4</v>
      </c>
      <c r="R86" s="7"/>
      <c r="S86" s="6">
        <v>2793.36</v>
      </c>
      <c r="T86" s="7"/>
      <c r="U86" s="37">
        <v>5</v>
      </c>
      <c r="V86" s="7"/>
      <c r="W86" s="6">
        <v>14135.54</v>
      </c>
      <c r="X86" s="7"/>
      <c r="Y86" s="8">
        <f>ROUND(IF(W282=0, 0, W86/W282),5)</f>
        <v>6.8999999999999997E-4</v>
      </c>
      <c r="Z86" s="7"/>
      <c r="AA86" s="6">
        <v>2827.11</v>
      </c>
      <c r="AB86" s="7"/>
      <c r="AC86" s="37">
        <v>1</v>
      </c>
      <c r="AD86" s="7"/>
      <c r="AE86" s="6">
        <v>2819.57</v>
      </c>
      <c r="AF86" s="7"/>
      <c r="AG86" s="8">
        <f>ROUND(IF(AE282=0, 0, AE86/AE282),5)</f>
        <v>1.6000000000000001E-4</v>
      </c>
      <c r="AH86" s="7"/>
      <c r="AI86" s="6">
        <v>2819.57</v>
      </c>
      <c r="AJ86" s="7"/>
      <c r="AK86" s="37">
        <v>0</v>
      </c>
      <c r="AL86" s="7"/>
      <c r="AM86" s="6">
        <v>0</v>
      </c>
      <c r="AN86" s="7"/>
      <c r="AO86" s="8">
        <f>ROUND(IF(AM282=0, 0, AM86/AM282),5)</f>
        <v>0</v>
      </c>
      <c r="AP86" s="7"/>
      <c r="AQ86" s="6">
        <v>0</v>
      </c>
      <c r="AR86" s="7"/>
      <c r="AS86" s="37">
        <v>4</v>
      </c>
      <c r="AT86" s="7"/>
      <c r="AU86" s="28">
        <v>11233.91</v>
      </c>
      <c r="AV86" s="7"/>
      <c r="AW86" s="8">
        <f>ROUND(IF(AU282=0, 0, AU86/AU282),5)</f>
        <v>7.6999999999999996E-4</v>
      </c>
      <c r="AX86" s="7"/>
      <c r="AY86" s="6">
        <v>2808.48</v>
      </c>
      <c r="AZ86" s="7"/>
      <c r="BA86" s="6">
        <v>0</v>
      </c>
      <c r="BB86" s="7"/>
      <c r="BC86" s="6">
        <v>0</v>
      </c>
      <c r="BD86" s="7"/>
      <c r="BE86" s="8">
        <f>ROUND(IF(BC282=0, 0, BC86/BC282),5)</f>
        <v>0</v>
      </c>
      <c r="BF86" s="7"/>
      <c r="BG86" s="6">
        <v>0</v>
      </c>
      <c r="BH86" s="7"/>
      <c r="BI86" s="6">
        <v>0</v>
      </c>
      <c r="BJ86" s="7"/>
      <c r="BK86" s="6">
        <v>0</v>
      </c>
      <c r="BL86" s="7"/>
      <c r="BM86" s="8">
        <f>ROUND(IF(BK282=0, 0, BK86/BK282),5)</f>
        <v>0</v>
      </c>
      <c r="BN86" s="7"/>
      <c r="BO86" s="6">
        <v>0</v>
      </c>
      <c r="BP86" s="7"/>
      <c r="BQ86" s="6">
        <v>0</v>
      </c>
      <c r="BR86" s="7"/>
      <c r="BS86" s="6">
        <v>0</v>
      </c>
      <c r="BT86" s="7"/>
      <c r="BU86" s="8">
        <f>ROUND(IF(BS282=0, 0, BS86/BS282),5)</f>
        <v>0</v>
      </c>
      <c r="BV86" s="7"/>
      <c r="BW86" s="6">
        <v>0</v>
      </c>
      <c r="BX86" s="7"/>
      <c r="BY86" s="6">
        <v>0</v>
      </c>
      <c r="BZ86" s="7"/>
      <c r="CA86" s="6">
        <v>0</v>
      </c>
      <c r="CB86" s="7"/>
      <c r="CC86" s="8">
        <f>ROUND(IF(CA282=0, 0, CA86/CA282),5)</f>
        <v>0</v>
      </c>
      <c r="CD86" s="7"/>
      <c r="CE86" s="6">
        <v>0</v>
      </c>
      <c r="CF86" s="7"/>
      <c r="CG86" s="6">
        <v>0</v>
      </c>
      <c r="CH86" s="7"/>
      <c r="CI86" s="6">
        <v>0</v>
      </c>
      <c r="CJ86" s="7"/>
      <c r="CK86" s="8">
        <f>ROUND(IF(CI282=0, 0, CI86/CI282),5)</f>
        <v>0</v>
      </c>
      <c r="CL86" s="7"/>
      <c r="CM86" s="6">
        <v>0</v>
      </c>
      <c r="CN86" s="7"/>
      <c r="CO86" s="6">
        <v>0</v>
      </c>
      <c r="CP86" s="7"/>
      <c r="CQ86" s="6">
        <v>0</v>
      </c>
      <c r="CR86" s="7"/>
      <c r="CS86" s="8">
        <f>ROUND(IF(CQ282=0, 0, CQ86/CQ282),5)</f>
        <v>0</v>
      </c>
      <c r="CT86" s="7"/>
      <c r="CU86" s="6">
        <v>0</v>
      </c>
      <c r="CV86" s="7"/>
      <c r="CW86" s="6">
        <f t="shared" si="2"/>
        <v>17</v>
      </c>
      <c r="CX86" s="7"/>
      <c r="CY86" s="6">
        <f t="shared" si="3"/>
        <v>47753.27</v>
      </c>
      <c r="CZ86" s="7"/>
      <c r="DA86" s="8">
        <f>ROUND(IF(CY282=0, 0, CY86/CY282),5)</f>
        <v>5.0000000000000001E-4</v>
      </c>
      <c r="DB86" s="7"/>
      <c r="DC86" s="6">
        <v>2809.02</v>
      </c>
    </row>
    <row r="87" spans="1:107" x14ac:dyDescent="0.25">
      <c r="A87" s="2"/>
      <c r="B87" s="2"/>
      <c r="C87" s="2"/>
      <c r="D87" s="2" t="s">
        <v>98</v>
      </c>
      <c r="E87" s="37">
        <v>0</v>
      </c>
      <c r="F87" s="7"/>
      <c r="G87" s="37">
        <v>0</v>
      </c>
      <c r="H87" s="7"/>
      <c r="I87" s="8">
        <f>ROUND(IF(G282=0, 0, G87/G282),5)</f>
        <v>0</v>
      </c>
      <c r="J87" s="7"/>
      <c r="K87" s="6">
        <v>0</v>
      </c>
      <c r="L87" s="7"/>
      <c r="M87" s="37">
        <v>0</v>
      </c>
      <c r="N87" s="7"/>
      <c r="O87" s="6">
        <v>0</v>
      </c>
      <c r="P87" s="7"/>
      <c r="Q87" s="8">
        <f>ROUND(IF(O282=0, 0, O87/O282),5)</f>
        <v>0</v>
      </c>
      <c r="R87" s="7"/>
      <c r="S87" s="6">
        <v>0</v>
      </c>
      <c r="T87" s="7"/>
      <c r="U87" s="37">
        <v>0</v>
      </c>
      <c r="V87" s="7"/>
      <c r="W87" s="6">
        <v>0</v>
      </c>
      <c r="X87" s="7"/>
      <c r="Y87" s="8">
        <f>ROUND(IF(W282=0, 0, W87/W282),5)</f>
        <v>0</v>
      </c>
      <c r="Z87" s="7"/>
      <c r="AA87" s="6">
        <v>0</v>
      </c>
      <c r="AB87" s="7"/>
      <c r="AC87" s="37">
        <v>0</v>
      </c>
      <c r="AD87" s="7"/>
      <c r="AE87" s="6">
        <v>0</v>
      </c>
      <c r="AF87" s="7"/>
      <c r="AG87" s="8">
        <f>ROUND(IF(AE282=0, 0, AE87/AE282),5)</f>
        <v>0</v>
      </c>
      <c r="AH87" s="7"/>
      <c r="AI87" s="6">
        <v>0</v>
      </c>
      <c r="AJ87" s="7"/>
      <c r="AK87" s="37">
        <v>0</v>
      </c>
      <c r="AL87" s="7"/>
      <c r="AM87" s="6">
        <v>0</v>
      </c>
      <c r="AN87" s="7"/>
      <c r="AO87" s="8">
        <f>ROUND(IF(AM282=0, 0, AM87/AM282),5)</f>
        <v>0</v>
      </c>
      <c r="AP87" s="7"/>
      <c r="AQ87" s="6">
        <v>0</v>
      </c>
      <c r="AR87" s="7"/>
      <c r="AS87" s="37">
        <v>2</v>
      </c>
      <c r="AT87" s="7"/>
      <c r="AU87" s="28">
        <v>1502.36</v>
      </c>
      <c r="AV87" s="7"/>
      <c r="AW87" s="8">
        <f>ROUND(IF(AU282=0, 0, AU87/AU282),5)</f>
        <v>1E-4</v>
      </c>
      <c r="AX87" s="7"/>
      <c r="AY87" s="6">
        <v>751.18</v>
      </c>
      <c r="AZ87" s="7"/>
      <c r="BA87" s="6">
        <v>0</v>
      </c>
      <c r="BB87" s="7"/>
      <c r="BC87" s="6">
        <v>0</v>
      </c>
      <c r="BD87" s="7"/>
      <c r="BE87" s="8">
        <f>ROUND(IF(BC282=0, 0, BC87/BC282),5)</f>
        <v>0</v>
      </c>
      <c r="BF87" s="7"/>
      <c r="BG87" s="6">
        <v>0</v>
      </c>
      <c r="BH87" s="7"/>
      <c r="BI87" s="6">
        <v>0</v>
      </c>
      <c r="BJ87" s="7"/>
      <c r="BK87" s="6">
        <v>0</v>
      </c>
      <c r="BL87" s="7"/>
      <c r="BM87" s="8">
        <f>ROUND(IF(BK282=0, 0, BK87/BK282),5)</f>
        <v>0</v>
      </c>
      <c r="BN87" s="7"/>
      <c r="BO87" s="6">
        <v>0</v>
      </c>
      <c r="BP87" s="7"/>
      <c r="BQ87" s="6">
        <v>0</v>
      </c>
      <c r="BR87" s="7"/>
      <c r="BS87" s="6">
        <v>0</v>
      </c>
      <c r="BT87" s="7"/>
      <c r="BU87" s="8">
        <f>ROUND(IF(BS282=0, 0, BS87/BS282),5)</f>
        <v>0</v>
      </c>
      <c r="BV87" s="7"/>
      <c r="BW87" s="6">
        <v>0</v>
      </c>
      <c r="BX87" s="7"/>
      <c r="BY87" s="6">
        <v>0</v>
      </c>
      <c r="BZ87" s="7"/>
      <c r="CA87" s="6">
        <v>0</v>
      </c>
      <c r="CB87" s="7"/>
      <c r="CC87" s="8">
        <f>ROUND(IF(CA282=0, 0, CA87/CA282),5)</f>
        <v>0</v>
      </c>
      <c r="CD87" s="7"/>
      <c r="CE87" s="6">
        <v>0</v>
      </c>
      <c r="CF87" s="7"/>
      <c r="CG87" s="6">
        <v>0</v>
      </c>
      <c r="CH87" s="7"/>
      <c r="CI87" s="6">
        <v>0</v>
      </c>
      <c r="CJ87" s="7"/>
      <c r="CK87" s="8">
        <f>ROUND(IF(CI282=0, 0, CI87/CI282),5)</f>
        <v>0</v>
      </c>
      <c r="CL87" s="7"/>
      <c r="CM87" s="6">
        <v>0</v>
      </c>
      <c r="CN87" s="7"/>
      <c r="CO87" s="6">
        <v>0</v>
      </c>
      <c r="CP87" s="7"/>
      <c r="CQ87" s="6">
        <v>0</v>
      </c>
      <c r="CR87" s="7"/>
      <c r="CS87" s="8">
        <f>ROUND(IF(CQ282=0, 0, CQ87/CQ282),5)</f>
        <v>0</v>
      </c>
      <c r="CT87" s="7"/>
      <c r="CU87" s="6">
        <v>0</v>
      </c>
      <c r="CV87" s="7"/>
      <c r="CW87" s="6">
        <f t="shared" si="2"/>
        <v>2</v>
      </c>
      <c r="CX87" s="7"/>
      <c r="CY87" s="6">
        <f t="shared" si="3"/>
        <v>1502.36</v>
      </c>
      <c r="CZ87" s="7"/>
      <c r="DA87" s="8">
        <f>ROUND(IF(CY282=0, 0, CY87/CY282),5)</f>
        <v>2.0000000000000002E-5</v>
      </c>
      <c r="DB87" s="7"/>
      <c r="DC87" s="6">
        <v>751.18</v>
      </c>
    </row>
    <row r="88" spans="1:107" x14ac:dyDescent="0.25">
      <c r="A88" s="2"/>
      <c r="B88" s="2"/>
      <c r="C88" s="2"/>
      <c r="D88" s="2" t="s">
        <v>99</v>
      </c>
      <c r="E88" s="37">
        <v>3</v>
      </c>
      <c r="F88" s="7"/>
      <c r="G88" s="37">
        <v>932.68</v>
      </c>
      <c r="H88" s="7"/>
      <c r="I88" s="8">
        <f>ROUND(IF(G282=0, 0, G88/G282),5)</f>
        <v>5.0000000000000002E-5</v>
      </c>
      <c r="J88" s="7"/>
      <c r="K88" s="6">
        <v>310.89</v>
      </c>
      <c r="L88" s="7"/>
      <c r="M88" s="37">
        <v>0</v>
      </c>
      <c r="N88" s="7"/>
      <c r="O88" s="6">
        <v>0</v>
      </c>
      <c r="P88" s="7"/>
      <c r="Q88" s="8">
        <f>ROUND(IF(O282=0, 0, O88/O282),5)</f>
        <v>0</v>
      </c>
      <c r="R88" s="7"/>
      <c r="S88" s="6">
        <v>0</v>
      </c>
      <c r="T88" s="7"/>
      <c r="U88" s="37">
        <v>12</v>
      </c>
      <c r="V88" s="7"/>
      <c r="W88" s="6">
        <v>3796.07</v>
      </c>
      <c r="X88" s="7"/>
      <c r="Y88" s="8">
        <f>ROUND(IF(W282=0, 0, W88/W282),5)</f>
        <v>1.9000000000000001E-4</v>
      </c>
      <c r="Z88" s="7"/>
      <c r="AA88" s="6">
        <v>316.33999999999997</v>
      </c>
      <c r="AB88" s="7"/>
      <c r="AC88" s="37">
        <v>2</v>
      </c>
      <c r="AD88" s="7"/>
      <c r="AE88" s="6">
        <v>627.03</v>
      </c>
      <c r="AF88" s="7"/>
      <c r="AG88" s="8">
        <f>ROUND(IF(AE282=0, 0, AE88/AE282),5)</f>
        <v>4.0000000000000003E-5</v>
      </c>
      <c r="AH88" s="7"/>
      <c r="AI88" s="6">
        <v>313.52</v>
      </c>
      <c r="AJ88" s="7"/>
      <c r="AK88" s="37">
        <v>12</v>
      </c>
      <c r="AL88" s="7"/>
      <c r="AM88" s="6">
        <v>3771.8</v>
      </c>
      <c r="AN88" s="7"/>
      <c r="AO88" s="8">
        <f>ROUND(IF(AM282=0, 0, AM88/AM282),5)</f>
        <v>2.3000000000000001E-4</v>
      </c>
      <c r="AP88" s="7"/>
      <c r="AQ88" s="6">
        <v>314.32</v>
      </c>
      <c r="AR88" s="7"/>
      <c r="AS88" s="37">
        <v>6</v>
      </c>
      <c r="AT88" s="7"/>
      <c r="AU88" s="28">
        <v>1881.9</v>
      </c>
      <c r="AV88" s="7"/>
      <c r="AW88" s="8">
        <f>ROUND(IF(AU282=0, 0, AU88/AU282),5)</f>
        <v>1.2999999999999999E-4</v>
      </c>
      <c r="AX88" s="7"/>
      <c r="AY88" s="6">
        <v>313.64999999999998</v>
      </c>
      <c r="AZ88" s="7"/>
      <c r="BA88" s="6">
        <v>0</v>
      </c>
      <c r="BB88" s="7"/>
      <c r="BC88" s="6">
        <v>0</v>
      </c>
      <c r="BD88" s="7"/>
      <c r="BE88" s="8">
        <f>ROUND(IF(BC282=0, 0, BC88/BC282),5)</f>
        <v>0</v>
      </c>
      <c r="BF88" s="7"/>
      <c r="BG88" s="6">
        <v>0</v>
      </c>
      <c r="BH88" s="7"/>
      <c r="BI88" s="6">
        <v>0</v>
      </c>
      <c r="BJ88" s="7"/>
      <c r="BK88" s="6">
        <v>0</v>
      </c>
      <c r="BL88" s="7"/>
      <c r="BM88" s="8">
        <f>ROUND(IF(BK282=0, 0, BK88/BK282),5)</f>
        <v>0</v>
      </c>
      <c r="BN88" s="7"/>
      <c r="BO88" s="6">
        <v>0</v>
      </c>
      <c r="BP88" s="7"/>
      <c r="BQ88" s="6">
        <v>0</v>
      </c>
      <c r="BR88" s="7"/>
      <c r="BS88" s="6">
        <v>0</v>
      </c>
      <c r="BT88" s="7"/>
      <c r="BU88" s="8">
        <f>ROUND(IF(BS282=0, 0, BS88/BS282),5)</f>
        <v>0</v>
      </c>
      <c r="BV88" s="7"/>
      <c r="BW88" s="6">
        <v>0</v>
      </c>
      <c r="BX88" s="7"/>
      <c r="BY88" s="6">
        <v>0</v>
      </c>
      <c r="BZ88" s="7"/>
      <c r="CA88" s="6">
        <v>0</v>
      </c>
      <c r="CB88" s="7"/>
      <c r="CC88" s="8">
        <f>ROUND(IF(CA282=0, 0, CA88/CA282),5)</f>
        <v>0</v>
      </c>
      <c r="CD88" s="7"/>
      <c r="CE88" s="6">
        <v>0</v>
      </c>
      <c r="CF88" s="7"/>
      <c r="CG88" s="6">
        <v>0</v>
      </c>
      <c r="CH88" s="7"/>
      <c r="CI88" s="6">
        <v>0</v>
      </c>
      <c r="CJ88" s="7"/>
      <c r="CK88" s="8">
        <f>ROUND(IF(CI282=0, 0, CI88/CI282),5)</f>
        <v>0</v>
      </c>
      <c r="CL88" s="7"/>
      <c r="CM88" s="6">
        <v>0</v>
      </c>
      <c r="CN88" s="7"/>
      <c r="CO88" s="6">
        <v>0</v>
      </c>
      <c r="CP88" s="7"/>
      <c r="CQ88" s="6">
        <v>0</v>
      </c>
      <c r="CR88" s="7"/>
      <c r="CS88" s="8">
        <f>ROUND(IF(CQ282=0, 0, CQ88/CQ282),5)</f>
        <v>0</v>
      </c>
      <c r="CT88" s="7"/>
      <c r="CU88" s="6">
        <v>0</v>
      </c>
      <c r="CV88" s="7"/>
      <c r="CW88" s="6">
        <f t="shared" si="2"/>
        <v>35</v>
      </c>
      <c r="CX88" s="7"/>
      <c r="CY88" s="6">
        <f t="shared" si="3"/>
        <v>11009.48</v>
      </c>
      <c r="CZ88" s="7"/>
      <c r="DA88" s="8">
        <f>ROUND(IF(CY282=0, 0, CY88/CY282),5)</f>
        <v>1.1E-4</v>
      </c>
      <c r="DB88" s="7"/>
      <c r="DC88" s="6">
        <v>314.56</v>
      </c>
    </row>
    <row r="89" spans="1:107" x14ac:dyDescent="0.25">
      <c r="A89" s="2"/>
      <c r="B89" s="2"/>
      <c r="C89" s="2"/>
      <c r="D89" s="2" t="s">
        <v>100</v>
      </c>
      <c r="E89" s="37">
        <v>0</v>
      </c>
      <c r="F89" s="7"/>
      <c r="G89" s="37">
        <v>0</v>
      </c>
      <c r="H89" s="7"/>
      <c r="I89" s="8">
        <f>ROUND(IF(G282=0, 0, G89/G282),5)</f>
        <v>0</v>
      </c>
      <c r="J89" s="7"/>
      <c r="K89" s="6">
        <v>0</v>
      </c>
      <c r="L89" s="7"/>
      <c r="M89" s="37">
        <v>0</v>
      </c>
      <c r="N89" s="7"/>
      <c r="O89" s="6">
        <v>0</v>
      </c>
      <c r="P89" s="7"/>
      <c r="Q89" s="8">
        <f>ROUND(IF(O282=0, 0, O89/O282),5)</f>
        <v>0</v>
      </c>
      <c r="R89" s="7"/>
      <c r="S89" s="6">
        <v>0</v>
      </c>
      <c r="T89" s="7"/>
      <c r="U89" s="37">
        <v>1</v>
      </c>
      <c r="V89" s="7"/>
      <c r="W89" s="6">
        <v>437.85</v>
      </c>
      <c r="X89" s="7"/>
      <c r="Y89" s="8">
        <f>ROUND(IF(W282=0, 0, W89/W282),5)</f>
        <v>2.0000000000000002E-5</v>
      </c>
      <c r="Z89" s="7"/>
      <c r="AA89" s="6">
        <v>437.85</v>
      </c>
      <c r="AB89" s="7"/>
      <c r="AC89" s="37">
        <v>0</v>
      </c>
      <c r="AD89" s="7"/>
      <c r="AE89" s="6">
        <v>0</v>
      </c>
      <c r="AF89" s="7"/>
      <c r="AG89" s="8">
        <f>ROUND(IF(AE282=0, 0, AE89/AE282),5)</f>
        <v>0</v>
      </c>
      <c r="AH89" s="7"/>
      <c r="AI89" s="6">
        <v>0</v>
      </c>
      <c r="AJ89" s="7"/>
      <c r="AK89" s="37">
        <v>0</v>
      </c>
      <c r="AL89" s="7"/>
      <c r="AM89" s="6">
        <v>0</v>
      </c>
      <c r="AN89" s="7"/>
      <c r="AO89" s="8">
        <f>ROUND(IF(AM282=0, 0, AM89/AM282),5)</f>
        <v>0</v>
      </c>
      <c r="AP89" s="7"/>
      <c r="AQ89" s="6">
        <v>0</v>
      </c>
      <c r="AR89" s="7"/>
      <c r="AS89" s="37">
        <v>5</v>
      </c>
      <c r="AT89" s="7"/>
      <c r="AU89" s="28">
        <v>2199.69</v>
      </c>
      <c r="AV89" s="7"/>
      <c r="AW89" s="8">
        <f>ROUND(IF(AU282=0, 0, AU89/AU282),5)</f>
        <v>1.4999999999999999E-4</v>
      </c>
      <c r="AX89" s="7"/>
      <c r="AY89" s="6">
        <v>439.94</v>
      </c>
      <c r="AZ89" s="7"/>
      <c r="BA89" s="6">
        <v>0</v>
      </c>
      <c r="BB89" s="7"/>
      <c r="BC89" s="6">
        <v>0</v>
      </c>
      <c r="BD89" s="7"/>
      <c r="BE89" s="8">
        <f>ROUND(IF(BC282=0, 0, BC89/BC282),5)</f>
        <v>0</v>
      </c>
      <c r="BF89" s="7"/>
      <c r="BG89" s="6">
        <v>0</v>
      </c>
      <c r="BH89" s="7"/>
      <c r="BI89" s="6">
        <v>0</v>
      </c>
      <c r="BJ89" s="7"/>
      <c r="BK89" s="6">
        <v>0</v>
      </c>
      <c r="BL89" s="7"/>
      <c r="BM89" s="8">
        <f>ROUND(IF(BK282=0, 0, BK89/BK282),5)</f>
        <v>0</v>
      </c>
      <c r="BN89" s="7"/>
      <c r="BO89" s="6">
        <v>0</v>
      </c>
      <c r="BP89" s="7"/>
      <c r="BQ89" s="6">
        <v>0</v>
      </c>
      <c r="BR89" s="7"/>
      <c r="BS89" s="6">
        <v>0</v>
      </c>
      <c r="BT89" s="7"/>
      <c r="BU89" s="8">
        <f>ROUND(IF(BS282=0, 0, BS89/BS282),5)</f>
        <v>0</v>
      </c>
      <c r="BV89" s="7"/>
      <c r="BW89" s="6">
        <v>0</v>
      </c>
      <c r="BX89" s="7"/>
      <c r="BY89" s="6">
        <v>0</v>
      </c>
      <c r="BZ89" s="7"/>
      <c r="CA89" s="6">
        <v>0</v>
      </c>
      <c r="CB89" s="7"/>
      <c r="CC89" s="8">
        <f>ROUND(IF(CA282=0, 0, CA89/CA282),5)</f>
        <v>0</v>
      </c>
      <c r="CD89" s="7"/>
      <c r="CE89" s="6">
        <v>0</v>
      </c>
      <c r="CF89" s="7"/>
      <c r="CG89" s="6">
        <v>0</v>
      </c>
      <c r="CH89" s="7"/>
      <c r="CI89" s="6">
        <v>0</v>
      </c>
      <c r="CJ89" s="7"/>
      <c r="CK89" s="8">
        <f>ROUND(IF(CI282=0, 0, CI89/CI282),5)</f>
        <v>0</v>
      </c>
      <c r="CL89" s="7"/>
      <c r="CM89" s="6">
        <v>0</v>
      </c>
      <c r="CN89" s="7"/>
      <c r="CO89" s="6">
        <v>0</v>
      </c>
      <c r="CP89" s="7"/>
      <c r="CQ89" s="6">
        <v>0</v>
      </c>
      <c r="CR89" s="7"/>
      <c r="CS89" s="8">
        <f>ROUND(IF(CQ282=0, 0, CQ89/CQ282),5)</f>
        <v>0</v>
      </c>
      <c r="CT89" s="7"/>
      <c r="CU89" s="6">
        <v>0</v>
      </c>
      <c r="CV89" s="7"/>
      <c r="CW89" s="6">
        <f t="shared" si="2"/>
        <v>6</v>
      </c>
      <c r="CX89" s="7"/>
      <c r="CY89" s="6">
        <f t="shared" si="3"/>
        <v>2637.54</v>
      </c>
      <c r="CZ89" s="7"/>
      <c r="DA89" s="8">
        <f>ROUND(IF(CY282=0, 0, CY89/CY282),5)</f>
        <v>3.0000000000000001E-5</v>
      </c>
      <c r="DB89" s="7"/>
      <c r="DC89" s="6">
        <v>439.59</v>
      </c>
    </row>
    <row r="90" spans="1:107" x14ac:dyDescent="0.25">
      <c r="A90" s="2"/>
      <c r="B90" s="2"/>
      <c r="C90" s="2"/>
      <c r="D90" s="2" t="s">
        <v>101</v>
      </c>
      <c r="E90" s="37">
        <v>3</v>
      </c>
      <c r="F90" s="7"/>
      <c r="G90" s="37">
        <v>930.5</v>
      </c>
      <c r="H90" s="7"/>
      <c r="I90" s="8">
        <f>ROUND(IF(G282=0, 0, G90/G282),5)</f>
        <v>5.0000000000000002E-5</v>
      </c>
      <c r="J90" s="7"/>
      <c r="K90" s="6">
        <v>310.17</v>
      </c>
      <c r="L90" s="7"/>
      <c r="M90" s="37">
        <v>0</v>
      </c>
      <c r="N90" s="7"/>
      <c r="O90" s="6">
        <v>0</v>
      </c>
      <c r="P90" s="7"/>
      <c r="Q90" s="8">
        <f>ROUND(IF(O282=0, 0, O90/O282),5)</f>
        <v>0</v>
      </c>
      <c r="R90" s="7"/>
      <c r="S90" s="6">
        <v>0</v>
      </c>
      <c r="T90" s="7"/>
      <c r="U90" s="37">
        <v>0</v>
      </c>
      <c r="V90" s="7"/>
      <c r="W90" s="6">
        <v>0</v>
      </c>
      <c r="X90" s="7"/>
      <c r="Y90" s="8">
        <f>ROUND(IF(W282=0, 0, W90/W282),5)</f>
        <v>0</v>
      </c>
      <c r="Z90" s="7"/>
      <c r="AA90" s="6">
        <v>0</v>
      </c>
      <c r="AB90" s="7"/>
      <c r="AC90" s="37">
        <v>0</v>
      </c>
      <c r="AD90" s="7"/>
      <c r="AE90" s="6">
        <v>0</v>
      </c>
      <c r="AF90" s="7"/>
      <c r="AG90" s="8">
        <f>ROUND(IF(AE282=0, 0, AE90/AE282),5)</f>
        <v>0</v>
      </c>
      <c r="AH90" s="7"/>
      <c r="AI90" s="6">
        <v>0</v>
      </c>
      <c r="AJ90" s="7"/>
      <c r="AK90" s="37">
        <v>0</v>
      </c>
      <c r="AL90" s="7"/>
      <c r="AM90" s="6">
        <v>0</v>
      </c>
      <c r="AN90" s="7"/>
      <c r="AO90" s="8">
        <f>ROUND(IF(AM282=0, 0, AM90/AM282),5)</f>
        <v>0</v>
      </c>
      <c r="AP90" s="7"/>
      <c r="AQ90" s="6">
        <v>0</v>
      </c>
      <c r="AR90" s="7"/>
      <c r="AS90" s="37">
        <v>0</v>
      </c>
      <c r="AT90" s="7"/>
      <c r="AU90" s="28">
        <v>0</v>
      </c>
      <c r="AV90" s="7"/>
      <c r="AW90" s="8">
        <f>ROUND(IF(AU282=0, 0, AU90/AU282),5)</f>
        <v>0</v>
      </c>
      <c r="AX90" s="7"/>
      <c r="AY90" s="6">
        <v>0</v>
      </c>
      <c r="AZ90" s="7"/>
      <c r="BA90" s="6">
        <v>0</v>
      </c>
      <c r="BB90" s="7"/>
      <c r="BC90" s="6">
        <v>0</v>
      </c>
      <c r="BD90" s="7"/>
      <c r="BE90" s="8">
        <f>ROUND(IF(BC282=0, 0, BC90/BC282),5)</f>
        <v>0</v>
      </c>
      <c r="BF90" s="7"/>
      <c r="BG90" s="6">
        <v>0</v>
      </c>
      <c r="BH90" s="7"/>
      <c r="BI90" s="6">
        <v>0</v>
      </c>
      <c r="BJ90" s="7"/>
      <c r="BK90" s="6">
        <v>0</v>
      </c>
      <c r="BL90" s="7"/>
      <c r="BM90" s="8">
        <f>ROUND(IF(BK282=0, 0, BK90/BK282),5)</f>
        <v>0</v>
      </c>
      <c r="BN90" s="7"/>
      <c r="BO90" s="6">
        <v>0</v>
      </c>
      <c r="BP90" s="7"/>
      <c r="BQ90" s="6">
        <v>0</v>
      </c>
      <c r="BR90" s="7"/>
      <c r="BS90" s="6">
        <v>0</v>
      </c>
      <c r="BT90" s="7"/>
      <c r="BU90" s="8">
        <f>ROUND(IF(BS282=0, 0, BS90/BS282),5)</f>
        <v>0</v>
      </c>
      <c r="BV90" s="7"/>
      <c r="BW90" s="6">
        <v>0</v>
      </c>
      <c r="BX90" s="7"/>
      <c r="BY90" s="6">
        <v>0</v>
      </c>
      <c r="BZ90" s="7"/>
      <c r="CA90" s="6">
        <v>0</v>
      </c>
      <c r="CB90" s="7"/>
      <c r="CC90" s="8">
        <f>ROUND(IF(CA282=0, 0, CA90/CA282),5)</f>
        <v>0</v>
      </c>
      <c r="CD90" s="7"/>
      <c r="CE90" s="6">
        <v>0</v>
      </c>
      <c r="CF90" s="7"/>
      <c r="CG90" s="6">
        <v>0</v>
      </c>
      <c r="CH90" s="7"/>
      <c r="CI90" s="6">
        <v>0</v>
      </c>
      <c r="CJ90" s="7"/>
      <c r="CK90" s="8">
        <f>ROUND(IF(CI282=0, 0, CI90/CI282),5)</f>
        <v>0</v>
      </c>
      <c r="CL90" s="7"/>
      <c r="CM90" s="6">
        <v>0</v>
      </c>
      <c r="CN90" s="7"/>
      <c r="CO90" s="6">
        <v>0</v>
      </c>
      <c r="CP90" s="7"/>
      <c r="CQ90" s="6">
        <v>0</v>
      </c>
      <c r="CR90" s="7"/>
      <c r="CS90" s="8">
        <f>ROUND(IF(CQ282=0, 0, CQ90/CQ282),5)</f>
        <v>0</v>
      </c>
      <c r="CT90" s="7"/>
      <c r="CU90" s="6">
        <v>0</v>
      </c>
      <c r="CV90" s="7"/>
      <c r="CW90" s="6">
        <f t="shared" si="2"/>
        <v>3</v>
      </c>
      <c r="CX90" s="7"/>
      <c r="CY90" s="6">
        <f t="shared" si="3"/>
        <v>930.5</v>
      </c>
      <c r="CZ90" s="7"/>
      <c r="DA90" s="8">
        <f>ROUND(IF(CY282=0, 0, CY90/CY282),5)</f>
        <v>1.0000000000000001E-5</v>
      </c>
      <c r="DB90" s="7"/>
      <c r="DC90" s="6">
        <v>310.17</v>
      </c>
    </row>
    <row r="91" spans="1:107" x14ac:dyDescent="0.25">
      <c r="A91" s="2"/>
      <c r="B91" s="2"/>
      <c r="C91" s="2"/>
      <c r="D91" s="2" t="s">
        <v>102</v>
      </c>
      <c r="E91" s="37">
        <v>0</v>
      </c>
      <c r="F91" s="7"/>
      <c r="G91" s="37">
        <v>0</v>
      </c>
      <c r="H91" s="7"/>
      <c r="I91" s="8">
        <f>ROUND(IF(G282=0, 0, G91/G282),5)</f>
        <v>0</v>
      </c>
      <c r="J91" s="7"/>
      <c r="K91" s="6">
        <v>0</v>
      </c>
      <c r="L91" s="7"/>
      <c r="M91" s="37">
        <v>0</v>
      </c>
      <c r="N91" s="7"/>
      <c r="O91" s="6">
        <v>0</v>
      </c>
      <c r="P91" s="7"/>
      <c r="Q91" s="8">
        <f>ROUND(IF(O282=0, 0, O91/O282),5)</f>
        <v>0</v>
      </c>
      <c r="R91" s="7"/>
      <c r="S91" s="6">
        <v>0</v>
      </c>
      <c r="T91" s="7"/>
      <c r="U91" s="37">
        <v>3</v>
      </c>
      <c r="V91" s="7"/>
      <c r="W91" s="6">
        <v>2286.54</v>
      </c>
      <c r="X91" s="7"/>
      <c r="Y91" s="8">
        <f>ROUND(IF(W282=0, 0, W91/W282),5)</f>
        <v>1.1E-4</v>
      </c>
      <c r="Z91" s="7"/>
      <c r="AA91" s="6">
        <v>762.18</v>
      </c>
      <c r="AB91" s="7"/>
      <c r="AC91" s="37">
        <v>3</v>
      </c>
      <c r="AD91" s="7"/>
      <c r="AE91" s="6">
        <v>2253.0300000000002</v>
      </c>
      <c r="AF91" s="7"/>
      <c r="AG91" s="8">
        <f>ROUND(IF(AE282=0, 0, AE91/AE282),5)</f>
        <v>1.2999999999999999E-4</v>
      </c>
      <c r="AH91" s="7"/>
      <c r="AI91" s="6">
        <v>751.01</v>
      </c>
      <c r="AJ91" s="7"/>
      <c r="AK91" s="37">
        <v>2</v>
      </c>
      <c r="AL91" s="7"/>
      <c r="AM91" s="6">
        <v>1503.58</v>
      </c>
      <c r="AN91" s="7"/>
      <c r="AO91" s="8">
        <f>ROUND(IF(AM282=0, 0, AM91/AM282),5)</f>
        <v>9.0000000000000006E-5</v>
      </c>
      <c r="AP91" s="7"/>
      <c r="AQ91" s="6">
        <v>751.79</v>
      </c>
      <c r="AR91" s="7"/>
      <c r="AS91" s="37">
        <v>8</v>
      </c>
      <c r="AT91" s="7"/>
      <c r="AU91" s="28">
        <v>5991.74</v>
      </c>
      <c r="AV91" s="7"/>
      <c r="AW91" s="8">
        <f>ROUND(IF(AU282=0, 0, AU91/AU282),5)</f>
        <v>4.0999999999999999E-4</v>
      </c>
      <c r="AX91" s="7"/>
      <c r="AY91" s="6">
        <v>748.97</v>
      </c>
      <c r="AZ91" s="7"/>
      <c r="BA91" s="6">
        <v>0</v>
      </c>
      <c r="BB91" s="7"/>
      <c r="BC91" s="6">
        <v>0</v>
      </c>
      <c r="BD91" s="7"/>
      <c r="BE91" s="8">
        <f>ROUND(IF(BC282=0, 0, BC91/BC282),5)</f>
        <v>0</v>
      </c>
      <c r="BF91" s="7"/>
      <c r="BG91" s="6">
        <v>0</v>
      </c>
      <c r="BH91" s="7"/>
      <c r="BI91" s="6">
        <v>0</v>
      </c>
      <c r="BJ91" s="7"/>
      <c r="BK91" s="6">
        <v>0</v>
      </c>
      <c r="BL91" s="7"/>
      <c r="BM91" s="8">
        <f>ROUND(IF(BK282=0, 0, BK91/BK282),5)</f>
        <v>0</v>
      </c>
      <c r="BN91" s="7"/>
      <c r="BO91" s="6">
        <v>0</v>
      </c>
      <c r="BP91" s="7"/>
      <c r="BQ91" s="6">
        <v>0</v>
      </c>
      <c r="BR91" s="7"/>
      <c r="BS91" s="6">
        <v>0</v>
      </c>
      <c r="BT91" s="7"/>
      <c r="BU91" s="8">
        <f>ROUND(IF(BS282=0, 0, BS91/BS282),5)</f>
        <v>0</v>
      </c>
      <c r="BV91" s="7"/>
      <c r="BW91" s="6">
        <v>0</v>
      </c>
      <c r="BX91" s="7"/>
      <c r="BY91" s="6">
        <v>0</v>
      </c>
      <c r="BZ91" s="7"/>
      <c r="CA91" s="6">
        <v>0</v>
      </c>
      <c r="CB91" s="7"/>
      <c r="CC91" s="8">
        <f>ROUND(IF(CA282=0, 0, CA91/CA282),5)</f>
        <v>0</v>
      </c>
      <c r="CD91" s="7"/>
      <c r="CE91" s="6">
        <v>0</v>
      </c>
      <c r="CF91" s="7"/>
      <c r="CG91" s="6">
        <v>0</v>
      </c>
      <c r="CH91" s="7"/>
      <c r="CI91" s="6">
        <v>0</v>
      </c>
      <c r="CJ91" s="7"/>
      <c r="CK91" s="8">
        <f>ROUND(IF(CI282=0, 0, CI91/CI282),5)</f>
        <v>0</v>
      </c>
      <c r="CL91" s="7"/>
      <c r="CM91" s="6">
        <v>0</v>
      </c>
      <c r="CN91" s="7"/>
      <c r="CO91" s="6">
        <v>0</v>
      </c>
      <c r="CP91" s="7"/>
      <c r="CQ91" s="6">
        <v>0</v>
      </c>
      <c r="CR91" s="7"/>
      <c r="CS91" s="8">
        <f>ROUND(IF(CQ282=0, 0, CQ91/CQ282),5)</f>
        <v>0</v>
      </c>
      <c r="CT91" s="7"/>
      <c r="CU91" s="6">
        <v>0</v>
      </c>
      <c r="CV91" s="7"/>
      <c r="CW91" s="6">
        <f t="shared" si="2"/>
        <v>16</v>
      </c>
      <c r="CX91" s="7"/>
      <c r="CY91" s="6">
        <f t="shared" si="3"/>
        <v>12034.89</v>
      </c>
      <c r="CZ91" s="7"/>
      <c r="DA91" s="8">
        <f>ROUND(IF(CY282=0, 0, CY91/CY282),5)</f>
        <v>1.2E-4</v>
      </c>
      <c r="DB91" s="7"/>
      <c r="DC91" s="6">
        <v>752.18</v>
      </c>
    </row>
    <row r="92" spans="1:107" x14ac:dyDescent="0.25">
      <c r="A92" s="2"/>
      <c r="B92" s="2"/>
      <c r="C92" s="2"/>
      <c r="D92" s="2" t="s">
        <v>103</v>
      </c>
      <c r="E92" s="37">
        <v>1</v>
      </c>
      <c r="F92" s="7"/>
      <c r="G92" s="37">
        <v>1242.3599999999999</v>
      </c>
      <c r="H92" s="7"/>
      <c r="I92" s="8">
        <f>ROUND(IF(G282=0, 0, G92/G282),5)</f>
        <v>6.9999999999999994E-5</v>
      </c>
      <c r="J92" s="7"/>
      <c r="K92" s="6">
        <v>1242.3599999999999</v>
      </c>
      <c r="L92" s="7"/>
      <c r="M92" s="37">
        <v>0</v>
      </c>
      <c r="N92" s="7"/>
      <c r="O92" s="6">
        <v>0</v>
      </c>
      <c r="P92" s="7"/>
      <c r="Q92" s="8">
        <f>ROUND(IF(O282=0, 0, O92/O282),5)</f>
        <v>0</v>
      </c>
      <c r="R92" s="7"/>
      <c r="S92" s="6">
        <v>0</v>
      </c>
      <c r="T92" s="7"/>
      <c r="U92" s="37">
        <v>14</v>
      </c>
      <c r="V92" s="7"/>
      <c r="W92" s="6">
        <v>17577.919999999998</v>
      </c>
      <c r="X92" s="7"/>
      <c r="Y92" s="8">
        <f>ROUND(IF(W282=0, 0, W92/W282),5)</f>
        <v>8.5999999999999998E-4</v>
      </c>
      <c r="Z92" s="7"/>
      <c r="AA92" s="6">
        <v>1255.57</v>
      </c>
      <c r="AB92" s="7"/>
      <c r="AC92" s="37">
        <v>2</v>
      </c>
      <c r="AD92" s="7"/>
      <c r="AE92" s="6">
        <v>2505.63</v>
      </c>
      <c r="AF92" s="7"/>
      <c r="AG92" s="8">
        <f>ROUND(IF(AE282=0, 0, AE92/AE282),5)</f>
        <v>1.3999999999999999E-4</v>
      </c>
      <c r="AH92" s="7"/>
      <c r="AI92" s="6">
        <v>1252.82</v>
      </c>
      <c r="AJ92" s="7"/>
      <c r="AK92" s="37">
        <v>6</v>
      </c>
      <c r="AL92" s="7"/>
      <c r="AM92" s="6">
        <v>7531.77</v>
      </c>
      <c r="AN92" s="7"/>
      <c r="AO92" s="8">
        <f>ROUND(IF(AM282=0, 0, AM92/AM282),5)</f>
        <v>4.6999999999999999E-4</v>
      </c>
      <c r="AP92" s="7"/>
      <c r="AQ92" s="6">
        <v>1255.3</v>
      </c>
      <c r="AR92" s="7"/>
      <c r="AS92" s="37">
        <v>6</v>
      </c>
      <c r="AT92" s="7"/>
      <c r="AU92" s="28">
        <v>7495.47</v>
      </c>
      <c r="AV92" s="7"/>
      <c r="AW92" s="8">
        <f>ROUND(IF(AU282=0, 0, AU92/AU282),5)</f>
        <v>5.1000000000000004E-4</v>
      </c>
      <c r="AX92" s="7"/>
      <c r="AY92" s="6">
        <v>1249.25</v>
      </c>
      <c r="AZ92" s="7"/>
      <c r="BA92" s="6">
        <v>0</v>
      </c>
      <c r="BB92" s="7"/>
      <c r="BC92" s="6">
        <v>0</v>
      </c>
      <c r="BD92" s="7"/>
      <c r="BE92" s="8">
        <f>ROUND(IF(BC282=0, 0, BC92/BC282),5)</f>
        <v>0</v>
      </c>
      <c r="BF92" s="7"/>
      <c r="BG92" s="6">
        <v>0</v>
      </c>
      <c r="BH92" s="7"/>
      <c r="BI92" s="6">
        <v>0</v>
      </c>
      <c r="BJ92" s="7"/>
      <c r="BK92" s="6">
        <v>0</v>
      </c>
      <c r="BL92" s="7"/>
      <c r="BM92" s="8">
        <f>ROUND(IF(BK282=0, 0, BK92/BK282),5)</f>
        <v>0</v>
      </c>
      <c r="BN92" s="7"/>
      <c r="BO92" s="6">
        <v>0</v>
      </c>
      <c r="BP92" s="7"/>
      <c r="BQ92" s="6">
        <v>0</v>
      </c>
      <c r="BR92" s="7"/>
      <c r="BS92" s="6">
        <v>0</v>
      </c>
      <c r="BT92" s="7"/>
      <c r="BU92" s="8">
        <f>ROUND(IF(BS282=0, 0, BS92/BS282),5)</f>
        <v>0</v>
      </c>
      <c r="BV92" s="7"/>
      <c r="BW92" s="6">
        <v>0</v>
      </c>
      <c r="BX92" s="7"/>
      <c r="BY92" s="6">
        <v>0</v>
      </c>
      <c r="BZ92" s="7"/>
      <c r="CA92" s="6">
        <v>0</v>
      </c>
      <c r="CB92" s="7"/>
      <c r="CC92" s="8">
        <f>ROUND(IF(CA282=0, 0, CA92/CA282),5)</f>
        <v>0</v>
      </c>
      <c r="CD92" s="7"/>
      <c r="CE92" s="6">
        <v>0</v>
      </c>
      <c r="CF92" s="7"/>
      <c r="CG92" s="6">
        <v>0</v>
      </c>
      <c r="CH92" s="7"/>
      <c r="CI92" s="6">
        <v>0</v>
      </c>
      <c r="CJ92" s="7"/>
      <c r="CK92" s="8">
        <f>ROUND(IF(CI282=0, 0, CI92/CI282),5)</f>
        <v>0</v>
      </c>
      <c r="CL92" s="7"/>
      <c r="CM92" s="6">
        <v>0</v>
      </c>
      <c r="CN92" s="7"/>
      <c r="CO92" s="6">
        <v>0</v>
      </c>
      <c r="CP92" s="7"/>
      <c r="CQ92" s="6">
        <v>0</v>
      </c>
      <c r="CR92" s="7"/>
      <c r="CS92" s="8">
        <f>ROUND(IF(CQ282=0, 0, CQ92/CQ282),5)</f>
        <v>0</v>
      </c>
      <c r="CT92" s="7"/>
      <c r="CU92" s="6">
        <v>0</v>
      </c>
      <c r="CV92" s="7"/>
      <c r="CW92" s="6">
        <f t="shared" si="2"/>
        <v>29</v>
      </c>
      <c r="CX92" s="7"/>
      <c r="CY92" s="6">
        <f t="shared" si="3"/>
        <v>36353.15</v>
      </c>
      <c r="CZ92" s="7"/>
      <c r="DA92" s="8">
        <f>ROUND(IF(CY282=0, 0, CY92/CY282),5)</f>
        <v>3.8000000000000002E-4</v>
      </c>
      <c r="DB92" s="7"/>
      <c r="DC92" s="6">
        <v>1253.56</v>
      </c>
    </row>
    <row r="93" spans="1:107" x14ac:dyDescent="0.25">
      <c r="A93" s="2"/>
      <c r="B93" s="2"/>
      <c r="C93" s="2"/>
      <c r="D93" s="2" t="s">
        <v>104</v>
      </c>
      <c r="E93" s="37">
        <v>28</v>
      </c>
      <c r="F93" s="7"/>
      <c r="G93" s="37">
        <v>43465.64</v>
      </c>
      <c r="H93" s="7"/>
      <c r="I93" s="8">
        <f>ROUND(IF(G282=0, 0, G93/G282),5)</f>
        <v>2.5200000000000001E-3</v>
      </c>
      <c r="J93" s="7"/>
      <c r="K93" s="6">
        <v>1552.34</v>
      </c>
      <c r="L93" s="7"/>
      <c r="M93" s="37">
        <v>10</v>
      </c>
      <c r="N93" s="7"/>
      <c r="O93" s="6">
        <v>15521.93</v>
      </c>
      <c r="P93" s="7"/>
      <c r="Q93" s="8">
        <f>ROUND(IF(O282=0, 0, O93/O282),5)</f>
        <v>1.48E-3</v>
      </c>
      <c r="R93" s="7"/>
      <c r="S93" s="6">
        <v>1552.19</v>
      </c>
      <c r="T93" s="7"/>
      <c r="U93" s="37">
        <v>13</v>
      </c>
      <c r="V93" s="7"/>
      <c r="W93" s="6">
        <v>20358.259999999998</v>
      </c>
      <c r="X93" s="7"/>
      <c r="Y93" s="8">
        <f>ROUND(IF(W282=0, 0, W93/W282),5)</f>
        <v>1E-3</v>
      </c>
      <c r="Z93" s="7"/>
      <c r="AA93" s="6">
        <v>1566.02</v>
      </c>
      <c r="AB93" s="7"/>
      <c r="AC93" s="37">
        <v>2</v>
      </c>
      <c r="AD93" s="7"/>
      <c r="AE93" s="6">
        <v>3133.51</v>
      </c>
      <c r="AF93" s="7"/>
      <c r="AG93" s="8">
        <f>ROUND(IF(AE282=0, 0, AE93/AE282),5)</f>
        <v>1.8000000000000001E-4</v>
      </c>
      <c r="AH93" s="7"/>
      <c r="AI93" s="6">
        <v>1566.76</v>
      </c>
      <c r="AJ93" s="7"/>
      <c r="AK93" s="37">
        <v>0</v>
      </c>
      <c r="AL93" s="7"/>
      <c r="AM93" s="6">
        <v>0</v>
      </c>
      <c r="AN93" s="7"/>
      <c r="AO93" s="8">
        <f>ROUND(IF(AM282=0, 0, AM93/AM282),5)</f>
        <v>0</v>
      </c>
      <c r="AP93" s="7"/>
      <c r="AQ93" s="6">
        <v>0</v>
      </c>
      <c r="AR93" s="7"/>
      <c r="AS93" s="37">
        <v>7</v>
      </c>
      <c r="AT93" s="7"/>
      <c r="AU93" s="28">
        <v>10970.69</v>
      </c>
      <c r="AV93" s="7"/>
      <c r="AW93" s="8">
        <f>ROUND(IF(AU282=0, 0, AU93/AU282),5)</f>
        <v>7.5000000000000002E-4</v>
      </c>
      <c r="AX93" s="7"/>
      <c r="AY93" s="6">
        <v>1567.24</v>
      </c>
      <c r="AZ93" s="7"/>
      <c r="BA93" s="6">
        <v>0</v>
      </c>
      <c r="BB93" s="7"/>
      <c r="BC93" s="6">
        <v>0</v>
      </c>
      <c r="BD93" s="7"/>
      <c r="BE93" s="8">
        <f>ROUND(IF(BC282=0, 0, BC93/BC282),5)</f>
        <v>0</v>
      </c>
      <c r="BF93" s="7"/>
      <c r="BG93" s="6">
        <v>0</v>
      </c>
      <c r="BH93" s="7"/>
      <c r="BI93" s="6">
        <v>0</v>
      </c>
      <c r="BJ93" s="7"/>
      <c r="BK93" s="6">
        <v>0</v>
      </c>
      <c r="BL93" s="7"/>
      <c r="BM93" s="8">
        <f>ROUND(IF(BK282=0, 0, BK93/BK282),5)</f>
        <v>0</v>
      </c>
      <c r="BN93" s="7"/>
      <c r="BO93" s="6">
        <v>0</v>
      </c>
      <c r="BP93" s="7"/>
      <c r="BQ93" s="6">
        <v>0</v>
      </c>
      <c r="BR93" s="7"/>
      <c r="BS93" s="6">
        <v>0</v>
      </c>
      <c r="BT93" s="7"/>
      <c r="BU93" s="8">
        <f>ROUND(IF(BS282=0, 0, BS93/BS282),5)</f>
        <v>0</v>
      </c>
      <c r="BV93" s="7"/>
      <c r="BW93" s="6">
        <v>0</v>
      </c>
      <c r="BX93" s="7"/>
      <c r="BY93" s="6">
        <v>0</v>
      </c>
      <c r="BZ93" s="7"/>
      <c r="CA93" s="6">
        <v>0</v>
      </c>
      <c r="CB93" s="7"/>
      <c r="CC93" s="8">
        <f>ROUND(IF(CA282=0, 0, CA93/CA282),5)</f>
        <v>0</v>
      </c>
      <c r="CD93" s="7"/>
      <c r="CE93" s="6">
        <v>0</v>
      </c>
      <c r="CF93" s="7"/>
      <c r="CG93" s="6">
        <v>0</v>
      </c>
      <c r="CH93" s="7"/>
      <c r="CI93" s="6">
        <v>0</v>
      </c>
      <c r="CJ93" s="7"/>
      <c r="CK93" s="8">
        <f>ROUND(IF(CI282=0, 0, CI93/CI282),5)</f>
        <v>0</v>
      </c>
      <c r="CL93" s="7"/>
      <c r="CM93" s="6">
        <v>0</v>
      </c>
      <c r="CN93" s="7"/>
      <c r="CO93" s="6">
        <v>0</v>
      </c>
      <c r="CP93" s="7"/>
      <c r="CQ93" s="6">
        <v>0</v>
      </c>
      <c r="CR93" s="7"/>
      <c r="CS93" s="8">
        <f>ROUND(IF(CQ282=0, 0, CQ93/CQ282),5)</f>
        <v>0</v>
      </c>
      <c r="CT93" s="7"/>
      <c r="CU93" s="6">
        <v>0</v>
      </c>
      <c r="CV93" s="7"/>
      <c r="CW93" s="6">
        <f t="shared" si="2"/>
        <v>60</v>
      </c>
      <c r="CX93" s="7"/>
      <c r="CY93" s="6">
        <f t="shared" si="3"/>
        <v>93450.03</v>
      </c>
      <c r="CZ93" s="7"/>
      <c r="DA93" s="8">
        <f>ROUND(IF(CY282=0, 0, CY93/CY282),5)</f>
        <v>9.7000000000000005E-4</v>
      </c>
      <c r="DB93" s="7"/>
      <c r="DC93" s="6">
        <v>1557.5</v>
      </c>
    </row>
    <row r="94" spans="1:107" x14ac:dyDescent="0.25">
      <c r="A94" s="2"/>
      <c r="B94" s="2"/>
      <c r="C94" s="2"/>
      <c r="D94" s="2" t="s">
        <v>105</v>
      </c>
      <c r="E94" s="37">
        <v>0</v>
      </c>
      <c r="F94" s="7"/>
      <c r="G94" s="37">
        <v>0</v>
      </c>
      <c r="H94" s="7"/>
      <c r="I94" s="8">
        <f>ROUND(IF(G282=0, 0, G94/G282),5)</f>
        <v>0</v>
      </c>
      <c r="J94" s="7"/>
      <c r="K94" s="6">
        <v>0</v>
      </c>
      <c r="L94" s="7"/>
      <c r="M94" s="37">
        <v>0</v>
      </c>
      <c r="N94" s="7"/>
      <c r="O94" s="6">
        <v>0</v>
      </c>
      <c r="P94" s="7"/>
      <c r="Q94" s="8">
        <f>ROUND(IF(O282=0, 0, O94/O282),5)</f>
        <v>0</v>
      </c>
      <c r="R94" s="7"/>
      <c r="S94" s="6">
        <v>0</v>
      </c>
      <c r="T94" s="7"/>
      <c r="U94" s="37">
        <v>0</v>
      </c>
      <c r="V94" s="7"/>
      <c r="W94" s="6">
        <v>0</v>
      </c>
      <c r="X94" s="7"/>
      <c r="Y94" s="8">
        <f>ROUND(IF(W282=0, 0, W94/W282),5)</f>
        <v>0</v>
      </c>
      <c r="Z94" s="7"/>
      <c r="AA94" s="6">
        <v>0</v>
      </c>
      <c r="AB94" s="7"/>
      <c r="AC94" s="37">
        <v>0</v>
      </c>
      <c r="AD94" s="7"/>
      <c r="AE94" s="6">
        <v>0</v>
      </c>
      <c r="AF94" s="7"/>
      <c r="AG94" s="8">
        <f>ROUND(IF(AE282=0, 0, AE94/AE282),5)</f>
        <v>0</v>
      </c>
      <c r="AH94" s="7"/>
      <c r="AI94" s="6">
        <v>0</v>
      </c>
      <c r="AJ94" s="7"/>
      <c r="AK94" s="37">
        <v>15</v>
      </c>
      <c r="AL94" s="7"/>
      <c r="AM94" s="6">
        <v>3750</v>
      </c>
      <c r="AN94" s="7"/>
      <c r="AO94" s="8">
        <f>ROUND(IF(AM282=0, 0, AM94/AM282),5)</f>
        <v>2.3000000000000001E-4</v>
      </c>
      <c r="AP94" s="7"/>
      <c r="AQ94" s="6">
        <v>250</v>
      </c>
      <c r="AR94" s="7"/>
      <c r="AS94" s="37">
        <v>0</v>
      </c>
      <c r="AT94" s="7"/>
      <c r="AU94" s="28">
        <v>0</v>
      </c>
      <c r="AV94" s="7"/>
      <c r="AW94" s="8">
        <f>ROUND(IF(AU282=0, 0, AU94/AU282),5)</f>
        <v>0</v>
      </c>
      <c r="AX94" s="7"/>
      <c r="AY94" s="6">
        <v>0</v>
      </c>
      <c r="AZ94" s="7"/>
      <c r="BA94" s="6">
        <v>0</v>
      </c>
      <c r="BB94" s="7"/>
      <c r="BC94" s="6">
        <v>0</v>
      </c>
      <c r="BD94" s="7"/>
      <c r="BE94" s="8">
        <f>ROUND(IF(BC282=0, 0, BC94/BC282),5)</f>
        <v>0</v>
      </c>
      <c r="BF94" s="7"/>
      <c r="BG94" s="6">
        <v>0</v>
      </c>
      <c r="BH94" s="7"/>
      <c r="BI94" s="6">
        <v>0</v>
      </c>
      <c r="BJ94" s="7"/>
      <c r="BK94" s="6">
        <v>0</v>
      </c>
      <c r="BL94" s="7"/>
      <c r="BM94" s="8">
        <f>ROUND(IF(BK282=0, 0, BK94/BK282),5)</f>
        <v>0</v>
      </c>
      <c r="BN94" s="7"/>
      <c r="BO94" s="6">
        <v>0</v>
      </c>
      <c r="BP94" s="7"/>
      <c r="BQ94" s="6">
        <v>0</v>
      </c>
      <c r="BR94" s="7"/>
      <c r="BS94" s="6">
        <v>0</v>
      </c>
      <c r="BT94" s="7"/>
      <c r="BU94" s="8">
        <f>ROUND(IF(BS282=0, 0, BS94/BS282),5)</f>
        <v>0</v>
      </c>
      <c r="BV94" s="7"/>
      <c r="BW94" s="6">
        <v>0</v>
      </c>
      <c r="BX94" s="7"/>
      <c r="BY94" s="6">
        <v>0</v>
      </c>
      <c r="BZ94" s="7"/>
      <c r="CA94" s="6">
        <v>0</v>
      </c>
      <c r="CB94" s="7"/>
      <c r="CC94" s="8">
        <f>ROUND(IF(CA282=0, 0, CA94/CA282),5)</f>
        <v>0</v>
      </c>
      <c r="CD94" s="7"/>
      <c r="CE94" s="6">
        <v>0</v>
      </c>
      <c r="CF94" s="7"/>
      <c r="CG94" s="6">
        <v>0</v>
      </c>
      <c r="CH94" s="7"/>
      <c r="CI94" s="6">
        <v>0</v>
      </c>
      <c r="CJ94" s="7"/>
      <c r="CK94" s="8">
        <f>ROUND(IF(CI282=0, 0, CI94/CI282),5)</f>
        <v>0</v>
      </c>
      <c r="CL94" s="7"/>
      <c r="CM94" s="6">
        <v>0</v>
      </c>
      <c r="CN94" s="7"/>
      <c r="CO94" s="6">
        <v>0</v>
      </c>
      <c r="CP94" s="7"/>
      <c r="CQ94" s="6">
        <v>0</v>
      </c>
      <c r="CR94" s="7"/>
      <c r="CS94" s="8">
        <f>ROUND(IF(CQ282=0, 0, CQ94/CQ282),5)</f>
        <v>0</v>
      </c>
      <c r="CT94" s="7"/>
      <c r="CU94" s="6">
        <v>0</v>
      </c>
      <c r="CV94" s="7"/>
      <c r="CW94" s="6">
        <f t="shared" si="2"/>
        <v>15</v>
      </c>
      <c r="CX94" s="7"/>
      <c r="CY94" s="6">
        <f t="shared" si="3"/>
        <v>3750</v>
      </c>
      <c r="CZ94" s="7"/>
      <c r="DA94" s="8">
        <f>ROUND(IF(CY282=0, 0, CY94/CY282),5)</f>
        <v>4.0000000000000003E-5</v>
      </c>
      <c r="DB94" s="7"/>
      <c r="DC94" s="6">
        <v>250</v>
      </c>
    </row>
    <row r="95" spans="1:107" x14ac:dyDescent="0.25">
      <c r="A95" s="2"/>
      <c r="B95" s="2"/>
      <c r="C95" s="2"/>
      <c r="D95" s="2" t="s">
        <v>106</v>
      </c>
      <c r="E95" s="37">
        <v>50</v>
      </c>
      <c r="F95" s="7"/>
      <c r="G95" s="37">
        <v>21143.040000000001</v>
      </c>
      <c r="H95" s="7"/>
      <c r="I95" s="8">
        <f>ROUND(IF(G282=0, 0, G95/G282),5)</f>
        <v>1.2199999999999999E-3</v>
      </c>
      <c r="J95" s="7"/>
      <c r="K95" s="6">
        <v>422.86</v>
      </c>
      <c r="L95" s="7"/>
      <c r="M95" s="37">
        <v>0</v>
      </c>
      <c r="N95" s="7"/>
      <c r="O95" s="6">
        <v>0</v>
      </c>
      <c r="P95" s="7"/>
      <c r="Q95" s="8">
        <f>ROUND(IF(O282=0, 0, O95/O282),5)</f>
        <v>0</v>
      </c>
      <c r="R95" s="7"/>
      <c r="S95" s="6">
        <v>0</v>
      </c>
      <c r="T95" s="7"/>
      <c r="U95" s="37">
        <v>61</v>
      </c>
      <c r="V95" s="7"/>
      <c r="W95" s="6">
        <v>30508.06</v>
      </c>
      <c r="X95" s="7"/>
      <c r="Y95" s="8">
        <f>ROUND(IF(W282=0, 0, W95/W282),5)</f>
        <v>1.5E-3</v>
      </c>
      <c r="Z95" s="7"/>
      <c r="AA95" s="6">
        <v>500.13</v>
      </c>
      <c r="AB95" s="7"/>
      <c r="AC95" s="37">
        <v>28</v>
      </c>
      <c r="AD95" s="7"/>
      <c r="AE95" s="6">
        <v>19526.669999999998</v>
      </c>
      <c r="AF95" s="7"/>
      <c r="AG95" s="8">
        <f>ROUND(IF(AE282=0, 0, AE95/AE282),5)</f>
        <v>1.1199999999999999E-3</v>
      </c>
      <c r="AH95" s="7"/>
      <c r="AI95" s="6">
        <v>697.38</v>
      </c>
      <c r="AJ95" s="7"/>
      <c r="AK95" s="37">
        <v>14</v>
      </c>
      <c r="AL95" s="7"/>
      <c r="AM95" s="6">
        <v>7037.18</v>
      </c>
      <c r="AN95" s="7"/>
      <c r="AO95" s="8">
        <f>ROUND(IF(AM282=0, 0, AM95/AM282),5)</f>
        <v>4.2999999999999999E-4</v>
      </c>
      <c r="AP95" s="7"/>
      <c r="AQ95" s="6">
        <v>502.66</v>
      </c>
      <c r="AR95" s="7"/>
      <c r="AS95" s="37">
        <v>20</v>
      </c>
      <c r="AT95" s="7"/>
      <c r="AU95" s="28">
        <v>10015.719999999999</v>
      </c>
      <c r="AV95" s="7"/>
      <c r="AW95" s="8">
        <f>ROUND(IF(AU282=0, 0, AU95/AU282),5)</f>
        <v>6.8999999999999997E-4</v>
      </c>
      <c r="AX95" s="7"/>
      <c r="AY95" s="6">
        <v>500.79</v>
      </c>
      <c r="AZ95" s="7"/>
      <c r="BA95" s="6">
        <v>0</v>
      </c>
      <c r="BB95" s="7"/>
      <c r="BC95" s="6">
        <v>0</v>
      </c>
      <c r="BD95" s="7"/>
      <c r="BE95" s="8">
        <f>ROUND(IF(BC282=0, 0, BC95/BC282),5)</f>
        <v>0</v>
      </c>
      <c r="BF95" s="7"/>
      <c r="BG95" s="6">
        <v>0</v>
      </c>
      <c r="BH95" s="7"/>
      <c r="BI95" s="6">
        <v>0</v>
      </c>
      <c r="BJ95" s="7"/>
      <c r="BK95" s="6">
        <v>0</v>
      </c>
      <c r="BL95" s="7"/>
      <c r="BM95" s="8">
        <f>ROUND(IF(BK282=0, 0, BK95/BK282),5)</f>
        <v>0</v>
      </c>
      <c r="BN95" s="7"/>
      <c r="BO95" s="6">
        <v>0</v>
      </c>
      <c r="BP95" s="7"/>
      <c r="BQ95" s="6">
        <v>0</v>
      </c>
      <c r="BR95" s="7"/>
      <c r="BS95" s="6">
        <v>0</v>
      </c>
      <c r="BT95" s="7"/>
      <c r="BU95" s="8">
        <f>ROUND(IF(BS282=0, 0, BS95/BS282),5)</f>
        <v>0</v>
      </c>
      <c r="BV95" s="7"/>
      <c r="BW95" s="6">
        <v>0</v>
      </c>
      <c r="BX95" s="7"/>
      <c r="BY95" s="6">
        <v>0</v>
      </c>
      <c r="BZ95" s="7"/>
      <c r="CA95" s="6">
        <v>0</v>
      </c>
      <c r="CB95" s="7"/>
      <c r="CC95" s="8">
        <f>ROUND(IF(CA282=0, 0, CA95/CA282),5)</f>
        <v>0</v>
      </c>
      <c r="CD95" s="7"/>
      <c r="CE95" s="6">
        <v>0</v>
      </c>
      <c r="CF95" s="7"/>
      <c r="CG95" s="6">
        <v>0</v>
      </c>
      <c r="CH95" s="7"/>
      <c r="CI95" s="6">
        <v>0</v>
      </c>
      <c r="CJ95" s="7"/>
      <c r="CK95" s="8">
        <f>ROUND(IF(CI282=0, 0, CI95/CI282),5)</f>
        <v>0</v>
      </c>
      <c r="CL95" s="7"/>
      <c r="CM95" s="6">
        <v>0</v>
      </c>
      <c r="CN95" s="7"/>
      <c r="CO95" s="6">
        <v>0</v>
      </c>
      <c r="CP95" s="7"/>
      <c r="CQ95" s="6">
        <v>0</v>
      </c>
      <c r="CR95" s="7"/>
      <c r="CS95" s="8">
        <f>ROUND(IF(CQ282=0, 0, CQ95/CQ282),5)</f>
        <v>0</v>
      </c>
      <c r="CT95" s="7"/>
      <c r="CU95" s="6">
        <v>0</v>
      </c>
      <c r="CV95" s="7"/>
      <c r="CW95" s="6">
        <f t="shared" si="2"/>
        <v>173</v>
      </c>
      <c r="CX95" s="7"/>
      <c r="CY95" s="6">
        <f t="shared" si="3"/>
        <v>88230.67</v>
      </c>
      <c r="CZ95" s="7"/>
      <c r="DA95" s="8">
        <f>ROUND(IF(CY282=0, 0, CY95/CY282),5)</f>
        <v>9.2000000000000003E-4</v>
      </c>
      <c r="DB95" s="7"/>
      <c r="DC95" s="6">
        <v>510</v>
      </c>
    </row>
    <row r="96" spans="1:107" x14ac:dyDescent="0.25">
      <c r="A96" s="2"/>
      <c r="B96" s="2"/>
      <c r="C96" s="2"/>
      <c r="D96" s="2" t="s">
        <v>107</v>
      </c>
      <c r="E96" s="37">
        <v>233</v>
      </c>
      <c r="F96" s="7"/>
      <c r="G96" s="37">
        <v>114205.47</v>
      </c>
      <c r="H96" s="7"/>
      <c r="I96" s="8">
        <f>ROUND(IF(G282=0, 0, G96/G282),5)</f>
        <v>6.62E-3</v>
      </c>
      <c r="J96" s="7"/>
      <c r="K96" s="6">
        <v>490.15</v>
      </c>
      <c r="L96" s="7"/>
      <c r="M96" s="37">
        <v>161</v>
      </c>
      <c r="N96" s="7"/>
      <c r="O96" s="6">
        <v>72593.919999999998</v>
      </c>
      <c r="P96" s="7"/>
      <c r="Q96" s="8">
        <f>ROUND(IF(O282=0, 0, O96/O282),5)</f>
        <v>6.94E-3</v>
      </c>
      <c r="R96" s="7"/>
      <c r="S96" s="6">
        <v>450.89</v>
      </c>
      <c r="T96" s="7"/>
      <c r="U96" s="37">
        <v>176</v>
      </c>
      <c r="V96" s="7"/>
      <c r="W96" s="6">
        <v>88528.7</v>
      </c>
      <c r="X96" s="7"/>
      <c r="Y96" s="8">
        <f>ROUND(IF(W282=0, 0, W96/W282),5)</f>
        <v>4.3400000000000001E-3</v>
      </c>
      <c r="Z96" s="7"/>
      <c r="AA96" s="6">
        <v>503</v>
      </c>
      <c r="AB96" s="7"/>
      <c r="AC96" s="37">
        <v>22</v>
      </c>
      <c r="AD96" s="7"/>
      <c r="AE96" s="6">
        <v>17387.57</v>
      </c>
      <c r="AF96" s="7"/>
      <c r="AG96" s="8">
        <f>ROUND(IF(AE282=0, 0, AE96/AE282),5)</f>
        <v>1E-3</v>
      </c>
      <c r="AH96" s="7"/>
      <c r="AI96" s="6">
        <v>790.34</v>
      </c>
      <c r="AJ96" s="7"/>
      <c r="AK96" s="37">
        <v>95</v>
      </c>
      <c r="AL96" s="7"/>
      <c r="AM96" s="6">
        <v>47764.56</v>
      </c>
      <c r="AN96" s="7"/>
      <c r="AO96" s="8">
        <f>ROUND(IF(AM282=0, 0, AM96/AM282),5)</f>
        <v>2.9499999999999999E-3</v>
      </c>
      <c r="AP96" s="7"/>
      <c r="AQ96" s="6">
        <v>502.78</v>
      </c>
      <c r="AR96" s="7"/>
      <c r="AS96" s="37">
        <v>17</v>
      </c>
      <c r="AT96" s="7"/>
      <c r="AU96" s="28">
        <v>8535.9699999999993</v>
      </c>
      <c r="AV96" s="7"/>
      <c r="AW96" s="8">
        <f>ROUND(IF(AU282=0, 0, AU96/AU282),5)</f>
        <v>5.9000000000000003E-4</v>
      </c>
      <c r="AX96" s="7"/>
      <c r="AY96" s="6">
        <v>502.12</v>
      </c>
      <c r="AZ96" s="7"/>
      <c r="BA96" s="6">
        <v>0</v>
      </c>
      <c r="BB96" s="7"/>
      <c r="BC96" s="6">
        <v>0</v>
      </c>
      <c r="BD96" s="7"/>
      <c r="BE96" s="8">
        <f>ROUND(IF(BC282=0, 0, BC96/BC282),5)</f>
        <v>0</v>
      </c>
      <c r="BF96" s="7"/>
      <c r="BG96" s="6">
        <v>0</v>
      </c>
      <c r="BH96" s="7"/>
      <c r="BI96" s="6">
        <v>0</v>
      </c>
      <c r="BJ96" s="7"/>
      <c r="BK96" s="6">
        <v>0</v>
      </c>
      <c r="BL96" s="7"/>
      <c r="BM96" s="8">
        <f>ROUND(IF(BK282=0, 0, BK96/BK282),5)</f>
        <v>0</v>
      </c>
      <c r="BN96" s="7"/>
      <c r="BO96" s="6">
        <v>0</v>
      </c>
      <c r="BP96" s="7"/>
      <c r="BQ96" s="6">
        <v>0</v>
      </c>
      <c r="BR96" s="7"/>
      <c r="BS96" s="6">
        <v>0</v>
      </c>
      <c r="BT96" s="7"/>
      <c r="BU96" s="8">
        <f>ROUND(IF(BS282=0, 0, BS96/BS282),5)</f>
        <v>0</v>
      </c>
      <c r="BV96" s="7"/>
      <c r="BW96" s="6">
        <v>0</v>
      </c>
      <c r="BX96" s="7"/>
      <c r="BY96" s="6">
        <v>0</v>
      </c>
      <c r="BZ96" s="7"/>
      <c r="CA96" s="6">
        <v>0</v>
      </c>
      <c r="CB96" s="7"/>
      <c r="CC96" s="8">
        <f>ROUND(IF(CA282=0, 0, CA96/CA282),5)</f>
        <v>0</v>
      </c>
      <c r="CD96" s="7"/>
      <c r="CE96" s="6">
        <v>0</v>
      </c>
      <c r="CF96" s="7"/>
      <c r="CG96" s="6">
        <v>0</v>
      </c>
      <c r="CH96" s="7"/>
      <c r="CI96" s="6">
        <v>0</v>
      </c>
      <c r="CJ96" s="7"/>
      <c r="CK96" s="8">
        <f>ROUND(IF(CI282=0, 0, CI96/CI282),5)</f>
        <v>0</v>
      </c>
      <c r="CL96" s="7"/>
      <c r="CM96" s="6">
        <v>0</v>
      </c>
      <c r="CN96" s="7"/>
      <c r="CO96" s="6">
        <v>0</v>
      </c>
      <c r="CP96" s="7"/>
      <c r="CQ96" s="6">
        <v>0</v>
      </c>
      <c r="CR96" s="7"/>
      <c r="CS96" s="8">
        <f>ROUND(IF(CQ282=0, 0, CQ96/CQ282),5)</f>
        <v>0</v>
      </c>
      <c r="CT96" s="7"/>
      <c r="CU96" s="6">
        <v>0</v>
      </c>
      <c r="CV96" s="7"/>
      <c r="CW96" s="6">
        <f t="shared" si="2"/>
        <v>704</v>
      </c>
      <c r="CX96" s="7"/>
      <c r="CY96" s="6">
        <f t="shared" si="3"/>
        <v>349016.19</v>
      </c>
      <c r="CZ96" s="7"/>
      <c r="DA96" s="8">
        <f>ROUND(IF(CY282=0, 0, CY96/CY282),5)</f>
        <v>3.62E-3</v>
      </c>
      <c r="DB96" s="7"/>
      <c r="DC96" s="6">
        <v>495.76</v>
      </c>
    </row>
    <row r="97" spans="1:107" x14ac:dyDescent="0.25">
      <c r="A97" s="2"/>
      <c r="B97" s="2"/>
      <c r="C97" s="2"/>
      <c r="D97" s="2" t="s">
        <v>108</v>
      </c>
      <c r="E97" s="37">
        <v>166</v>
      </c>
      <c r="F97" s="7"/>
      <c r="G97" s="37">
        <v>74399.5</v>
      </c>
      <c r="H97" s="7"/>
      <c r="I97" s="8">
        <f>ROUND(IF(G282=0, 0, G97/G282),5)</f>
        <v>4.3099999999999996E-3</v>
      </c>
      <c r="J97" s="7"/>
      <c r="K97" s="6">
        <v>448.19</v>
      </c>
      <c r="L97" s="7"/>
      <c r="M97" s="37">
        <v>23</v>
      </c>
      <c r="N97" s="7"/>
      <c r="O97" s="6">
        <v>12869.45</v>
      </c>
      <c r="P97" s="7"/>
      <c r="Q97" s="8">
        <f>ROUND(IF(O282=0, 0, O97/O282),5)</f>
        <v>1.23E-3</v>
      </c>
      <c r="R97" s="7"/>
      <c r="S97" s="6">
        <v>559.54</v>
      </c>
      <c r="T97" s="7"/>
      <c r="U97" s="37">
        <v>106</v>
      </c>
      <c r="V97" s="7"/>
      <c r="W97" s="6">
        <v>60185.7</v>
      </c>
      <c r="X97" s="7"/>
      <c r="Y97" s="8">
        <f>ROUND(IF(W282=0, 0, W97/W282),5)</f>
        <v>2.9499999999999999E-3</v>
      </c>
      <c r="Z97" s="7"/>
      <c r="AA97" s="6">
        <v>567.79</v>
      </c>
      <c r="AB97" s="7"/>
      <c r="AC97" s="37">
        <v>0</v>
      </c>
      <c r="AD97" s="7"/>
      <c r="AE97" s="6">
        <v>0</v>
      </c>
      <c r="AF97" s="7"/>
      <c r="AG97" s="8">
        <f>ROUND(IF(AE282=0, 0, AE97/AE282),5)</f>
        <v>0</v>
      </c>
      <c r="AH97" s="7"/>
      <c r="AI97" s="6">
        <v>0</v>
      </c>
      <c r="AJ97" s="7"/>
      <c r="AK97" s="37">
        <v>61</v>
      </c>
      <c r="AL97" s="7"/>
      <c r="AM97" s="6">
        <v>32966.19</v>
      </c>
      <c r="AN97" s="7"/>
      <c r="AO97" s="8">
        <f>ROUND(IF(AM282=0, 0, AM97/AM282),5)</f>
        <v>2.0400000000000001E-3</v>
      </c>
      <c r="AP97" s="7"/>
      <c r="AQ97" s="6">
        <v>540.42999999999995</v>
      </c>
      <c r="AR97" s="7"/>
      <c r="AS97" s="37">
        <v>1</v>
      </c>
      <c r="AT97" s="7"/>
      <c r="AU97" s="28">
        <v>569.21</v>
      </c>
      <c r="AV97" s="7"/>
      <c r="AW97" s="8">
        <f>ROUND(IF(AU282=0, 0, AU97/AU282),5)</f>
        <v>4.0000000000000003E-5</v>
      </c>
      <c r="AX97" s="7"/>
      <c r="AY97" s="6">
        <v>569.21</v>
      </c>
      <c r="AZ97" s="7"/>
      <c r="BA97" s="6">
        <v>0</v>
      </c>
      <c r="BB97" s="7"/>
      <c r="BC97" s="6">
        <v>0</v>
      </c>
      <c r="BD97" s="7"/>
      <c r="BE97" s="8">
        <f>ROUND(IF(BC282=0, 0, BC97/BC282),5)</f>
        <v>0</v>
      </c>
      <c r="BF97" s="7"/>
      <c r="BG97" s="6">
        <v>0</v>
      </c>
      <c r="BH97" s="7"/>
      <c r="BI97" s="6">
        <v>0</v>
      </c>
      <c r="BJ97" s="7"/>
      <c r="BK97" s="6">
        <v>0</v>
      </c>
      <c r="BL97" s="7"/>
      <c r="BM97" s="8">
        <f>ROUND(IF(BK282=0, 0, BK97/BK282),5)</f>
        <v>0</v>
      </c>
      <c r="BN97" s="7"/>
      <c r="BO97" s="6">
        <v>0</v>
      </c>
      <c r="BP97" s="7"/>
      <c r="BQ97" s="6">
        <v>0</v>
      </c>
      <c r="BR97" s="7"/>
      <c r="BS97" s="6">
        <v>0</v>
      </c>
      <c r="BT97" s="7"/>
      <c r="BU97" s="8">
        <f>ROUND(IF(BS282=0, 0, BS97/BS282),5)</f>
        <v>0</v>
      </c>
      <c r="BV97" s="7"/>
      <c r="BW97" s="6">
        <v>0</v>
      </c>
      <c r="BX97" s="7"/>
      <c r="BY97" s="6">
        <v>0</v>
      </c>
      <c r="BZ97" s="7"/>
      <c r="CA97" s="6">
        <v>0</v>
      </c>
      <c r="CB97" s="7"/>
      <c r="CC97" s="8">
        <f>ROUND(IF(CA282=0, 0, CA97/CA282),5)</f>
        <v>0</v>
      </c>
      <c r="CD97" s="7"/>
      <c r="CE97" s="6">
        <v>0</v>
      </c>
      <c r="CF97" s="7"/>
      <c r="CG97" s="6">
        <v>0</v>
      </c>
      <c r="CH97" s="7"/>
      <c r="CI97" s="6">
        <v>0</v>
      </c>
      <c r="CJ97" s="7"/>
      <c r="CK97" s="8">
        <f>ROUND(IF(CI282=0, 0, CI97/CI282),5)</f>
        <v>0</v>
      </c>
      <c r="CL97" s="7"/>
      <c r="CM97" s="6">
        <v>0</v>
      </c>
      <c r="CN97" s="7"/>
      <c r="CO97" s="6">
        <v>0</v>
      </c>
      <c r="CP97" s="7"/>
      <c r="CQ97" s="6">
        <v>0</v>
      </c>
      <c r="CR97" s="7"/>
      <c r="CS97" s="8">
        <f>ROUND(IF(CQ282=0, 0, CQ97/CQ282),5)</f>
        <v>0</v>
      </c>
      <c r="CT97" s="7"/>
      <c r="CU97" s="6">
        <v>0</v>
      </c>
      <c r="CV97" s="7"/>
      <c r="CW97" s="6">
        <f t="shared" si="2"/>
        <v>357</v>
      </c>
      <c r="CX97" s="7"/>
      <c r="CY97" s="6">
        <f t="shared" si="3"/>
        <v>180990.05</v>
      </c>
      <c r="CZ97" s="7"/>
      <c r="DA97" s="8">
        <f>ROUND(IF(CY282=0, 0, CY97/CY282),5)</f>
        <v>1.8799999999999999E-3</v>
      </c>
      <c r="DB97" s="7"/>
      <c r="DC97" s="6">
        <v>506.97</v>
      </c>
    </row>
    <row r="98" spans="1:107" x14ac:dyDescent="0.25">
      <c r="A98" s="2"/>
      <c r="B98" s="2"/>
      <c r="C98" s="2"/>
      <c r="D98" s="2" t="s">
        <v>109</v>
      </c>
      <c r="E98" s="37">
        <v>415</v>
      </c>
      <c r="F98" s="7"/>
      <c r="G98" s="37">
        <v>179811.5</v>
      </c>
      <c r="H98" s="7"/>
      <c r="I98" s="8">
        <f>ROUND(IF(G282=0, 0, G98/G282),5)</f>
        <v>1.042E-2</v>
      </c>
      <c r="J98" s="7"/>
      <c r="K98" s="6">
        <v>433.28</v>
      </c>
      <c r="L98" s="7"/>
      <c r="M98" s="37">
        <v>97</v>
      </c>
      <c r="N98" s="7"/>
      <c r="O98" s="6">
        <v>48190.85</v>
      </c>
      <c r="P98" s="7"/>
      <c r="Q98" s="8">
        <f>ROUND(IF(O282=0, 0, O98/O282),5)</f>
        <v>4.6100000000000004E-3</v>
      </c>
      <c r="R98" s="7"/>
      <c r="S98" s="6">
        <v>496.81</v>
      </c>
      <c r="T98" s="7"/>
      <c r="U98" s="37">
        <v>135</v>
      </c>
      <c r="V98" s="7"/>
      <c r="W98" s="6">
        <v>67368.039999999994</v>
      </c>
      <c r="X98" s="7"/>
      <c r="Y98" s="8">
        <f>ROUND(IF(W282=0, 0, W98/W282),5)</f>
        <v>3.3E-3</v>
      </c>
      <c r="Z98" s="7"/>
      <c r="AA98" s="6">
        <v>499.02</v>
      </c>
      <c r="AB98" s="7"/>
      <c r="AC98" s="37">
        <v>25</v>
      </c>
      <c r="AD98" s="7"/>
      <c r="AE98" s="6">
        <v>16852.82</v>
      </c>
      <c r="AF98" s="7"/>
      <c r="AG98" s="8">
        <f>ROUND(IF(AE282=0, 0, AE98/AE282),5)</f>
        <v>9.6000000000000002E-4</v>
      </c>
      <c r="AH98" s="7"/>
      <c r="AI98" s="6">
        <v>674.11</v>
      </c>
      <c r="AJ98" s="7"/>
      <c r="AK98" s="37">
        <v>56</v>
      </c>
      <c r="AL98" s="7"/>
      <c r="AM98" s="6">
        <v>28120.86</v>
      </c>
      <c r="AN98" s="7"/>
      <c r="AO98" s="8">
        <f>ROUND(IF(AM282=0, 0, AM98/AM282),5)</f>
        <v>1.74E-3</v>
      </c>
      <c r="AP98" s="7"/>
      <c r="AQ98" s="6">
        <v>502.16</v>
      </c>
      <c r="AR98" s="7"/>
      <c r="AS98" s="37">
        <v>0</v>
      </c>
      <c r="AT98" s="7"/>
      <c r="AU98" s="28">
        <v>0</v>
      </c>
      <c r="AV98" s="7"/>
      <c r="AW98" s="8">
        <f>ROUND(IF(AU282=0, 0, AU98/AU282),5)</f>
        <v>0</v>
      </c>
      <c r="AX98" s="7"/>
      <c r="AY98" s="6">
        <v>0</v>
      </c>
      <c r="AZ98" s="7"/>
      <c r="BA98" s="6">
        <v>0</v>
      </c>
      <c r="BB98" s="7"/>
      <c r="BC98" s="6">
        <v>0</v>
      </c>
      <c r="BD98" s="7"/>
      <c r="BE98" s="8">
        <f>ROUND(IF(BC282=0, 0, BC98/BC282),5)</f>
        <v>0</v>
      </c>
      <c r="BF98" s="7"/>
      <c r="BG98" s="6">
        <v>0</v>
      </c>
      <c r="BH98" s="7"/>
      <c r="BI98" s="6">
        <v>0</v>
      </c>
      <c r="BJ98" s="7"/>
      <c r="BK98" s="6">
        <v>0</v>
      </c>
      <c r="BL98" s="7"/>
      <c r="BM98" s="8">
        <f>ROUND(IF(BK282=0, 0, BK98/BK282),5)</f>
        <v>0</v>
      </c>
      <c r="BN98" s="7"/>
      <c r="BO98" s="6">
        <v>0</v>
      </c>
      <c r="BP98" s="7"/>
      <c r="BQ98" s="6">
        <v>0</v>
      </c>
      <c r="BR98" s="7"/>
      <c r="BS98" s="6">
        <v>0</v>
      </c>
      <c r="BT98" s="7"/>
      <c r="BU98" s="8">
        <f>ROUND(IF(BS282=0, 0, BS98/BS282),5)</f>
        <v>0</v>
      </c>
      <c r="BV98" s="7"/>
      <c r="BW98" s="6">
        <v>0</v>
      </c>
      <c r="BX98" s="7"/>
      <c r="BY98" s="6">
        <v>0</v>
      </c>
      <c r="BZ98" s="7"/>
      <c r="CA98" s="6">
        <v>0</v>
      </c>
      <c r="CB98" s="7"/>
      <c r="CC98" s="8">
        <f>ROUND(IF(CA282=0, 0, CA98/CA282),5)</f>
        <v>0</v>
      </c>
      <c r="CD98" s="7"/>
      <c r="CE98" s="6">
        <v>0</v>
      </c>
      <c r="CF98" s="7"/>
      <c r="CG98" s="6">
        <v>0</v>
      </c>
      <c r="CH98" s="7"/>
      <c r="CI98" s="6">
        <v>0</v>
      </c>
      <c r="CJ98" s="7"/>
      <c r="CK98" s="8">
        <f>ROUND(IF(CI282=0, 0, CI98/CI282),5)</f>
        <v>0</v>
      </c>
      <c r="CL98" s="7"/>
      <c r="CM98" s="6">
        <v>0</v>
      </c>
      <c r="CN98" s="7"/>
      <c r="CO98" s="6">
        <v>0</v>
      </c>
      <c r="CP98" s="7"/>
      <c r="CQ98" s="6">
        <v>0</v>
      </c>
      <c r="CR98" s="7"/>
      <c r="CS98" s="8">
        <f>ROUND(IF(CQ282=0, 0, CQ98/CQ282),5)</f>
        <v>0</v>
      </c>
      <c r="CT98" s="7"/>
      <c r="CU98" s="6">
        <v>0</v>
      </c>
      <c r="CV98" s="7"/>
      <c r="CW98" s="6">
        <f t="shared" si="2"/>
        <v>728</v>
      </c>
      <c r="CX98" s="7"/>
      <c r="CY98" s="6">
        <f t="shared" si="3"/>
        <v>340344.07</v>
      </c>
      <c r="CZ98" s="7"/>
      <c r="DA98" s="8">
        <f>ROUND(IF(CY282=0, 0, CY98/CY282),5)</f>
        <v>3.5300000000000002E-3</v>
      </c>
      <c r="DB98" s="7"/>
      <c r="DC98" s="6">
        <v>467.51</v>
      </c>
    </row>
    <row r="99" spans="1:107" x14ac:dyDescent="0.25">
      <c r="A99" s="2"/>
      <c r="B99" s="2"/>
      <c r="C99" s="2"/>
      <c r="D99" s="2" t="s">
        <v>110</v>
      </c>
      <c r="E99" s="37">
        <v>19</v>
      </c>
      <c r="F99" s="7"/>
      <c r="G99" s="37">
        <v>70732.41</v>
      </c>
      <c r="H99" s="7"/>
      <c r="I99" s="8">
        <f>ROUND(IF(G282=0, 0, G99/G282),5)</f>
        <v>4.1000000000000003E-3</v>
      </c>
      <c r="J99" s="7"/>
      <c r="K99" s="6">
        <v>3722.76</v>
      </c>
      <c r="L99" s="7"/>
      <c r="M99" s="37">
        <v>6</v>
      </c>
      <c r="N99" s="7"/>
      <c r="O99" s="6">
        <v>22341.06</v>
      </c>
      <c r="P99" s="7"/>
      <c r="Q99" s="8">
        <f>ROUND(IF(O282=0, 0, O99/O282),5)</f>
        <v>2.14E-3</v>
      </c>
      <c r="R99" s="7"/>
      <c r="S99" s="6">
        <v>3723.51</v>
      </c>
      <c r="T99" s="7"/>
      <c r="U99" s="37">
        <v>0</v>
      </c>
      <c r="V99" s="7"/>
      <c r="W99" s="6">
        <v>0</v>
      </c>
      <c r="X99" s="7"/>
      <c r="Y99" s="8">
        <f>ROUND(IF(W282=0, 0, W99/W282),5)</f>
        <v>0</v>
      </c>
      <c r="Z99" s="7"/>
      <c r="AA99" s="6">
        <v>0</v>
      </c>
      <c r="AB99" s="7"/>
      <c r="AC99" s="37">
        <v>0</v>
      </c>
      <c r="AD99" s="7"/>
      <c r="AE99" s="6">
        <v>0</v>
      </c>
      <c r="AF99" s="7"/>
      <c r="AG99" s="8">
        <f>ROUND(IF(AE282=0, 0, AE99/AE282),5)</f>
        <v>0</v>
      </c>
      <c r="AH99" s="7"/>
      <c r="AI99" s="6">
        <v>0</v>
      </c>
      <c r="AJ99" s="7"/>
      <c r="AK99" s="37">
        <v>0</v>
      </c>
      <c r="AL99" s="7"/>
      <c r="AM99" s="6">
        <v>0</v>
      </c>
      <c r="AN99" s="7"/>
      <c r="AO99" s="8">
        <f>ROUND(IF(AM282=0, 0, AM99/AM282),5)</f>
        <v>0</v>
      </c>
      <c r="AP99" s="7"/>
      <c r="AQ99" s="6">
        <v>0</v>
      </c>
      <c r="AR99" s="7"/>
      <c r="AS99" s="37">
        <v>0</v>
      </c>
      <c r="AT99" s="7"/>
      <c r="AU99" s="28">
        <v>0</v>
      </c>
      <c r="AV99" s="7"/>
      <c r="AW99" s="8">
        <f>ROUND(IF(AU282=0, 0, AU99/AU282),5)</f>
        <v>0</v>
      </c>
      <c r="AX99" s="7"/>
      <c r="AY99" s="6">
        <v>0</v>
      </c>
      <c r="AZ99" s="7"/>
      <c r="BA99" s="6">
        <v>0</v>
      </c>
      <c r="BB99" s="7"/>
      <c r="BC99" s="6">
        <v>0</v>
      </c>
      <c r="BD99" s="7"/>
      <c r="BE99" s="8">
        <f>ROUND(IF(BC282=0, 0, BC99/BC282),5)</f>
        <v>0</v>
      </c>
      <c r="BF99" s="7"/>
      <c r="BG99" s="6">
        <v>0</v>
      </c>
      <c r="BH99" s="7"/>
      <c r="BI99" s="6">
        <v>0</v>
      </c>
      <c r="BJ99" s="7"/>
      <c r="BK99" s="6">
        <v>0</v>
      </c>
      <c r="BL99" s="7"/>
      <c r="BM99" s="8">
        <f>ROUND(IF(BK282=0, 0, BK99/BK282),5)</f>
        <v>0</v>
      </c>
      <c r="BN99" s="7"/>
      <c r="BO99" s="6">
        <v>0</v>
      </c>
      <c r="BP99" s="7"/>
      <c r="BQ99" s="6">
        <v>0</v>
      </c>
      <c r="BR99" s="7"/>
      <c r="BS99" s="6">
        <v>0</v>
      </c>
      <c r="BT99" s="7"/>
      <c r="BU99" s="8">
        <f>ROUND(IF(BS282=0, 0, BS99/BS282),5)</f>
        <v>0</v>
      </c>
      <c r="BV99" s="7"/>
      <c r="BW99" s="6">
        <v>0</v>
      </c>
      <c r="BX99" s="7"/>
      <c r="BY99" s="6">
        <v>0</v>
      </c>
      <c r="BZ99" s="7"/>
      <c r="CA99" s="6">
        <v>0</v>
      </c>
      <c r="CB99" s="7"/>
      <c r="CC99" s="8">
        <f>ROUND(IF(CA282=0, 0, CA99/CA282),5)</f>
        <v>0</v>
      </c>
      <c r="CD99" s="7"/>
      <c r="CE99" s="6">
        <v>0</v>
      </c>
      <c r="CF99" s="7"/>
      <c r="CG99" s="6">
        <v>0</v>
      </c>
      <c r="CH99" s="7"/>
      <c r="CI99" s="6">
        <v>0</v>
      </c>
      <c r="CJ99" s="7"/>
      <c r="CK99" s="8">
        <f>ROUND(IF(CI282=0, 0, CI99/CI282),5)</f>
        <v>0</v>
      </c>
      <c r="CL99" s="7"/>
      <c r="CM99" s="6">
        <v>0</v>
      </c>
      <c r="CN99" s="7"/>
      <c r="CO99" s="6">
        <v>0</v>
      </c>
      <c r="CP99" s="7"/>
      <c r="CQ99" s="6">
        <v>0</v>
      </c>
      <c r="CR99" s="7"/>
      <c r="CS99" s="8">
        <f>ROUND(IF(CQ282=0, 0, CQ99/CQ282),5)</f>
        <v>0</v>
      </c>
      <c r="CT99" s="7"/>
      <c r="CU99" s="6">
        <v>0</v>
      </c>
      <c r="CV99" s="7"/>
      <c r="CW99" s="6">
        <f t="shared" si="2"/>
        <v>25</v>
      </c>
      <c r="CX99" s="7"/>
      <c r="CY99" s="6">
        <f t="shared" si="3"/>
        <v>93073.47</v>
      </c>
      <c r="CZ99" s="7"/>
      <c r="DA99" s="8">
        <f>ROUND(IF(CY282=0, 0, CY99/CY282),5)</f>
        <v>9.7000000000000005E-4</v>
      </c>
      <c r="DB99" s="7"/>
      <c r="DC99" s="6">
        <v>3722.94</v>
      </c>
    </row>
    <row r="100" spans="1:107" x14ac:dyDescent="0.25">
      <c r="A100" s="2"/>
      <c r="B100" s="2"/>
      <c r="C100" s="2"/>
      <c r="D100" s="2" t="s">
        <v>111</v>
      </c>
      <c r="E100" s="37">
        <v>0</v>
      </c>
      <c r="F100" s="7"/>
      <c r="G100" s="37">
        <v>0</v>
      </c>
      <c r="H100" s="7"/>
      <c r="I100" s="8">
        <f>ROUND(IF(G282=0, 0, G100/G282),5)</f>
        <v>0</v>
      </c>
      <c r="J100" s="7"/>
      <c r="K100" s="6">
        <v>0</v>
      </c>
      <c r="L100" s="7"/>
      <c r="M100" s="37">
        <v>25</v>
      </c>
      <c r="N100" s="7"/>
      <c r="O100" s="6">
        <v>6972.46</v>
      </c>
      <c r="P100" s="7"/>
      <c r="Q100" s="8">
        <f>ROUND(IF(O282=0, 0, O100/O282),5)</f>
        <v>6.7000000000000002E-4</v>
      </c>
      <c r="R100" s="7"/>
      <c r="S100" s="6">
        <v>278.89999999999998</v>
      </c>
      <c r="T100" s="7"/>
      <c r="U100" s="37">
        <v>4</v>
      </c>
      <c r="V100" s="7"/>
      <c r="W100" s="6">
        <v>1125.07</v>
      </c>
      <c r="X100" s="7"/>
      <c r="Y100" s="8">
        <f>ROUND(IF(W282=0, 0, W100/W282),5)</f>
        <v>6.0000000000000002E-5</v>
      </c>
      <c r="Z100" s="7"/>
      <c r="AA100" s="6">
        <v>281.27</v>
      </c>
      <c r="AB100" s="7"/>
      <c r="AC100" s="37">
        <v>17</v>
      </c>
      <c r="AD100" s="7"/>
      <c r="AE100" s="6">
        <v>4785.75</v>
      </c>
      <c r="AF100" s="7"/>
      <c r="AG100" s="8">
        <f>ROUND(IF(AE282=0, 0, AE100/AE282),5)</f>
        <v>2.7E-4</v>
      </c>
      <c r="AH100" s="7"/>
      <c r="AI100" s="6">
        <v>281.51</v>
      </c>
      <c r="AJ100" s="7"/>
      <c r="AK100" s="37">
        <v>5</v>
      </c>
      <c r="AL100" s="7"/>
      <c r="AM100" s="6">
        <v>1407.96</v>
      </c>
      <c r="AN100" s="7"/>
      <c r="AO100" s="8">
        <f>ROUND(IF(AM282=0, 0, AM100/AM282),5)</f>
        <v>9.0000000000000006E-5</v>
      </c>
      <c r="AP100" s="7"/>
      <c r="AQ100" s="6">
        <v>281.58999999999997</v>
      </c>
      <c r="AR100" s="7"/>
      <c r="AS100" s="37">
        <v>28</v>
      </c>
      <c r="AT100" s="7"/>
      <c r="AU100" s="28">
        <v>7948.2</v>
      </c>
      <c r="AV100" s="7"/>
      <c r="AW100" s="8">
        <f>ROUND(IF(AU282=0, 0, AU100/AU282),5)</f>
        <v>5.5000000000000003E-4</v>
      </c>
      <c r="AX100" s="7"/>
      <c r="AY100" s="6">
        <v>283.86</v>
      </c>
      <c r="AZ100" s="7"/>
      <c r="BA100" s="6">
        <v>0</v>
      </c>
      <c r="BB100" s="7"/>
      <c r="BC100" s="6">
        <v>0</v>
      </c>
      <c r="BD100" s="7"/>
      <c r="BE100" s="8">
        <f>ROUND(IF(BC282=0, 0, BC100/BC282),5)</f>
        <v>0</v>
      </c>
      <c r="BF100" s="7"/>
      <c r="BG100" s="6">
        <v>0</v>
      </c>
      <c r="BH100" s="7"/>
      <c r="BI100" s="6">
        <v>0</v>
      </c>
      <c r="BJ100" s="7"/>
      <c r="BK100" s="6">
        <v>0</v>
      </c>
      <c r="BL100" s="7"/>
      <c r="BM100" s="8">
        <f>ROUND(IF(BK282=0, 0, BK100/BK282),5)</f>
        <v>0</v>
      </c>
      <c r="BN100" s="7"/>
      <c r="BO100" s="6">
        <v>0</v>
      </c>
      <c r="BP100" s="7"/>
      <c r="BQ100" s="6">
        <v>0</v>
      </c>
      <c r="BR100" s="7"/>
      <c r="BS100" s="6">
        <v>0</v>
      </c>
      <c r="BT100" s="7"/>
      <c r="BU100" s="8">
        <f>ROUND(IF(BS282=0, 0, BS100/BS282),5)</f>
        <v>0</v>
      </c>
      <c r="BV100" s="7"/>
      <c r="BW100" s="6">
        <v>0</v>
      </c>
      <c r="BX100" s="7"/>
      <c r="BY100" s="6">
        <v>0</v>
      </c>
      <c r="BZ100" s="7"/>
      <c r="CA100" s="6">
        <v>0</v>
      </c>
      <c r="CB100" s="7"/>
      <c r="CC100" s="8">
        <f>ROUND(IF(CA282=0, 0, CA100/CA282),5)</f>
        <v>0</v>
      </c>
      <c r="CD100" s="7"/>
      <c r="CE100" s="6">
        <v>0</v>
      </c>
      <c r="CF100" s="7"/>
      <c r="CG100" s="6">
        <v>0</v>
      </c>
      <c r="CH100" s="7"/>
      <c r="CI100" s="6">
        <v>0</v>
      </c>
      <c r="CJ100" s="7"/>
      <c r="CK100" s="8">
        <f>ROUND(IF(CI282=0, 0, CI100/CI282),5)</f>
        <v>0</v>
      </c>
      <c r="CL100" s="7"/>
      <c r="CM100" s="6">
        <v>0</v>
      </c>
      <c r="CN100" s="7"/>
      <c r="CO100" s="6">
        <v>0</v>
      </c>
      <c r="CP100" s="7"/>
      <c r="CQ100" s="6">
        <v>0</v>
      </c>
      <c r="CR100" s="7"/>
      <c r="CS100" s="8">
        <f>ROUND(IF(CQ282=0, 0, CQ100/CQ282),5)</f>
        <v>0</v>
      </c>
      <c r="CT100" s="7"/>
      <c r="CU100" s="6">
        <v>0</v>
      </c>
      <c r="CV100" s="7"/>
      <c r="CW100" s="6">
        <f t="shared" si="2"/>
        <v>79</v>
      </c>
      <c r="CX100" s="7"/>
      <c r="CY100" s="6">
        <f t="shared" si="3"/>
        <v>22239.439999999999</v>
      </c>
      <c r="CZ100" s="7"/>
      <c r="DA100" s="8">
        <f>ROUND(IF(CY282=0, 0, CY100/CY282),5)</f>
        <v>2.3000000000000001E-4</v>
      </c>
      <c r="DB100" s="7"/>
      <c r="DC100" s="6">
        <v>281.51</v>
      </c>
    </row>
    <row r="101" spans="1:107" x14ac:dyDescent="0.25">
      <c r="A101" s="2"/>
      <c r="B101" s="2"/>
      <c r="C101" s="2"/>
      <c r="D101" s="2" t="s">
        <v>112</v>
      </c>
      <c r="E101" s="37">
        <v>0</v>
      </c>
      <c r="F101" s="7"/>
      <c r="G101" s="37">
        <v>0</v>
      </c>
      <c r="H101" s="7"/>
      <c r="I101" s="8">
        <f>ROUND(IF(G282=0, 0, G101/G282),5)</f>
        <v>0</v>
      </c>
      <c r="J101" s="7"/>
      <c r="K101" s="6">
        <v>0</v>
      </c>
      <c r="L101" s="7"/>
      <c r="M101" s="37">
        <v>12</v>
      </c>
      <c r="N101" s="7"/>
      <c r="O101" s="6">
        <v>3732.27</v>
      </c>
      <c r="P101" s="7"/>
      <c r="Q101" s="8">
        <f>ROUND(IF(O282=0, 0, O101/O282),5)</f>
        <v>3.6000000000000002E-4</v>
      </c>
      <c r="R101" s="7"/>
      <c r="S101" s="6">
        <v>311.02</v>
      </c>
      <c r="T101" s="7"/>
      <c r="U101" s="37">
        <v>5</v>
      </c>
      <c r="V101" s="7"/>
      <c r="W101" s="6">
        <v>1568.32</v>
      </c>
      <c r="X101" s="7"/>
      <c r="Y101" s="8">
        <f>ROUND(IF(W282=0, 0, W101/W282),5)</f>
        <v>8.0000000000000007E-5</v>
      </c>
      <c r="Z101" s="7"/>
      <c r="AA101" s="6">
        <v>313.66000000000003</v>
      </c>
      <c r="AB101" s="7"/>
      <c r="AC101" s="37">
        <v>0</v>
      </c>
      <c r="AD101" s="7"/>
      <c r="AE101" s="6">
        <v>0</v>
      </c>
      <c r="AF101" s="7"/>
      <c r="AG101" s="8">
        <f>ROUND(IF(AE282=0, 0, AE101/AE282),5)</f>
        <v>0</v>
      </c>
      <c r="AH101" s="7"/>
      <c r="AI101" s="6">
        <v>0</v>
      </c>
      <c r="AJ101" s="7"/>
      <c r="AK101" s="37">
        <v>31</v>
      </c>
      <c r="AL101" s="7"/>
      <c r="AM101" s="6">
        <v>9732.5</v>
      </c>
      <c r="AN101" s="7"/>
      <c r="AO101" s="8">
        <f>ROUND(IF(AM282=0, 0, AM101/AM282),5)</f>
        <v>5.9999999999999995E-4</v>
      </c>
      <c r="AP101" s="7"/>
      <c r="AQ101" s="6">
        <v>313.95</v>
      </c>
      <c r="AR101" s="7"/>
      <c r="AS101" s="37">
        <v>0</v>
      </c>
      <c r="AT101" s="7"/>
      <c r="AU101" s="28">
        <v>0</v>
      </c>
      <c r="AV101" s="7"/>
      <c r="AW101" s="8">
        <f>ROUND(IF(AU282=0, 0, AU101/AU282),5)</f>
        <v>0</v>
      </c>
      <c r="AX101" s="7"/>
      <c r="AY101" s="6">
        <v>0</v>
      </c>
      <c r="AZ101" s="7"/>
      <c r="BA101" s="6">
        <v>0</v>
      </c>
      <c r="BB101" s="7"/>
      <c r="BC101" s="6">
        <v>0</v>
      </c>
      <c r="BD101" s="7"/>
      <c r="BE101" s="8">
        <f>ROUND(IF(BC282=0, 0, BC101/BC282),5)</f>
        <v>0</v>
      </c>
      <c r="BF101" s="7"/>
      <c r="BG101" s="6">
        <v>0</v>
      </c>
      <c r="BH101" s="7"/>
      <c r="BI101" s="6">
        <v>0</v>
      </c>
      <c r="BJ101" s="7"/>
      <c r="BK101" s="6">
        <v>0</v>
      </c>
      <c r="BL101" s="7"/>
      <c r="BM101" s="8">
        <f>ROUND(IF(BK282=0, 0, BK101/BK282),5)</f>
        <v>0</v>
      </c>
      <c r="BN101" s="7"/>
      <c r="BO101" s="6">
        <v>0</v>
      </c>
      <c r="BP101" s="7"/>
      <c r="BQ101" s="6">
        <v>0</v>
      </c>
      <c r="BR101" s="7"/>
      <c r="BS101" s="6">
        <v>0</v>
      </c>
      <c r="BT101" s="7"/>
      <c r="BU101" s="8">
        <f>ROUND(IF(BS282=0, 0, BS101/BS282),5)</f>
        <v>0</v>
      </c>
      <c r="BV101" s="7"/>
      <c r="BW101" s="6">
        <v>0</v>
      </c>
      <c r="BX101" s="7"/>
      <c r="BY101" s="6">
        <v>0</v>
      </c>
      <c r="BZ101" s="7"/>
      <c r="CA101" s="6">
        <v>0</v>
      </c>
      <c r="CB101" s="7"/>
      <c r="CC101" s="8">
        <f>ROUND(IF(CA282=0, 0, CA101/CA282),5)</f>
        <v>0</v>
      </c>
      <c r="CD101" s="7"/>
      <c r="CE101" s="6">
        <v>0</v>
      </c>
      <c r="CF101" s="7"/>
      <c r="CG101" s="6">
        <v>0</v>
      </c>
      <c r="CH101" s="7"/>
      <c r="CI101" s="6">
        <v>0</v>
      </c>
      <c r="CJ101" s="7"/>
      <c r="CK101" s="8">
        <f>ROUND(IF(CI282=0, 0, CI101/CI282),5)</f>
        <v>0</v>
      </c>
      <c r="CL101" s="7"/>
      <c r="CM101" s="6">
        <v>0</v>
      </c>
      <c r="CN101" s="7"/>
      <c r="CO101" s="6">
        <v>0</v>
      </c>
      <c r="CP101" s="7"/>
      <c r="CQ101" s="6">
        <v>0</v>
      </c>
      <c r="CR101" s="7"/>
      <c r="CS101" s="8">
        <f>ROUND(IF(CQ282=0, 0, CQ101/CQ282),5)</f>
        <v>0</v>
      </c>
      <c r="CT101" s="7"/>
      <c r="CU101" s="6">
        <v>0</v>
      </c>
      <c r="CV101" s="7"/>
      <c r="CW101" s="6">
        <f t="shared" si="2"/>
        <v>48</v>
      </c>
      <c r="CX101" s="7"/>
      <c r="CY101" s="6">
        <f t="shared" si="3"/>
        <v>15033.09</v>
      </c>
      <c r="CZ101" s="7"/>
      <c r="DA101" s="8">
        <f>ROUND(IF(CY282=0, 0, CY101/CY282),5)</f>
        <v>1.6000000000000001E-4</v>
      </c>
      <c r="DB101" s="7"/>
      <c r="DC101" s="6">
        <v>313.19</v>
      </c>
    </row>
    <row r="102" spans="1:107" x14ac:dyDescent="0.25">
      <c r="A102" s="2"/>
      <c r="B102" s="2"/>
      <c r="C102" s="2"/>
      <c r="D102" s="2" t="s">
        <v>113</v>
      </c>
      <c r="E102" s="37">
        <v>0</v>
      </c>
      <c r="F102" s="7"/>
      <c r="G102" s="37">
        <v>0</v>
      </c>
      <c r="H102" s="7"/>
      <c r="I102" s="8">
        <f>ROUND(IF(G282=0, 0, G102/G282),5)</f>
        <v>0</v>
      </c>
      <c r="J102" s="7"/>
      <c r="K102" s="6">
        <v>0</v>
      </c>
      <c r="L102" s="7"/>
      <c r="M102" s="37">
        <v>0</v>
      </c>
      <c r="N102" s="7"/>
      <c r="O102" s="6">
        <v>0</v>
      </c>
      <c r="P102" s="7"/>
      <c r="Q102" s="8">
        <f>ROUND(IF(O282=0, 0, O102/O282),5)</f>
        <v>0</v>
      </c>
      <c r="R102" s="7"/>
      <c r="S102" s="6">
        <v>0</v>
      </c>
      <c r="T102" s="7"/>
      <c r="U102" s="37">
        <v>0</v>
      </c>
      <c r="V102" s="7"/>
      <c r="W102" s="6">
        <v>0</v>
      </c>
      <c r="X102" s="7"/>
      <c r="Y102" s="8">
        <f>ROUND(IF(W282=0, 0, W102/W282),5)</f>
        <v>0</v>
      </c>
      <c r="Z102" s="7"/>
      <c r="AA102" s="6">
        <v>0</v>
      </c>
      <c r="AB102" s="7"/>
      <c r="AC102" s="37">
        <v>0</v>
      </c>
      <c r="AD102" s="7"/>
      <c r="AE102" s="6">
        <v>0</v>
      </c>
      <c r="AF102" s="7"/>
      <c r="AG102" s="8">
        <f>ROUND(IF(AE282=0, 0, AE102/AE282),5)</f>
        <v>0</v>
      </c>
      <c r="AH102" s="7"/>
      <c r="AI102" s="6">
        <v>0</v>
      </c>
      <c r="AJ102" s="7"/>
      <c r="AK102" s="37">
        <v>15</v>
      </c>
      <c r="AL102" s="7"/>
      <c r="AM102" s="6">
        <v>5860.34</v>
      </c>
      <c r="AN102" s="7"/>
      <c r="AO102" s="8">
        <f>ROUND(IF(AM282=0, 0, AM102/AM282),5)</f>
        <v>3.6000000000000002E-4</v>
      </c>
      <c r="AP102" s="7"/>
      <c r="AQ102" s="6">
        <v>390.69</v>
      </c>
      <c r="AR102" s="7"/>
      <c r="AS102" s="37">
        <v>0</v>
      </c>
      <c r="AT102" s="7"/>
      <c r="AU102" s="28">
        <v>0</v>
      </c>
      <c r="AV102" s="7"/>
      <c r="AW102" s="8">
        <f>ROUND(IF(AU282=0, 0, AU102/AU282),5)</f>
        <v>0</v>
      </c>
      <c r="AX102" s="7"/>
      <c r="AY102" s="6">
        <v>0</v>
      </c>
      <c r="AZ102" s="7"/>
      <c r="BA102" s="6">
        <v>0</v>
      </c>
      <c r="BB102" s="7"/>
      <c r="BC102" s="6">
        <v>0</v>
      </c>
      <c r="BD102" s="7"/>
      <c r="BE102" s="8">
        <f>ROUND(IF(BC282=0, 0, BC102/BC282),5)</f>
        <v>0</v>
      </c>
      <c r="BF102" s="7"/>
      <c r="BG102" s="6">
        <v>0</v>
      </c>
      <c r="BH102" s="7"/>
      <c r="BI102" s="6">
        <v>0</v>
      </c>
      <c r="BJ102" s="7"/>
      <c r="BK102" s="6">
        <v>0</v>
      </c>
      <c r="BL102" s="7"/>
      <c r="BM102" s="8">
        <f>ROUND(IF(BK282=0, 0, BK102/BK282),5)</f>
        <v>0</v>
      </c>
      <c r="BN102" s="7"/>
      <c r="BO102" s="6">
        <v>0</v>
      </c>
      <c r="BP102" s="7"/>
      <c r="BQ102" s="6">
        <v>0</v>
      </c>
      <c r="BR102" s="7"/>
      <c r="BS102" s="6">
        <v>0</v>
      </c>
      <c r="BT102" s="7"/>
      <c r="BU102" s="8">
        <f>ROUND(IF(BS282=0, 0, BS102/BS282),5)</f>
        <v>0</v>
      </c>
      <c r="BV102" s="7"/>
      <c r="BW102" s="6">
        <v>0</v>
      </c>
      <c r="BX102" s="7"/>
      <c r="BY102" s="6">
        <v>0</v>
      </c>
      <c r="BZ102" s="7"/>
      <c r="CA102" s="6">
        <v>0</v>
      </c>
      <c r="CB102" s="7"/>
      <c r="CC102" s="8">
        <f>ROUND(IF(CA282=0, 0, CA102/CA282),5)</f>
        <v>0</v>
      </c>
      <c r="CD102" s="7"/>
      <c r="CE102" s="6">
        <v>0</v>
      </c>
      <c r="CF102" s="7"/>
      <c r="CG102" s="6">
        <v>0</v>
      </c>
      <c r="CH102" s="7"/>
      <c r="CI102" s="6">
        <v>0</v>
      </c>
      <c r="CJ102" s="7"/>
      <c r="CK102" s="8">
        <f>ROUND(IF(CI282=0, 0, CI102/CI282),5)</f>
        <v>0</v>
      </c>
      <c r="CL102" s="7"/>
      <c r="CM102" s="6">
        <v>0</v>
      </c>
      <c r="CN102" s="7"/>
      <c r="CO102" s="6">
        <v>0</v>
      </c>
      <c r="CP102" s="7"/>
      <c r="CQ102" s="6">
        <v>0</v>
      </c>
      <c r="CR102" s="7"/>
      <c r="CS102" s="8">
        <f>ROUND(IF(CQ282=0, 0, CQ102/CQ282),5)</f>
        <v>0</v>
      </c>
      <c r="CT102" s="7"/>
      <c r="CU102" s="6">
        <v>0</v>
      </c>
      <c r="CV102" s="7"/>
      <c r="CW102" s="6">
        <f t="shared" si="2"/>
        <v>15</v>
      </c>
      <c r="CX102" s="7"/>
      <c r="CY102" s="6">
        <f t="shared" si="3"/>
        <v>5860.34</v>
      </c>
      <c r="CZ102" s="7"/>
      <c r="DA102" s="8">
        <f>ROUND(IF(CY282=0, 0, CY102/CY282),5)</f>
        <v>6.0000000000000002E-5</v>
      </c>
      <c r="DB102" s="7"/>
      <c r="DC102" s="6">
        <v>390.69</v>
      </c>
    </row>
    <row r="103" spans="1:107" x14ac:dyDescent="0.25">
      <c r="A103" s="2"/>
      <c r="B103" s="2"/>
      <c r="C103" s="2"/>
      <c r="D103" s="2" t="s">
        <v>114</v>
      </c>
      <c r="E103" s="37">
        <v>0</v>
      </c>
      <c r="F103" s="7"/>
      <c r="G103" s="37">
        <v>0</v>
      </c>
      <c r="H103" s="7"/>
      <c r="I103" s="8">
        <f>ROUND(IF(G282=0, 0, G103/G282),5)</f>
        <v>0</v>
      </c>
      <c r="J103" s="7"/>
      <c r="K103" s="6">
        <v>0</v>
      </c>
      <c r="L103" s="7"/>
      <c r="M103" s="37">
        <v>0</v>
      </c>
      <c r="N103" s="7"/>
      <c r="O103" s="6">
        <v>0</v>
      </c>
      <c r="P103" s="7"/>
      <c r="Q103" s="8">
        <f>ROUND(IF(O282=0, 0, O103/O282),5)</f>
        <v>0</v>
      </c>
      <c r="R103" s="7"/>
      <c r="S103" s="6">
        <v>0</v>
      </c>
      <c r="T103" s="7"/>
      <c r="U103" s="37">
        <v>0</v>
      </c>
      <c r="V103" s="7"/>
      <c r="W103" s="6">
        <v>0</v>
      </c>
      <c r="X103" s="7"/>
      <c r="Y103" s="8">
        <f>ROUND(IF(W282=0, 0, W103/W282),5)</f>
        <v>0</v>
      </c>
      <c r="Z103" s="7"/>
      <c r="AA103" s="6">
        <v>0</v>
      </c>
      <c r="AB103" s="7"/>
      <c r="AC103" s="37">
        <v>0</v>
      </c>
      <c r="AD103" s="7"/>
      <c r="AE103" s="6">
        <v>0</v>
      </c>
      <c r="AF103" s="7"/>
      <c r="AG103" s="8">
        <f>ROUND(IF(AE282=0, 0, AE103/AE282),5)</f>
        <v>0</v>
      </c>
      <c r="AH103" s="7"/>
      <c r="AI103" s="6">
        <v>0</v>
      </c>
      <c r="AJ103" s="7"/>
      <c r="AK103" s="37">
        <v>12</v>
      </c>
      <c r="AL103" s="7"/>
      <c r="AM103" s="6">
        <v>2164.38</v>
      </c>
      <c r="AN103" s="7"/>
      <c r="AO103" s="8">
        <f>ROUND(IF(AM282=0, 0, AM103/AM282),5)</f>
        <v>1.2999999999999999E-4</v>
      </c>
      <c r="AP103" s="7"/>
      <c r="AQ103" s="6">
        <v>180.37</v>
      </c>
      <c r="AR103" s="7"/>
      <c r="AS103" s="37">
        <v>0</v>
      </c>
      <c r="AT103" s="7"/>
      <c r="AU103" s="28">
        <v>0</v>
      </c>
      <c r="AV103" s="7"/>
      <c r="AW103" s="8">
        <f>ROUND(IF(AU282=0, 0, AU103/AU282),5)</f>
        <v>0</v>
      </c>
      <c r="AX103" s="7"/>
      <c r="AY103" s="6">
        <v>0</v>
      </c>
      <c r="AZ103" s="7"/>
      <c r="BA103" s="6">
        <v>0</v>
      </c>
      <c r="BB103" s="7"/>
      <c r="BC103" s="6">
        <v>0</v>
      </c>
      <c r="BD103" s="7"/>
      <c r="BE103" s="8">
        <f>ROUND(IF(BC282=0, 0, BC103/BC282),5)</f>
        <v>0</v>
      </c>
      <c r="BF103" s="7"/>
      <c r="BG103" s="6">
        <v>0</v>
      </c>
      <c r="BH103" s="7"/>
      <c r="BI103" s="6">
        <v>0</v>
      </c>
      <c r="BJ103" s="7"/>
      <c r="BK103" s="6">
        <v>0</v>
      </c>
      <c r="BL103" s="7"/>
      <c r="BM103" s="8">
        <f>ROUND(IF(BK282=0, 0, BK103/BK282),5)</f>
        <v>0</v>
      </c>
      <c r="BN103" s="7"/>
      <c r="BO103" s="6">
        <v>0</v>
      </c>
      <c r="BP103" s="7"/>
      <c r="BQ103" s="6">
        <v>0</v>
      </c>
      <c r="BR103" s="7"/>
      <c r="BS103" s="6">
        <v>0</v>
      </c>
      <c r="BT103" s="7"/>
      <c r="BU103" s="8">
        <f>ROUND(IF(BS282=0, 0, BS103/BS282),5)</f>
        <v>0</v>
      </c>
      <c r="BV103" s="7"/>
      <c r="BW103" s="6">
        <v>0</v>
      </c>
      <c r="BX103" s="7"/>
      <c r="BY103" s="6">
        <v>0</v>
      </c>
      <c r="BZ103" s="7"/>
      <c r="CA103" s="6">
        <v>0</v>
      </c>
      <c r="CB103" s="7"/>
      <c r="CC103" s="8">
        <f>ROUND(IF(CA282=0, 0, CA103/CA282),5)</f>
        <v>0</v>
      </c>
      <c r="CD103" s="7"/>
      <c r="CE103" s="6">
        <v>0</v>
      </c>
      <c r="CF103" s="7"/>
      <c r="CG103" s="6">
        <v>0</v>
      </c>
      <c r="CH103" s="7"/>
      <c r="CI103" s="6">
        <v>0</v>
      </c>
      <c r="CJ103" s="7"/>
      <c r="CK103" s="8">
        <f>ROUND(IF(CI282=0, 0, CI103/CI282),5)</f>
        <v>0</v>
      </c>
      <c r="CL103" s="7"/>
      <c r="CM103" s="6">
        <v>0</v>
      </c>
      <c r="CN103" s="7"/>
      <c r="CO103" s="6">
        <v>0</v>
      </c>
      <c r="CP103" s="7"/>
      <c r="CQ103" s="6">
        <v>0</v>
      </c>
      <c r="CR103" s="7"/>
      <c r="CS103" s="8">
        <f>ROUND(IF(CQ282=0, 0, CQ103/CQ282),5)</f>
        <v>0</v>
      </c>
      <c r="CT103" s="7"/>
      <c r="CU103" s="6">
        <v>0</v>
      </c>
      <c r="CV103" s="7"/>
      <c r="CW103" s="6">
        <f t="shared" si="2"/>
        <v>12</v>
      </c>
      <c r="CX103" s="7"/>
      <c r="CY103" s="6">
        <f t="shared" si="3"/>
        <v>2164.38</v>
      </c>
      <c r="CZ103" s="7"/>
      <c r="DA103" s="8">
        <f>ROUND(IF(CY282=0, 0, CY103/CY282),5)</f>
        <v>2.0000000000000002E-5</v>
      </c>
      <c r="DB103" s="7"/>
      <c r="DC103" s="6">
        <v>180.37</v>
      </c>
    </row>
    <row r="104" spans="1:107" x14ac:dyDescent="0.25">
      <c r="A104" s="2"/>
      <c r="B104" s="2"/>
      <c r="C104" s="2"/>
      <c r="D104" s="2" t="s">
        <v>115</v>
      </c>
      <c r="E104" s="37">
        <v>32</v>
      </c>
      <c r="F104" s="7"/>
      <c r="G104" s="37">
        <v>3973.68</v>
      </c>
      <c r="H104" s="7"/>
      <c r="I104" s="8">
        <f>ROUND(IF(G282=0, 0, G104/G282),5)</f>
        <v>2.3000000000000001E-4</v>
      </c>
      <c r="J104" s="7"/>
      <c r="K104" s="6">
        <v>124.18</v>
      </c>
      <c r="L104" s="7"/>
      <c r="M104" s="37">
        <v>18</v>
      </c>
      <c r="N104" s="7"/>
      <c r="O104" s="6">
        <v>2234.11</v>
      </c>
      <c r="P104" s="7"/>
      <c r="Q104" s="8">
        <f>ROUND(IF(O282=0, 0, O104/O282),5)</f>
        <v>2.1000000000000001E-4</v>
      </c>
      <c r="R104" s="7"/>
      <c r="S104" s="6">
        <v>124.12</v>
      </c>
      <c r="T104" s="7"/>
      <c r="U104" s="37">
        <v>45</v>
      </c>
      <c r="V104" s="7"/>
      <c r="W104" s="6">
        <v>5661.44</v>
      </c>
      <c r="X104" s="7"/>
      <c r="Y104" s="8">
        <f>ROUND(IF(W282=0, 0, W104/W282),5)</f>
        <v>2.7999999999999998E-4</v>
      </c>
      <c r="Z104" s="7"/>
      <c r="AA104" s="6">
        <v>125.81</v>
      </c>
      <c r="AB104" s="7"/>
      <c r="AC104" s="37">
        <v>23</v>
      </c>
      <c r="AD104" s="7"/>
      <c r="AE104" s="6">
        <v>2881.47</v>
      </c>
      <c r="AF104" s="7"/>
      <c r="AG104" s="8">
        <f>ROUND(IF(AE282=0, 0, AE104/AE282),5)</f>
        <v>1.6000000000000001E-4</v>
      </c>
      <c r="AH104" s="7"/>
      <c r="AI104" s="6">
        <v>125.28</v>
      </c>
      <c r="AJ104" s="7"/>
      <c r="AK104" s="37">
        <v>41</v>
      </c>
      <c r="AL104" s="7"/>
      <c r="AM104" s="6">
        <v>5137.18</v>
      </c>
      <c r="AN104" s="7"/>
      <c r="AO104" s="8">
        <f>ROUND(IF(AM282=0, 0, AM104/AM282),5)</f>
        <v>3.2000000000000003E-4</v>
      </c>
      <c r="AP104" s="7"/>
      <c r="AQ104" s="6">
        <v>125.3</v>
      </c>
      <c r="AR104" s="7"/>
      <c r="AS104" s="37">
        <v>28</v>
      </c>
      <c r="AT104" s="7"/>
      <c r="AU104" s="28">
        <v>3508.82</v>
      </c>
      <c r="AV104" s="7"/>
      <c r="AW104" s="8">
        <f>ROUND(IF(AU282=0, 0, AU104/AU282),5)</f>
        <v>2.4000000000000001E-4</v>
      </c>
      <c r="AX104" s="7"/>
      <c r="AY104" s="6">
        <v>125.32</v>
      </c>
      <c r="AZ104" s="7"/>
      <c r="BA104" s="6">
        <v>0</v>
      </c>
      <c r="BB104" s="7"/>
      <c r="BC104" s="6">
        <v>0</v>
      </c>
      <c r="BD104" s="7"/>
      <c r="BE104" s="8">
        <f>ROUND(IF(BC282=0, 0, BC104/BC282),5)</f>
        <v>0</v>
      </c>
      <c r="BF104" s="7"/>
      <c r="BG104" s="6">
        <v>0</v>
      </c>
      <c r="BH104" s="7"/>
      <c r="BI104" s="6">
        <v>0</v>
      </c>
      <c r="BJ104" s="7"/>
      <c r="BK104" s="6">
        <v>0</v>
      </c>
      <c r="BL104" s="7"/>
      <c r="BM104" s="8">
        <f>ROUND(IF(BK282=0, 0, BK104/BK282),5)</f>
        <v>0</v>
      </c>
      <c r="BN104" s="7"/>
      <c r="BO104" s="6">
        <v>0</v>
      </c>
      <c r="BP104" s="7"/>
      <c r="BQ104" s="6">
        <v>0</v>
      </c>
      <c r="BR104" s="7"/>
      <c r="BS104" s="6">
        <v>0</v>
      </c>
      <c r="BT104" s="7"/>
      <c r="BU104" s="8">
        <f>ROUND(IF(BS282=0, 0, BS104/BS282),5)</f>
        <v>0</v>
      </c>
      <c r="BV104" s="7"/>
      <c r="BW104" s="6">
        <v>0</v>
      </c>
      <c r="BX104" s="7"/>
      <c r="BY104" s="6">
        <v>0</v>
      </c>
      <c r="BZ104" s="7"/>
      <c r="CA104" s="6">
        <v>0</v>
      </c>
      <c r="CB104" s="7"/>
      <c r="CC104" s="8">
        <f>ROUND(IF(CA282=0, 0, CA104/CA282),5)</f>
        <v>0</v>
      </c>
      <c r="CD104" s="7"/>
      <c r="CE104" s="6">
        <v>0</v>
      </c>
      <c r="CF104" s="7"/>
      <c r="CG104" s="6">
        <v>0</v>
      </c>
      <c r="CH104" s="7"/>
      <c r="CI104" s="6">
        <v>0</v>
      </c>
      <c r="CJ104" s="7"/>
      <c r="CK104" s="8">
        <f>ROUND(IF(CI282=0, 0, CI104/CI282),5)</f>
        <v>0</v>
      </c>
      <c r="CL104" s="7"/>
      <c r="CM104" s="6">
        <v>0</v>
      </c>
      <c r="CN104" s="7"/>
      <c r="CO104" s="6">
        <v>0</v>
      </c>
      <c r="CP104" s="7"/>
      <c r="CQ104" s="6">
        <v>0</v>
      </c>
      <c r="CR104" s="7"/>
      <c r="CS104" s="8">
        <f>ROUND(IF(CQ282=0, 0, CQ104/CQ282),5)</f>
        <v>0</v>
      </c>
      <c r="CT104" s="7"/>
      <c r="CU104" s="6">
        <v>0</v>
      </c>
      <c r="CV104" s="7"/>
      <c r="CW104" s="6">
        <f t="shared" si="2"/>
        <v>187</v>
      </c>
      <c r="CX104" s="7"/>
      <c r="CY104" s="6">
        <f t="shared" si="3"/>
        <v>23396.7</v>
      </c>
      <c r="CZ104" s="7"/>
      <c r="DA104" s="8">
        <f>ROUND(IF(CY282=0, 0, CY104/CY282),5)</f>
        <v>2.4000000000000001E-4</v>
      </c>
      <c r="DB104" s="7"/>
      <c r="DC104" s="6">
        <v>125.12</v>
      </c>
    </row>
    <row r="105" spans="1:107" x14ac:dyDescent="0.25">
      <c r="A105" s="2"/>
      <c r="B105" s="2"/>
      <c r="C105" s="2"/>
      <c r="D105" s="2" t="s">
        <v>116</v>
      </c>
      <c r="E105" s="37">
        <v>2</v>
      </c>
      <c r="F105" s="7"/>
      <c r="G105" s="37">
        <v>393.9</v>
      </c>
      <c r="H105" s="7"/>
      <c r="I105" s="8">
        <f>ROUND(IF(G282=0, 0, G105/G282),5)</f>
        <v>2.0000000000000002E-5</v>
      </c>
      <c r="J105" s="7"/>
      <c r="K105" s="6">
        <v>196.95</v>
      </c>
      <c r="L105" s="7"/>
      <c r="M105" s="37">
        <v>17</v>
      </c>
      <c r="N105" s="7"/>
      <c r="O105" s="6">
        <v>3353.84</v>
      </c>
      <c r="P105" s="7"/>
      <c r="Q105" s="8">
        <f>ROUND(IF(O282=0, 0, O105/O282),5)</f>
        <v>3.2000000000000003E-4</v>
      </c>
      <c r="R105" s="7"/>
      <c r="S105" s="6">
        <v>197.28</v>
      </c>
      <c r="T105" s="7"/>
      <c r="U105" s="37">
        <v>20</v>
      </c>
      <c r="V105" s="7"/>
      <c r="W105" s="6">
        <v>3985.2</v>
      </c>
      <c r="X105" s="7"/>
      <c r="Y105" s="8">
        <f>ROUND(IF(W282=0, 0, W105/W282),5)</f>
        <v>2.0000000000000001E-4</v>
      </c>
      <c r="Z105" s="7"/>
      <c r="AA105" s="6">
        <v>199.26</v>
      </c>
      <c r="AB105" s="7"/>
      <c r="AC105" s="37">
        <v>0</v>
      </c>
      <c r="AD105" s="7"/>
      <c r="AE105" s="6">
        <v>0</v>
      </c>
      <c r="AF105" s="7"/>
      <c r="AG105" s="8">
        <f>ROUND(IF(AE282=0, 0, AE105/AE282),5)</f>
        <v>0</v>
      </c>
      <c r="AH105" s="7"/>
      <c r="AI105" s="6">
        <v>0</v>
      </c>
      <c r="AJ105" s="7"/>
      <c r="AK105" s="37">
        <v>12</v>
      </c>
      <c r="AL105" s="7"/>
      <c r="AM105" s="6">
        <v>2388.15</v>
      </c>
      <c r="AN105" s="7"/>
      <c r="AO105" s="8">
        <f>ROUND(IF(AM282=0, 0, AM105/AM282),5)</f>
        <v>1.4999999999999999E-4</v>
      </c>
      <c r="AP105" s="7"/>
      <c r="AQ105" s="6">
        <v>199.01</v>
      </c>
      <c r="AR105" s="7"/>
      <c r="AS105" s="37">
        <v>1</v>
      </c>
      <c r="AT105" s="7"/>
      <c r="AU105" s="28">
        <v>200.64</v>
      </c>
      <c r="AV105" s="7"/>
      <c r="AW105" s="8">
        <f>ROUND(IF(AU282=0, 0, AU105/AU282),5)</f>
        <v>1.0000000000000001E-5</v>
      </c>
      <c r="AX105" s="7"/>
      <c r="AY105" s="6">
        <v>200.64</v>
      </c>
      <c r="AZ105" s="7"/>
      <c r="BA105" s="6">
        <v>0</v>
      </c>
      <c r="BB105" s="7"/>
      <c r="BC105" s="6">
        <v>0</v>
      </c>
      <c r="BD105" s="7"/>
      <c r="BE105" s="8">
        <f>ROUND(IF(BC282=0, 0, BC105/BC282),5)</f>
        <v>0</v>
      </c>
      <c r="BF105" s="7"/>
      <c r="BG105" s="6">
        <v>0</v>
      </c>
      <c r="BH105" s="7"/>
      <c r="BI105" s="6">
        <v>0</v>
      </c>
      <c r="BJ105" s="7"/>
      <c r="BK105" s="6">
        <v>0</v>
      </c>
      <c r="BL105" s="7"/>
      <c r="BM105" s="8">
        <f>ROUND(IF(BK282=0, 0, BK105/BK282),5)</f>
        <v>0</v>
      </c>
      <c r="BN105" s="7"/>
      <c r="BO105" s="6">
        <v>0</v>
      </c>
      <c r="BP105" s="7"/>
      <c r="BQ105" s="6">
        <v>0</v>
      </c>
      <c r="BR105" s="7"/>
      <c r="BS105" s="6">
        <v>0</v>
      </c>
      <c r="BT105" s="7"/>
      <c r="BU105" s="8">
        <f>ROUND(IF(BS282=0, 0, BS105/BS282),5)</f>
        <v>0</v>
      </c>
      <c r="BV105" s="7"/>
      <c r="BW105" s="6">
        <v>0</v>
      </c>
      <c r="BX105" s="7"/>
      <c r="BY105" s="6">
        <v>0</v>
      </c>
      <c r="BZ105" s="7"/>
      <c r="CA105" s="6">
        <v>0</v>
      </c>
      <c r="CB105" s="7"/>
      <c r="CC105" s="8">
        <f>ROUND(IF(CA282=0, 0, CA105/CA282),5)</f>
        <v>0</v>
      </c>
      <c r="CD105" s="7"/>
      <c r="CE105" s="6">
        <v>0</v>
      </c>
      <c r="CF105" s="7"/>
      <c r="CG105" s="6">
        <v>0</v>
      </c>
      <c r="CH105" s="7"/>
      <c r="CI105" s="6">
        <v>0</v>
      </c>
      <c r="CJ105" s="7"/>
      <c r="CK105" s="8">
        <f>ROUND(IF(CI282=0, 0, CI105/CI282),5)</f>
        <v>0</v>
      </c>
      <c r="CL105" s="7"/>
      <c r="CM105" s="6">
        <v>0</v>
      </c>
      <c r="CN105" s="7"/>
      <c r="CO105" s="6">
        <v>0</v>
      </c>
      <c r="CP105" s="7"/>
      <c r="CQ105" s="6">
        <v>0</v>
      </c>
      <c r="CR105" s="7"/>
      <c r="CS105" s="8">
        <f>ROUND(IF(CQ282=0, 0, CQ105/CQ282),5)</f>
        <v>0</v>
      </c>
      <c r="CT105" s="7"/>
      <c r="CU105" s="6">
        <v>0</v>
      </c>
      <c r="CV105" s="7"/>
      <c r="CW105" s="6">
        <f t="shared" si="2"/>
        <v>52</v>
      </c>
      <c r="CX105" s="7"/>
      <c r="CY105" s="6">
        <f t="shared" si="3"/>
        <v>10321.73</v>
      </c>
      <c r="CZ105" s="7"/>
      <c r="DA105" s="8">
        <f>ROUND(IF(CY282=0, 0, CY105/CY282),5)</f>
        <v>1.1E-4</v>
      </c>
      <c r="DB105" s="7"/>
      <c r="DC105" s="6">
        <v>198.49</v>
      </c>
    </row>
    <row r="106" spans="1:107" x14ac:dyDescent="0.25">
      <c r="A106" s="2"/>
      <c r="B106" s="2"/>
      <c r="C106" s="2"/>
      <c r="D106" s="2" t="s">
        <v>117</v>
      </c>
      <c r="E106" s="37">
        <v>4</v>
      </c>
      <c r="F106" s="7"/>
      <c r="G106" s="37">
        <v>73050</v>
      </c>
      <c r="H106" s="7"/>
      <c r="I106" s="8">
        <f>ROUND(IF(G282=0, 0, G106/G282),5)</f>
        <v>4.2300000000000003E-3</v>
      </c>
      <c r="J106" s="7"/>
      <c r="K106" s="6">
        <v>18262.5</v>
      </c>
      <c r="L106" s="7"/>
      <c r="M106" s="37">
        <v>0</v>
      </c>
      <c r="N106" s="7"/>
      <c r="O106" s="6">
        <v>0</v>
      </c>
      <c r="P106" s="7"/>
      <c r="Q106" s="8">
        <f>ROUND(IF(O282=0, 0, O106/O282),5)</f>
        <v>0</v>
      </c>
      <c r="R106" s="7"/>
      <c r="S106" s="6">
        <v>0</v>
      </c>
      <c r="T106" s="7"/>
      <c r="U106" s="37">
        <v>0</v>
      </c>
      <c r="V106" s="7"/>
      <c r="W106" s="6">
        <v>0</v>
      </c>
      <c r="X106" s="7"/>
      <c r="Y106" s="8">
        <f>ROUND(IF(W282=0, 0, W106/W282),5)</f>
        <v>0</v>
      </c>
      <c r="Z106" s="7"/>
      <c r="AA106" s="6">
        <v>0</v>
      </c>
      <c r="AB106" s="7"/>
      <c r="AC106" s="37">
        <v>0</v>
      </c>
      <c r="AD106" s="7"/>
      <c r="AE106" s="6">
        <v>0</v>
      </c>
      <c r="AF106" s="7"/>
      <c r="AG106" s="8">
        <f>ROUND(IF(AE282=0, 0, AE106/AE282),5)</f>
        <v>0</v>
      </c>
      <c r="AH106" s="7"/>
      <c r="AI106" s="6">
        <v>0</v>
      </c>
      <c r="AJ106" s="7"/>
      <c r="AK106" s="37">
        <v>0</v>
      </c>
      <c r="AL106" s="7"/>
      <c r="AM106" s="6">
        <v>0</v>
      </c>
      <c r="AN106" s="7"/>
      <c r="AO106" s="8">
        <f>ROUND(IF(AM282=0, 0, AM106/AM282),5)</f>
        <v>0</v>
      </c>
      <c r="AP106" s="7"/>
      <c r="AQ106" s="6">
        <v>0</v>
      </c>
      <c r="AR106" s="7"/>
      <c r="AS106" s="37">
        <v>0</v>
      </c>
      <c r="AT106" s="7"/>
      <c r="AU106" s="28">
        <v>0</v>
      </c>
      <c r="AV106" s="7"/>
      <c r="AW106" s="8">
        <f>ROUND(IF(AU282=0, 0, AU106/AU282),5)</f>
        <v>0</v>
      </c>
      <c r="AX106" s="7"/>
      <c r="AY106" s="6">
        <v>0</v>
      </c>
      <c r="AZ106" s="7"/>
      <c r="BA106" s="6">
        <v>0</v>
      </c>
      <c r="BB106" s="7"/>
      <c r="BC106" s="6">
        <v>0</v>
      </c>
      <c r="BD106" s="7"/>
      <c r="BE106" s="8">
        <f>ROUND(IF(BC282=0, 0, BC106/BC282),5)</f>
        <v>0</v>
      </c>
      <c r="BF106" s="7"/>
      <c r="BG106" s="6">
        <v>0</v>
      </c>
      <c r="BH106" s="7"/>
      <c r="BI106" s="6">
        <v>0</v>
      </c>
      <c r="BJ106" s="7"/>
      <c r="BK106" s="6">
        <v>0</v>
      </c>
      <c r="BL106" s="7"/>
      <c r="BM106" s="8">
        <f>ROUND(IF(BK282=0, 0, BK106/BK282),5)</f>
        <v>0</v>
      </c>
      <c r="BN106" s="7"/>
      <c r="BO106" s="6">
        <v>0</v>
      </c>
      <c r="BP106" s="7"/>
      <c r="BQ106" s="6">
        <v>0</v>
      </c>
      <c r="BR106" s="7"/>
      <c r="BS106" s="6">
        <v>0</v>
      </c>
      <c r="BT106" s="7"/>
      <c r="BU106" s="8">
        <f>ROUND(IF(BS282=0, 0, BS106/BS282),5)</f>
        <v>0</v>
      </c>
      <c r="BV106" s="7"/>
      <c r="BW106" s="6">
        <v>0</v>
      </c>
      <c r="BX106" s="7"/>
      <c r="BY106" s="6">
        <v>0</v>
      </c>
      <c r="BZ106" s="7"/>
      <c r="CA106" s="6">
        <v>0</v>
      </c>
      <c r="CB106" s="7"/>
      <c r="CC106" s="8">
        <f>ROUND(IF(CA282=0, 0, CA106/CA282),5)</f>
        <v>0</v>
      </c>
      <c r="CD106" s="7"/>
      <c r="CE106" s="6">
        <v>0</v>
      </c>
      <c r="CF106" s="7"/>
      <c r="CG106" s="6">
        <v>0</v>
      </c>
      <c r="CH106" s="7"/>
      <c r="CI106" s="6">
        <v>0</v>
      </c>
      <c r="CJ106" s="7"/>
      <c r="CK106" s="8">
        <f>ROUND(IF(CI282=0, 0, CI106/CI282),5)</f>
        <v>0</v>
      </c>
      <c r="CL106" s="7"/>
      <c r="CM106" s="6">
        <v>0</v>
      </c>
      <c r="CN106" s="7"/>
      <c r="CO106" s="6">
        <v>0</v>
      </c>
      <c r="CP106" s="7"/>
      <c r="CQ106" s="6">
        <v>0</v>
      </c>
      <c r="CR106" s="7"/>
      <c r="CS106" s="8">
        <f>ROUND(IF(CQ282=0, 0, CQ106/CQ282),5)</f>
        <v>0</v>
      </c>
      <c r="CT106" s="7"/>
      <c r="CU106" s="6">
        <v>0</v>
      </c>
      <c r="CV106" s="7"/>
      <c r="CW106" s="6">
        <f t="shared" si="2"/>
        <v>4</v>
      </c>
      <c r="CX106" s="7"/>
      <c r="CY106" s="6">
        <f t="shared" si="3"/>
        <v>73050</v>
      </c>
      <c r="CZ106" s="7"/>
      <c r="DA106" s="8">
        <f>ROUND(IF(CY282=0, 0, CY106/CY282),5)</f>
        <v>7.6000000000000004E-4</v>
      </c>
      <c r="DB106" s="7"/>
      <c r="DC106" s="6">
        <v>18262.5</v>
      </c>
    </row>
    <row r="107" spans="1:107" x14ac:dyDescent="0.25">
      <c r="A107" s="2"/>
      <c r="B107" s="2"/>
      <c r="C107" s="2"/>
      <c r="D107" s="2" t="s">
        <v>118</v>
      </c>
      <c r="E107" s="37">
        <v>8</v>
      </c>
      <c r="F107" s="7"/>
      <c r="G107" s="37">
        <v>2978.81</v>
      </c>
      <c r="H107" s="7"/>
      <c r="I107" s="8">
        <f>ROUND(IF(G282=0, 0, G107/G282),5)</f>
        <v>1.7000000000000001E-4</v>
      </c>
      <c r="J107" s="7"/>
      <c r="K107" s="6">
        <v>372.35</v>
      </c>
      <c r="L107" s="7"/>
      <c r="M107" s="37">
        <v>0</v>
      </c>
      <c r="N107" s="7"/>
      <c r="O107" s="6">
        <v>0</v>
      </c>
      <c r="P107" s="7"/>
      <c r="Q107" s="8">
        <f>ROUND(IF(O282=0, 0, O107/O282),5)</f>
        <v>0</v>
      </c>
      <c r="R107" s="7"/>
      <c r="S107" s="6">
        <v>0</v>
      </c>
      <c r="T107" s="7"/>
      <c r="U107" s="37">
        <v>0</v>
      </c>
      <c r="V107" s="7"/>
      <c r="W107" s="6">
        <v>0</v>
      </c>
      <c r="X107" s="7"/>
      <c r="Y107" s="8">
        <f>ROUND(IF(W282=0, 0, W107/W282),5)</f>
        <v>0</v>
      </c>
      <c r="Z107" s="7"/>
      <c r="AA107" s="6">
        <v>0</v>
      </c>
      <c r="AB107" s="7"/>
      <c r="AC107" s="37">
        <v>0</v>
      </c>
      <c r="AD107" s="7"/>
      <c r="AE107" s="6">
        <v>0</v>
      </c>
      <c r="AF107" s="7"/>
      <c r="AG107" s="8">
        <f>ROUND(IF(AE282=0, 0, AE107/AE282),5)</f>
        <v>0</v>
      </c>
      <c r="AH107" s="7"/>
      <c r="AI107" s="6">
        <v>0</v>
      </c>
      <c r="AJ107" s="7"/>
      <c r="AK107" s="37">
        <v>0</v>
      </c>
      <c r="AL107" s="7"/>
      <c r="AM107" s="6">
        <v>0</v>
      </c>
      <c r="AN107" s="7"/>
      <c r="AO107" s="8">
        <f>ROUND(IF(AM282=0, 0, AM107/AM282),5)</f>
        <v>0</v>
      </c>
      <c r="AP107" s="7"/>
      <c r="AQ107" s="6">
        <v>0</v>
      </c>
      <c r="AR107" s="7"/>
      <c r="AS107" s="37">
        <v>0</v>
      </c>
      <c r="AT107" s="7"/>
      <c r="AU107" s="28">
        <v>0</v>
      </c>
      <c r="AV107" s="7"/>
      <c r="AW107" s="8">
        <f>ROUND(IF(AU282=0, 0, AU107/AU282),5)</f>
        <v>0</v>
      </c>
      <c r="AX107" s="7"/>
      <c r="AY107" s="6">
        <v>0</v>
      </c>
      <c r="AZ107" s="7"/>
      <c r="BA107" s="6">
        <v>0</v>
      </c>
      <c r="BB107" s="7"/>
      <c r="BC107" s="6">
        <v>0</v>
      </c>
      <c r="BD107" s="7"/>
      <c r="BE107" s="8">
        <f>ROUND(IF(BC282=0, 0, BC107/BC282),5)</f>
        <v>0</v>
      </c>
      <c r="BF107" s="7"/>
      <c r="BG107" s="6">
        <v>0</v>
      </c>
      <c r="BH107" s="7"/>
      <c r="BI107" s="6">
        <v>0</v>
      </c>
      <c r="BJ107" s="7"/>
      <c r="BK107" s="6">
        <v>0</v>
      </c>
      <c r="BL107" s="7"/>
      <c r="BM107" s="8">
        <f>ROUND(IF(BK282=0, 0, BK107/BK282),5)</f>
        <v>0</v>
      </c>
      <c r="BN107" s="7"/>
      <c r="BO107" s="6">
        <v>0</v>
      </c>
      <c r="BP107" s="7"/>
      <c r="BQ107" s="6">
        <v>0</v>
      </c>
      <c r="BR107" s="7"/>
      <c r="BS107" s="6">
        <v>0</v>
      </c>
      <c r="BT107" s="7"/>
      <c r="BU107" s="8">
        <f>ROUND(IF(BS282=0, 0, BS107/BS282),5)</f>
        <v>0</v>
      </c>
      <c r="BV107" s="7"/>
      <c r="BW107" s="6">
        <v>0</v>
      </c>
      <c r="BX107" s="7"/>
      <c r="BY107" s="6">
        <v>0</v>
      </c>
      <c r="BZ107" s="7"/>
      <c r="CA107" s="6">
        <v>0</v>
      </c>
      <c r="CB107" s="7"/>
      <c r="CC107" s="8">
        <f>ROUND(IF(CA282=0, 0, CA107/CA282),5)</f>
        <v>0</v>
      </c>
      <c r="CD107" s="7"/>
      <c r="CE107" s="6">
        <v>0</v>
      </c>
      <c r="CF107" s="7"/>
      <c r="CG107" s="6">
        <v>0</v>
      </c>
      <c r="CH107" s="7"/>
      <c r="CI107" s="6">
        <v>0</v>
      </c>
      <c r="CJ107" s="7"/>
      <c r="CK107" s="8">
        <f>ROUND(IF(CI282=0, 0, CI107/CI282),5)</f>
        <v>0</v>
      </c>
      <c r="CL107" s="7"/>
      <c r="CM107" s="6">
        <v>0</v>
      </c>
      <c r="CN107" s="7"/>
      <c r="CO107" s="6">
        <v>0</v>
      </c>
      <c r="CP107" s="7"/>
      <c r="CQ107" s="6">
        <v>0</v>
      </c>
      <c r="CR107" s="7"/>
      <c r="CS107" s="8">
        <f>ROUND(IF(CQ282=0, 0, CQ107/CQ282),5)</f>
        <v>0</v>
      </c>
      <c r="CT107" s="7"/>
      <c r="CU107" s="6">
        <v>0</v>
      </c>
      <c r="CV107" s="7"/>
      <c r="CW107" s="6">
        <f t="shared" si="2"/>
        <v>8</v>
      </c>
      <c r="CX107" s="7"/>
      <c r="CY107" s="6">
        <f t="shared" si="3"/>
        <v>2978.81</v>
      </c>
      <c r="CZ107" s="7"/>
      <c r="DA107" s="8">
        <f>ROUND(IF(CY282=0, 0, CY107/CY282),5)</f>
        <v>3.0000000000000001E-5</v>
      </c>
      <c r="DB107" s="7"/>
      <c r="DC107" s="6">
        <v>372.35</v>
      </c>
    </row>
    <row r="108" spans="1:107" x14ac:dyDescent="0.25">
      <c r="A108" s="2"/>
      <c r="B108" s="2"/>
      <c r="C108" s="2"/>
      <c r="D108" s="2" t="s">
        <v>119</v>
      </c>
      <c r="E108" s="37">
        <v>13</v>
      </c>
      <c r="F108" s="7"/>
      <c r="G108" s="37">
        <v>5655.03</v>
      </c>
      <c r="H108" s="7"/>
      <c r="I108" s="8">
        <f>ROUND(IF(G282=0, 0, G108/G282),5)</f>
        <v>3.3E-4</v>
      </c>
      <c r="J108" s="7"/>
      <c r="K108" s="6">
        <v>435</v>
      </c>
      <c r="L108" s="7"/>
      <c r="M108" s="37">
        <v>0</v>
      </c>
      <c r="N108" s="7"/>
      <c r="O108" s="6">
        <v>0</v>
      </c>
      <c r="P108" s="7"/>
      <c r="Q108" s="8">
        <f>ROUND(IF(O282=0, 0, O108/O282),5)</f>
        <v>0</v>
      </c>
      <c r="R108" s="7"/>
      <c r="S108" s="6">
        <v>0</v>
      </c>
      <c r="T108" s="7"/>
      <c r="U108" s="37">
        <v>0</v>
      </c>
      <c r="V108" s="7"/>
      <c r="W108" s="6">
        <v>0</v>
      </c>
      <c r="X108" s="7"/>
      <c r="Y108" s="8">
        <f>ROUND(IF(W282=0, 0, W108/W282),5)</f>
        <v>0</v>
      </c>
      <c r="Z108" s="7"/>
      <c r="AA108" s="6">
        <v>0</v>
      </c>
      <c r="AB108" s="7"/>
      <c r="AC108" s="37">
        <v>0</v>
      </c>
      <c r="AD108" s="7"/>
      <c r="AE108" s="6">
        <v>0</v>
      </c>
      <c r="AF108" s="7"/>
      <c r="AG108" s="8">
        <f>ROUND(IF(AE282=0, 0, AE108/AE282),5)</f>
        <v>0</v>
      </c>
      <c r="AH108" s="7"/>
      <c r="AI108" s="6">
        <v>0</v>
      </c>
      <c r="AJ108" s="7"/>
      <c r="AK108" s="37">
        <v>0</v>
      </c>
      <c r="AL108" s="7"/>
      <c r="AM108" s="6">
        <v>0</v>
      </c>
      <c r="AN108" s="7"/>
      <c r="AO108" s="8">
        <f>ROUND(IF(AM282=0, 0, AM108/AM282),5)</f>
        <v>0</v>
      </c>
      <c r="AP108" s="7"/>
      <c r="AQ108" s="6">
        <v>0</v>
      </c>
      <c r="AR108" s="7"/>
      <c r="AS108" s="37">
        <v>0</v>
      </c>
      <c r="AT108" s="7"/>
      <c r="AU108" s="28">
        <v>0</v>
      </c>
      <c r="AV108" s="7"/>
      <c r="AW108" s="8">
        <f>ROUND(IF(AU282=0, 0, AU108/AU282),5)</f>
        <v>0</v>
      </c>
      <c r="AX108" s="7"/>
      <c r="AY108" s="6">
        <v>0</v>
      </c>
      <c r="AZ108" s="7"/>
      <c r="BA108" s="6">
        <v>0</v>
      </c>
      <c r="BB108" s="7"/>
      <c r="BC108" s="6">
        <v>0</v>
      </c>
      <c r="BD108" s="7"/>
      <c r="BE108" s="8">
        <f>ROUND(IF(BC282=0, 0, BC108/BC282),5)</f>
        <v>0</v>
      </c>
      <c r="BF108" s="7"/>
      <c r="BG108" s="6">
        <v>0</v>
      </c>
      <c r="BH108" s="7"/>
      <c r="BI108" s="6">
        <v>0</v>
      </c>
      <c r="BJ108" s="7"/>
      <c r="BK108" s="6">
        <v>0</v>
      </c>
      <c r="BL108" s="7"/>
      <c r="BM108" s="8">
        <f>ROUND(IF(BK282=0, 0, BK108/BK282),5)</f>
        <v>0</v>
      </c>
      <c r="BN108" s="7"/>
      <c r="BO108" s="6">
        <v>0</v>
      </c>
      <c r="BP108" s="7"/>
      <c r="BQ108" s="6">
        <v>0</v>
      </c>
      <c r="BR108" s="7"/>
      <c r="BS108" s="6">
        <v>0</v>
      </c>
      <c r="BT108" s="7"/>
      <c r="BU108" s="8">
        <f>ROUND(IF(BS282=0, 0, BS108/BS282),5)</f>
        <v>0</v>
      </c>
      <c r="BV108" s="7"/>
      <c r="BW108" s="6">
        <v>0</v>
      </c>
      <c r="BX108" s="7"/>
      <c r="BY108" s="6">
        <v>0</v>
      </c>
      <c r="BZ108" s="7"/>
      <c r="CA108" s="6">
        <v>0</v>
      </c>
      <c r="CB108" s="7"/>
      <c r="CC108" s="8">
        <f>ROUND(IF(CA282=0, 0, CA108/CA282),5)</f>
        <v>0</v>
      </c>
      <c r="CD108" s="7"/>
      <c r="CE108" s="6">
        <v>0</v>
      </c>
      <c r="CF108" s="7"/>
      <c r="CG108" s="6">
        <v>0</v>
      </c>
      <c r="CH108" s="7"/>
      <c r="CI108" s="6">
        <v>0</v>
      </c>
      <c r="CJ108" s="7"/>
      <c r="CK108" s="8">
        <f>ROUND(IF(CI282=0, 0, CI108/CI282),5)</f>
        <v>0</v>
      </c>
      <c r="CL108" s="7"/>
      <c r="CM108" s="6">
        <v>0</v>
      </c>
      <c r="CN108" s="7"/>
      <c r="CO108" s="6">
        <v>0</v>
      </c>
      <c r="CP108" s="7"/>
      <c r="CQ108" s="6">
        <v>0</v>
      </c>
      <c r="CR108" s="7"/>
      <c r="CS108" s="8">
        <f>ROUND(IF(CQ282=0, 0, CQ108/CQ282),5)</f>
        <v>0</v>
      </c>
      <c r="CT108" s="7"/>
      <c r="CU108" s="6">
        <v>0</v>
      </c>
      <c r="CV108" s="7"/>
      <c r="CW108" s="6">
        <f t="shared" si="2"/>
        <v>13</v>
      </c>
      <c r="CX108" s="7"/>
      <c r="CY108" s="6">
        <f t="shared" si="3"/>
        <v>5655.03</v>
      </c>
      <c r="CZ108" s="7"/>
      <c r="DA108" s="8">
        <f>ROUND(IF(CY282=0, 0, CY108/CY282),5)</f>
        <v>6.0000000000000002E-5</v>
      </c>
      <c r="DB108" s="7"/>
      <c r="DC108" s="6">
        <v>435</v>
      </c>
    </row>
    <row r="109" spans="1:107" x14ac:dyDescent="0.25">
      <c r="A109" s="2"/>
      <c r="B109" s="2"/>
      <c r="C109" s="2"/>
      <c r="D109" s="2" t="s">
        <v>120</v>
      </c>
      <c r="E109" s="37">
        <v>2</v>
      </c>
      <c r="F109" s="7"/>
      <c r="G109" s="37">
        <v>745.42</v>
      </c>
      <c r="H109" s="7"/>
      <c r="I109" s="8">
        <f>ROUND(IF(G282=0, 0, G109/G282),5)</f>
        <v>4.0000000000000003E-5</v>
      </c>
      <c r="J109" s="7"/>
      <c r="K109" s="6">
        <v>372.71</v>
      </c>
      <c r="L109" s="7"/>
      <c r="M109" s="37">
        <v>0</v>
      </c>
      <c r="N109" s="7"/>
      <c r="O109" s="6">
        <v>0</v>
      </c>
      <c r="P109" s="7"/>
      <c r="Q109" s="8">
        <f>ROUND(IF(O282=0, 0, O109/O282),5)</f>
        <v>0</v>
      </c>
      <c r="R109" s="7"/>
      <c r="S109" s="6">
        <v>0</v>
      </c>
      <c r="T109" s="7"/>
      <c r="U109" s="37">
        <v>0</v>
      </c>
      <c r="V109" s="7"/>
      <c r="W109" s="6">
        <v>0</v>
      </c>
      <c r="X109" s="7"/>
      <c r="Y109" s="8">
        <f>ROUND(IF(W282=0, 0, W109/W282),5)</f>
        <v>0</v>
      </c>
      <c r="Z109" s="7"/>
      <c r="AA109" s="6">
        <v>0</v>
      </c>
      <c r="AB109" s="7"/>
      <c r="AC109" s="37">
        <v>1</v>
      </c>
      <c r="AD109" s="7"/>
      <c r="AE109" s="6">
        <v>375.84</v>
      </c>
      <c r="AF109" s="7"/>
      <c r="AG109" s="8">
        <f>ROUND(IF(AE282=0, 0, AE109/AE282),5)</f>
        <v>2.0000000000000002E-5</v>
      </c>
      <c r="AH109" s="7"/>
      <c r="AI109" s="6">
        <v>375.84</v>
      </c>
      <c r="AJ109" s="7"/>
      <c r="AK109" s="37">
        <v>0</v>
      </c>
      <c r="AL109" s="7"/>
      <c r="AM109" s="6">
        <v>0</v>
      </c>
      <c r="AN109" s="7"/>
      <c r="AO109" s="8">
        <f>ROUND(IF(AM282=0, 0, AM109/AM282),5)</f>
        <v>0</v>
      </c>
      <c r="AP109" s="7"/>
      <c r="AQ109" s="6">
        <v>0</v>
      </c>
      <c r="AR109" s="7"/>
      <c r="AS109" s="37">
        <v>0</v>
      </c>
      <c r="AT109" s="7"/>
      <c r="AU109" s="28">
        <v>0</v>
      </c>
      <c r="AV109" s="7"/>
      <c r="AW109" s="8">
        <f>ROUND(IF(AU282=0, 0, AU109/AU282),5)</f>
        <v>0</v>
      </c>
      <c r="AX109" s="7"/>
      <c r="AY109" s="6">
        <v>0</v>
      </c>
      <c r="AZ109" s="7"/>
      <c r="BA109" s="6">
        <v>0</v>
      </c>
      <c r="BB109" s="7"/>
      <c r="BC109" s="6">
        <v>0</v>
      </c>
      <c r="BD109" s="7"/>
      <c r="BE109" s="8">
        <f>ROUND(IF(BC282=0, 0, BC109/BC282),5)</f>
        <v>0</v>
      </c>
      <c r="BF109" s="7"/>
      <c r="BG109" s="6">
        <v>0</v>
      </c>
      <c r="BH109" s="7"/>
      <c r="BI109" s="6">
        <v>0</v>
      </c>
      <c r="BJ109" s="7"/>
      <c r="BK109" s="6">
        <v>0</v>
      </c>
      <c r="BL109" s="7"/>
      <c r="BM109" s="8">
        <f>ROUND(IF(BK282=0, 0, BK109/BK282),5)</f>
        <v>0</v>
      </c>
      <c r="BN109" s="7"/>
      <c r="BO109" s="6">
        <v>0</v>
      </c>
      <c r="BP109" s="7"/>
      <c r="BQ109" s="6">
        <v>0</v>
      </c>
      <c r="BR109" s="7"/>
      <c r="BS109" s="6">
        <v>0</v>
      </c>
      <c r="BT109" s="7"/>
      <c r="BU109" s="8">
        <f>ROUND(IF(BS282=0, 0, BS109/BS282),5)</f>
        <v>0</v>
      </c>
      <c r="BV109" s="7"/>
      <c r="BW109" s="6">
        <v>0</v>
      </c>
      <c r="BX109" s="7"/>
      <c r="BY109" s="6">
        <v>0</v>
      </c>
      <c r="BZ109" s="7"/>
      <c r="CA109" s="6">
        <v>0</v>
      </c>
      <c r="CB109" s="7"/>
      <c r="CC109" s="8">
        <f>ROUND(IF(CA282=0, 0, CA109/CA282),5)</f>
        <v>0</v>
      </c>
      <c r="CD109" s="7"/>
      <c r="CE109" s="6">
        <v>0</v>
      </c>
      <c r="CF109" s="7"/>
      <c r="CG109" s="6">
        <v>0</v>
      </c>
      <c r="CH109" s="7"/>
      <c r="CI109" s="6">
        <v>0</v>
      </c>
      <c r="CJ109" s="7"/>
      <c r="CK109" s="8">
        <f>ROUND(IF(CI282=0, 0, CI109/CI282),5)</f>
        <v>0</v>
      </c>
      <c r="CL109" s="7"/>
      <c r="CM109" s="6">
        <v>0</v>
      </c>
      <c r="CN109" s="7"/>
      <c r="CO109" s="6">
        <v>0</v>
      </c>
      <c r="CP109" s="7"/>
      <c r="CQ109" s="6">
        <v>0</v>
      </c>
      <c r="CR109" s="7"/>
      <c r="CS109" s="8">
        <f>ROUND(IF(CQ282=0, 0, CQ109/CQ282),5)</f>
        <v>0</v>
      </c>
      <c r="CT109" s="7"/>
      <c r="CU109" s="6">
        <v>0</v>
      </c>
      <c r="CV109" s="7"/>
      <c r="CW109" s="6">
        <f t="shared" si="2"/>
        <v>3</v>
      </c>
      <c r="CX109" s="7"/>
      <c r="CY109" s="6">
        <f t="shared" si="3"/>
        <v>1121.26</v>
      </c>
      <c r="CZ109" s="7"/>
      <c r="DA109" s="8">
        <f>ROUND(IF(CY282=0, 0, CY109/CY282),5)</f>
        <v>1.0000000000000001E-5</v>
      </c>
      <c r="DB109" s="7"/>
      <c r="DC109" s="6">
        <v>373.75</v>
      </c>
    </row>
    <row r="110" spans="1:107" x14ac:dyDescent="0.25">
      <c r="A110" s="2"/>
      <c r="B110" s="2"/>
      <c r="C110" s="2"/>
      <c r="D110" s="2" t="s">
        <v>121</v>
      </c>
      <c r="E110" s="37">
        <v>0</v>
      </c>
      <c r="F110" s="7"/>
      <c r="G110" s="37">
        <v>0</v>
      </c>
      <c r="H110" s="7"/>
      <c r="I110" s="8">
        <f>ROUND(IF(G282=0, 0, G110/G282),5)</f>
        <v>0</v>
      </c>
      <c r="J110" s="7"/>
      <c r="K110" s="6">
        <v>0</v>
      </c>
      <c r="L110" s="7"/>
      <c r="M110" s="37">
        <v>1</v>
      </c>
      <c r="N110" s="7"/>
      <c r="O110" s="6">
        <v>464.34</v>
      </c>
      <c r="P110" s="7"/>
      <c r="Q110" s="8">
        <f>ROUND(IF(O282=0, 0, O110/O282),5)</f>
        <v>4.0000000000000003E-5</v>
      </c>
      <c r="R110" s="7"/>
      <c r="S110" s="6">
        <v>464.34</v>
      </c>
      <c r="T110" s="7"/>
      <c r="U110" s="37">
        <v>0</v>
      </c>
      <c r="V110" s="7"/>
      <c r="W110" s="6">
        <v>0</v>
      </c>
      <c r="X110" s="7"/>
      <c r="Y110" s="8">
        <f>ROUND(IF(W282=0, 0, W110/W282),5)</f>
        <v>0</v>
      </c>
      <c r="Z110" s="7"/>
      <c r="AA110" s="6">
        <v>0</v>
      </c>
      <c r="AB110" s="7"/>
      <c r="AC110" s="37">
        <v>0</v>
      </c>
      <c r="AD110" s="7"/>
      <c r="AE110" s="6">
        <v>0</v>
      </c>
      <c r="AF110" s="7"/>
      <c r="AG110" s="8">
        <f>ROUND(IF(AE282=0, 0, AE110/AE282),5)</f>
        <v>0</v>
      </c>
      <c r="AH110" s="7"/>
      <c r="AI110" s="6">
        <v>0</v>
      </c>
      <c r="AJ110" s="7"/>
      <c r="AK110" s="37">
        <v>0</v>
      </c>
      <c r="AL110" s="7"/>
      <c r="AM110" s="6">
        <v>0</v>
      </c>
      <c r="AN110" s="7"/>
      <c r="AO110" s="8">
        <f>ROUND(IF(AM282=0, 0, AM110/AM282),5)</f>
        <v>0</v>
      </c>
      <c r="AP110" s="7"/>
      <c r="AQ110" s="6">
        <v>0</v>
      </c>
      <c r="AR110" s="7"/>
      <c r="AS110" s="37">
        <v>0</v>
      </c>
      <c r="AT110" s="7"/>
      <c r="AU110" s="28">
        <v>0</v>
      </c>
      <c r="AV110" s="7"/>
      <c r="AW110" s="8">
        <f>ROUND(IF(AU282=0, 0, AU110/AU282),5)</f>
        <v>0</v>
      </c>
      <c r="AX110" s="7"/>
      <c r="AY110" s="6">
        <v>0</v>
      </c>
      <c r="AZ110" s="7"/>
      <c r="BA110" s="6">
        <v>0</v>
      </c>
      <c r="BB110" s="7"/>
      <c r="BC110" s="6">
        <v>0</v>
      </c>
      <c r="BD110" s="7"/>
      <c r="BE110" s="8">
        <f>ROUND(IF(BC282=0, 0, BC110/BC282),5)</f>
        <v>0</v>
      </c>
      <c r="BF110" s="7"/>
      <c r="BG110" s="6">
        <v>0</v>
      </c>
      <c r="BH110" s="7"/>
      <c r="BI110" s="6">
        <v>0</v>
      </c>
      <c r="BJ110" s="7"/>
      <c r="BK110" s="6">
        <v>0</v>
      </c>
      <c r="BL110" s="7"/>
      <c r="BM110" s="8">
        <f>ROUND(IF(BK282=0, 0, BK110/BK282),5)</f>
        <v>0</v>
      </c>
      <c r="BN110" s="7"/>
      <c r="BO110" s="6">
        <v>0</v>
      </c>
      <c r="BP110" s="7"/>
      <c r="BQ110" s="6">
        <v>0</v>
      </c>
      <c r="BR110" s="7"/>
      <c r="BS110" s="6">
        <v>0</v>
      </c>
      <c r="BT110" s="7"/>
      <c r="BU110" s="8">
        <f>ROUND(IF(BS282=0, 0, BS110/BS282),5)</f>
        <v>0</v>
      </c>
      <c r="BV110" s="7"/>
      <c r="BW110" s="6">
        <v>0</v>
      </c>
      <c r="BX110" s="7"/>
      <c r="BY110" s="6">
        <v>0</v>
      </c>
      <c r="BZ110" s="7"/>
      <c r="CA110" s="6">
        <v>0</v>
      </c>
      <c r="CB110" s="7"/>
      <c r="CC110" s="8">
        <f>ROUND(IF(CA282=0, 0, CA110/CA282),5)</f>
        <v>0</v>
      </c>
      <c r="CD110" s="7"/>
      <c r="CE110" s="6">
        <v>0</v>
      </c>
      <c r="CF110" s="7"/>
      <c r="CG110" s="6">
        <v>0</v>
      </c>
      <c r="CH110" s="7"/>
      <c r="CI110" s="6">
        <v>0</v>
      </c>
      <c r="CJ110" s="7"/>
      <c r="CK110" s="8">
        <f>ROUND(IF(CI282=0, 0, CI110/CI282),5)</f>
        <v>0</v>
      </c>
      <c r="CL110" s="7"/>
      <c r="CM110" s="6">
        <v>0</v>
      </c>
      <c r="CN110" s="7"/>
      <c r="CO110" s="6">
        <v>0</v>
      </c>
      <c r="CP110" s="7"/>
      <c r="CQ110" s="6">
        <v>0</v>
      </c>
      <c r="CR110" s="7"/>
      <c r="CS110" s="8">
        <f>ROUND(IF(CQ282=0, 0, CQ110/CQ282),5)</f>
        <v>0</v>
      </c>
      <c r="CT110" s="7"/>
      <c r="CU110" s="6">
        <v>0</v>
      </c>
      <c r="CV110" s="7"/>
      <c r="CW110" s="6">
        <f t="shared" si="2"/>
        <v>1</v>
      </c>
      <c r="CX110" s="7"/>
      <c r="CY110" s="6">
        <f t="shared" si="3"/>
        <v>464.34</v>
      </c>
      <c r="CZ110" s="7"/>
      <c r="DA110" s="8">
        <f>ROUND(IF(CY282=0, 0, CY110/CY282),5)</f>
        <v>0</v>
      </c>
      <c r="DB110" s="7"/>
      <c r="DC110" s="6">
        <v>464.34</v>
      </c>
    </row>
    <row r="111" spans="1:107" x14ac:dyDescent="0.25">
      <c r="A111" s="2"/>
      <c r="B111" s="2"/>
      <c r="C111" s="2"/>
      <c r="D111" s="2" t="s">
        <v>122</v>
      </c>
      <c r="E111" s="37">
        <v>1</v>
      </c>
      <c r="F111" s="7"/>
      <c r="G111" s="37">
        <v>154.78</v>
      </c>
      <c r="H111" s="7"/>
      <c r="I111" s="8">
        <f>ROUND(IF(G282=0, 0, G111/G282),5)</f>
        <v>1.0000000000000001E-5</v>
      </c>
      <c r="J111" s="7"/>
      <c r="K111" s="6">
        <v>154.78</v>
      </c>
      <c r="L111" s="7"/>
      <c r="M111" s="37">
        <v>0</v>
      </c>
      <c r="N111" s="7"/>
      <c r="O111" s="6">
        <v>0</v>
      </c>
      <c r="P111" s="7"/>
      <c r="Q111" s="8">
        <f>ROUND(IF(O282=0, 0, O111/O282),5)</f>
        <v>0</v>
      </c>
      <c r="R111" s="7"/>
      <c r="S111" s="6">
        <v>0</v>
      </c>
      <c r="T111" s="7"/>
      <c r="U111" s="37">
        <v>0</v>
      </c>
      <c r="V111" s="7"/>
      <c r="W111" s="6">
        <v>0</v>
      </c>
      <c r="X111" s="7"/>
      <c r="Y111" s="8">
        <f>ROUND(IF(W282=0, 0, W111/W282),5)</f>
        <v>0</v>
      </c>
      <c r="Z111" s="7"/>
      <c r="AA111" s="6">
        <v>0</v>
      </c>
      <c r="AB111" s="7"/>
      <c r="AC111" s="37">
        <v>0</v>
      </c>
      <c r="AD111" s="7"/>
      <c r="AE111" s="6">
        <v>0</v>
      </c>
      <c r="AF111" s="7"/>
      <c r="AG111" s="8">
        <f>ROUND(IF(AE282=0, 0, AE111/AE282),5)</f>
        <v>0</v>
      </c>
      <c r="AH111" s="7"/>
      <c r="AI111" s="6">
        <v>0</v>
      </c>
      <c r="AJ111" s="7"/>
      <c r="AK111" s="37">
        <v>0</v>
      </c>
      <c r="AL111" s="7"/>
      <c r="AM111" s="6">
        <v>0</v>
      </c>
      <c r="AN111" s="7"/>
      <c r="AO111" s="8">
        <f>ROUND(IF(AM282=0, 0, AM111/AM282),5)</f>
        <v>0</v>
      </c>
      <c r="AP111" s="7"/>
      <c r="AQ111" s="6">
        <v>0</v>
      </c>
      <c r="AR111" s="7"/>
      <c r="AS111" s="37">
        <v>0</v>
      </c>
      <c r="AT111" s="7"/>
      <c r="AU111" s="28">
        <v>0</v>
      </c>
      <c r="AV111" s="7"/>
      <c r="AW111" s="8">
        <f>ROUND(IF(AU282=0, 0, AU111/AU282),5)</f>
        <v>0</v>
      </c>
      <c r="AX111" s="7"/>
      <c r="AY111" s="6">
        <v>0</v>
      </c>
      <c r="AZ111" s="7"/>
      <c r="BA111" s="6">
        <v>0</v>
      </c>
      <c r="BB111" s="7"/>
      <c r="BC111" s="6">
        <v>0</v>
      </c>
      <c r="BD111" s="7"/>
      <c r="BE111" s="8">
        <f>ROUND(IF(BC282=0, 0, BC111/BC282),5)</f>
        <v>0</v>
      </c>
      <c r="BF111" s="7"/>
      <c r="BG111" s="6">
        <v>0</v>
      </c>
      <c r="BH111" s="7"/>
      <c r="BI111" s="6">
        <v>0</v>
      </c>
      <c r="BJ111" s="7"/>
      <c r="BK111" s="6">
        <v>0</v>
      </c>
      <c r="BL111" s="7"/>
      <c r="BM111" s="8">
        <f>ROUND(IF(BK282=0, 0, BK111/BK282),5)</f>
        <v>0</v>
      </c>
      <c r="BN111" s="7"/>
      <c r="BO111" s="6">
        <v>0</v>
      </c>
      <c r="BP111" s="7"/>
      <c r="BQ111" s="6">
        <v>0</v>
      </c>
      <c r="BR111" s="7"/>
      <c r="BS111" s="6">
        <v>0</v>
      </c>
      <c r="BT111" s="7"/>
      <c r="BU111" s="8">
        <f>ROUND(IF(BS282=0, 0, BS111/BS282),5)</f>
        <v>0</v>
      </c>
      <c r="BV111" s="7"/>
      <c r="BW111" s="6">
        <v>0</v>
      </c>
      <c r="BX111" s="7"/>
      <c r="BY111" s="6">
        <v>0</v>
      </c>
      <c r="BZ111" s="7"/>
      <c r="CA111" s="6">
        <v>0</v>
      </c>
      <c r="CB111" s="7"/>
      <c r="CC111" s="8">
        <f>ROUND(IF(CA282=0, 0, CA111/CA282),5)</f>
        <v>0</v>
      </c>
      <c r="CD111" s="7"/>
      <c r="CE111" s="6">
        <v>0</v>
      </c>
      <c r="CF111" s="7"/>
      <c r="CG111" s="6">
        <v>0</v>
      </c>
      <c r="CH111" s="7"/>
      <c r="CI111" s="6">
        <v>0</v>
      </c>
      <c r="CJ111" s="7"/>
      <c r="CK111" s="8">
        <f>ROUND(IF(CI282=0, 0, CI111/CI282),5)</f>
        <v>0</v>
      </c>
      <c r="CL111" s="7"/>
      <c r="CM111" s="6">
        <v>0</v>
      </c>
      <c r="CN111" s="7"/>
      <c r="CO111" s="6">
        <v>0</v>
      </c>
      <c r="CP111" s="7"/>
      <c r="CQ111" s="6">
        <v>0</v>
      </c>
      <c r="CR111" s="7"/>
      <c r="CS111" s="8">
        <f>ROUND(IF(CQ282=0, 0, CQ111/CQ282),5)</f>
        <v>0</v>
      </c>
      <c r="CT111" s="7"/>
      <c r="CU111" s="6">
        <v>0</v>
      </c>
      <c r="CV111" s="7"/>
      <c r="CW111" s="6">
        <f t="shared" si="2"/>
        <v>1</v>
      </c>
      <c r="CX111" s="7"/>
      <c r="CY111" s="6">
        <f t="shared" si="3"/>
        <v>154.78</v>
      </c>
      <c r="CZ111" s="7"/>
      <c r="DA111" s="8">
        <f>ROUND(IF(CY282=0, 0, CY111/CY282),5)</f>
        <v>0</v>
      </c>
      <c r="DB111" s="7"/>
      <c r="DC111" s="6">
        <v>154.78</v>
      </c>
    </row>
    <row r="112" spans="1:107" x14ac:dyDescent="0.25">
      <c r="A112" s="2"/>
      <c r="B112" s="2"/>
      <c r="C112" s="2"/>
      <c r="D112" s="2" t="s">
        <v>123</v>
      </c>
      <c r="E112" s="37">
        <v>2</v>
      </c>
      <c r="F112" s="7"/>
      <c r="G112" s="37">
        <v>622.04999999999995</v>
      </c>
      <c r="H112" s="7"/>
      <c r="I112" s="8">
        <f>ROUND(IF(G282=0, 0, G112/G282),5)</f>
        <v>4.0000000000000003E-5</v>
      </c>
      <c r="J112" s="7"/>
      <c r="K112" s="6">
        <v>311.02999999999997</v>
      </c>
      <c r="L112" s="7"/>
      <c r="M112" s="37">
        <v>0</v>
      </c>
      <c r="N112" s="7"/>
      <c r="O112" s="6">
        <v>0</v>
      </c>
      <c r="P112" s="7"/>
      <c r="Q112" s="8">
        <f>ROUND(IF(O282=0, 0, O112/O282),5)</f>
        <v>0</v>
      </c>
      <c r="R112" s="7"/>
      <c r="S112" s="6">
        <v>0</v>
      </c>
      <c r="T112" s="7"/>
      <c r="U112" s="37">
        <v>0</v>
      </c>
      <c r="V112" s="7"/>
      <c r="W112" s="6">
        <v>0</v>
      </c>
      <c r="X112" s="7"/>
      <c r="Y112" s="8">
        <f>ROUND(IF(W282=0, 0, W112/W282),5)</f>
        <v>0</v>
      </c>
      <c r="Z112" s="7"/>
      <c r="AA112" s="6">
        <v>0</v>
      </c>
      <c r="AB112" s="7"/>
      <c r="AC112" s="37">
        <v>0</v>
      </c>
      <c r="AD112" s="7"/>
      <c r="AE112" s="6">
        <v>0</v>
      </c>
      <c r="AF112" s="7"/>
      <c r="AG112" s="8">
        <f>ROUND(IF(AE282=0, 0, AE112/AE282),5)</f>
        <v>0</v>
      </c>
      <c r="AH112" s="7"/>
      <c r="AI112" s="6">
        <v>0</v>
      </c>
      <c r="AJ112" s="7"/>
      <c r="AK112" s="37">
        <v>0</v>
      </c>
      <c r="AL112" s="7"/>
      <c r="AM112" s="6">
        <v>0</v>
      </c>
      <c r="AN112" s="7"/>
      <c r="AO112" s="8">
        <f>ROUND(IF(AM282=0, 0, AM112/AM282),5)</f>
        <v>0</v>
      </c>
      <c r="AP112" s="7"/>
      <c r="AQ112" s="6">
        <v>0</v>
      </c>
      <c r="AR112" s="7"/>
      <c r="AS112" s="37">
        <v>0</v>
      </c>
      <c r="AT112" s="7"/>
      <c r="AU112" s="28">
        <v>0</v>
      </c>
      <c r="AV112" s="7"/>
      <c r="AW112" s="8">
        <f>ROUND(IF(AU282=0, 0, AU112/AU282),5)</f>
        <v>0</v>
      </c>
      <c r="AX112" s="7"/>
      <c r="AY112" s="6">
        <v>0</v>
      </c>
      <c r="AZ112" s="7"/>
      <c r="BA112" s="6">
        <v>0</v>
      </c>
      <c r="BB112" s="7"/>
      <c r="BC112" s="6">
        <v>0</v>
      </c>
      <c r="BD112" s="7"/>
      <c r="BE112" s="8">
        <f>ROUND(IF(BC282=0, 0, BC112/BC282),5)</f>
        <v>0</v>
      </c>
      <c r="BF112" s="7"/>
      <c r="BG112" s="6">
        <v>0</v>
      </c>
      <c r="BH112" s="7"/>
      <c r="BI112" s="6">
        <v>0</v>
      </c>
      <c r="BJ112" s="7"/>
      <c r="BK112" s="6">
        <v>0</v>
      </c>
      <c r="BL112" s="7"/>
      <c r="BM112" s="8">
        <f>ROUND(IF(BK282=0, 0, BK112/BK282),5)</f>
        <v>0</v>
      </c>
      <c r="BN112" s="7"/>
      <c r="BO112" s="6">
        <v>0</v>
      </c>
      <c r="BP112" s="7"/>
      <c r="BQ112" s="6">
        <v>0</v>
      </c>
      <c r="BR112" s="7"/>
      <c r="BS112" s="6">
        <v>0</v>
      </c>
      <c r="BT112" s="7"/>
      <c r="BU112" s="8">
        <f>ROUND(IF(BS282=0, 0, BS112/BS282),5)</f>
        <v>0</v>
      </c>
      <c r="BV112" s="7"/>
      <c r="BW112" s="6">
        <v>0</v>
      </c>
      <c r="BX112" s="7"/>
      <c r="BY112" s="6">
        <v>0</v>
      </c>
      <c r="BZ112" s="7"/>
      <c r="CA112" s="6">
        <v>0</v>
      </c>
      <c r="CB112" s="7"/>
      <c r="CC112" s="8">
        <f>ROUND(IF(CA282=0, 0, CA112/CA282),5)</f>
        <v>0</v>
      </c>
      <c r="CD112" s="7"/>
      <c r="CE112" s="6">
        <v>0</v>
      </c>
      <c r="CF112" s="7"/>
      <c r="CG112" s="6">
        <v>0</v>
      </c>
      <c r="CH112" s="7"/>
      <c r="CI112" s="6">
        <v>0</v>
      </c>
      <c r="CJ112" s="7"/>
      <c r="CK112" s="8">
        <f>ROUND(IF(CI282=0, 0, CI112/CI282),5)</f>
        <v>0</v>
      </c>
      <c r="CL112" s="7"/>
      <c r="CM112" s="6">
        <v>0</v>
      </c>
      <c r="CN112" s="7"/>
      <c r="CO112" s="6">
        <v>0</v>
      </c>
      <c r="CP112" s="7"/>
      <c r="CQ112" s="6">
        <v>0</v>
      </c>
      <c r="CR112" s="7"/>
      <c r="CS112" s="8">
        <f>ROUND(IF(CQ282=0, 0, CQ112/CQ282),5)</f>
        <v>0</v>
      </c>
      <c r="CT112" s="7"/>
      <c r="CU112" s="6">
        <v>0</v>
      </c>
      <c r="CV112" s="7"/>
      <c r="CW112" s="6">
        <f t="shared" si="2"/>
        <v>2</v>
      </c>
      <c r="CX112" s="7"/>
      <c r="CY112" s="6">
        <f t="shared" si="3"/>
        <v>622.04999999999995</v>
      </c>
      <c r="CZ112" s="7"/>
      <c r="DA112" s="8">
        <f>ROUND(IF(CY282=0, 0, CY112/CY282),5)</f>
        <v>1.0000000000000001E-5</v>
      </c>
      <c r="DB112" s="7"/>
      <c r="DC112" s="6">
        <v>311.02999999999997</v>
      </c>
    </row>
    <row r="113" spans="1:107" x14ac:dyDescent="0.25">
      <c r="A113" s="2"/>
      <c r="B113" s="2"/>
      <c r="C113" s="2"/>
      <c r="D113" s="2" t="s">
        <v>124</v>
      </c>
      <c r="E113" s="37">
        <v>0</v>
      </c>
      <c r="F113" s="7"/>
      <c r="G113" s="37">
        <v>0</v>
      </c>
      <c r="H113" s="7"/>
      <c r="I113" s="8">
        <f>ROUND(IF(G282=0, 0, G113/G282),5)</f>
        <v>0</v>
      </c>
      <c r="J113" s="7"/>
      <c r="K113" s="6">
        <v>0</v>
      </c>
      <c r="L113" s="7"/>
      <c r="M113" s="37">
        <v>0</v>
      </c>
      <c r="N113" s="7"/>
      <c r="O113" s="6">
        <v>0</v>
      </c>
      <c r="P113" s="7"/>
      <c r="Q113" s="8">
        <f>ROUND(IF(O282=0, 0, O113/O282),5)</f>
        <v>0</v>
      </c>
      <c r="R113" s="7"/>
      <c r="S113" s="6">
        <v>0</v>
      </c>
      <c r="T113" s="7"/>
      <c r="U113" s="37">
        <v>0</v>
      </c>
      <c r="V113" s="7"/>
      <c r="W113" s="6">
        <v>0</v>
      </c>
      <c r="X113" s="7"/>
      <c r="Y113" s="8">
        <f>ROUND(IF(W282=0, 0, W113/W282),5)</f>
        <v>0</v>
      </c>
      <c r="Z113" s="7"/>
      <c r="AA113" s="6">
        <v>0</v>
      </c>
      <c r="AB113" s="7"/>
      <c r="AC113" s="37">
        <v>3</v>
      </c>
      <c r="AD113" s="7"/>
      <c r="AE113" s="6">
        <v>751.69</v>
      </c>
      <c r="AF113" s="7"/>
      <c r="AG113" s="8">
        <f>ROUND(IF(AE282=0, 0, AE113/AE282),5)</f>
        <v>4.0000000000000003E-5</v>
      </c>
      <c r="AH113" s="7"/>
      <c r="AI113" s="6">
        <v>250.56</v>
      </c>
      <c r="AJ113" s="7"/>
      <c r="AK113" s="37">
        <v>0</v>
      </c>
      <c r="AL113" s="7"/>
      <c r="AM113" s="6">
        <v>0</v>
      </c>
      <c r="AN113" s="7"/>
      <c r="AO113" s="8">
        <f>ROUND(IF(AM282=0, 0, AM113/AM282),5)</f>
        <v>0</v>
      </c>
      <c r="AP113" s="7"/>
      <c r="AQ113" s="6">
        <v>0</v>
      </c>
      <c r="AR113" s="7"/>
      <c r="AS113" s="37">
        <v>1</v>
      </c>
      <c r="AT113" s="7"/>
      <c r="AU113" s="28">
        <v>248.76</v>
      </c>
      <c r="AV113" s="7"/>
      <c r="AW113" s="8">
        <f>ROUND(IF(AU282=0, 0, AU113/AU282),5)</f>
        <v>2.0000000000000002E-5</v>
      </c>
      <c r="AX113" s="7"/>
      <c r="AY113" s="6">
        <v>248.76</v>
      </c>
      <c r="AZ113" s="7"/>
      <c r="BA113" s="6">
        <v>0</v>
      </c>
      <c r="BB113" s="7"/>
      <c r="BC113" s="6">
        <v>0</v>
      </c>
      <c r="BD113" s="7"/>
      <c r="BE113" s="8">
        <f>ROUND(IF(BC282=0, 0, BC113/BC282),5)</f>
        <v>0</v>
      </c>
      <c r="BF113" s="7"/>
      <c r="BG113" s="6">
        <v>0</v>
      </c>
      <c r="BH113" s="7"/>
      <c r="BI113" s="6">
        <v>0</v>
      </c>
      <c r="BJ113" s="7"/>
      <c r="BK113" s="6">
        <v>0</v>
      </c>
      <c r="BL113" s="7"/>
      <c r="BM113" s="8">
        <f>ROUND(IF(BK282=0, 0, BK113/BK282),5)</f>
        <v>0</v>
      </c>
      <c r="BN113" s="7"/>
      <c r="BO113" s="6">
        <v>0</v>
      </c>
      <c r="BP113" s="7"/>
      <c r="BQ113" s="6">
        <v>0</v>
      </c>
      <c r="BR113" s="7"/>
      <c r="BS113" s="6">
        <v>0</v>
      </c>
      <c r="BT113" s="7"/>
      <c r="BU113" s="8">
        <f>ROUND(IF(BS282=0, 0, BS113/BS282),5)</f>
        <v>0</v>
      </c>
      <c r="BV113" s="7"/>
      <c r="BW113" s="6">
        <v>0</v>
      </c>
      <c r="BX113" s="7"/>
      <c r="BY113" s="6">
        <v>0</v>
      </c>
      <c r="BZ113" s="7"/>
      <c r="CA113" s="6">
        <v>0</v>
      </c>
      <c r="CB113" s="7"/>
      <c r="CC113" s="8">
        <f>ROUND(IF(CA282=0, 0, CA113/CA282),5)</f>
        <v>0</v>
      </c>
      <c r="CD113" s="7"/>
      <c r="CE113" s="6">
        <v>0</v>
      </c>
      <c r="CF113" s="7"/>
      <c r="CG113" s="6">
        <v>0</v>
      </c>
      <c r="CH113" s="7"/>
      <c r="CI113" s="6">
        <v>0</v>
      </c>
      <c r="CJ113" s="7"/>
      <c r="CK113" s="8">
        <f>ROUND(IF(CI282=0, 0, CI113/CI282),5)</f>
        <v>0</v>
      </c>
      <c r="CL113" s="7"/>
      <c r="CM113" s="6">
        <v>0</v>
      </c>
      <c r="CN113" s="7"/>
      <c r="CO113" s="6">
        <v>0</v>
      </c>
      <c r="CP113" s="7"/>
      <c r="CQ113" s="6">
        <v>0</v>
      </c>
      <c r="CR113" s="7"/>
      <c r="CS113" s="8">
        <f>ROUND(IF(CQ282=0, 0, CQ113/CQ282),5)</f>
        <v>0</v>
      </c>
      <c r="CT113" s="7"/>
      <c r="CU113" s="6">
        <v>0</v>
      </c>
      <c r="CV113" s="7"/>
      <c r="CW113" s="6">
        <f t="shared" si="2"/>
        <v>4</v>
      </c>
      <c r="CX113" s="7"/>
      <c r="CY113" s="6">
        <f t="shared" si="3"/>
        <v>1000.45</v>
      </c>
      <c r="CZ113" s="7"/>
      <c r="DA113" s="8">
        <f>ROUND(IF(CY282=0, 0, CY113/CY282),5)</f>
        <v>1.0000000000000001E-5</v>
      </c>
      <c r="DB113" s="7"/>
      <c r="DC113" s="6">
        <v>250.11</v>
      </c>
    </row>
    <row r="114" spans="1:107" x14ac:dyDescent="0.25">
      <c r="A114" s="2"/>
      <c r="B114" s="2"/>
      <c r="C114" s="2"/>
      <c r="D114" s="2" t="s">
        <v>125</v>
      </c>
      <c r="E114" s="37">
        <v>2</v>
      </c>
      <c r="F114" s="7"/>
      <c r="G114" s="37">
        <v>621.17999999999995</v>
      </c>
      <c r="H114" s="7"/>
      <c r="I114" s="8">
        <f>ROUND(IF(G282=0, 0, G114/G282),5)</f>
        <v>4.0000000000000003E-5</v>
      </c>
      <c r="J114" s="7"/>
      <c r="K114" s="6">
        <v>310.58999999999997</v>
      </c>
      <c r="L114" s="7"/>
      <c r="M114" s="37">
        <v>0</v>
      </c>
      <c r="N114" s="7"/>
      <c r="O114" s="6">
        <v>0</v>
      </c>
      <c r="P114" s="7"/>
      <c r="Q114" s="8">
        <f>ROUND(IF(O282=0, 0, O114/O282),5)</f>
        <v>0</v>
      </c>
      <c r="R114" s="7"/>
      <c r="S114" s="6">
        <v>0</v>
      </c>
      <c r="T114" s="7"/>
      <c r="U114" s="37">
        <v>6</v>
      </c>
      <c r="V114" s="7"/>
      <c r="W114" s="6">
        <v>1848.44</v>
      </c>
      <c r="X114" s="7"/>
      <c r="Y114" s="8">
        <f>ROUND(IF(W282=0, 0, W114/W282),5)</f>
        <v>9.0000000000000006E-5</v>
      </c>
      <c r="Z114" s="7"/>
      <c r="AA114" s="6">
        <v>308.07</v>
      </c>
      <c r="AB114" s="7"/>
      <c r="AC114" s="37">
        <v>3</v>
      </c>
      <c r="AD114" s="7"/>
      <c r="AE114" s="6">
        <v>939.61</v>
      </c>
      <c r="AF114" s="7"/>
      <c r="AG114" s="8">
        <f>ROUND(IF(AE282=0, 0, AE114/AE282),5)</f>
        <v>5.0000000000000002E-5</v>
      </c>
      <c r="AH114" s="7"/>
      <c r="AI114" s="6">
        <v>313.2</v>
      </c>
      <c r="AJ114" s="7"/>
      <c r="AK114" s="37">
        <v>0</v>
      </c>
      <c r="AL114" s="7"/>
      <c r="AM114" s="6">
        <v>0</v>
      </c>
      <c r="AN114" s="7"/>
      <c r="AO114" s="8">
        <f>ROUND(IF(AM282=0, 0, AM114/AM282),5)</f>
        <v>0</v>
      </c>
      <c r="AP114" s="7"/>
      <c r="AQ114" s="6">
        <v>0</v>
      </c>
      <c r="AR114" s="7"/>
      <c r="AS114" s="37">
        <v>10</v>
      </c>
      <c r="AT114" s="7"/>
      <c r="AU114" s="28">
        <v>3144.9</v>
      </c>
      <c r="AV114" s="7"/>
      <c r="AW114" s="8">
        <f>ROUND(IF(AU282=0, 0, AU114/AU282),5)</f>
        <v>2.2000000000000001E-4</v>
      </c>
      <c r="AX114" s="7"/>
      <c r="AY114" s="6">
        <v>314.49</v>
      </c>
      <c r="AZ114" s="7"/>
      <c r="BA114" s="6">
        <v>0</v>
      </c>
      <c r="BB114" s="7"/>
      <c r="BC114" s="6">
        <v>0</v>
      </c>
      <c r="BD114" s="7"/>
      <c r="BE114" s="8">
        <f>ROUND(IF(BC282=0, 0, BC114/BC282),5)</f>
        <v>0</v>
      </c>
      <c r="BF114" s="7"/>
      <c r="BG114" s="6">
        <v>0</v>
      </c>
      <c r="BH114" s="7"/>
      <c r="BI114" s="6">
        <v>0</v>
      </c>
      <c r="BJ114" s="7"/>
      <c r="BK114" s="6">
        <v>0</v>
      </c>
      <c r="BL114" s="7"/>
      <c r="BM114" s="8">
        <f>ROUND(IF(BK282=0, 0, BK114/BK282),5)</f>
        <v>0</v>
      </c>
      <c r="BN114" s="7"/>
      <c r="BO114" s="6">
        <v>0</v>
      </c>
      <c r="BP114" s="7"/>
      <c r="BQ114" s="6">
        <v>0</v>
      </c>
      <c r="BR114" s="7"/>
      <c r="BS114" s="6">
        <v>0</v>
      </c>
      <c r="BT114" s="7"/>
      <c r="BU114" s="8">
        <f>ROUND(IF(BS282=0, 0, BS114/BS282),5)</f>
        <v>0</v>
      </c>
      <c r="BV114" s="7"/>
      <c r="BW114" s="6">
        <v>0</v>
      </c>
      <c r="BX114" s="7"/>
      <c r="BY114" s="6">
        <v>0</v>
      </c>
      <c r="BZ114" s="7"/>
      <c r="CA114" s="6">
        <v>0</v>
      </c>
      <c r="CB114" s="7"/>
      <c r="CC114" s="8">
        <f>ROUND(IF(CA282=0, 0, CA114/CA282),5)</f>
        <v>0</v>
      </c>
      <c r="CD114" s="7"/>
      <c r="CE114" s="6">
        <v>0</v>
      </c>
      <c r="CF114" s="7"/>
      <c r="CG114" s="6">
        <v>0</v>
      </c>
      <c r="CH114" s="7"/>
      <c r="CI114" s="6">
        <v>0</v>
      </c>
      <c r="CJ114" s="7"/>
      <c r="CK114" s="8">
        <f>ROUND(IF(CI282=0, 0, CI114/CI282),5)</f>
        <v>0</v>
      </c>
      <c r="CL114" s="7"/>
      <c r="CM114" s="6">
        <v>0</v>
      </c>
      <c r="CN114" s="7"/>
      <c r="CO114" s="6">
        <v>0</v>
      </c>
      <c r="CP114" s="7"/>
      <c r="CQ114" s="6">
        <v>0</v>
      </c>
      <c r="CR114" s="7"/>
      <c r="CS114" s="8">
        <f>ROUND(IF(CQ282=0, 0, CQ114/CQ282),5)</f>
        <v>0</v>
      </c>
      <c r="CT114" s="7"/>
      <c r="CU114" s="6">
        <v>0</v>
      </c>
      <c r="CV114" s="7"/>
      <c r="CW114" s="6">
        <f t="shared" si="2"/>
        <v>21</v>
      </c>
      <c r="CX114" s="7"/>
      <c r="CY114" s="6">
        <f t="shared" si="3"/>
        <v>6554.13</v>
      </c>
      <c r="CZ114" s="7"/>
      <c r="DA114" s="8">
        <f>ROUND(IF(CY282=0, 0, CY114/CY282),5)</f>
        <v>6.9999999999999994E-5</v>
      </c>
      <c r="DB114" s="7"/>
      <c r="DC114" s="6">
        <v>312.10000000000002</v>
      </c>
    </row>
    <row r="115" spans="1:107" x14ac:dyDescent="0.25">
      <c r="A115" s="2"/>
      <c r="B115" s="2"/>
      <c r="C115" s="2"/>
      <c r="D115" s="2" t="s">
        <v>126</v>
      </c>
      <c r="E115" s="37">
        <v>0</v>
      </c>
      <c r="F115" s="7"/>
      <c r="G115" s="37">
        <v>0</v>
      </c>
      <c r="H115" s="7"/>
      <c r="I115" s="8">
        <f>ROUND(IF(G282=0, 0, G115/G282),5)</f>
        <v>0</v>
      </c>
      <c r="J115" s="7"/>
      <c r="K115" s="6">
        <v>0</v>
      </c>
      <c r="L115" s="7"/>
      <c r="M115" s="37">
        <v>0</v>
      </c>
      <c r="N115" s="7"/>
      <c r="O115" s="6">
        <v>0</v>
      </c>
      <c r="P115" s="7"/>
      <c r="Q115" s="8">
        <f>ROUND(IF(O282=0, 0, O115/O282),5)</f>
        <v>0</v>
      </c>
      <c r="R115" s="7"/>
      <c r="S115" s="6">
        <v>0</v>
      </c>
      <c r="T115" s="7"/>
      <c r="U115" s="37">
        <v>4</v>
      </c>
      <c r="V115" s="7"/>
      <c r="W115" s="6">
        <v>1783.17</v>
      </c>
      <c r="X115" s="7"/>
      <c r="Y115" s="8">
        <f>ROUND(IF(W282=0, 0, W115/W282),5)</f>
        <v>9.0000000000000006E-5</v>
      </c>
      <c r="Z115" s="7"/>
      <c r="AA115" s="6">
        <v>445.79</v>
      </c>
      <c r="AB115" s="7"/>
      <c r="AC115" s="37">
        <v>0</v>
      </c>
      <c r="AD115" s="7"/>
      <c r="AE115" s="6">
        <v>0</v>
      </c>
      <c r="AF115" s="7"/>
      <c r="AG115" s="8">
        <f>ROUND(IF(AE282=0, 0, AE115/AE282),5)</f>
        <v>0</v>
      </c>
      <c r="AH115" s="7"/>
      <c r="AI115" s="6">
        <v>0</v>
      </c>
      <c r="AJ115" s="7"/>
      <c r="AK115" s="37">
        <v>2</v>
      </c>
      <c r="AL115" s="7"/>
      <c r="AM115" s="6">
        <v>878.56</v>
      </c>
      <c r="AN115" s="7"/>
      <c r="AO115" s="8">
        <f>ROUND(IF(AM282=0, 0, AM115/AM282),5)</f>
        <v>5.0000000000000002E-5</v>
      </c>
      <c r="AP115" s="7"/>
      <c r="AQ115" s="6">
        <v>439.28</v>
      </c>
      <c r="AR115" s="7"/>
      <c r="AS115" s="37">
        <v>1</v>
      </c>
      <c r="AT115" s="7"/>
      <c r="AU115" s="28">
        <v>438.92</v>
      </c>
      <c r="AV115" s="7"/>
      <c r="AW115" s="8">
        <f>ROUND(IF(AU282=0, 0, AU115/AU282),5)</f>
        <v>3.0000000000000001E-5</v>
      </c>
      <c r="AX115" s="7"/>
      <c r="AY115" s="6">
        <v>438.92</v>
      </c>
      <c r="AZ115" s="7"/>
      <c r="BA115" s="6">
        <v>0</v>
      </c>
      <c r="BB115" s="7"/>
      <c r="BC115" s="6">
        <v>0</v>
      </c>
      <c r="BD115" s="7"/>
      <c r="BE115" s="8">
        <f>ROUND(IF(BC282=0, 0, BC115/BC282),5)</f>
        <v>0</v>
      </c>
      <c r="BF115" s="7"/>
      <c r="BG115" s="6">
        <v>0</v>
      </c>
      <c r="BH115" s="7"/>
      <c r="BI115" s="6">
        <v>0</v>
      </c>
      <c r="BJ115" s="7"/>
      <c r="BK115" s="6">
        <v>0</v>
      </c>
      <c r="BL115" s="7"/>
      <c r="BM115" s="8">
        <f>ROUND(IF(BK282=0, 0, BK115/BK282),5)</f>
        <v>0</v>
      </c>
      <c r="BN115" s="7"/>
      <c r="BO115" s="6">
        <v>0</v>
      </c>
      <c r="BP115" s="7"/>
      <c r="BQ115" s="6">
        <v>0</v>
      </c>
      <c r="BR115" s="7"/>
      <c r="BS115" s="6">
        <v>0</v>
      </c>
      <c r="BT115" s="7"/>
      <c r="BU115" s="8">
        <f>ROUND(IF(BS282=0, 0, BS115/BS282),5)</f>
        <v>0</v>
      </c>
      <c r="BV115" s="7"/>
      <c r="BW115" s="6">
        <v>0</v>
      </c>
      <c r="BX115" s="7"/>
      <c r="BY115" s="6">
        <v>0</v>
      </c>
      <c r="BZ115" s="7"/>
      <c r="CA115" s="6">
        <v>0</v>
      </c>
      <c r="CB115" s="7"/>
      <c r="CC115" s="8">
        <f>ROUND(IF(CA282=0, 0, CA115/CA282),5)</f>
        <v>0</v>
      </c>
      <c r="CD115" s="7"/>
      <c r="CE115" s="6">
        <v>0</v>
      </c>
      <c r="CF115" s="7"/>
      <c r="CG115" s="6">
        <v>0</v>
      </c>
      <c r="CH115" s="7"/>
      <c r="CI115" s="6">
        <v>0</v>
      </c>
      <c r="CJ115" s="7"/>
      <c r="CK115" s="8">
        <f>ROUND(IF(CI282=0, 0, CI115/CI282),5)</f>
        <v>0</v>
      </c>
      <c r="CL115" s="7"/>
      <c r="CM115" s="6">
        <v>0</v>
      </c>
      <c r="CN115" s="7"/>
      <c r="CO115" s="6">
        <v>0</v>
      </c>
      <c r="CP115" s="7"/>
      <c r="CQ115" s="6">
        <v>0</v>
      </c>
      <c r="CR115" s="7"/>
      <c r="CS115" s="8">
        <f>ROUND(IF(CQ282=0, 0, CQ115/CQ282),5)</f>
        <v>0</v>
      </c>
      <c r="CT115" s="7"/>
      <c r="CU115" s="6">
        <v>0</v>
      </c>
      <c r="CV115" s="7"/>
      <c r="CW115" s="6">
        <f t="shared" si="2"/>
        <v>7</v>
      </c>
      <c r="CX115" s="7"/>
      <c r="CY115" s="6">
        <f t="shared" si="3"/>
        <v>3100.65</v>
      </c>
      <c r="CZ115" s="7"/>
      <c r="DA115" s="8">
        <f>ROUND(IF(CY282=0, 0, CY115/CY282),5)</f>
        <v>3.0000000000000001E-5</v>
      </c>
      <c r="DB115" s="7"/>
      <c r="DC115" s="6">
        <v>442.95</v>
      </c>
    </row>
    <row r="116" spans="1:107" x14ac:dyDescent="0.25">
      <c r="A116" s="2"/>
      <c r="B116" s="2"/>
      <c r="C116" s="2"/>
      <c r="D116" s="2" t="s">
        <v>127</v>
      </c>
      <c r="E116" s="37">
        <v>6</v>
      </c>
      <c r="F116" s="7"/>
      <c r="G116" s="37">
        <v>3353.63</v>
      </c>
      <c r="H116" s="7"/>
      <c r="I116" s="8">
        <f>ROUND(IF(G282=0, 0, G116/G282),5)</f>
        <v>1.9000000000000001E-4</v>
      </c>
      <c r="J116" s="7"/>
      <c r="K116" s="6">
        <v>558.94000000000005</v>
      </c>
      <c r="L116" s="7"/>
      <c r="M116" s="37">
        <v>6</v>
      </c>
      <c r="N116" s="7"/>
      <c r="O116" s="6">
        <v>3356.8</v>
      </c>
      <c r="P116" s="7"/>
      <c r="Q116" s="8">
        <f>ROUND(IF(O282=0, 0, O116/O282),5)</f>
        <v>3.2000000000000003E-4</v>
      </c>
      <c r="R116" s="7"/>
      <c r="S116" s="6">
        <v>559.47</v>
      </c>
      <c r="T116" s="7"/>
      <c r="U116" s="37">
        <v>13</v>
      </c>
      <c r="V116" s="7"/>
      <c r="W116" s="6">
        <v>7328.24</v>
      </c>
      <c r="X116" s="7"/>
      <c r="Y116" s="8">
        <f>ROUND(IF(W282=0, 0, W116/W282),5)</f>
        <v>3.6000000000000002E-4</v>
      </c>
      <c r="Z116" s="7"/>
      <c r="AA116" s="6">
        <v>563.71</v>
      </c>
      <c r="AB116" s="7"/>
      <c r="AC116" s="37">
        <v>13</v>
      </c>
      <c r="AD116" s="7"/>
      <c r="AE116" s="6">
        <v>7306.99</v>
      </c>
      <c r="AF116" s="7"/>
      <c r="AG116" s="8">
        <f>ROUND(IF(AE282=0, 0, AE116/AE282),5)</f>
        <v>4.2000000000000002E-4</v>
      </c>
      <c r="AH116" s="7"/>
      <c r="AI116" s="6">
        <v>562.08000000000004</v>
      </c>
      <c r="AJ116" s="7"/>
      <c r="AK116" s="37">
        <v>17</v>
      </c>
      <c r="AL116" s="7"/>
      <c r="AM116" s="6">
        <v>9609.5499999999993</v>
      </c>
      <c r="AN116" s="7"/>
      <c r="AO116" s="8">
        <f>ROUND(IF(AM282=0, 0, AM116/AM282),5)</f>
        <v>5.9000000000000003E-4</v>
      </c>
      <c r="AP116" s="7"/>
      <c r="AQ116" s="6">
        <v>565.27</v>
      </c>
      <c r="AR116" s="7"/>
      <c r="AS116" s="37">
        <v>22</v>
      </c>
      <c r="AT116" s="7"/>
      <c r="AU116" s="28">
        <v>12436.99</v>
      </c>
      <c r="AV116" s="7"/>
      <c r="AW116" s="8">
        <f>ROUND(IF(AU282=0, 0, AU116/AU282),5)</f>
        <v>8.4999999999999995E-4</v>
      </c>
      <c r="AX116" s="7"/>
      <c r="AY116" s="6">
        <v>565.32000000000005</v>
      </c>
      <c r="AZ116" s="7"/>
      <c r="BA116" s="6">
        <v>0</v>
      </c>
      <c r="BB116" s="7"/>
      <c r="BC116" s="6">
        <v>0</v>
      </c>
      <c r="BD116" s="7"/>
      <c r="BE116" s="8">
        <f>ROUND(IF(BC282=0, 0, BC116/BC282),5)</f>
        <v>0</v>
      </c>
      <c r="BF116" s="7"/>
      <c r="BG116" s="6">
        <v>0</v>
      </c>
      <c r="BH116" s="7"/>
      <c r="BI116" s="6">
        <v>0</v>
      </c>
      <c r="BJ116" s="7"/>
      <c r="BK116" s="6">
        <v>0</v>
      </c>
      <c r="BL116" s="7"/>
      <c r="BM116" s="8">
        <f>ROUND(IF(BK282=0, 0, BK116/BK282),5)</f>
        <v>0</v>
      </c>
      <c r="BN116" s="7"/>
      <c r="BO116" s="6">
        <v>0</v>
      </c>
      <c r="BP116" s="7"/>
      <c r="BQ116" s="6">
        <v>0</v>
      </c>
      <c r="BR116" s="7"/>
      <c r="BS116" s="6">
        <v>0</v>
      </c>
      <c r="BT116" s="7"/>
      <c r="BU116" s="8">
        <f>ROUND(IF(BS282=0, 0, BS116/BS282),5)</f>
        <v>0</v>
      </c>
      <c r="BV116" s="7"/>
      <c r="BW116" s="6">
        <v>0</v>
      </c>
      <c r="BX116" s="7"/>
      <c r="BY116" s="6">
        <v>0</v>
      </c>
      <c r="BZ116" s="7"/>
      <c r="CA116" s="6">
        <v>0</v>
      </c>
      <c r="CB116" s="7"/>
      <c r="CC116" s="8">
        <f>ROUND(IF(CA282=0, 0, CA116/CA282),5)</f>
        <v>0</v>
      </c>
      <c r="CD116" s="7"/>
      <c r="CE116" s="6">
        <v>0</v>
      </c>
      <c r="CF116" s="7"/>
      <c r="CG116" s="6">
        <v>0</v>
      </c>
      <c r="CH116" s="7"/>
      <c r="CI116" s="6">
        <v>0</v>
      </c>
      <c r="CJ116" s="7"/>
      <c r="CK116" s="8">
        <f>ROUND(IF(CI282=0, 0, CI116/CI282),5)</f>
        <v>0</v>
      </c>
      <c r="CL116" s="7"/>
      <c r="CM116" s="6">
        <v>0</v>
      </c>
      <c r="CN116" s="7"/>
      <c r="CO116" s="6">
        <v>0</v>
      </c>
      <c r="CP116" s="7"/>
      <c r="CQ116" s="6">
        <v>0</v>
      </c>
      <c r="CR116" s="7"/>
      <c r="CS116" s="8">
        <f>ROUND(IF(CQ282=0, 0, CQ116/CQ282),5)</f>
        <v>0</v>
      </c>
      <c r="CT116" s="7"/>
      <c r="CU116" s="6">
        <v>0</v>
      </c>
      <c r="CV116" s="7"/>
      <c r="CW116" s="6">
        <f t="shared" si="2"/>
        <v>77</v>
      </c>
      <c r="CX116" s="7"/>
      <c r="CY116" s="6">
        <f t="shared" si="3"/>
        <v>43392.2</v>
      </c>
      <c r="CZ116" s="7"/>
      <c r="DA116" s="8">
        <f>ROUND(IF(CY282=0, 0, CY116/CY282),5)</f>
        <v>4.4999999999999999E-4</v>
      </c>
      <c r="DB116" s="7"/>
      <c r="DC116" s="6">
        <v>563.54</v>
      </c>
    </row>
    <row r="117" spans="1:107" x14ac:dyDescent="0.25">
      <c r="A117" s="2"/>
      <c r="B117" s="2"/>
      <c r="C117" s="2"/>
      <c r="D117" s="2" t="s">
        <v>128</v>
      </c>
      <c r="E117" s="37">
        <v>3</v>
      </c>
      <c r="F117" s="7"/>
      <c r="G117" s="37">
        <v>2421.81</v>
      </c>
      <c r="H117" s="7"/>
      <c r="I117" s="8">
        <f>ROUND(IF(G282=0, 0, G117/G282),5)</f>
        <v>1.3999999999999999E-4</v>
      </c>
      <c r="J117" s="7"/>
      <c r="K117" s="6">
        <v>807.27</v>
      </c>
      <c r="L117" s="7"/>
      <c r="M117" s="37">
        <v>0</v>
      </c>
      <c r="N117" s="7"/>
      <c r="O117" s="6">
        <v>0</v>
      </c>
      <c r="P117" s="7"/>
      <c r="Q117" s="8">
        <f>ROUND(IF(O282=0, 0, O117/O282),5)</f>
        <v>0</v>
      </c>
      <c r="R117" s="7"/>
      <c r="S117" s="6">
        <v>0</v>
      </c>
      <c r="T117" s="7"/>
      <c r="U117" s="37">
        <v>3</v>
      </c>
      <c r="V117" s="7"/>
      <c r="W117" s="6">
        <v>2476.5500000000002</v>
      </c>
      <c r="X117" s="7"/>
      <c r="Y117" s="8">
        <f>ROUND(IF(W282=0, 0, W117/W282),5)</f>
        <v>1.2E-4</v>
      </c>
      <c r="Z117" s="7"/>
      <c r="AA117" s="6">
        <v>825.52</v>
      </c>
      <c r="AB117" s="7"/>
      <c r="AC117" s="37">
        <v>5</v>
      </c>
      <c r="AD117" s="7"/>
      <c r="AE117" s="6">
        <v>4058.24</v>
      </c>
      <c r="AF117" s="7"/>
      <c r="AG117" s="8">
        <f>ROUND(IF(AE282=0, 0, AE117/AE282),5)</f>
        <v>2.3000000000000001E-4</v>
      </c>
      <c r="AH117" s="7"/>
      <c r="AI117" s="6">
        <v>811.65</v>
      </c>
      <c r="AJ117" s="7"/>
      <c r="AK117" s="37">
        <v>9</v>
      </c>
      <c r="AL117" s="7"/>
      <c r="AM117" s="6">
        <v>7348.93</v>
      </c>
      <c r="AN117" s="7"/>
      <c r="AO117" s="8">
        <f>ROUND(IF(AM282=0, 0, AM117/AM282),5)</f>
        <v>4.4999999999999999E-4</v>
      </c>
      <c r="AP117" s="7"/>
      <c r="AQ117" s="6">
        <v>816.55</v>
      </c>
      <c r="AR117" s="7"/>
      <c r="AS117" s="37">
        <v>11</v>
      </c>
      <c r="AT117" s="7"/>
      <c r="AU117" s="28">
        <v>8983.17</v>
      </c>
      <c r="AV117" s="7"/>
      <c r="AW117" s="8">
        <f>ROUND(IF(AU282=0, 0, AU117/AU282),5)</f>
        <v>6.2E-4</v>
      </c>
      <c r="AX117" s="7"/>
      <c r="AY117" s="6">
        <v>816.65</v>
      </c>
      <c r="AZ117" s="7"/>
      <c r="BA117" s="6">
        <v>0</v>
      </c>
      <c r="BB117" s="7"/>
      <c r="BC117" s="6">
        <v>0</v>
      </c>
      <c r="BD117" s="7"/>
      <c r="BE117" s="8">
        <f>ROUND(IF(BC282=0, 0, BC117/BC282),5)</f>
        <v>0</v>
      </c>
      <c r="BF117" s="7"/>
      <c r="BG117" s="6">
        <v>0</v>
      </c>
      <c r="BH117" s="7"/>
      <c r="BI117" s="6">
        <v>0</v>
      </c>
      <c r="BJ117" s="7"/>
      <c r="BK117" s="6">
        <v>0</v>
      </c>
      <c r="BL117" s="7"/>
      <c r="BM117" s="8">
        <f>ROUND(IF(BK282=0, 0, BK117/BK282),5)</f>
        <v>0</v>
      </c>
      <c r="BN117" s="7"/>
      <c r="BO117" s="6">
        <v>0</v>
      </c>
      <c r="BP117" s="7"/>
      <c r="BQ117" s="6">
        <v>0</v>
      </c>
      <c r="BR117" s="7"/>
      <c r="BS117" s="6">
        <v>0</v>
      </c>
      <c r="BT117" s="7"/>
      <c r="BU117" s="8">
        <f>ROUND(IF(BS282=0, 0, BS117/BS282),5)</f>
        <v>0</v>
      </c>
      <c r="BV117" s="7"/>
      <c r="BW117" s="6">
        <v>0</v>
      </c>
      <c r="BX117" s="7"/>
      <c r="BY117" s="6">
        <v>0</v>
      </c>
      <c r="BZ117" s="7"/>
      <c r="CA117" s="6">
        <v>0</v>
      </c>
      <c r="CB117" s="7"/>
      <c r="CC117" s="8">
        <f>ROUND(IF(CA282=0, 0, CA117/CA282),5)</f>
        <v>0</v>
      </c>
      <c r="CD117" s="7"/>
      <c r="CE117" s="6">
        <v>0</v>
      </c>
      <c r="CF117" s="7"/>
      <c r="CG117" s="6">
        <v>0</v>
      </c>
      <c r="CH117" s="7"/>
      <c r="CI117" s="6">
        <v>0</v>
      </c>
      <c r="CJ117" s="7"/>
      <c r="CK117" s="8">
        <f>ROUND(IF(CI282=0, 0, CI117/CI282),5)</f>
        <v>0</v>
      </c>
      <c r="CL117" s="7"/>
      <c r="CM117" s="6">
        <v>0</v>
      </c>
      <c r="CN117" s="7"/>
      <c r="CO117" s="6">
        <v>0</v>
      </c>
      <c r="CP117" s="7"/>
      <c r="CQ117" s="6">
        <v>0</v>
      </c>
      <c r="CR117" s="7"/>
      <c r="CS117" s="8">
        <f>ROUND(IF(CQ282=0, 0, CQ117/CQ282),5)</f>
        <v>0</v>
      </c>
      <c r="CT117" s="7"/>
      <c r="CU117" s="6">
        <v>0</v>
      </c>
      <c r="CV117" s="7"/>
      <c r="CW117" s="6">
        <f t="shared" si="2"/>
        <v>31</v>
      </c>
      <c r="CX117" s="7"/>
      <c r="CY117" s="6">
        <f t="shared" si="3"/>
        <v>25288.7</v>
      </c>
      <c r="CZ117" s="7"/>
      <c r="DA117" s="8">
        <f>ROUND(IF(CY282=0, 0, CY117/CY282),5)</f>
        <v>2.5999999999999998E-4</v>
      </c>
      <c r="DB117" s="7"/>
      <c r="DC117" s="6">
        <v>815.76</v>
      </c>
    </row>
    <row r="118" spans="1:107" x14ac:dyDescent="0.25">
      <c r="A118" s="2"/>
      <c r="B118" s="2"/>
      <c r="C118" s="2"/>
      <c r="D118" s="2" t="s">
        <v>129</v>
      </c>
      <c r="E118" s="37">
        <v>0</v>
      </c>
      <c r="F118" s="7"/>
      <c r="G118" s="37">
        <v>0</v>
      </c>
      <c r="H118" s="7"/>
      <c r="I118" s="8">
        <f>ROUND(IF(G282=0, 0, G118/G282),5)</f>
        <v>0</v>
      </c>
      <c r="J118" s="7"/>
      <c r="K118" s="6">
        <v>0</v>
      </c>
      <c r="L118" s="7"/>
      <c r="M118" s="37">
        <v>0</v>
      </c>
      <c r="N118" s="7"/>
      <c r="O118" s="6">
        <v>0</v>
      </c>
      <c r="P118" s="7"/>
      <c r="Q118" s="8">
        <f>ROUND(IF(O282=0, 0, O118/O282),5)</f>
        <v>0</v>
      </c>
      <c r="R118" s="7"/>
      <c r="S118" s="6">
        <v>0</v>
      </c>
      <c r="T118" s="7"/>
      <c r="U118" s="37">
        <v>0</v>
      </c>
      <c r="V118" s="7"/>
      <c r="W118" s="6">
        <v>0</v>
      </c>
      <c r="X118" s="7"/>
      <c r="Y118" s="8">
        <f>ROUND(IF(W282=0, 0, W118/W282),5)</f>
        <v>0</v>
      </c>
      <c r="Z118" s="7"/>
      <c r="AA118" s="6">
        <v>0</v>
      </c>
      <c r="AB118" s="7"/>
      <c r="AC118" s="37">
        <v>0</v>
      </c>
      <c r="AD118" s="7"/>
      <c r="AE118" s="6">
        <v>0</v>
      </c>
      <c r="AF118" s="7"/>
      <c r="AG118" s="8">
        <f>ROUND(IF(AE282=0, 0, AE118/AE282),5)</f>
        <v>0</v>
      </c>
      <c r="AH118" s="7"/>
      <c r="AI118" s="6">
        <v>0</v>
      </c>
      <c r="AJ118" s="7"/>
      <c r="AK118" s="37">
        <v>2</v>
      </c>
      <c r="AL118" s="7"/>
      <c r="AM118" s="6">
        <v>629.79999999999995</v>
      </c>
      <c r="AN118" s="7"/>
      <c r="AO118" s="8">
        <f>ROUND(IF(AM282=0, 0, AM118/AM282),5)</f>
        <v>4.0000000000000003E-5</v>
      </c>
      <c r="AP118" s="7"/>
      <c r="AQ118" s="6">
        <v>314.89999999999998</v>
      </c>
      <c r="AR118" s="7"/>
      <c r="AS118" s="37">
        <v>1</v>
      </c>
      <c r="AT118" s="7"/>
      <c r="AU118" s="28">
        <v>316.56</v>
      </c>
      <c r="AV118" s="7"/>
      <c r="AW118" s="8">
        <f>ROUND(IF(AU282=0, 0, AU118/AU282),5)</f>
        <v>2.0000000000000002E-5</v>
      </c>
      <c r="AX118" s="7"/>
      <c r="AY118" s="6">
        <v>316.56</v>
      </c>
      <c r="AZ118" s="7"/>
      <c r="BA118" s="6">
        <v>0</v>
      </c>
      <c r="BB118" s="7"/>
      <c r="BC118" s="6">
        <v>0</v>
      </c>
      <c r="BD118" s="7"/>
      <c r="BE118" s="8">
        <f>ROUND(IF(BC282=0, 0, BC118/BC282),5)</f>
        <v>0</v>
      </c>
      <c r="BF118" s="7"/>
      <c r="BG118" s="6">
        <v>0</v>
      </c>
      <c r="BH118" s="7"/>
      <c r="BI118" s="6">
        <v>0</v>
      </c>
      <c r="BJ118" s="7"/>
      <c r="BK118" s="6">
        <v>0</v>
      </c>
      <c r="BL118" s="7"/>
      <c r="BM118" s="8">
        <f>ROUND(IF(BK282=0, 0, BK118/BK282),5)</f>
        <v>0</v>
      </c>
      <c r="BN118" s="7"/>
      <c r="BO118" s="6">
        <v>0</v>
      </c>
      <c r="BP118" s="7"/>
      <c r="BQ118" s="6">
        <v>0</v>
      </c>
      <c r="BR118" s="7"/>
      <c r="BS118" s="6">
        <v>0</v>
      </c>
      <c r="BT118" s="7"/>
      <c r="BU118" s="8">
        <f>ROUND(IF(BS282=0, 0, BS118/BS282),5)</f>
        <v>0</v>
      </c>
      <c r="BV118" s="7"/>
      <c r="BW118" s="6">
        <v>0</v>
      </c>
      <c r="BX118" s="7"/>
      <c r="BY118" s="6">
        <v>0</v>
      </c>
      <c r="BZ118" s="7"/>
      <c r="CA118" s="6">
        <v>0</v>
      </c>
      <c r="CB118" s="7"/>
      <c r="CC118" s="8">
        <f>ROUND(IF(CA282=0, 0, CA118/CA282),5)</f>
        <v>0</v>
      </c>
      <c r="CD118" s="7"/>
      <c r="CE118" s="6">
        <v>0</v>
      </c>
      <c r="CF118" s="7"/>
      <c r="CG118" s="6">
        <v>0</v>
      </c>
      <c r="CH118" s="7"/>
      <c r="CI118" s="6">
        <v>0</v>
      </c>
      <c r="CJ118" s="7"/>
      <c r="CK118" s="8">
        <f>ROUND(IF(CI282=0, 0, CI118/CI282),5)</f>
        <v>0</v>
      </c>
      <c r="CL118" s="7"/>
      <c r="CM118" s="6">
        <v>0</v>
      </c>
      <c r="CN118" s="7"/>
      <c r="CO118" s="6">
        <v>0</v>
      </c>
      <c r="CP118" s="7"/>
      <c r="CQ118" s="6">
        <v>0</v>
      </c>
      <c r="CR118" s="7"/>
      <c r="CS118" s="8">
        <f>ROUND(IF(CQ282=0, 0, CQ118/CQ282),5)</f>
        <v>0</v>
      </c>
      <c r="CT118" s="7"/>
      <c r="CU118" s="6">
        <v>0</v>
      </c>
      <c r="CV118" s="7"/>
      <c r="CW118" s="6">
        <f t="shared" si="2"/>
        <v>3</v>
      </c>
      <c r="CX118" s="7"/>
      <c r="CY118" s="6">
        <f t="shared" si="3"/>
        <v>946.36</v>
      </c>
      <c r="CZ118" s="7"/>
      <c r="DA118" s="8">
        <f>ROUND(IF(CY282=0, 0, CY118/CY282),5)</f>
        <v>1.0000000000000001E-5</v>
      </c>
      <c r="DB118" s="7"/>
      <c r="DC118" s="6">
        <v>315.45</v>
      </c>
    </row>
    <row r="119" spans="1:107" x14ac:dyDescent="0.25">
      <c r="A119" s="2"/>
      <c r="B119" s="2"/>
      <c r="C119" s="2"/>
      <c r="D119" s="2" t="s">
        <v>130</v>
      </c>
      <c r="E119" s="37">
        <v>4</v>
      </c>
      <c r="F119" s="7"/>
      <c r="G119" s="37">
        <v>625</v>
      </c>
      <c r="H119" s="7"/>
      <c r="I119" s="8">
        <f>ROUND(IF(G282=0, 0, G119/G282),5)</f>
        <v>4.0000000000000003E-5</v>
      </c>
      <c r="J119" s="7"/>
      <c r="K119" s="6">
        <v>156.25</v>
      </c>
      <c r="L119" s="7"/>
      <c r="M119" s="37">
        <v>0</v>
      </c>
      <c r="N119" s="7"/>
      <c r="O119" s="6">
        <v>0</v>
      </c>
      <c r="P119" s="7"/>
      <c r="Q119" s="8">
        <f>ROUND(IF(O282=0, 0, O119/O282),5)</f>
        <v>0</v>
      </c>
      <c r="R119" s="7"/>
      <c r="S119" s="6">
        <v>0</v>
      </c>
      <c r="T119" s="7"/>
      <c r="U119" s="37">
        <v>0</v>
      </c>
      <c r="V119" s="7"/>
      <c r="W119" s="6">
        <v>0</v>
      </c>
      <c r="X119" s="7"/>
      <c r="Y119" s="8">
        <f>ROUND(IF(W282=0, 0, W119/W282),5)</f>
        <v>0</v>
      </c>
      <c r="Z119" s="7"/>
      <c r="AA119" s="6">
        <v>0</v>
      </c>
      <c r="AB119" s="7"/>
      <c r="AC119" s="37">
        <v>0</v>
      </c>
      <c r="AD119" s="7"/>
      <c r="AE119" s="6">
        <v>0</v>
      </c>
      <c r="AF119" s="7"/>
      <c r="AG119" s="8">
        <f>ROUND(IF(AE282=0, 0, AE119/AE282),5)</f>
        <v>0</v>
      </c>
      <c r="AH119" s="7"/>
      <c r="AI119" s="6">
        <v>0</v>
      </c>
      <c r="AJ119" s="7"/>
      <c r="AK119" s="37">
        <v>0</v>
      </c>
      <c r="AL119" s="7"/>
      <c r="AM119" s="6">
        <v>0</v>
      </c>
      <c r="AN119" s="7"/>
      <c r="AO119" s="8">
        <f>ROUND(IF(AM282=0, 0, AM119/AM282),5)</f>
        <v>0</v>
      </c>
      <c r="AP119" s="7"/>
      <c r="AQ119" s="6">
        <v>0</v>
      </c>
      <c r="AR119" s="7"/>
      <c r="AS119" s="37">
        <v>0</v>
      </c>
      <c r="AT119" s="7"/>
      <c r="AU119" s="28">
        <v>0</v>
      </c>
      <c r="AV119" s="7"/>
      <c r="AW119" s="8">
        <f>ROUND(IF(AU282=0, 0, AU119/AU282),5)</f>
        <v>0</v>
      </c>
      <c r="AX119" s="7"/>
      <c r="AY119" s="6">
        <v>0</v>
      </c>
      <c r="AZ119" s="7"/>
      <c r="BA119" s="6">
        <v>0</v>
      </c>
      <c r="BB119" s="7"/>
      <c r="BC119" s="6">
        <v>0</v>
      </c>
      <c r="BD119" s="7"/>
      <c r="BE119" s="8">
        <f>ROUND(IF(BC282=0, 0, BC119/BC282),5)</f>
        <v>0</v>
      </c>
      <c r="BF119" s="7"/>
      <c r="BG119" s="6">
        <v>0</v>
      </c>
      <c r="BH119" s="7"/>
      <c r="BI119" s="6">
        <v>0</v>
      </c>
      <c r="BJ119" s="7"/>
      <c r="BK119" s="6">
        <v>0</v>
      </c>
      <c r="BL119" s="7"/>
      <c r="BM119" s="8">
        <f>ROUND(IF(BK282=0, 0, BK119/BK282),5)</f>
        <v>0</v>
      </c>
      <c r="BN119" s="7"/>
      <c r="BO119" s="6">
        <v>0</v>
      </c>
      <c r="BP119" s="7"/>
      <c r="BQ119" s="6">
        <v>0</v>
      </c>
      <c r="BR119" s="7"/>
      <c r="BS119" s="6">
        <v>0</v>
      </c>
      <c r="BT119" s="7"/>
      <c r="BU119" s="8">
        <f>ROUND(IF(BS282=0, 0, BS119/BS282),5)</f>
        <v>0</v>
      </c>
      <c r="BV119" s="7"/>
      <c r="BW119" s="6">
        <v>0</v>
      </c>
      <c r="BX119" s="7"/>
      <c r="BY119" s="6">
        <v>0</v>
      </c>
      <c r="BZ119" s="7"/>
      <c r="CA119" s="6">
        <v>0</v>
      </c>
      <c r="CB119" s="7"/>
      <c r="CC119" s="8">
        <f>ROUND(IF(CA282=0, 0, CA119/CA282),5)</f>
        <v>0</v>
      </c>
      <c r="CD119" s="7"/>
      <c r="CE119" s="6">
        <v>0</v>
      </c>
      <c r="CF119" s="7"/>
      <c r="CG119" s="6">
        <v>0</v>
      </c>
      <c r="CH119" s="7"/>
      <c r="CI119" s="6">
        <v>0</v>
      </c>
      <c r="CJ119" s="7"/>
      <c r="CK119" s="8">
        <f>ROUND(IF(CI282=0, 0, CI119/CI282),5)</f>
        <v>0</v>
      </c>
      <c r="CL119" s="7"/>
      <c r="CM119" s="6">
        <v>0</v>
      </c>
      <c r="CN119" s="7"/>
      <c r="CO119" s="6">
        <v>0</v>
      </c>
      <c r="CP119" s="7"/>
      <c r="CQ119" s="6">
        <v>0</v>
      </c>
      <c r="CR119" s="7"/>
      <c r="CS119" s="8">
        <f>ROUND(IF(CQ282=0, 0, CQ119/CQ282),5)</f>
        <v>0</v>
      </c>
      <c r="CT119" s="7"/>
      <c r="CU119" s="6">
        <v>0</v>
      </c>
      <c r="CV119" s="7"/>
      <c r="CW119" s="6">
        <f t="shared" si="2"/>
        <v>4</v>
      </c>
      <c r="CX119" s="7"/>
      <c r="CY119" s="6">
        <f t="shared" si="3"/>
        <v>625</v>
      </c>
      <c r="CZ119" s="7"/>
      <c r="DA119" s="8">
        <f>ROUND(IF(CY282=0, 0, CY119/CY282),5)</f>
        <v>1.0000000000000001E-5</v>
      </c>
      <c r="DB119" s="7"/>
      <c r="DC119" s="6">
        <v>156.25</v>
      </c>
    </row>
    <row r="120" spans="1:107" x14ac:dyDescent="0.25">
      <c r="A120" s="2"/>
      <c r="B120" s="2"/>
      <c r="C120" s="2"/>
      <c r="D120" s="2" t="s">
        <v>131</v>
      </c>
      <c r="E120" s="37">
        <v>1</v>
      </c>
      <c r="F120" s="7"/>
      <c r="G120" s="37">
        <v>682.64</v>
      </c>
      <c r="H120" s="7"/>
      <c r="I120" s="8">
        <f>ROUND(IF(G282=0, 0, G120/G282),5)</f>
        <v>4.0000000000000003E-5</v>
      </c>
      <c r="J120" s="7"/>
      <c r="K120" s="6">
        <v>682.64</v>
      </c>
      <c r="L120" s="7"/>
      <c r="M120" s="37">
        <v>0</v>
      </c>
      <c r="N120" s="7"/>
      <c r="O120" s="6">
        <v>0</v>
      </c>
      <c r="P120" s="7"/>
      <c r="Q120" s="8">
        <f>ROUND(IF(O282=0, 0, O120/O282),5)</f>
        <v>0</v>
      </c>
      <c r="R120" s="7"/>
      <c r="S120" s="6">
        <v>0</v>
      </c>
      <c r="T120" s="7"/>
      <c r="U120" s="37">
        <v>0</v>
      </c>
      <c r="V120" s="7"/>
      <c r="W120" s="6">
        <v>0</v>
      </c>
      <c r="X120" s="7"/>
      <c r="Y120" s="8">
        <f>ROUND(IF(W282=0, 0, W120/W282),5)</f>
        <v>0</v>
      </c>
      <c r="Z120" s="7"/>
      <c r="AA120" s="6">
        <v>0</v>
      </c>
      <c r="AB120" s="7"/>
      <c r="AC120" s="37">
        <v>0</v>
      </c>
      <c r="AD120" s="7"/>
      <c r="AE120" s="6">
        <v>0</v>
      </c>
      <c r="AF120" s="7"/>
      <c r="AG120" s="8">
        <f>ROUND(IF(AE282=0, 0, AE120/AE282),5)</f>
        <v>0</v>
      </c>
      <c r="AH120" s="7"/>
      <c r="AI120" s="6">
        <v>0</v>
      </c>
      <c r="AJ120" s="7"/>
      <c r="AK120" s="37">
        <v>0</v>
      </c>
      <c r="AL120" s="7"/>
      <c r="AM120" s="6">
        <v>0</v>
      </c>
      <c r="AN120" s="7"/>
      <c r="AO120" s="8">
        <f>ROUND(IF(AM282=0, 0, AM120/AM282),5)</f>
        <v>0</v>
      </c>
      <c r="AP120" s="7"/>
      <c r="AQ120" s="6">
        <v>0</v>
      </c>
      <c r="AR120" s="7"/>
      <c r="AS120" s="37">
        <v>0</v>
      </c>
      <c r="AT120" s="7"/>
      <c r="AU120" s="28">
        <v>0</v>
      </c>
      <c r="AV120" s="7"/>
      <c r="AW120" s="8">
        <f>ROUND(IF(AU282=0, 0, AU120/AU282),5)</f>
        <v>0</v>
      </c>
      <c r="AX120" s="7"/>
      <c r="AY120" s="6">
        <v>0</v>
      </c>
      <c r="AZ120" s="7"/>
      <c r="BA120" s="6">
        <v>0</v>
      </c>
      <c r="BB120" s="7"/>
      <c r="BC120" s="6">
        <v>0</v>
      </c>
      <c r="BD120" s="7"/>
      <c r="BE120" s="8">
        <f>ROUND(IF(BC282=0, 0, BC120/BC282),5)</f>
        <v>0</v>
      </c>
      <c r="BF120" s="7"/>
      <c r="BG120" s="6">
        <v>0</v>
      </c>
      <c r="BH120" s="7"/>
      <c r="BI120" s="6">
        <v>0</v>
      </c>
      <c r="BJ120" s="7"/>
      <c r="BK120" s="6">
        <v>0</v>
      </c>
      <c r="BL120" s="7"/>
      <c r="BM120" s="8">
        <f>ROUND(IF(BK282=0, 0, BK120/BK282),5)</f>
        <v>0</v>
      </c>
      <c r="BN120" s="7"/>
      <c r="BO120" s="6">
        <v>0</v>
      </c>
      <c r="BP120" s="7"/>
      <c r="BQ120" s="6">
        <v>0</v>
      </c>
      <c r="BR120" s="7"/>
      <c r="BS120" s="6">
        <v>0</v>
      </c>
      <c r="BT120" s="7"/>
      <c r="BU120" s="8">
        <f>ROUND(IF(BS282=0, 0, BS120/BS282),5)</f>
        <v>0</v>
      </c>
      <c r="BV120" s="7"/>
      <c r="BW120" s="6">
        <v>0</v>
      </c>
      <c r="BX120" s="7"/>
      <c r="BY120" s="6">
        <v>0</v>
      </c>
      <c r="BZ120" s="7"/>
      <c r="CA120" s="6">
        <v>0</v>
      </c>
      <c r="CB120" s="7"/>
      <c r="CC120" s="8">
        <f>ROUND(IF(CA282=0, 0, CA120/CA282),5)</f>
        <v>0</v>
      </c>
      <c r="CD120" s="7"/>
      <c r="CE120" s="6">
        <v>0</v>
      </c>
      <c r="CF120" s="7"/>
      <c r="CG120" s="6">
        <v>0</v>
      </c>
      <c r="CH120" s="7"/>
      <c r="CI120" s="6">
        <v>0</v>
      </c>
      <c r="CJ120" s="7"/>
      <c r="CK120" s="8">
        <f>ROUND(IF(CI282=0, 0, CI120/CI282),5)</f>
        <v>0</v>
      </c>
      <c r="CL120" s="7"/>
      <c r="CM120" s="6">
        <v>0</v>
      </c>
      <c r="CN120" s="7"/>
      <c r="CO120" s="6">
        <v>0</v>
      </c>
      <c r="CP120" s="7"/>
      <c r="CQ120" s="6">
        <v>0</v>
      </c>
      <c r="CR120" s="7"/>
      <c r="CS120" s="8">
        <f>ROUND(IF(CQ282=0, 0, CQ120/CQ282),5)</f>
        <v>0</v>
      </c>
      <c r="CT120" s="7"/>
      <c r="CU120" s="6">
        <v>0</v>
      </c>
      <c r="CV120" s="7"/>
      <c r="CW120" s="6">
        <f t="shared" ref="CW120:CW183" si="4">ROUND(E120+M120+U120+AC120+AK120+AS120+BA120+BI120+BQ120+BY120+CG120+CO120,5)</f>
        <v>1</v>
      </c>
      <c r="CX120" s="7"/>
      <c r="CY120" s="6">
        <f t="shared" ref="CY120:CY183" si="5">ROUND(G120+O120+W120+AE120+AM120+AU120+BC120+BK120+BS120+CA120+CI120+CQ120,5)</f>
        <v>682.64</v>
      </c>
      <c r="CZ120" s="7"/>
      <c r="DA120" s="8">
        <f>ROUND(IF(CY282=0, 0, CY120/CY282),5)</f>
        <v>1.0000000000000001E-5</v>
      </c>
      <c r="DB120" s="7"/>
      <c r="DC120" s="6">
        <v>682.64</v>
      </c>
    </row>
    <row r="121" spans="1:107" x14ac:dyDescent="0.25">
      <c r="A121" s="2"/>
      <c r="B121" s="2"/>
      <c r="C121" s="2"/>
      <c r="D121" s="2" t="s">
        <v>132</v>
      </c>
      <c r="E121" s="37">
        <v>3</v>
      </c>
      <c r="F121" s="7"/>
      <c r="G121" s="37">
        <v>690</v>
      </c>
      <c r="H121" s="7"/>
      <c r="I121" s="8">
        <f>ROUND(IF(G282=0, 0, G121/G282),5)</f>
        <v>4.0000000000000003E-5</v>
      </c>
      <c r="J121" s="7"/>
      <c r="K121" s="6">
        <v>230</v>
      </c>
      <c r="L121" s="7"/>
      <c r="M121" s="37">
        <v>0</v>
      </c>
      <c r="N121" s="7"/>
      <c r="O121" s="6">
        <v>0</v>
      </c>
      <c r="P121" s="7"/>
      <c r="Q121" s="8">
        <f>ROUND(IF(O282=0, 0, O121/O282),5)</f>
        <v>0</v>
      </c>
      <c r="R121" s="7"/>
      <c r="S121" s="6">
        <v>0</v>
      </c>
      <c r="T121" s="7"/>
      <c r="U121" s="37">
        <v>0</v>
      </c>
      <c r="V121" s="7"/>
      <c r="W121" s="6">
        <v>0</v>
      </c>
      <c r="X121" s="7"/>
      <c r="Y121" s="8">
        <f>ROUND(IF(W282=0, 0, W121/W282),5)</f>
        <v>0</v>
      </c>
      <c r="Z121" s="7"/>
      <c r="AA121" s="6">
        <v>0</v>
      </c>
      <c r="AB121" s="7"/>
      <c r="AC121" s="37">
        <v>0</v>
      </c>
      <c r="AD121" s="7"/>
      <c r="AE121" s="6">
        <v>0</v>
      </c>
      <c r="AF121" s="7"/>
      <c r="AG121" s="8">
        <f>ROUND(IF(AE282=0, 0, AE121/AE282),5)</f>
        <v>0</v>
      </c>
      <c r="AH121" s="7"/>
      <c r="AI121" s="6">
        <v>0</v>
      </c>
      <c r="AJ121" s="7"/>
      <c r="AK121" s="37">
        <v>0</v>
      </c>
      <c r="AL121" s="7"/>
      <c r="AM121" s="6">
        <v>0</v>
      </c>
      <c r="AN121" s="7"/>
      <c r="AO121" s="8">
        <f>ROUND(IF(AM282=0, 0, AM121/AM282),5)</f>
        <v>0</v>
      </c>
      <c r="AP121" s="7"/>
      <c r="AQ121" s="6">
        <v>0</v>
      </c>
      <c r="AR121" s="7"/>
      <c r="AS121" s="37">
        <v>0</v>
      </c>
      <c r="AT121" s="7"/>
      <c r="AU121" s="28">
        <v>0</v>
      </c>
      <c r="AV121" s="7"/>
      <c r="AW121" s="8">
        <f>ROUND(IF(AU282=0, 0, AU121/AU282),5)</f>
        <v>0</v>
      </c>
      <c r="AX121" s="7"/>
      <c r="AY121" s="6">
        <v>0</v>
      </c>
      <c r="AZ121" s="7"/>
      <c r="BA121" s="6">
        <v>0</v>
      </c>
      <c r="BB121" s="7"/>
      <c r="BC121" s="6">
        <v>0</v>
      </c>
      <c r="BD121" s="7"/>
      <c r="BE121" s="8">
        <f>ROUND(IF(BC282=0, 0, BC121/BC282),5)</f>
        <v>0</v>
      </c>
      <c r="BF121" s="7"/>
      <c r="BG121" s="6">
        <v>0</v>
      </c>
      <c r="BH121" s="7"/>
      <c r="BI121" s="6">
        <v>0</v>
      </c>
      <c r="BJ121" s="7"/>
      <c r="BK121" s="6">
        <v>0</v>
      </c>
      <c r="BL121" s="7"/>
      <c r="BM121" s="8">
        <f>ROUND(IF(BK282=0, 0, BK121/BK282),5)</f>
        <v>0</v>
      </c>
      <c r="BN121" s="7"/>
      <c r="BO121" s="6">
        <v>0</v>
      </c>
      <c r="BP121" s="7"/>
      <c r="BQ121" s="6">
        <v>0</v>
      </c>
      <c r="BR121" s="7"/>
      <c r="BS121" s="6">
        <v>0</v>
      </c>
      <c r="BT121" s="7"/>
      <c r="BU121" s="8">
        <f>ROUND(IF(BS282=0, 0, BS121/BS282),5)</f>
        <v>0</v>
      </c>
      <c r="BV121" s="7"/>
      <c r="BW121" s="6">
        <v>0</v>
      </c>
      <c r="BX121" s="7"/>
      <c r="BY121" s="6">
        <v>0</v>
      </c>
      <c r="BZ121" s="7"/>
      <c r="CA121" s="6">
        <v>0</v>
      </c>
      <c r="CB121" s="7"/>
      <c r="CC121" s="8">
        <f>ROUND(IF(CA282=0, 0, CA121/CA282),5)</f>
        <v>0</v>
      </c>
      <c r="CD121" s="7"/>
      <c r="CE121" s="6">
        <v>0</v>
      </c>
      <c r="CF121" s="7"/>
      <c r="CG121" s="6">
        <v>0</v>
      </c>
      <c r="CH121" s="7"/>
      <c r="CI121" s="6">
        <v>0</v>
      </c>
      <c r="CJ121" s="7"/>
      <c r="CK121" s="8">
        <f>ROUND(IF(CI282=0, 0, CI121/CI282),5)</f>
        <v>0</v>
      </c>
      <c r="CL121" s="7"/>
      <c r="CM121" s="6">
        <v>0</v>
      </c>
      <c r="CN121" s="7"/>
      <c r="CO121" s="6">
        <v>0</v>
      </c>
      <c r="CP121" s="7"/>
      <c r="CQ121" s="6">
        <v>0</v>
      </c>
      <c r="CR121" s="7"/>
      <c r="CS121" s="8">
        <f>ROUND(IF(CQ282=0, 0, CQ121/CQ282),5)</f>
        <v>0</v>
      </c>
      <c r="CT121" s="7"/>
      <c r="CU121" s="6">
        <v>0</v>
      </c>
      <c r="CV121" s="7"/>
      <c r="CW121" s="6">
        <f t="shared" si="4"/>
        <v>3</v>
      </c>
      <c r="CX121" s="7"/>
      <c r="CY121" s="6">
        <f t="shared" si="5"/>
        <v>690</v>
      </c>
      <c r="CZ121" s="7"/>
      <c r="DA121" s="8">
        <f>ROUND(IF(CY282=0, 0, CY121/CY282),5)</f>
        <v>1.0000000000000001E-5</v>
      </c>
      <c r="DB121" s="7"/>
      <c r="DC121" s="6">
        <v>230</v>
      </c>
    </row>
    <row r="122" spans="1:107" x14ac:dyDescent="0.25">
      <c r="A122" s="2"/>
      <c r="B122" s="2"/>
      <c r="C122" s="2"/>
      <c r="D122" s="2" t="s">
        <v>133</v>
      </c>
      <c r="E122" s="37">
        <v>1</v>
      </c>
      <c r="F122" s="7"/>
      <c r="G122" s="37">
        <v>311.32</v>
      </c>
      <c r="H122" s="7"/>
      <c r="I122" s="8">
        <f>ROUND(IF(G282=0, 0, G122/G282),5)</f>
        <v>2.0000000000000002E-5</v>
      </c>
      <c r="J122" s="7"/>
      <c r="K122" s="6">
        <v>311.32</v>
      </c>
      <c r="L122" s="7"/>
      <c r="M122" s="37">
        <v>0</v>
      </c>
      <c r="N122" s="7"/>
      <c r="O122" s="6">
        <v>0</v>
      </c>
      <c r="P122" s="7"/>
      <c r="Q122" s="8">
        <f>ROUND(IF(O282=0, 0, O122/O282),5)</f>
        <v>0</v>
      </c>
      <c r="R122" s="7"/>
      <c r="S122" s="6">
        <v>0</v>
      </c>
      <c r="T122" s="7"/>
      <c r="U122" s="37">
        <v>0</v>
      </c>
      <c r="V122" s="7"/>
      <c r="W122" s="6">
        <v>0</v>
      </c>
      <c r="X122" s="7"/>
      <c r="Y122" s="8">
        <f>ROUND(IF(W282=0, 0, W122/W282),5)</f>
        <v>0</v>
      </c>
      <c r="Z122" s="7"/>
      <c r="AA122" s="6">
        <v>0</v>
      </c>
      <c r="AB122" s="7"/>
      <c r="AC122" s="37">
        <v>0</v>
      </c>
      <c r="AD122" s="7"/>
      <c r="AE122" s="6">
        <v>0</v>
      </c>
      <c r="AF122" s="7"/>
      <c r="AG122" s="8">
        <f>ROUND(IF(AE282=0, 0, AE122/AE282),5)</f>
        <v>0</v>
      </c>
      <c r="AH122" s="7"/>
      <c r="AI122" s="6">
        <v>0</v>
      </c>
      <c r="AJ122" s="7"/>
      <c r="AK122" s="37">
        <v>0</v>
      </c>
      <c r="AL122" s="7"/>
      <c r="AM122" s="6">
        <v>0</v>
      </c>
      <c r="AN122" s="7"/>
      <c r="AO122" s="8">
        <f>ROUND(IF(AM282=0, 0, AM122/AM282),5)</f>
        <v>0</v>
      </c>
      <c r="AP122" s="7"/>
      <c r="AQ122" s="6">
        <v>0</v>
      </c>
      <c r="AR122" s="7"/>
      <c r="AS122" s="37">
        <v>0</v>
      </c>
      <c r="AT122" s="7"/>
      <c r="AU122" s="28">
        <v>0</v>
      </c>
      <c r="AV122" s="7"/>
      <c r="AW122" s="8">
        <f>ROUND(IF(AU282=0, 0, AU122/AU282),5)</f>
        <v>0</v>
      </c>
      <c r="AX122" s="7"/>
      <c r="AY122" s="6">
        <v>0</v>
      </c>
      <c r="AZ122" s="7"/>
      <c r="BA122" s="6">
        <v>0</v>
      </c>
      <c r="BB122" s="7"/>
      <c r="BC122" s="6">
        <v>0</v>
      </c>
      <c r="BD122" s="7"/>
      <c r="BE122" s="8">
        <f>ROUND(IF(BC282=0, 0, BC122/BC282),5)</f>
        <v>0</v>
      </c>
      <c r="BF122" s="7"/>
      <c r="BG122" s="6">
        <v>0</v>
      </c>
      <c r="BH122" s="7"/>
      <c r="BI122" s="6">
        <v>0</v>
      </c>
      <c r="BJ122" s="7"/>
      <c r="BK122" s="6">
        <v>0</v>
      </c>
      <c r="BL122" s="7"/>
      <c r="BM122" s="8">
        <f>ROUND(IF(BK282=0, 0, BK122/BK282),5)</f>
        <v>0</v>
      </c>
      <c r="BN122" s="7"/>
      <c r="BO122" s="6">
        <v>0</v>
      </c>
      <c r="BP122" s="7"/>
      <c r="BQ122" s="6">
        <v>0</v>
      </c>
      <c r="BR122" s="7"/>
      <c r="BS122" s="6">
        <v>0</v>
      </c>
      <c r="BT122" s="7"/>
      <c r="BU122" s="8">
        <f>ROUND(IF(BS282=0, 0, BS122/BS282),5)</f>
        <v>0</v>
      </c>
      <c r="BV122" s="7"/>
      <c r="BW122" s="6">
        <v>0</v>
      </c>
      <c r="BX122" s="7"/>
      <c r="BY122" s="6">
        <v>0</v>
      </c>
      <c r="BZ122" s="7"/>
      <c r="CA122" s="6">
        <v>0</v>
      </c>
      <c r="CB122" s="7"/>
      <c r="CC122" s="8">
        <f>ROUND(IF(CA282=0, 0, CA122/CA282),5)</f>
        <v>0</v>
      </c>
      <c r="CD122" s="7"/>
      <c r="CE122" s="6">
        <v>0</v>
      </c>
      <c r="CF122" s="7"/>
      <c r="CG122" s="6">
        <v>0</v>
      </c>
      <c r="CH122" s="7"/>
      <c r="CI122" s="6">
        <v>0</v>
      </c>
      <c r="CJ122" s="7"/>
      <c r="CK122" s="8">
        <f>ROUND(IF(CI282=0, 0, CI122/CI282),5)</f>
        <v>0</v>
      </c>
      <c r="CL122" s="7"/>
      <c r="CM122" s="6">
        <v>0</v>
      </c>
      <c r="CN122" s="7"/>
      <c r="CO122" s="6">
        <v>0</v>
      </c>
      <c r="CP122" s="7"/>
      <c r="CQ122" s="6">
        <v>0</v>
      </c>
      <c r="CR122" s="7"/>
      <c r="CS122" s="8">
        <f>ROUND(IF(CQ282=0, 0, CQ122/CQ282),5)</f>
        <v>0</v>
      </c>
      <c r="CT122" s="7"/>
      <c r="CU122" s="6">
        <v>0</v>
      </c>
      <c r="CV122" s="7"/>
      <c r="CW122" s="6">
        <f t="shared" si="4"/>
        <v>1</v>
      </c>
      <c r="CX122" s="7"/>
      <c r="CY122" s="6">
        <f t="shared" si="5"/>
        <v>311.32</v>
      </c>
      <c r="CZ122" s="7"/>
      <c r="DA122" s="8">
        <f>ROUND(IF(CY282=0, 0, CY122/CY282),5)</f>
        <v>0</v>
      </c>
      <c r="DB122" s="7"/>
      <c r="DC122" s="6">
        <v>311.32</v>
      </c>
    </row>
    <row r="123" spans="1:107" x14ac:dyDescent="0.25">
      <c r="A123" s="2"/>
      <c r="B123" s="2"/>
      <c r="C123" s="2"/>
      <c r="D123" s="2" t="s">
        <v>134</v>
      </c>
      <c r="E123" s="37">
        <v>0</v>
      </c>
      <c r="F123" s="7"/>
      <c r="G123" s="37">
        <v>0</v>
      </c>
      <c r="H123" s="7"/>
      <c r="I123" s="8">
        <f>ROUND(IF(G282=0, 0, G123/G282),5)</f>
        <v>0</v>
      </c>
      <c r="J123" s="7"/>
      <c r="K123" s="6">
        <v>0</v>
      </c>
      <c r="L123" s="7"/>
      <c r="M123" s="37">
        <v>0</v>
      </c>
      <c r="N123" s="7"/>
      <c r="O123" s="6">
        <v>0</v>
      </c>
      <c r="P123" s="7"/>
      <c r="Q123" s="8">
        <f>ROUND(IF(O282=0, 0, O123/O282),5)</f>
        <v>0</v>
      </c>
      <c r="R123" s="7"/>
      <c r="S123" s="6">
        <v>0</v>
      </c>
      <c r="T123" s="7"/>
      <c r="U123" s="37">
        <v>1</v>
      </c>
      <c r="V123" s="7"/>
      <c r="W123" s="6">
        <v>447.86</v>
      </c>
      <c r="X123" s="7"/>
      <c r="Y123" s="8">
        <f>ROUND(IF(W282=0, 0, W123/W282),5)</f>
        <v>2.0000000000000002E-5</v>
      </c>
      <c r="Z123" s="7"/>
      <c r="AA123" s="6">
        <v>447.86</v>
      </c>
      <c r="AB123" s="7"/>
      <c r="AC123" s="37">
        <v>0</v>
      </c>
      <c r="AD123" s="7"/>
      <c r="AE123" s="6">
        <v>0</v>
      </c>
      <c r="AF123" s="7"/>
      <c r="AG123" s="8">
        <f>ROUND(IF(AE282=0, 0, AE123/AE282),5)</f>
        <v>0</v>
      </c>
      <c r="AH123" s="7"/>
      <c r="AI123" s="6">
        <v>0</v>
      </c>
      <c r="AJ123" s="7"/>
      <c r="AK123" s="37">
        <v>0</v>
      </c>
      <c r="AL123" s="7"/>
      <c r="AM123" s="6">
        <v>0</v>
      </c>
      <c r="AN123" s="7"/>
      <c r="AO123" s="8">
        <f>ROUND(IF(AM282=0, 0, AM123/AM282),5)</f>
        <v>0</v>
      </c>
      <c r="AP123" s="7"/>
      <c r="AQ123" s="6">
        <v>0</v>
      </c>
      <c r="AR123" s="7"/>
      <c r="AS123" s="37">
        <v>0</v>
      </c>
      <c r="AT123" s="7"/>
      <c r="AU123" s="28">
        <v>0</v>
      </c>
      <c r="AV123" s="7"/>
      <c r="AW123" s="8">
        <f>ROUND(IF(AU282=0, 0, AU123/AU282),5)</f>
        <v>0</v>
      </c>
      <c r="AX123" s="7"/>
      <c r="AY123" s="6">
        <v>0</v>
      </c>
      <c r="AZ123" s="7"/>
      <c r="BA123" s="6">
        <v>0</v>
      </c>
      <c r="BB123" s="7"/>
      <c r="BC123" s="6">
        <v>0</v>
      </c>
      <c r="BD123" s="7"/>
      <c r="BE123" s="8">
        <f>ROUND(IF(BC282=0, 0, BC123/BC282),5)</f>
        <v>0</v>
      </c>
      <c r="BF123" s="7"/>
      <c r="BG123" s="6">
        <v>0</v>
      </c>
      <c r="BH123" s="7"/>
      <c r="BI123" s="6">
        <v>0</v>
      </c>
      <c r="BJ123" s="7"/>
      <c r="BK123" s="6">
        <v>0</v>
      </c>
      <c r="BL123" s="7"/>
      <c r="BM123" s="8">
        <f>ROUND(IF(BK282=0, 0, BK123/BK282),5)</f>
        <v>0</v>
      </c>
      <c r="BN123" s="7"/>
      <c r="BO123" s="6">
        <v>0</v>
      </c>
      <c r="BP123" s="7"/>
      <c r="BQ123" s="6">
        <v>0</v>
      </c>
      <c r="BR123" s="7"/>
      <c r="BS123" s="6">
        <v>0</v>
      </c>
      <c r="BT123" s="7"/>
      <c r="BU123" s="8">
        <f>ROUND(IF(BS282=0, 0, BS123/BS282),5)</f>
        <v>0</v>
      </c>
      <c r="BV123" s="7"/>
      <c r="BW123" s="6">
        <v>0</v>
      </c>
      <c r="BX123" s="7"/>
      <c r="BY123" s="6">
        <v>0</v>
      </c>
      <c r="BZ123" s="7"/>
      <c r="CA123" s="6">
        <v>0</v>
      </c>
      <c r="CB123" s="7"/>
      <c r="CC123" s="8">
        <f>ROUND(IF(CA282=0, 0, CA123/CA282),5)</f>
        <v>0</v>
      </c>
      <c r="CD123" s="7"/>
      <c r="CE123" s="6">
        <v>0</v>
      </c>
      <c r="CF123" s="7"/>
      <c r="CG123" s="6">
        <v>0</v>
      </c>
      <c r="CH123" s="7"/>
      <c r="CI123" s="6">
        <v>0</v>
      </c>
      <c r="CJ123" s="7"/>
      <c r="CK123" s="8">
        <f>ROUND(IF(CI282=0, 0, CI123/CI282),5)</f>
        <v>0</v>
      </c>
      <c r="CL123" s="7"/>
      <c r="CM123" s="6">
        <v>0</v>
      </c>
      <c r="CN123" s="7"/>
      <c r="CO123" s="6">
        <v>0</v>
      </c>
      <c r="CP123" s="7"/>
      <c r="CQ123" s="6">
        <v>0</v>
      </c>
      <c r="CR123" s="7"/>
      <c r="CS123" s="8">
        <f>ROUND(IF(CQ282=0, 0, CQ123/CQ282),5)</f>
        <v>0</v>
      </c>
      <c r="CT123" s="7"/>
      <c r="CU123" s="6">
        <v>0</v>
      </c>
      <c r="CV123" s="7"/>
      <c r="CW123" s="6">
        <f t="shared" si="4"/>
        <v>1</v>
      </c>
      <c r="CX123" s="7"/>
      <c r="CY123" s="6">
        <f t="shared" si="5"/>
        <v>447.86</v>
      </c>
      <c r="CZ123" s="7"/>
      <c r="DA123" s="8">
        <f>ROUND(IF(CY282=0, 0, CY123/CY282),5)</f>
        <v>0</v>
      </c>
      <c r="DB123" s="7"/>
      <c r="DC123" s="6">
        <v>447.86</v>
      </c>
    </row>
    <row r="124" spans="1:107" x14ac:dyDescent="0.25">
      <c r="A124" s="2"/>
      <c r="B124" s="2"/>
      <c r="C124" s="2"/>
      <c r="D124" s="2" t="s">
        <v>135</v>
      </c>
      <c r="E124" s="37">
        <v>2</v>
      </c>
      <c r="F124" s="7"/>
      <c r="G124" s="37">
        <v>868.46</v>
      </c>
      <c r="H124" s="7"/>
      <c r="I124" s="8">
        <f>ROUND(IF(G282=0, 0, G124/G282),5)</f>
        <v>5.0000000000000002E-5</v>
      </c>
      <c r="J124" s="7"/>
      <c r="K124" s="6">
        <v>434.23</v>
      </c>
      <c r="L124" s="7"/>
      <c r="M124" s="37">
        <v>0</v>
      </c>
      <c r="N124" s="7"/>
      <c r="O124" s="6">
        <v>0</v>
      </c>
      <c r="P124" s="7"/>
      <c r="Q124" s="8">
        <f>ROUND(IF(O282=0, 0, O124/O282),5)</f>
        <v>0</v>
      </c>
      <c r="R124" s="7"/>
      <c r="S124" s="6">
        <v>0</v>
      </c>
      <c r="T124" s="7"/>
      <c r="U124" s="37">
        <v>0</v>
      </c>
      <c r="V124" s="7"/>
      <c r="W124" s="6">
        <v>0</v>
      </c>
      <c r="X124" s="7"/>
      <c r="Y124" s="8">
        <f>ROUND(IF(W282=0, 0, W124/W282),5)</f>
        <v>0</v>
      </c>
      <c r="Z124" s="7"/>
      <c r="AA124" s="6">
        <v>0</v>
      </c>
      <c r="AB124" s="7"/>
      <c r="AC124" s="37">
        <v>1</v>
      </c>
      <c r="AD124" s="7"/>
      <c r="AE124" s="6">
        <v>435.42</v>
      </c>
      <c r="AF124" s="7"/>
      <c r="AG124" s="8">
        <f>ROUND(IF(AE282=0, 0, AE124/AE282),5)</f>
        <v>2.0000000000000002E-5</v>
      </c>
      <c r="AH124" s="7"/>
      <c r="AI124" s="6">
        <v>435.42</v>
      </c>
      <c r="AJ124" s="7"/>
      <c r="AK124" s="37">
        <v>3</v>
      </c>
      <c r="AL124" s="7"/>
      <c r="AM124" s="6">
        <v>1319.47</v>
      </c>
      <c r="AN124" s="7"/>
      <c r="AO124" s="8">
        <f>ROUND(IF(AM282=0, 0, AM124/AM282),5)</f>
        <v>8.0000000000000007E-5</v>
      </c>
      <c r="AP124" s="7"/>
      <c r="AQ124" s="6">
        <v>439.82</v>
      </c>
      <c r="AR124" s="7"/>
      <c r="AS124" s="37">
        <v>1</v>
      </c>
      <c r="AT124" s="7"/>
      <c r="AU124" s="28">
        <v>442.89</v>
      </c>
      <c r="AV124" s="7"/>
      <c r="AW124" s="8">
        <f>ROUND(IF(AU282=0, 0, AU124/AU282),5)</f>
        <v>3.0000000000000001E-5</v>
      </c>
      <c r="AX124" s="7"/>
      <c r="AY124" s="6">
        <v>442.89</v>
      </c>
      <c r="AZ124" s="7"/>
      <c r="BA124" s="6">
        <v>0</v>
      </c>
      <c r="BB124" s="7"/>
      <c r="BC124" s="6">
        <v>0</v>
      </c>
      <c r="BD124" s="7"/>
      <c r="BE124" s="8">
        <f>ROUND(IF(BC282=0, 0, BC124/BC282),5)</f>
        <v>0</v>
      </c>
      <c r="BF124" s="7"/>
      <c r="BG124" s="6">
        <v>0</v>
      </c>
      <c r="BH124" s="7"/>
      <c r="BI124" s="6">
        <v>0</v>
      </c>
      <c r="BJ124" s="7"/>
      <c r="BK124" s="6">
        <v>0</v>
      </c>
      <c r="BL124" s="7"/>
      <c r="BM124" s="8">
        <f>ROUND(IF(BK282=0, 0, BK124/BK282),5)</f>
        <v>0</v>
      </c>
      <c r="BN124" s="7"/>
      <c r="BO124" s="6">
        <v>0</v>
      </c>
      <c r="BP124" s="7"/>
      <c r="BQ124" s="6">
        <v>0</v>
      </c>
      <c r="BR124" s="7"/>
      <c r="BS124" s="6">
        <v>0</v>
      </c>
      <c r="BT124" s="7"/>
      <c r="BU124" s="8">
        <f>ROUND(IF(BS282=0, 0, BS124/BS282),5)</f>
        <v>0</v>
      </c>
      <c r="BV124" s="7"/>
      <c r="BW124" s="6">
        <v>0</v>
      </c>
      <c r="BX124" s="7"/>
      <c r="BY124" s="6">
        <v>0</v>
      </c>
      <c r="BZ124" s="7"/>
      <c r="CA124" s="6">
        <v>0</v>
      </c>
      <c r="CB124" s="7"/>
      <c r="CC124" s="8">
        <f>ROUND(IF(CA282=0, 0, CA124/CA282),5)</f>
        <v>0</v>
      </c>
      <c r="CD124" s="7"/>
      <c r="CE124" s="6">
        <v>0</v>
      </c>
      <c r="CF124" s="7"/>
      <c r="CG124" s="6">
        <v>0</v>
      </c>
      <c r="CH124" s="7"/>
      <c r="CI124" s="6">
        <v>0</v>
      </c>
      <c r="CJ124" s="7"/>
      <c r="CK124" s="8">
        <f>ROUND(IF(CI282=0, 0, CI124/CI282),5)</f>
        <v>0</v>
      </c>
      <c r="CL124" s="7"/>
      <c r="CM124" s="6">
        <v>0</v>
      </c>
      <c r="CN124" s="7"/>
      <c r="CO124" s="6">
        <v>0</v>
      </c>
      <c r="CP124" s="7"/>
      <c r="CQ124" s="6">
        <v>0</v>
      </c>
      <c r="CR124" s="7"/>
      <c r="CS124" s="8">
        <f>ROUND(IF(CQ282=0, 0, CQ124/CQ282),5)</f>
        <v>0</v>
      </c>
      <c r="CT124" s="7"/>
      <c r="CU124" s="6">
        <v>0</v>
      </c>
      <c r="CV124" s="7"/>
      <c r="CW124" s="6">
        <f t="shared" si="4"/>
        <v>7</v>
      </c>
      <c r="CX124" s="7"/>
      <c r="CY124" s="6">
        <f t="shared" si="5"/>
        <v>3066.24</v>
      </c>
      <c r="CZ124" s="7"/>
      <c r="DA124" s="8">
        <f>ROUND(IF(CY282=0, 0, CY124/CY282),5)</f>
        <v>3.0000000000000001E-5</v>
      </c>
      <c r="DB124" s="7"/>
      <c r="DC124" s="6">
        <v>438.03</v>
      </c>
    </row>
    <row r="125" spans="1:107" x14ac:dyDescent="0.25">
      <c r="A125" s="2"/>
      <c r="B125" s="2"/>
      <c r="C125" s="2"/>
      <c r="D125" s="2" t="s">
        <v>136</v>
      </c>
      <c r="E125" s="37">
        <v>0</v>
      </c>
      <c r="F125" s="7"/>
      <c r="G125" s="37">
        <v>0</v>
      </c>
      <c r="H125" s="7"/>
      <c r="I125" s="8">
        <f>ROUND(IF(G282=0, 0, G125/G282),5)</f>
        <v>0</v>
      </c>
      <c r="J125" s="7"/>
      <c r="K125" s="6">
        <v>0</v>
      </c>
      <c r="L125" s="7"/>
      <c r="M125" s="37">
        <v>0</v>
      </c>
      <c r="N125" s="7"/>
      <c r="O125" s="6">
        <v>0</v>
      </c>
      <c r="P125" s="7"/>
      <c r="Q125" s="8">
        <f>ROUND(IF(O282=0, 0, O125/O282),5)</f>
        <v>0</v>
      </c>
      <c r="R125" s="7"/>
      <c r="S125" s="6">
        <v>0</v>
      </c>
      <c r="T125" s="7"/>
      <c r="U125" s="37">
        <v>0</v>
      </c>
      <c r="V125" s="7"/>
      <c r="W125" s="6">
        <v>0</v>
      </c>
      <c r="X125" s="7"/>
      <c r="Y125" s="8">
        <f>ROUND(IF(W282=0, 0, W125/W282),5)</f>
        <v>0</v>
      </c>
      <c r="Z125" s="7"/>
      <c r="AA125" s="6">
        <v>0</v>
      </c>
      <c r="AB125" s="7"/>
      <c r="AC125" s="37">
        <v>1</v>
      </c>
      <c r="AD125" s="7"/>
      <c r="AE125" s="6">
        <v>689.05</v>
      </c>
      <c r="AF125" s="7"/>
      <c r="AG125" s="8">
        <f>ROUND(IF(AE282=0, 0, AE125/AE282),5)</f>
        <v>4.0000000000000003E-5</v>
      </c>
      <c r="AH125" s="7"/>
      <c r="AI125" s="6">
        <v>689.05</v>
      </c>
      <c r="AJ125" s="7"/>
      <c r="AK125" s="37">
        <v>1</v>
      </c>
      <c r="AL125" s="7"/>
      <c r="AM125" s="6">
        <v>689.79</v>
      </c>
      <c r="AN125" s="7"/>
      <c r="AO125" s="8">
        <f>ROUND(IF(AM282=0, 0, AM125/AM282),5)</f>
        <v>4.0000000000000003E-5</v>
      </c>
      <c r="AP125" s="7"/>
      <c r="AQ125" s="6">
        <v>689.79</v>
      </c>
      <c r="AR125" s="7"/>
      <c r="AS125" s="37">
        <v>0</v>
      </c>
      <c r="AT125" s="7"/>
      <c r="AU125" s="28">
        <v>0</v>
      </c>
      <c r="AV125" s="7"/>
      <c r="AW125" s="8">
        <f>ROUND(IF(AU282=0, 0, AU125/AU282),5)</f>
        <v>0</v>
      </c>
      <c r="AX125" s="7"/>
      <c r="AY125" s="6">
        <v>0</v>
      </c>
      <c r="AZ125" s="7"/>
      <c r="BA125" s="6">
        <v>0</v>
      </c>
      <c r="BB125" s="7"/>
      <c r="BC125" s="6">
        <v>0</v>
      </c>
      <c r="BD125" s="7"/>
      <c r="BE125" s="8">
        <f>ROUND(IF(BC282=0, 0, BC125/BC282),5)</f>
        <v>0</v>
      </c>
      <c r="BF125" s="7"/>
      <c r="BG125" s="6">
        <v>0</v>
      </c>
      <c r="BH125" s="7"/>
      <c r="BI125" s="6">
        <v>0</v>
      </c>
      <c r="BJ125" s="7"/>
      <c r="BK125" s="6">
        <v>0</v>
      </c>
      <c r="BL125" s="7"/>
      <c r="BM125" s="8">
        <f>ROUND(IF(BK282=0, 0, BK125/BK282),5)</f>
        <v>0</v>
      </c>
      <c r="BN125" s="7"/>
      <c r="BO125" s="6">
        <v>0</v>
      </c>
      <c r="BP125" s="7"/>
      <c r="BQ125" s="6">
        <v>0</v>
      </c>
      <c r="BR125" s="7"/>
      <c r="BS125" s="6">
        <v>0</v>
      </c>
      <c r="BT125" s="7"/>
      <c r="BU125" s="8">
        <f>ROUND(IF(BS282=0, 0, BS125/BS282),5)</f>
        <v>0</v>
      </c>
      <c r="BV125" s="7"/>
      <c r="BW125" s="6">
        <v>0</v>
      </c>
      <c r="BX125" s="7"/>
      <c r="BY125" s="6">
        <v>0</v>
      </c>
      <c r="BZ125" s="7"/>
      <c r="CA125" s="6">
        <v>0</v>
      </c>
      <c r="CB125" s="7"/>
      <c r="CC125" s="8">
        <f>ROUND(IF(CA282=0, 0, CA125/CA282),5)</f>
        <v>0</v>
      </c>
      <c r="CD125" s="7"/>
      <c r="CE125" s="6">
        <v>0</v>
      </c>
      <c r="CF125" s="7"/>
      <c r="CG125" s="6">
        <v>0</v>
      </c>
      <c r="CH125" s="7"/>
      <c r="CI125" s="6">
        <v>0</v>
      </c>
      <c r="CJ125" s="7"/>
      <c r="CK125" s="8">
        <f>ROUND(IF(CI282=0, 0, CI125/CI282),5)</f>
        <v>0</v>
      </c>
      <c r="CL125" s="7"/>
      <c r="CM125" s="6">
        <v>0</v>
      </c>
      <c r="CN125" s="7"/>
      <c r="CO125" s="6">
        <v>0</v>
      </c>
      <c r="CP125" s="7"/>
      <c r="CQ125" s="6">
        <v>0</v>
      </c>
      <c r="CR125" s="7"/>
      <c r="CS125" s="8">
        <f>ROUND(IF(CQ282=0, 0, CQ125/CQ282),5)</f>
        <v>0</v>
      </c>
      <c r="CT125" s="7"/>
      <c r="CU125" s="6">
        <v>0</v>
      </c>
      <c r="CV125" s="7"/>
      <c r="CW125" s="6">
        <f t="shared" si="4"/>
        <v>2</v>
      </c>
      <c r="CX125" s="7"/>
      <c r="CY125" s="6">
        <f t="shared" si="5"/>
        <v>1378.84</v>
      </c>
      <c r="CZ125" s="7"/>
      <c r="DA125" s="8">
        <f>ROUND(IF(CY282=0, 0, CY125/CY282),5)</f>
        <v>1.0000000000000001E-5</v>
      </c>
      <c r="DB125" s="7"/>
      <c r="DC125" s="6">
        <v>689.42</v>
      </c>
    </row>
    <row r="126" spans="1:107" x14ac:dyDescent="0.25">
      <c r="A126" s="2"/>
      <c r="B126" s="2"/>
      <c r="C126" s="2"/>
      <c r="D126" s="2" t="s">
        <v>137</v>
      </c>
      <c r="E126" s="37">
        <v>0</v>
      </c>
      <c r="F126" s="7"/>
      <c r="G126" s="37">
        <v>0</v>
      </c>
      <c r="H126" s="7"/>
      <c r="I126" s="8">
        <f>ROUND(IF(G282=0, 0, G126/G282),5)</f>
        <v>0</v>
      </c>
      <c r="J126" s="7"/>
      <c r="K126" s="6">
        <v>0</v>
      </c>
      <c r="L126" s="7"/>
      <c r="M126" s="37">
        <v>0</v>
      </c>
      <c r="N126" s="7"/>
      <c r="O126" s="6">
        <v>0</v>
      </c>
      <c r="P126" s="7"/>
      <c r="Q126" s="8">
        <f>ROUND(IF(O282=0, 0, O126/O282),5)</f>
        <v>0</v>
      </c>
      <c r="R126" s="7"/>
      <c r="S126" s="6">
        <v>0</v>
      </c>
      <c r="T126" s="7"/>
      <c r="U126" s="37">
        <v>0</v>
      </c>
      <c r="V126" s="7"/>
      <c r="W126" s="6">
        <v>0</v>
      </c>
      <c r="X126" s="7"/>
      <c r="Y126" s="8">
        <f>ROUND(IF(W282=0, 0, W126/W282),5)</f>
        <v>0</v>
      </c>
      <c r="Z126" s="7"/>
      <c r="AA126" s="6">
        <v>0</v>
      </c>
      <c r="AB126" s="7"/>
      <c r="AC126" s="37">
        <v>2</v>
      </c>
      <c r="AD126" s="7"/>
      <c r="AE126" s="6">
        <v>2004.5</v>
      </c>
      <c r="AF126" s="7"/>
      <c r="AG126" s="8">
        <f>ROUND(IF(AE282=0, 0, AE126/AE282),5)</f>
        <v>1.1E-4</v>
      </c>
      <c r="AH126" s="7"/>
      <c r="AI126" s="6">
        <v>1002.25</v>
      </c>
      <c r="AJ126" s="7"/>
      <c r="AK126" s="37">
        <v>0</v>
      </c>
      <c r="AL126" s="7"/>
      <c r="AM126" s="6">
        <v>0</v>
      </c>
      <c r="AN126" s="7"/>
      <c r="AO126" s="8">
        <f>ROUND(IF(AM282=0, 0, AM126/AM282),5)</f>
        <v>0</v>
      </c>
      <c r="AP126" s="7"/>
      <c r="AQ126" s="6">
        <v>0</v>
      </c>
      <c r="AR126" s="7"/>
      <c r="AS126" s="37">
        <v>0</v>
      </c>
      <c r="AT126" s="7"/>
      <c r="AU126" s="28">
        <v>0</v>
      </c>
      <c r="AV126" s="7"/>
      <c r="AW126" s="8">
        <f>ROUND(IF(AU282=0, 0, AU126/AU282),5)</f>
        <v>0</v>
      </c>
      <c r="AX126" s="7"/>
      <c r="AY126" s="6">
        <v>0</v>
      </c>
      <c r="AZ126" s="7"/>
      <c r="BA126" s="6">
        <v>0</v>
      </c>
      <c r="BB126" s="7"/>
      <c r="BC126" s="6">
        <v>0</v>
      </c>
      <c r="BD126" s="7"/>
      <c r="BE126" s="8">
        <f>ROUND(IF(BC282=0, 0, BC126/BC282),5)</f>
        <v>0</v>
      </c>
      <c r="BF126" s="7"/>
      <c r="BG126" s="6">
        <v>0</v>
      </c>
      <c r="BH126" s="7"/>
      <c r="BI126" s="6">
        <v>0</v>
      </c>
      <c r="BJ126" s="7"/>
      <c r="BK126" s="6">
        <v>0</v>
      </c>
      <c r="BL126" s="7"/>
      <c r="BM126" s="8">
        <f>ROUND(IF(BK282=0, 0, BK126/BK282),5)</f>
        <v>0</v>
      </c>
      <c r="BN126" s="7"/>
      <c r="BO126" s="6">
        <v>0</v>
      </c>
      <c r="BP126" s="7"/>
      <c r="BQ126" s="6">
        <v>0</v>
      </c>
      <c r="BR126" s="7"/>
      <c r="BS126" s="6">
        <v>0</v>
      </c>
      <c r="BT126" s="7"/>
      <c r="BU126" s="8">
        <f>ROUND(IF(BS282=0, 0, BS126/BS282),5)</f>
        <v>0</v>
      </c>
      <c r="BV126" s="7"/>
      <c r="BW126" s="6">
        <v>0</v>
      </c>
      <c r="BX126" s="7"/>
      <c r="BY126" s="6">
        <v>0</v>
      </c>
      <c r="BZ126" s="7"/>
      <c r="CA126" s="6">
        <v>0</v>
      </c>
      <c r="CB126" s="7"/>
      <c r="CC126" s="8">
        <f>ROUND(IF(CA282=0, 0, CA126/CA282),5)</f>
        <v>0</v>
      </c>
      <c r="CD126" s="7"/>
      <c r="CE126" s="6">
        <v>0</v>
      </c>
      <c r="CF126" s="7"/>
      <c r="CG126" s="6">
        <v>0</v>
      </c>
      <c r="CH126" s="7"/>
      <c r="CI126" s="6">
        <v>0</v>
      </c>
      <c r="CJ126" s="7"/>
      <c r="CK126" s="8">
        <f>ROUND(IF(CI282=0, 0, CI126/CI282),5)</f>
        <v>0</v>
      </c>
      <c r="CL126" s="7"/>
      <c r="CM126" s="6">
        <v>0</v>
      </c>
      <c r="CN126" s="7"/>
      <c r="CO126" s="6">
        <v>0</v>
      </c>
      <c r="CP126" s="7"/>
      <c r="CQ126" s="6">
        <v>0</v>
      </c>
      <c r="CR126" s="7"/>
      <c r="CS126" s="8">
        <f>ROUND(IF(CQ282=0, 0, CQ126/CQ282),5)</f>
        <v>0</v>
      </c>
      <c r="CT126" s="7"/>
      <c r="CU126" s="6">
        <v>0</v>
      </c>
      <c r="CV126" s="7"/>
      <c r="CW126" s="6">
        <f t="shared" si="4"/>
        <v>2</v>
      </c>
      <c r="CX126" s="7"/>
      <c r="CY126" s="6">
        <f t="shared" si="5"/>
        <v>2004.5</v>
      </c>
      <c r="CZ126" s="7"/>
      <c r="DA126" s="8">
        <f>ROUND(IF(CY282=0, 0, CY126/CY282),5)</f>
        <v>2.0000000000000002E-5</v>
      </c>
      <c r="DB126" s="7"/>
      <c r="DC126" s="6">
        <v>1002.25</v>
      </c>
    </row>
    <row r="127" spans="1:107" x14ac:dyDescent="0.25">
      <c r="A127" s="2"/>
      <c r="B127" s="2"/>
      <c r="C127" s="2"/>
      <c r="D127" s="2" t="s">
        <v>138</v>
      </c>
      <c r="E127" s="37">
        <v>12</v>
      </c>
      <c r="F127" s="7"/>
      <c r="G127" s="37">
        <v>7123</v>
      </c>
      <c r="H127" s="7"/>
      <c r="I127" s="8">
        <f>ROUND(IF(G282=0, 0, G127/G282),5)</f>
        <v>4.0999999999999999E-4</v>
      </c>
      <c r="J127" s="7"/>
      <c r="K127" s="6">
        <v>593.58000000000004</v>
      </c>
      <c r="L127" s="7"/>
      <c r="M127" s="37">
        <v>0</v>
      </c>
      <c r="N127" s="7"/>
      <c r="O127" s="6">
        <v>0</v>
      </c>
      <c r="P127" s="7"/>
      <c r="Q127" s="8">
        <f>ROUND(IF(O282=0, 0, O127/O282),5)</f>
        <v>0</v>
      </c>
      <c r="R127" s="7"/>
      <c r="S127" s="6">
        <v>0</v>
      </c>
      <c r="T127" s="7"/>
      <c r="U127" s="37">
        <v>1</v>
      </c>
      <c r="V127" s="7"/>
      <c r="W127" s="6">
        <v>1248.9100000000001</v>
      </c>
      <c r="X127" s="7"/>
      <c r="Y127" s="8">
        <f>ROUND(IF(W282=0, 0, W127/W282),5)</f>
        <v>6.0000000000000002E-5</v>
      </c>
      <c r="Z127" s="7"/>
      <c r="AA127" s="6">
        <v>1248.9100000000001</v>
      </c>
      <c r="AB127" s="7"/>
      <c r="AC127" s="37">
        <v>0</v>
      </c>
      <c r="AD127" s="7"/>
      <c r="AE127" s="6">
        <v>0</v>
      </c>
      <c r="AF127" s="7"/>
      <c r="AG127" s="8">
        <f>ROUND(IF(AE282=0, 0, AE127/AE282),5)</f>
        <v>0</v>
      </c>
      <c r="AH127" s="7"/>
      <c r="AI127" s="6">
        <v>0</v>
      </c>
      <c r="AJ127" s="7"/>
      <c r="AK127" s="37">
        <v>18</v>
      </c>
      <c r="AL127" s="7"/>
      <c r="AM127" s="6">
        <v>22575.66</v>
      </c>
      <c r="AN127" s="7"/>
      <c r="AO127" s="8">
        <f>ROUND(IF(AM282=0, 0, AM127/AM282),5)</f>
        <v>1.39E-3</v>
      </c>
      <c r="AP127" s="7"/>
      <c r="AQ127" s="6">
        <v>1254.2</v>
      </c>
      <c r="AR127" s="7"/>
      <c r="AS127" s="37">
        <v>6</v>
      </c>
      <c r="AT127" s="7"/>
      <c r="AU127" s="28">
        <v>7579.62</v>
      </c>
      <c r="AV127" s="7"/>
      <c r="AW127" s="8">
        <f>ROUND(IF(AU282=0, 0, AU127/AU282),5)</f>
        <v>5.1999999999999995E-4</v>
      </c>
      <c r="AX127" s="7"/>
      <c r="AY127" s="6">
        <v>1263.27</v>
      </c>
      <c r="AZ127" s="7"/>
      <c r="BA127" s="6">
        <v>0</v>
      </c>
      <c r="BB127" s="7"/>
      <c r="BC127" s="6">
        <v>0</v>
      </c>
      <c r="BD127" s="7"/>
      <c r="BE127" s="8">
        <f>ROUND(IF(BC282=0, 0, BC127/BC282),5)</f>
        <v>0</v>
      </c>
      <c r="BF127" s="7"/>
      <c r="BG127" s="6">
        <v>0</v>
      </c>
      <c r="BH127" s="7"/>
      <c r="BI127" s="6">
        <v>0</v>
      </c>
      <c r="BJ127" s="7"/>
      <c r="BK127" s="6">
        <v>0</v>
      </c>
      <c r="BL127" s="7"/>
      <c r="BM127" s="8">
        <f>ROUND(IF(BK282=0, 0, BK127/BK282),5)</f>
        <v>0</v>
      </c>
      <c r="BN127" s="7"/>
      <c r="BO127" s="6">
        <v>0</v>
      </c>
      <c r="BP127" s="7"/>
      <c r="BQ127" s="6">
        <v>0</v>
      </c>
      <c r="BR127" s="7"/>
      <c r="BS127" s="6">
        <v>0</v>
      </c>
      <c r="BT127" s="7"/>
      <c r="BU127" s="8">
        <f>ROUND(IF(BS282=0, 0, BS127/BS282),5)</f>
        <v>0</v>
      </c>
      <c r="BV127" s="7"/>
      <c r="BW127" s="6">
        <v>0</v>
      </c>
      <c r="BX127" s="7"/>
      <c r="BY127" s="6">
        <v>0</v>
      </c>
      <c r="BZ127" s="7"/>
      <c r="CA127" s="6">
        <v>0</v>
      </c>
      <c r="CB127" s="7"/>
      <c r="CC127" s="8">
        <f>ROUND(IF(CA282=0, 0, CA127/CA282),5)</f>
        <v>0</v>
      </c>
      <c r="CD127" s="7"/>
      <c r="CE127" s="6">
        <v>0</v>
      </c>
      <c r="CF127" s="7"/>
      <c r="CG127" s="6">
        <v>0</v>
      </c>
      <c r="CH127" s="7"/>
      <c r="CI127" s="6">
        <v>0</v>
      </c>
      <c r="CJ127" s="7"/>
      <c r="CK127" s="8">
        <f>ROUND(IF(CI282=0, 0, CI127/CI282),5)</f>
        <v>0</v>
      </c>
      <c r="CL127" s="7"/>
      <c r="CM127" s="6">
        <v>0</v>
      </c>
      <c r="CN127" s="7"/>
      <c r="CO127" s="6">
        <v>0</v>
      </c>
      <c r="CP127" s="7"/>
      <c r="CQ127" s="6">
        <v>0</v>
      </c>
      <c r="CR127" s="7"/>
      <c r="CS127" s="8">
        <f>ROUND(IF(CQ282=0, 0, CQ127/CQ282),5)</f>
        <v>0</v>
      </c>
      <c r="CT127" s="7"/>
      <c r="CU127" s="6">
        <v>0</v>
      </c>
      <c r="CV127" s="7"/>
      <c r="CW127" s="6">
        <f t="shared" si="4"/>
        <v>37</v>
      </c>
      <c r="CX127" s="7"/>
      <c r="CY127" s="6">
        <f t="shared" si="5"/>
        <v>38527.19</v>
      </c>
      <c r="CZ127" s="7"/>
      <c r="DA127" s="8">
        <f>ROUND(IF(CY282=0, 0, CY127/CY282),5)</f>
        <v>4.0000000000000002E-4</v>
      </c>
      <c r="DB127" s="7"/>
      <c r="DC127" s="6">
        <v>1041.28</v>
      </c>
    </row>
    <row r="128" spans="1:107" x14ac:dyDescent="0.25">
      <c r="A128" s="2"/>
      <c r="B128" s="2"/>
      <c r="C128" s="2"/>
      <c r="D128" s="2" t="s">
        <v>139</v>
      </c>
      <c r="E128" s="37">
        <v>0</v>
      </c>
      <c r="F128" s="7"/>
      <c r="G128" s="37">
        <v>0</v>
      </c>
      <c r="H128" s="7"/>
      <c r="I128" s="8">
        <f>ROUND(IF(G282=0, 0, G128/G282),5)</f>
        <v>0</v>
      </c>
      <c r="J128" s="7"/>
      <c r="K128" s="6">
        <v>0</v>
      </c>
      <c r="L128" s="7"/>
      <c r="M128" s="37">
        <v>0</v>
      </c>
      <c r="N128" s="7"/>
      <c r="O128" s="6">
        <v>0</v>
      </c>
      <c r="P128" s="7"/>
      <c r="Q128" s="8">
        <f>ROUND(IF(O282=0, 0, O128/O282),5)</f>
        <v>0</v>
      </c>
      <c r="R128" s="7"/>
      <c r="S128" s="6">
        <v>0</v>
      </c>
      <c r="T128" s="7"/>
      <c r="U128" s="37">
        <v>54</v>
      </c>
      <c r="V128" s="7"/>
      <c r="W128" s="6">
        <v>9707.0300000000007</v>
      </c>
      <c r="X128" s="7"/>
      <c r="Y128" s="8">
        <f>ROUND(IF(W282=0, 0, W128/W282),5)</f>
        <v>4.8000000000000001E-4</v>
      </c>
      <c r="Z128" s="7"/>
      <c r="AA128" s="6">
        <v>179.76</v>
      </c>
      <c r="AB128" s="7"/>
      <c r="AC128" s="37">
        <v>0</v>
      </c>
      <c r="AD128" s="7"/>
      <c r="AE128" s="6">
        <v>0</v>
      </c>
      <c r="AF128" s="7"/>
      <c r="AG128" s="8">
        <f>ROUND(IF(AE282=0, 0, AE128/AE282),5)</f>
        <v>0</v>
      </c>
      <c r="AH128" s="7"/>
      <c r="AI128" s="6">
        <v>0</v>
      </c>
      <c r="AJ128" s="7"/>
      <c r="AK128" s="37">
        <v>12</v>
      </c>
      <c r="AL128" s="7"/>
      <c r="AM128" s="6">
        <v>2164.38</v>
      </c>
      <c r="AN128" s="7"/>
      <c r="AO128" s="8">
        <f>ROUND(IF(AM282=0, 0, AM128/AM282),5)</f>
        <v>1.2999999999999999E-4</v>
      </c>
      <c r="AP128" s="7"/>
      <c r="AQ128" s="6">
        <v>180.37</v>
      </c>
      <c r="AR128" s="7"/>
      <c r="AS128" s="37">
        <v>40</v>
      </c>
      <c r="AT128" s="7"/>
      <c r="AU128" s="28">
        <v>7223.44</v>
      </c>
      <c r="AV128" s="7"/>
      <c r="AW128" s="8">
        <f>ROUND(IF(AU282=0, 0, AU128/AU282),5)</f>
        <v>5.0000000000000001E-4</v>
      </c>
      <c r="AX128" s="7"/>
      <c r="AY128" s="6">
        <v>180.59</v>
      </c>
      <c r="AZ128" s="7"/>
      <c r="BA128" s="6">
        <v>0</v>
      </c>
      <c r="BB128" s="7"/>
      <c r="BC128" s="6">
        <v>0</v>
      </c>
      <c r="BD128" s="7"/>
      <c r="BE128" s="8">
        <f>ROUND(IF(BC282=0, 0, BC128/BC282),5)</f>
        <v>0</v>
      </c>
      <c r="BF128" s="7"/>
      <c r="BG128" s="6">
        <v>0</v>
      </c>
      <c r="BH128" s="7"/>
      <c r="BI128" s="6">
        <v>0</v>
      </c>
      <c r="BJ128" s="7"/>
      <c r="BK128" s="6">
        <v>0</v>
      </c>
      <c r="BL128" s="7"/>
      <c r="BM128" s="8">
        <f>ROUND(IF(BK282=0, 0, BK128/BK282),5)</f>
        <v>0</v>
      </c>
      <c r="BN128" s="7"/>
      <c r="BO128" s="6">
        <v>0</v>
      </c>
      <c r="BP128" s="7"/>
      <c r="BQ128" s="6">
        <v>0</v>
      </c>
      <c r="BR128" s="7"/>
      <c r="BS128" s="6">
        <v>0</v>
      </c>
      <c r="BT128" s="7"/>
      <c r="BU128" s="8">
        <f>ROUND(IF(BS282=0, 0, BS128/BS282),5)</f>
        <v>0</v>
      </c>
      <c r="BV128" s="7"/>
      <c r="BW128" s="6">
        <v>0</v>
      </c>
      <c r="BX128" s="7"/>
      <c r="BY128" s="6">
        <v>0</v>
      </c>
      <c r="BZ128" s="7"/>
      <c r="CA128" s="6">
        <v>0</v>
      </c>
      <c r="CB128" s="7"/>
      <c r="CC128" s="8">
        <f>ROUND(IF(CA282=0, 0, CA128/CA282),5)</f>
        <v>0</v>
      </c>
      <c r="CD128" s="7"/>
      <c r="CE128" s="6">
        <v>0</v>
      </c>
      <c r="CF128" s="7"/>
      <c r="CG128" s="6">
        <v>0</v>
      </c>
      <c r="CH128" s="7"/>
      <c r="CI128" s="6">
        <v>0</v>
      </c>
      <c r="CJ128" s="7"/>
      <c r="CK128" s="8">
        <f>ROUND(IF(CI282=0, 0, CI128/CI282),5)</f>
        <v>0</v>
      </c>
      <c r="CL128" s="7"/>
      <c r="CM128" s="6">
        <v>0</v>
      </c>
      <c r="CN128" s="7"/>
      <c r="CO128" s="6">
        <v>0</v>
      </c>
      <c r="CP128" s="7"/>
      <c r="CQ128" s="6">
        <v>0</v>
      </c>
      <c r="CR128" s="7"/>
      <c r="CS128" s="8">
        <f>ROUND(IF(CQ282=0, 0, CQ128/CQ282),5)</f>
        <v>0</v>
      </c>
      <c r="CT128" s="7"/>
      <c r="CU128" s="6">
        <v>0</v>
      </c>
      <c r="CV128" s="7"/>
      <c r="CW128" s="6">
        <f t="shared" si="4"/>
        <v>106</v>
      </c>
      <c r="CX128" s="7"/>
      <c r="CY128" s="6">
        <f t="shared" si="5"/>
        <v>19094.849999999999</v>
      </c>
      <c r="CZ128" s="7"/>
      <c r="DA128" s="8">
        <f>ROUND(IF(CY282=0, 0, CY128/CY282),5)</f>
        <v>2.0000000000000001E-4</v>
      </c>
      <c r="DB128" s="7"/>
      <c r="DC128" s="6">
        <v>180.14</v>
      </c>
    </row>
    <row r="129" spans="1:107" x14ac:dyDescent="0.25">
      <c r="A129" s="2"/>
      <c r="B129" s="2"/>
      <c r="C129" s="2"/>
      <c r="D129" s="2" t="s">
        <v>140</v>
      </c>
      <c r="E129" s="37">
        <v>5</v>
      </c>
      <c r="F129" s="7"/>
      <c r="G129" s="37">
        <v>620.48</v>
      </c>
      <c r="H129" s="7"/>
      <c r="I129" s="8">
        <f>ROUND(IF(G282=0, 0, G129/G282),5)</f>
        <v>4.0000000000000003E-5</v>
      </c>
      <c r="J129" s="7"/>
      <c r="K129" s="6">
        <v>124.1</v>
      </c>
      <c r="L129" s="7"/>
      <c r="M129" s="37">
        <v>0</v>
      </c>
      <c r="N129" s="7"/>
      <c r="O129" s="6">
        <v>0</v>
      </c>
      <c r="P129" s="7"/>
      <c r="Q129" s="8">
        <f>ROUND(IF(O282=0, 0, O129/O282),5)</f>
        <v>0</v>
      </c>
      <c r="R129" s="7"/>
      <c r="S129" s="6">
        <v>0</v>
      </c>
      <c r="T129" s="7"/>
      <c r="U129" s="37">
        <v>0</v>
      </c>
      <c r="V129" s="7"/>
      <c r="W129" s="6">
        <v>0</v>
      </c>
      <c r="X129" s="7"/>
      <c r="Y129" s="8">
        <f>ROUND(IF(W282=0, 0, W129/W282),5)</f>
        <v>0</v>
      </c>
      <c r="Z129" s="7"/>
      <c r="AA129" s="6">
        <v>0</v>
      </c>
      <c r="AB129" s="7"/>
      <c r="AC129" s="37">
        <v>0</v>
      </c>
      <c r="AD129" s="7"/>
      <c r="AE129" s="6">
        <v>0</v>
      </c>
      <c r="AF129" s="7"/>
      <c r="AG129" s="8">
        <f>ROUND(IF(AE282=0, 0, AE129/AE282),5)</f>
        <v>0</v>
      </c>
      <c r="AH129" s="7"/>
      <c r="AI129" s="6">
        <v>0</v>
      </c>
      <c r="AJ129" s="7"/>
      <c r="AK129" s="37">
        <v>0</v>
      </c>
      <c r="AL129" s="7"/>
      <c r="AM129" s="6">
        <v>0</v>
      </c>
      <c r="AN129" s="7"/>
      <c r="AO129" s="8">
        <f>ROUND(IF(AM282=0, 0, AM129/AM282),5)</f>
        <v>0</v>
      </c>
      <c r="AP129" s="7"/>
      <c r="AQ129" s="6">
        <v>0</v>
      </c>
      <c r="AR129" s="7"/>
      <c r="AS129" s="37">
        <v>0</v>
      </c>
      <c r="AT129" s="7"/>
      <c r="AU129" s="28">
        <v>0</v>
      </c>
      <c r="AV129" s="7"/>
      <c r="AW129" s="8">
        <f>ROUND(IF(AU282=0, 0, AU129/AU282),5)</f>
        <v>0</v>
      </c>
      <c r="AX129" s="7"/>
      <c r="AY129" s="6">
        <v>0</v>
      </c>
      <c r="AZ129" s="7"/>
      <c r="BA129" s="6">
        <v>0</v>
      </c>
      <c r="BB129" s="7"/>
      <c r="BC129" s="6">
        <v>0</v>
      </c>
      <c r="BD129" s="7"/>
      <c r="BE129" s="8">
        <f>ROUND(IF(BC282=0, 0, BC129/BC282),5)</f>
        <v>0</v>
      </c>
      <c r="BF129" s="7"/>
      <c r="BG129" s="6">
        <v>0</v>
      </c>
      <c r="BH129" s="7"/>
      <c r="BI129" s="6">
        <v>0</v>
      </c>
      <c r="BJ129" s="7"/>
      <c r="BK129" s="6">
        <v>0</v>
      </c>
      <c r="BL129" s="7"/>
      <c r="BM129" s="8">
        <f>ROUND(IF(BK282=0, 0, BK129/BK282),5)</f>
        <v>0</v>
      </c>
      <c r="BN129" s="7"/>
      <c r="BO129" s="6">
        <v>0</v>
      </c>
      <c r="BP129" s="7"/>
      <c r="BQ129" s="6">
        <v>0</v>
      </c>
      <c r="BR129" s="7"/>
      <c r="BS129" s="6">
        <v>0</v>
      </c>
      <c r="BT129" s="7"/>
      <c r="BU129" s="8">
        <f>ROUND(IF(BS282=0, 0, BS129/BS282),5)</f>
        <v>0</v>
      </c>
      <c r="BV129" s="7"/>
      <c r="BW129" s="6">
        <v>0</v>
      </c>
      <c r="BX129" s="7"/>
      <c r="BY129" s="6">
        <v>0</v>
      </c>
      <c r="BZ129" s="7"/>
      <c r="CA129" s="6">
        <v>0</v>
      </c>
      <c r="CB129" s="7"/>
      <c r="CC129" s="8">
        <f>ROUND(IF(CA282=0, 0, CA129/CA282),5)</f>
        <v>0</v>
      </c>
      <c r="CD129" s="7"/>
      <c r="CE129" s="6">
        <v>0</v>
      </c>
      <c r="CF129" s="7"/>
      <c r="CG129" s="6">
        <v>0</v>
      </c>
      <c r="CH129" s="7"/>
      <c r="CI129" s="6">
        <v>0</v>
      </c>
      <c r="CJ129" s="7"/>
      <c r="CK129" s="8">
        <f>ROUND(IF(CI282=0, 0, CI129/CI282),5)</f>
        <v>0</v>
      </c>
      <c r="CL129" s="7"/>
      <c r="CM129" s="6">
        <v>0</v>
      </c>
      <c r="CN129" s="7"/>
      <c r="CO129" s="6">
        <v>0</v>
      </c>
      <c r="CP129" s="7"/>
      <c r="CQ129" s="6">
        <v>0</v>
      </c>
      <c r="CR129" s="7"/>
      <c r="CS129" s="8">
        <f>ROUND(IF(CQ282=0, 0, CQ129/CQ282),5)</f>
        <v>0</v>
      </c>
      <c r="CT129" s="7"/>
      <c r="CU129" s="6">
        <v>0</v>
      </c>
      <c r="CV129" s="7"/>
      <c r="CW129" s="6">
        <f t="shared" si="4"/>
        <v>5</v>
      </c>
      <c r="CX129" s="7"/>
      <c r="CY129" s="6">
        <f t="shared" si="5"/>
        <v>620.48</v>
      </c>
      <c r="CZ129" s="7"/>
      <c r="DA129" s="8">
        <f>ROUND(IF(CY282=0, 0, CY129/CY282),5)</f>
        <v>1.0000000000000001E-5</v>
      </c>
      <c r="DB129" s="7"/>
      <c r="DC129" s="6">
        <v>124.1</v>
      </c>
    </row>
    <row r="130" spans="1:107" x14ac:dyDescent="0.25">
      <c r="A130" s="2"/>
      <c r="B130" s="2"/>
      <c r="C130" s="2"/>
      <c r="D130" s="2" t="s">
        <v>141</v>
      </c>
      <c r="E130" s="37">
        <v>3</v>
      </c>
      <c r="F130" s="7"/>
      <c r="G130" s="37">
        <v>372.59</v>
      </c>
      <c r="H130" s="7"/>
      <c r="I130" s="8">
        <f>ROUND(IF(G282=0, 0, G130/G282),5)</f>
        <v>2.0000000000000002E-5</v>
      </c>
      <c r="J130" s="7"/>
      <c r="K130" s="6">
        <v>124.2</v>
      </c>
      <c r="L130" s="7"/>
      <c r="M130" s="37">
        <v>0</v>
      </c>
      <c r="N130" s="7"/>
      <c r="O130" s="6">
        <v>0</v>
      </c>
      <c r="P130" s="7"/>
      <c r="Q130" s="8">
        <f>ROUND(IF(O282=0, 0, O130/O282),5)</f>
        <v>0</v>
      </c>
      <c r="R130" s="7"/>
      <c r="S130" s="6">
        <v>0</v>
      </c>
      <c r="T130" s="7"/>
      <c r="U130" s="37">
        <v>0</v>
      </c>
      <c r="V130" s="7"/>
      <c r="W130" s="6">
        <v>0</v>
      </c>
      <c r="X130" s="7"/>
      <c r="Y130" s="8">
        <f>ROUND(IF(W282=0, 0, W130/W282),5)</f>
        <v>0</v>
      </c>
      <c r="Z130" s="7"/>
      <c r="AA130" s="6">
        <v>0</v>
      </c>
      <c r="AB130" s="7"/>
      <c r="AC130" s="37">
        <v>0</v>
      </c>
      <c r="AD130" s="7"/>
      <c r="AE130" s="6">
        <v>0</v>
      </c>
      <c r="AF130" s="7"/>
      <c r="AG130" s="8">
        <f>ROUND(IF(AE282=0, 0, AE130/AE282),5)</f>
        <v>0</v>
      </c>
      <c r="AH130" s="7"/>
      <c r="AI130" s="6">
        <v>0</v>
      </c>
      <c r="AJ130" s="7"/>
      <c r="AK130" s="37">
        <v>0</v>
      </c>
      <c r="AL130" s="7"/>
      <c r="AM130" s="6">
        <v>0</v>
      </c>
      <c r="AN130" s="7"/>
      <c r="AO130" s="8">
        <f>ROUND(IF(AM282=0, 0, AM130/AM282),5)</f>
        <v>0</v>
      </c>
      <c r="AP130" s="7"/>
      <c r="AQ130" s="6">
        <v>0</v>
      </c>
      <c r="AR130" s="7"/>
      <c r="AS130" s="37">
        <v>0</v>
      </c>
      <c r="AT130" s="7"/>
      <c r="AU130" s="28">
        <v>0</v>
      </c>
      <c r="AV130" s="7"/>
      <c r="AW130" s="8">
        <f>ROUND(IF(AU282=0, 0, AU130/AU282),5)</f>
        <v>0</v>
      </c>
      <c r="AX130" s="7"/>
      <c r="AY130" s="6">
        <v>0</v>
      </c>
      <c r="AZ130" s="7"/>
      <c r="BA130" s="6">
        <v>0</v>
      </c>
      <c r="BB130" s="7"/>
      <c r="BC130" s="6">
        <v>0</v>
      </c>
      <c r="BD130" s="7"/>
      <c r="BE130" s="8">
        <f>ROUND(IF(BC282=0, 0, BC130/BC282),5)</f>
        <v>0</v>
      </c>
      <c r="BF130" s="7"/>
      <c r="BG130" s="6">
        <v>0</v>
      </c>
      <c r="BH130" s="7"/>
      <c r="BI130" s="6">
        <v>0</v>
      </c>
      <c r="BJ130" s="7"/>
      <c r="BK130" s="6">
        <v>0</v>
      </c>
      <c r="BL130" s="7"/>
      <c r="BM130" s="8">
        <f>ROUND(IF(BK282=0, 0, BK130/BK282),5)</f>
        <v>0</v>
      </c>
      <c r="BN130" s="7"/>
      <c r="BO130" s="6">
        <v>0</v>
      </c>
      <c r="BP130" s="7"/>
      <c r="BQ130" s="6">
        <v>0</v>
      </c>
      <c r="BR130" s="7"/>
      <c r="BS130" s="6">
        <v>0</v>
      </c>
      <c r="BT130" s="7"/>
      <c r="BU130" s="8">
        <f>ROUND(IF(BS282=0, 0, BS130/BS282),5)</f>
        <v>0</v>
      </c>
      <c r="BV130" s="7"/>
      <c r="BW130" s="6">
        <v>0</v>
      </c>
      <c r="BX130" s="7"/>
      <c r="BY130" s="6">
        <v>0</v>
      </c>
      <c r="BZ130" s="7"/>
      <c r="CA130" s="6">
        <v>0</v>
      </c>
      <c r="CB130" s="7"/>
      <c r="CC130" s="8">
        <f>ROUND(IF(CA282=0, 0, CA130/CA282),5)</f>
        <v>0</v>
      </c>
      <c r="CD130" s="7"/>
      <c r="CE130" s="6">
        <v>0</v>
      </c>
      <c r="CF130" s="7"/>
      <c r="CG130" s="6">
        <v>0</v>
      </c>
      <c r="CH130" s="7"/>
      <c r="CI130" s="6">
        <v>0</v>
      </c>
      <c r="CJ130" s="7"/>
      <c r="CK130" s="8">
        <f>ROUND(IF(CI282=0, 0, CI130/CI282),5)</f>
        <v>0</v>
      </c>
      <c r="CL130" s="7"/>
      <c r="CM130" s="6">
        <v>0</v>
      </c>
      <c r="CN130" s="7"/>
      <c r="CO130" s="6">
        <v>0</v>
      </c>
      <c r="CP130" s="7"/>
      <c r="CQ130" s="6">
        <v>0</v>
      </c>
      <c r="CR130" s="7"/>
      <c r="CS130" s="8">
        <f>ROUND(IF(CQ282=0, 0, CQ130/CQ282),5)</f>
        <v>0</v>
      </c>
      <c r="CT130" s="7"/>
      <c r="CU130" s="6">
        <v>0</v>
      </c>
      <c r="CV130" s="7"/>
      <c r="CW130" s="6">
        <f t="shared" si="4"/>
        <v>3</v>
      </c>
      <c r="CX130" s="7"/>
      <c r="CY130" s="6">
        <f t="shared" si="5"/>
        <v>372.59</v>
      </c>
      <c r="CZ130" s="7"/>
      <c r="DA130" s="8">
        <f>ROUND(IF(CY282=0, 0, CY130/CY282),5)</f>
        <v>0</v>
      </c>
      <c r="DB130" s="7"/>
      <c r="DC130" s="6">
        <v>124.2</v>
      </c>
    </row>
    <row r="131" spans="1:107" x14ac:dyDescent="0.25">
      <c r="A131" s="2"/>
      <c r="B131" s="2"/>
      <c r="C131" s="2"/>
      <c r="D131" s="2" t="s">
        <v>142</v>
      </c>
      <c r="E131" s="37">
        <v>0</v>
      </c>
      <c r="F131" s="7"/>
      <c r="G131" s="37">
        <v>0</v>
      </c>
      <c r="H131" s="7"/>
      <c r="I131" s="8">
        <f>ROUND(IF(G282=0, 0, G131/G282),5)</f>
        <v>0</v>
      </c>
      <c r="J131" s="7"/>
      <c r="K131" s="6">
        <v>0</v>
      </c>
      <c r="L131" s="7"/>
      <c r="M131" s="37">
        <v>0</v>
      </c>
      <c r="N131" s="7"/>
      <c r="O131" s="6">
        <v>0</v>
      </c>
      <c r="P131" s="7"/>
      <c r="Q131" s="8">
        <f>ROUND(IF(O282=0, 0, O131/O282),5)</f>
        <v>0</v>
      </c>
      <c r="R131" s="7"/>
      <c r="S131" s="6">
        <v>0</v>
      </c>
      <c r="T131" s="7"/>
      <c r="U131" s="37">
        <v>0</v>
      </c>
      <c r="V131" s="7"/>
      <c r="W131" s="6">
        <v>0</v>
      </c>
      <c r="X131" s="7"/>
      <c r="Y131" s="8">
        <f>ROUND(IF(W282=0, 0, W131/W282),5)</f>
        <v>0</v>
      </c>
      <c r="Z131" s="7"/>
      <c r="AA131" s="6">
        <v>0</v>
      </c>
      <c r="AB131" s="7"/>
      <c r="AC131" s="37">
        <v>0</v>
      </c>
      <c r="AD131" s="7"/>
      <c r="AE131" s="6">
        <v>0</v>
      </c>
      <c r="AF131" s="7"/>
      <c r="AG131" s="8">
        <f>ROUND(IF(AE282=0, 0, AE131/AE282),5)</f>
        <v>0</v>
      </c>
      <c r="AH131" s="7"/>
      <c r="AI131" s="6">
        <v>0</v>
      </c>
      <c r="AJ131" s="7"/>
      <c r="AK131" s="37">
        <v>0</v>
      </c>
      <c r="AL131" s="7"/>
      <c r="AM131" s="6">
        <v>0</v>
      </c>
      <c r="AN131" s="7"/>
      <c r="AO131" s="8">
        <f>ROUND(IF(AM282=0, 0, AM131/AM282),5)</f>
        <v>0</v>
      </c>
      <c r="AP131" s="7"/>
      <c r="AQ131" s="6">
        <v>0</v>
      </c>
      <c r="AR131" s="7"/>
      <c r="AS131" s="37">
        <v>2</v>
      </c>
      <c r="AT131" s="7"/>
      <c r="AU131" s="28">
        <v>643.85</v>
      </c>
      <c r="AV131" s="7"/>
      <c r="AW131" s="8">
        <f>ROUND(IF(AU282=0, 0, AU131/AU282),5)</f>
        <v>4.0000000000000003E-5</v>
      </c>
      <c r="AX131" s="7"/>
      <c r="AY131" s="6">
        <v>321.93</v>
      </c>
      <c r="AZ131" s="7"/>
      <c r="BA131" s="6">
        <v>0</v>
      </c>
      <c r="BB131" s="7"/>
      <c r="BC131" s="6">
        <v>0</v>
      </c>
      <c r="BD131" s="7"/>
      <c r="BE131" s="8">
        <f>ROUND(IF(BC282=0, 0, BC131/BC282),5)</f>
        <v>0</v>
      </c>
      <c r="BF131" s="7"/>
      <c r="BG131" s="6">
        <v>0</v>
      </c>
      <c r="BH131" s="7"/>
      <c r="BI131" s="6">
        <v>0</v>
      </c>
      <c r="BJ131" s="7"/>
      <c r="BK131" s="6">
        <v>0</v>
      </c>
      <c r="BL131" s="7"/>
      <c r="BM131" s="8">
        <f>ROUND(IF(BK282=0, 0, BK131/BK282),5)</f>
        <v>0</v>
      </c>
      <c r="BN131" s="7"/>
      <c r="BO131" s="6">
        <v>0</v>
      </c>
      <c r="BP131" s="7"/>
      <c r="BQ131" s="6">
        <v>0</v>
      </c>
      <c r="BR131" s="7"/>
      <c r="BS131" s="6">
        <v>0</v>
      </c>
      <c r="BT131" s="7"/>
      <c r="BU131" s="8">
        <f>ROUND(IF(BS282=0, 0, BS131/BS282),5)</f>
        <v>0</v>
      </c>
      <c r="BV131" s="7"/>
      <c r="BW131" s="6">
        <v>0</v>
      </c>
      <c r="BX131" s="7"/>
      <c r="BY131" s="6">
        <v>0</v>
      </c>
      <c r="BZ131" s="7"/>
      <c r="CA131" s="6">
        <v>0</v>
      </c>
      <c r="CB131" s="7"/>
      <c r="CC131" s="8">
        <f>ROUND(IF(CA282=0, 0, CA131/CA282),5)</f>
        <v>0</v>
      </c>
      <c r="CD131" s="7"/>
      <c r="CE131" s="6">
        <v>0</v>
      </c>
      <c r="CF131" s="7"/>
      <c r="CG131" s="6">
        <v>0</v>
      </c>
      <c r="CH131" s="7"/>
      <c r="CI131" s="6">
        <v>0</v>
      </c>
      <c r="CJ131" s="7"/>
      <c r="CK131" s="8">
        <f>ROUND(IF(CI282=0, 0, CI131/CI282),5)</f>
        <v>0</v>
      </c>
      <c r="CL131" s="7"/>
      <c r="CM131" s="6">
        <v>0</v>
      </c>
      <c r="CN131" s="7"/>
      <c r="CO131" s="6">
        <v>0</v>
      </c>
      <c r="CP131" s="7"/>
      <c r="CQ131" s="6">
        <v>0</v>
      </c>
      <c r="CR131" s="7"/>
      <c r="CS131" s="8">
        <f>ROUND(IF(CQ282=0, 0, CQ131/CQ282),5)</f>
        <v>0</v>
      </c>
      <c r="CT131" s="7"/>
      <c r="CU131" s="6">
        <v>0</v>
      </c>
      <c r="CV131" s="7"/>
      <c r="CW131" s="6">
        <f t="shared" si="4"/>
        <v>2</v>
      </c>
      <c r="CX131" s="7"/>
      <c r="CY131" s="6">
        <f t="shared" si="5"/>
        <v>643.85</v>
      </c>
      <c r="CZ131" s="7"/>
      <c r="DA131" s="8">
        <f>ROUND(IF(CY282=0, 0, CY131/CY282),5)</f>
        <v>1.0000000000000001E-5</v>
      </c>
      <c r="DB131" s="7"/>
      <c r="DC131" s="6">
        <v>321.93</v>
      </c>
    </row>
    <row r="132" spans="1:107" x14ac:dyDescent="0.25">
      <c r="A132" s="2"/>
      <c r="B132" s="2"/>
      <c r="C132" s="2"/>
      <c r="D132" s="2" t="s">
        <v>143</v>
      </c>
      <c r="E132" s="37">
        <v>3</v>
      </c>
      <c r="F132" s="7"/>
      <c r="G132" s="37">
        <v>930.5</v>
      </c>
      <c r="H132" s="7"/>
      <c r="I132" s="8">
        <f>ROUND(IF(G282=0, 0, G132/G282),5)</f>
        <v>5.0000000000000002E-5</v>
      </c>
      <c r="J132" s="7"/>
      <c r="K132" s="6">
        <v>310.17</v>
      </c>
      <c r="L132" s="7"/>
      <c r="M132" s="37">
        <v>0</v>
      </c>
      <c r="N132" s="7"/>
      <c r="O132" s="6">
        <v>0</v>
      </c>
      <c r="P132" s="7"/>
      <c r="Q132" s="8">
        <f>ROUND(IF(O282=0, 0, O132/O282),5)</f>
        <v>0</v>
      </c>
      <c r="R132" s="7"/>
      <c r="S132" s="6">
        <v>0</v>
      </c>
      <c r="T132" s="7"/>
      <c r="U132" s="37">
        <v>0</v>
      </c>
      <c r="V132" s="7"/>
      <c r="W132" s="6">
        <v>0</v>
      </c>
      <c r="X132" s="7"/>
      <c r="Y132" s="8">
        <f>ROUND(IF(W282=0, 0, W132/W282),5)</f>
        <v>0</v>
      </c>
      <c r="Z132" s="7"/>
      <c r="AA132" s="6">
        <v>0</v>
      </c>
      <c r="AB132" s="7"/>
      <c r="AC132" s="37">
        <v>0</v>
      </c>
      <c r="AD132" s="7"/>
      <c r="AE132" s="6">
        <v>0</v>
      </c>
      <c r="AF132" s="7"/>
      <c r="AG132" s="8">
        <f>ROUND(IF(AE282=0, 0, AE132/AE282),5)</f>
        <v>0</v>
      </c>
      <c r="AH132" s="7"/>
      <c r="AI132" s="6">
        <v>0</v>
      </c>
      <c r="AJ132" s="7"/>
      <c r="AK132" s="37">
        <v>0</v>
      </c>
      <c r="AL132" s="7"/>
      <c r="AM132" s="6">
        <v>0</v>
      </c>
      <c r="AN132" s="7"/>
      <c r="AO132" s="8">
        <f>ROUND(IF(AM282=0, 0, AM132/AM282),5)</f>
        <v>0</v>
      </c>
      <c r="AP132" s="7"/>
      <c r="AQ132" s="6">
        <v>0</v>
      </c>
      <c r="AR132" s="7"/>
      <c r="AS132" s="37">
        <v>2</v>
      </c>
      <c r="AT132" s="7"/>
      <c r="AU132" s="28">
        <v>621.9</v>
      </c>
      <c r="AV132" s="7"/>
      <c r="AW132" s="8">
        <f>ROUND(IF(AU282=0, 0, AU132/AU282),5)</f>
        <v>4.0000000000000003E-5</v>
      </c>
      <c r="AX132" s="7"/>
      <c r="AY132" s="6">
        <v>310.95</v>
      </c>
      <c r="AZ132" s="7"/>
      <c r="BA132" s="6">
        <v>0</v>
      </c>
      <c r="BB132" s="7"/>
      <c r="BC132" s="6">
        <v>0</v>
      </c>
      <c r="BD132" s="7"/>
      <c r="BE132" s="8">
        <f>ROUND(IF(BC282=0, 0, BC132/BC282),5)</f>
        <v>0</v>
      </c>
      <c r="BF132" s="7"/>
      <c r="BG132" s="6">
        <v>0</v>
      </c>
      <c r="BH132" s="7"/>
      <c r="BI132" s="6">
        <v>0</v>
      </c>
      <c r="BJ132" s="7"/>
      <c r="BK132" s="6">
        <v>0</v>
      </c>
      <c r="BL132" s="7"/>
      <c r="BM132" s="8">
        <f>ROUND(IF(BK282=0, 0, BK132/BK282),5)</f>
        <v>0</v>
      </c>
      <c r="BN132" s="7"/>
      <c r="BO132" s="6">
        <v>0</v>
      </c>
      <c r="BP132" s="7"/>
      <c r="BQ132" s="6">
        <v>0</v>
      </c>
      <c r="BR132" s="7"/>
      <c r="BS132" s="6">
        <v>0</v>
      </c>
      <c r="BT132" s="7"/>
      <c r="BU132" s="8">
        <f>ROUND(IF(BS282=0, 0, BS132/BS282),5)</f>
        <v>0</v>
      </c>
      <c r="BV132" s="7"/>
      <c r="BW132" s="6">
        <v>0</v>
      </c>
      <c r="BX132" s="7"/>
      <c r="BY132" s="6">
        <v>0</v>
      </c>
      <c r="BZ132" s="7"/>
      <c r="CA132" s="6">
        <v>0</v>
      </c>
      <c r="CB132" s="7"/>
      <c r="CC132" s="8">
        <f>ROUND(IF(CA282=0, 0, CA132/CA282),5)</f>
        <v>0</v>
      </c>
      <c r="CD132" s="7"/>
      <c r="CE132" s="6">
        <v>0</v>
      </c>
      <c r="CF132" s="7"/>
      <c r="CG132" s="6">
        <v>0</v>
      </c>
      <c r="CH132" s="7"/>
      <c r="CI132" s="6">
        <v>0</v>
      </c>
      <c r="CJ132" s="7"/>
      <c r="CK132" s="8">
        <f>ROUND(IF(CI282=0, 0, CI132/CI282),5)</f>
        <v>0</v>
      </c>
      <c r="CL132" s="7"/>
      <c r="CM132" s="6">
        <v>0</v>
      </c>
      <c r="CN132" s="7"/>
      <c r="CO132" s="6">
        <v>0</v>
      </c>
      <c r="CP132" s="7"/>
      <c r="CQ132" s="6">
        <v>0</v>
      </c>
      <c r="CR132" s="7"/>
      <c r="CS132" s="8">
        <f>ROUND(IF(CQ282=0, 0, CQ132/CQ282),5)</f>
        <v>0</v>
      </c>
      <c r="CT132" s="7"/>
      <c r="CU132" s="6">
        <v>0</v>
      </c>
      <c r="CV132" s="7"/>
      <c r="CW132" s="6">
        <f t="shared" si="4"/>
        <v>5</v>
      </c>
      <c r="CX132" s="7"/>
      <c r="CY132" s="6">
        <f t="shared" si="5"/>
        <v>1552.4</v>
      </c>
      <c r="CZ132" s="7"/>
      <c r="DA132" s="8">
        <f>ROUND(IF(CY282=0, 0, CY132/CY282),5)</f>
        <v>2.0000000000000002E-5</v>
      </c>
      <c r="DB132" s="7"/>
      <c r="DC132" s="6">
        <v>310.48</v>
      </c>
    </row>
    <row r="133" spans="1:107" x14ac:dyDescent="0.25">
      <c r="A133" s="2"/>
      <c r="B133" s="2"/>
      <c r="C133" s="2"/>
      <c r="D133" s="2" t="s">
        <v>144</v>
      </c>
      <c r="E133" s="37">
        <v>4</v>
      </c>
      <c r="F133" s="7"/>
      <c r="G133" s="37">
        <v>496.47</v>
      </c>
      <c r="H133" s="7"/>
      <c r="I133" s="8">
        <f>ROUND(IF(G282=0, 0, G133/G282),5)</f>
        <v>3.0000000000000001E-5</v>
      </c>
      <c r="J133" s="7"/>
      <c r="K133" s="6">
        <v>124.12</v>
      </c>
      <c r="L133" s="7"/>
      <c r="M133" s="37">
        <v>0</v>
      </c>
      <c r="N133" s="7"/>
      <c r="O133" s="6">
        <v>0</v>
      </c>
      <c r="P133" s="7"/>
      <c r="Q133" s="8">
        <f>ROUND(IF(O282=0, 0, O133/O282),5)</f>
        <v>0</v>
      </c>
      <c r="R133" s="7"/>
      <c r="S133" s="6">
        <v>0</v>
      </c>
      <c r="T133" s="7"/>
      <c r="U133" s="37">
        <v>0</v>
      </c>
      <c r="V133" s="7"/>
      <c r="W133" s="6">
        <v>0</v>
      </c>
      <c r="X133" s="7"/>
      <c r="Y133" s="8">
        <f>ROUND(IF(W282=0, 0, W133/W282),5)</f>
        <v>0</v>
      </c>
      <c r="Z133" s="7"/>
      <c r="AA133" s="6">
        <v>0</v>
      </c>
      <c r="AB133" s="7"/>
      <c r="AC133" s="37">
        <v>0</v>
      </c>
      <c r="AD133" s="7"/>
      <c r="AE133" s="6">
        <v>0</v>
      </c>
      <c r="AF133" s="7"/>
      <c r="AG133" s="8">
        <f>ROUND(IF(AE282=0, 0, AE133/AE282),5)</f>
        <v>0</v>
      </c>
      <c r="AH133" s="7"/>
      <c r="AI133" s="6">
        <v>0</v>
      </c>
      <c r="AJ133" s="7"/>
      <c r="AK133" s="37">
        <v>0</v>
      </c>
      <c r="AL133" s="7"/>
      <c r="AM133" s="6">
        <v>0</v>
      </c>
      <c r="AN133" s="7"/>
      <c r="AO133" s="8">
        <f>ROUND(IF(AM282=0, 0, AM133/AM282),5)</f>
        <v>0</v>
      </c>
      <c r="AP133" s="7"/>
      <c r="AQ133" s="6">
        <v>0</v>
      </c>
      <c r="AR133" s="7"/>
      <c r="AS133" s="37">
        <v>0</v>
      </c>
      <c r="AT133" s="7"/>
      <c r="AU133" s="28">
        <v>0</v>
      </c>
      <c r="AV133" s="7"/>
      <c r="AW133" s="8">
        <f>ROUND(IF(AU282=0, 0, AU133/AU282),5)</f>
        <v>0</v>
      </c>
      <c r="AX133" s="7"/>
      <c r="AY133" s="6">
        <v>0</v>
      </c>
      <c r="AZ133" s="7"/>
      <c r="BA133" s="6">
        <v>0</v>
      </c>
      <c r="BB133" s="7"/>
      <c r="BC133" s="6">
        <v>0</v>
      </c>
      <c r="BD133" s="7"/>
      <c r="BE133" s="8">
        <f>ROUND(IF(BC282=0, 0, BC133/BC282),5)</f>
        <v>0</v>
      </c>
      <c r="BF133" s="7"/>
      <c r="BG133" s="6">
        <v>0</v>
      </c>
      <c r="BH133" s="7"/>
      <c r="BI133" s="6">
        <v>0</v>
      </c>
      <c r="BJ133" s="7"/>
      <c r="BK133" s="6">
        <v>0</v>
      </c>
      <c r="BL133" s="7"/>
      <c r="BM133" s="8">
        <f>ROUND(IF(BK282=0, 0, BK133/BK282),5)</f>
        <v>0</v>
      </c>
      <c r="BN133" s="7"/>
      <c r="BO133" s="6">
        <v>0</v>
      </c>
      <c r="BP133" s="7"/>
      <c r="BQ133" s="6">
        <v>0</v>
      </c>
      <c r="BR133" s="7"/>
      <c r="BS133" s="6">
        <v>0</v>
      </c>
      <c r="BT133" s="7"/>
      <c r="BU133" s="8">
        <f>ROUND(IF(BS282=0, 0, BS133/BS282),5)</f>
        <v>0</v>
      </c>
      <c r="BV133" s="7"/>
      <c r="BW133" s="6">
        <v>0</v>
      </c>
      <c r="BX133" s="7"/>
      <c r="BY133" s="6">
        <v>0</v>
      </c>
      <c r="BZ133" s="7"/>
      <c r="CA133" s="6">
        <v>0</v>
      </c>
      <c r="CB133" s="7"/>
      <c r="CC133" s="8">
        <f>ROUND(IF(CA282=0, 0, CA133/CA282),5)</f>
        <v>0</v>
      </c>
      <c r="CD133" s="7"/>
      <c r="CE133" s="6">
        <v>0</v>
      </c>
      <c r="CF133" s="7"/>
      <c r="CG133" s="6">
        <v>0</v>
      </c>
      <c r="CH133" s="7"/>
      <c r="CI133" s="6">
        <v>0</v>
      </c>
      <c r="CJ133" s="7"/>
      <c r="CK133" s="8">
        <f>ROUND(IF(CI282=0, 0, CI133/CI282),5)</f>
        <v>0</v>
      </c>
      <c r="CL133" s="7"/>
      <c r="CM133" s="6">
        <v>0</v>
      </c>
      <c r="CN133" s="7"/>
      <c r="CO133" s="6">
        <v>0</v>
      </c>
      <c r="CP133" s="7"/>
      <c r="CQ133" s="6">
        <v>0</v>
      </c>
      <c r="CR133" s="7"/>
      <c r="CS133" s="8">
        <f>ROUND(IF(CQ282=0, 0, CQ133/CQ282),5)</f>
        <v>0</v>
      </c>
      <c r="CT133" s="7"/>
      <c r="CU133" s="6">
        <v>0</v>
      </c>
      <c r="CV133" s="7"/>
      <c r="CW133" s="6">
        <f t="shared" si="4"/>
        <v>4</v>
      </c>
      <c r="CX133" s="7"/>
      <c r="CY133" s="6">
        <f t="shared" si="5"/>
        <v>496.47</v>
      </c>
      <c r="CZ133" s="7"/>
      <c r="DA133" s="8">
        <f>ROUND(IF(CY282=0, 0, CY133/CY282),5)</f>
        <v>1.0000000000000001E-5</v>
      </c>
      <c r="DB133" s="7"/>
      <c r="DC133" s="6">
        <v>124.12</v>
      </c>
    </row>
    <row r="134" spans="1:107" x14ac:dyDescent="0.25">
      <c r="A134" s="2"/>
      <c r="B134" s="2"/>
      <c r="C134" s="2"/>
      <c r="D134" s="2" t="s">
        <v>145</v>
      </c>
      <c r="E134" s="37">
        <v>0</v>
      </c>
      <c r="F134" s="7"/>
      <c r="G134" s="37">
        <v>0</v>
      </c>
      <c r="H134" s="7"/>
      <c r="I134" s="8">
        <f>ROUND(IF(G282=0, 0, G134/G282),5)</f>
        <v>0</v>
      </c>
      <c r="J134" s="7"/>
      <c r="K134" s="6">
        <v>0</v>
      </c>
      <c r="L134" s="7"/>
      <c r="M134" s="37">
        <v>0</v>
      </c>
      <c r="N134" s="7"/>
      <c r="O134" s="6">
        <v>0</v>
      </c>
      <c r="P134" s="7"/>
      <c r="Q134" s="8">
        <f>ROUND(IF(O282=0, 0, O134/O282),5)</f>
        <v>0</v>
      </c>
      <c r="R134" s="7"/>
      <c r="S134" s="6">
        <v>0</v>
      </c>
      <c r="T134" s="7"/>
      <c r="U134" s="37">
        <v>7</v>
      </c>
      <c r="V134" s="7"/>
      <c r="W134" s="6">
        <v>2626.06</v>
      </c>
      <c r="X134" s="7"/>
      <c r="Y134" s="8">
        <f>ROUND(IF(W282=0, 0, W134/W282),5)</f>
        <v>1.2999999999999999E-4</v>
      </c>
      <c r="Z134" s="7"/>
      <c r="AA134" s="6">
        <v>375.15</v>
      </c>
      <c r="AB134" s="7"/>
      <c r="AC134" s="37">
        <v>0</v>
      </c>
      <c r="AD134" s="7"/>
      <c r="AE134" s="6">
        <v>0</v>
      </c>
      <c r="AF134" s="7"/>
      <c r="AG134" s="8">
        <f>ROUND(IF(AE282=0, 0, AE134/AE282),5)</f>
        <v>0</v>
      </c>
      <c r="AH134" s="7"/>
      <c r="AI134" s="6">
        <v>0</v>
      </c>
      <c r="AJ134" s="7"/>
      <c r="AK134" s="37">
        <v>9</v>
      </c>
      <c r="AL134" s="7"/>
      <c r="AM134" s="6">
        <v>3386.35</v>
      </c>
      <c r="AN134" s="7"/>
      <c r="AO134" s="8">
        <f>ROUND(IF(AM282=0, 0, AM134/AM282),5)</f>
        <v>2.1000000000000001E-4</v>
      </c>
      <c r="AP134" s="7"/>
      <c r="AQ134" s="6">
        <v>376.26</v>
      </c>
      <c r="AR134" s="7"/>
      <c r="AS134" s="37">
        <v>3</v>
      </c>
      <c r="AT134" s="7"/>
      <c r="AU134" s="28">
        <v>1136.94</v>
      </c>
      <c r="AV134" s="7"/>
      <c r="AW134" s="8">
        <f>ROUND(IF(AU282=0, 0, AU134/AU282),5)</f>
        <v>8.0000000000000007E-5</v>
      </c>
      <c r="AX134" s="7"/>
      <c r="AY134" s="6">
        <v>378.98</v>
      </c>
      <c r="AZ134" s="7"/>
      <c r="BA134" s="6">
        <v>0</v>
      </c>
      <c r="BB134" s="7"/>
      <c r="BC134" s="6">
        <v>0</v>
      </c>
      <c r="BD134" s="7"/>
      <c r="BE134" s="8">
        <f>ROUND(IF(BC282=0, 0, BC134/BC282),5)</f>
        <v>0</v>
      </c>
      <c r="BF134" s="7"/>
      <c r="BG134" s="6">
        <v>0</v>
      </c>
      <c r="BH134" s="7"/>
      <c r="BI134" s="6">
        <v>0</v>
      </c>
      <c r="BJ134" s="7"/>
      <c r="BK134" s="6">
        <v>0</v>
      </c>
      <c r="BL134" s="7"/>
      <c r="BM134" s="8">
        <f>ROUND(IF(BK282=0, 0, BK134/BK282),5)</f>
        <v>0</v>
      </c>
      <c r="BN134" s="7"/>
      <c r="BO134" s="6">
        <v>0</v>
      </c>
      <c r="BP134" s="7"/>
      <c r="BQ134" s="6">
        <v>0</v>
      </c>
      <c r="BR134" s="7"/>
      <c r="BS134" s="6">
        <v>0</v>
      </c>
      <c r="BT134" s="7"/>
      <c r="BU134" s="8">
        <f>ROUND(IF(BS282=0, 0, BS134/BS282),5)</f>
        <v>0</v>
      </c>
      <c r="BV134" s="7"/>
      <c r="BW134" s="6">
        <v>0</v>
      </c>
      <c r="BX134" s="7"/>
      <c r="BY134" s="6">
        <v>0</v>
      </c>
      <c r="BZ134" s="7"/>
      <c r="CA134" s="6">
        <v>0</v>
      </c>
      <c r="CB134" s="7"/>
      <c r="CC134" s="8">
        <f>ROUND(IF(CA282=0, 0, CA134/CA282),5)</f>
        <v>0</v>
      </c>
      <c r="CD134" s="7"/>
      <c r="CE134" s="6">
        <v>0</v>
      </c>
      <c r="CF134" s="7"/>
      <c r="CG134" s="6">
        <v>0</v>
      </c>
      <c r="CH134" s="7"/>
      <c r="CI134" s="6">
        <v>0</v>
      </c>
      <c r="CJ134" s="7"/>
      <c r="CK134" s="8">
        <f>ROUND(IF(CI282=0, 0, CI134/CI282),5)</f>
        <v>0</v>
      </c>
      <c r="CL134" s="7"/>
      <c r="CM134" s="6">
        <v>0</v>
      </c>
      <c r="CN134" s="7"/>
      <c r="CO134" s="6">
        <v>0</v>
      </c>
      <c r="CP134" s="7"/>
      <c r="CQ134" s="6">
        <v>0</v>
      </c>
      <c r="CR134" s="7"/>
      <c r="CS134" s="8">
        <f>ROUND(IF(CQ282=0, 0, CQ134/CQ282),5)</f>
        <v>0</v>
      </c>
      <c r="CT134" s="7"/>
      <c r="CU134" s="6">
        <v>0</v>
      </c>
      <c r="CV134" s="7"/>
      <c r="CW134" s="6">
        <f t="shared" si="4"/>
        <v>19</v>
      </c>
      <c r="CX134" s="7"/>
      <c r="CY134" s="6">
        <f t="shared" si="5"/>
        <v>7149.35</v>
      </c>
      <c r="CZ134" s="7"/>
      <c r="DA134" s="8">
        <f>ROUND(IF(CY282=0, 0, CY134/CY282),5)</f>
        <v>6.9999999999999994E-5</v>
      </c>
      <c r="DB134" s="7"/>
      <c r="DC134" s="6">
        <v>376.28</v>
      </c>
    </row>
    <row r="135" spans="1:107" x14ac:dyDescent="0.25">
      <c r="A135" s="2"/>
      <c r="B135" s="2"/>
      <c r="C135" s="2"/>
      <c r="D135" s="2" t="s">
        <v>146</v>
      </c>
      <c r="E135" s="37">
        <v>18</v>
      </c>
      <c r="F135" s="7"/>
      <c r="G135" s="37">
        <v>12295.39</v>
      </c>
      <c r="H135" s="7"/>
      <c r="I135" s="8">
        <f>ROUND(IF(G282=0, 0, G135/G282),5)</f>
        <v>7.1000000000000002E-4</v>
      </c>
      <c r="J135" s="7"/>
      <c r="K135" s="6">
        <v>683.08</v>
      </c>
      <c r="L135" s="7"/>
      <c r="M135" s="37">
        <v>3</v>
      </c>
      <c r="N135" s="7"/>
      <c r="O135" s="6">
        <v>2050.12</v>
      </c>
      <c r="P135" s="7"/>
      <c r="Q135" s="8">
        <f>ROUND(IF(O282=0, 0, O135/O282),5)</f>
        <v>2.0000000000000001E-4</v>
      </c>
      <c r="R135" s="7"/>
      <c r="S135" s="6">
        <v>683.37</v>
      </c>
      <c r="T135" s="7"/>
      <c r="U135" s="37">
        <v>0</v>
      </c>
      <c r="V135" s="7"/>
      <c r="W135" s="6">
        <v>0</v>
      </c>
      <c r="X135" s="7"/>
      <c r="Y135" s="8">
        <f>ROUND(IF(W282=0, 0, W135/W282),5)</f>
        <v>0</v>
      </c>
      <c r="Z135" s="7"/>
      <c r="AA135" s="6">
        <v>0</v>
      </c>
      <c r="AB135" s="7"/>
      <c r="AC135" s="37">
        <v>0</v>
      </c>
      <c r="AD135" s="7"/>
      <c r="AE135" s="6">
        <v>0</v>
      </c>
      <c r="AF135" s="7"/>
      <c r="AG135" s="8">
        <f>ROUND(IF(AE282=0, 0, AE135/AE282),5)</f>
        <v>0</v>
      </c>
      <c r="AH135" s="7"/>
      <c r="AI135" s="6">
        <v>0</v>
      </c>
      <c r="AJ135" s="7"/>
      <c r="AK135" s="37">
        <v>0</v>
      </c>
      <c r="AL135" s="7"/>
      <c r="AM135" s="6">
        <v>0</v>
      </c>
      <c r="AN135" s="7"/>
      <c r="AO135" s="8">
        <f>ROUND(IF(AM282=0, 0, AM135/AM282),5)</f>
        <v>0</v>
      </c>
      <c r="AP135" s="7"/>
      <c r="AQ135" s="6">
        <v>0</v>
      </c>
      <c r="AR135" s="7"/>
      <c r="AS135" s="37">
        <v>0</v>
      </c>
      <c r="AT135" s="7"/>
      <c r="AU135" s="28">
        <v>0</v>
      </c>
      <c r="AV135" s="7"/>
      <c r="AW135" s="8">
        <f>ROUND(IF(AU282=0, 0, AU135/AU282),5)</f>
        <v>0</v>
      </c>
      <c r="AX135" s="7"/>
      <c r="AY135" s="6">
        <v>0</v>
      </c>
      <c r="AZ135" s="7"/>
      <c r="BA135" s="6">
        <v>0</v>
      </c>
      <c r="BB135" s="7"/>
      <c r="BC135" s="6">
        <v>0</v>
      </c>
      <c r="BD135" s="7"/>
      <c r="BE135" s="8">
        <f>ROUND(IF(BC282=0, 0, BC135/BC282),5)</f>
        <v>0</v>
      </c>
      <c r="BF135" s="7"/>
      <c r="BG135" s="6">
        <v>0</v>
      </c>
      <c r="BH135" s="7"/>
      <c r="BI135" s="6">
        <v>0</v>
      </c>
      <c r="BJ135" s="7"/>
      <c r="BK135" s="6">
        <v>0</v>
      </c>
      <c r="BL135" s="7"/>
      <c r="BM135" s="8">
        <f>ROUND(IF(BK282=0, 0, BK135/BK282),5)</f>
        <v>0</v>
      </c>
      <c r="BN135" s="7"/>
      <c r="BO135" s="6">
        <v>0</v>
      </c>
      <c r="BP135" s="7"/>
      <c r="BQ135" s="6">
        <v>0</v>
      </c>
      <c r="BR135" s="7"/>
      <c r="BS135" s="6">
        <v>0</v>
      </c>
      <c r="BT135" s="7"/>
      <c r="BU135" s="8">
        <f>ROUND(IF(BS282=0, 0, BS135/BS282),5)</f>
        <v>0</v>
      </c>
      <c r="BV135" s="7"/>
      <c r="BW135" s="6">
        <v>0</v>
      </c>
      <c r="BX135" s="7"/>
      <c r="BY135" s="6">
        <v>0</v>
      </c>
      <c r="BZ135" s="7"/>
      <c r="CA135" s="6">
        <v>0</v>
      </c>
      <c r="CB135" s="7"/>
      <c r="CC135" s="8">
        <f>ROUND(IF(CA282=0, 0, CA135/CA282),5)</f>
        <v>0</v>
      </c>
      <c r="CD135" s="7"/>
      <c r="CE135" s="6">
        <v>0</v>
      </c>
      <c r="CF135" s="7"/>
      <c r="CG135" s="6">
        <v>0</v>
      </c>
      <c r="CH135" s="7"/>
      <c r="CI135" s="6">
        <v>0</v>
      </c>
      <c r="CJ135" s="7"/>
      <c r="CK135" s="8">
        <f>ROUND(IF(CI282=0, 0, CI135/CI282),5)</f>
        <v>0</v>
      </c>
      <c r="CL135" s="7"/>
      <c r="CM135" s="6">
        <v>0</v>
      </c>
      <c r="CN135" s="7"/>
      <c r="CO135" s="6">
        <v>0</v>
      </c>
      <c r="CP135" s="7"/>
      <c r="CQ135" s="6">
        <v>0</v>
      </c>
      <c r="CR135" s="7"/>
      <c r="CS135" s="8">
        <f>ROUND(IF(CQ282=0, 0, CQ135/CQ282),5)</f>
        <v>0</v>
      </c>
      <c r="CT135" s="7"/>
      <c r="CU135" s="6">
        <v>0</v>
      </c>
      <c r="CV135" s="7"/>
      <c r="CW135" s="6">
        <f t="shared" si="4"/>
        <v>21</v>
      </c>
      <c r="CX135" s="7"/>
      <c r="CY135" s="6">
        <f t="shared" si="5"/>
        <v>14345.51</v>
      </c>
      <c r="CZ135" s="7"/>
      <c r="DA135" s="8">
        <f>ROUND(IF(CY282=0, 0, CY135/CY282),5)</f>
        <v>1.4999999999999999E-4</v>
      </c>
      <c r="DB135" s="7"/>
      <c r="DC135" s="6">
        <v>683.12</v>
      </c>
    </row>
    <row r="136" spans="1:107" x14ac:dyDescent="0.25">
      <c r="A136" s="2"/>
      <c r="B136" s="2"/>
      <c r="C136" s="2"/>
      <c r="D136" s="2" t="s">
        <v>147</v>
      </c>
      <c r="E136" s="37">
        <v>0</v>
      </c>
      <c r="F136" s="7"/>
      <c r="G136" s="37">
        <v>0</v>
      </c>
      <c r="H136" s="7"/>
      <c r="I136" s="8">
        <f>ROUND(IF(G282=0, 0, G136/G282),5)</f>
        <v>0</v>
      </c>
      <c r="J136" s="7"/>
      <c r="K136" s="6">
        <v>0</v>
      </c>
      <c r="L136" s="7"/>
      <c r="M136" s="37">
        <v>2</v>
      </c>
      <c r="N136" s="7"/>
      <c r="O136" s="6">
        <v>496.98</v>
      </c>
      <c r="P136" s="7"/>
      <c r="Q136" s="8">
        <f>ROUND(IF(O282=0, 0, O136/O282),5)</f>
        <v>5.0000000000000002E-5</v>
      </c>
      <c r="R136" s="7"/>
      <c r="S136" s="6">
        <v>248.49</v>
      </c>
      <c r="T136" s="7"/>
      <c r="U136" s="37">
        <v>60</v>
      </c>
      <c r="V136" s="7"/>
      <c r="W136" s="6">
        <v>15120.82</v>
      </c>
      <c r="X136" s="7"/>
      <c r="Y136" s="8">
        <f>ROUND(IF(W282=0, 0, W136/W282),5)</f>
        <v>7.3999999999999999E-4</v>
      </c>
      <c r="Z136" s="7"/>
      <c r="AA136" s="6">
        <v>252.01</v>
      </c>
      <c r="AB136" s="7"/>
      <c r="AC136" s="37">
        <v>26</v>
      </c>
      <c r="AD136" s="7"/>
      <c r="AE136" s="6">
        <v>12329.94</v>
      </c>
      <c r="AF136" s="7"/>
      <c r="AG136" s="8">
        <f>ROUND(IF(AE282=0, 0, AE136/AE282),5)</f>
        <v>7.1000000000000002E-4</v>
      </c>
      <c r="AH136" s="7"/>
      <c r="AI136" s="6">
        <v>474.23</v>
      </c>
      <c r="AJ136" s="7"/>
      <c r="AK136" s="37">
        <v>0</v>
      </c>
      <c r="AL136" s="7"/>
      <c r="AM136" s="6">
        <v>0</v>
      </c>
      <c r="AN136" s="7"/>
      <c r="AO136" s="8">
        <f>ROUND(IF(AM282=0, 0, AM136/AM282),5)</f>
        <v>0</v>
      </c>
      <c r="AP136" s="7"/>
      <c r="AQ136" s="6">
        <v>0</v>
      </c>
      <c r="AR136" s="7"/>
      <c r="AS136" s="37">
        <v>7</v>
      </c>
      <c r="AT136" s="7"/>
      <c r="AU136" s="28">
        <v>1752.75</v>
      </c>
      <c r="AV136" s="7"/>
      <c r="AW136" s="8">
        <f>ROUND(IF(AU282=0, 0, AU136/AU282),5)</f>
        <v>1.2E-4</v>
      </c>
      <c r="AX136" s="7"/>
      <c r="AY136" s="6">
        <v>250.39</v>
      </c>
      <c r="AZ136" s="7"/>
      <c r="BA136" s="6">
        <v>0</v>
      </c>
      <c r="BB136" s="7"/>
      <c r="BC136" s="6">
        <v>0</v>
      </c>
      <c r="BD136" s="7"/>
      <c r="BE136" s="8">
        <f>ROUND(IF(BC282=0, 0, BC136/BC282),5)</f>
        <v>0</v>
      </c>
      <c r="BF136" s="7"/>
      <c r="BG136" s="6">
        <v>0</v>
      </c>
      <c r="BH136" s="7"/>
      <c r="BI136" s="6">
        <v>0</v>
      </c>
      <c r="BJ136" s="7"/>
      <c r="BK136" s="6">
        <v>0</v>
      </c>
      <c r="BL136" s="7"/>
      <c r="BM136" s="8">
        <f>ROUND(IF(BK282=0, 0, BK136/BK282),5)</f>
        <v>0</v>
      </c>
      <c r="BN136" s="7"/>
      <c r="BO136" s="6">
        <v>0</v>
      </c>
      <c r="BP136" s="7"/>
      <c r="BQ136" s="6">
        <v>0</v>
      </c>
      <c r="BR136" s="7"/>
      <c r="BS136" s="6">
        <v>0</v>
      </c>
      <c r="BT136" s="7"/>
      <c r="BU136" s="8">
        <f>ROUND(IF(BS282=0, 0, BS136/BS282),5)</f>
        <v>0</v>
      </c>
      <c r="BV136" s="7"/>
      <c r="BW136" s="6">
        <v>0</v>
      </c>
      <c r="BX136" s="7"/>
      <c r="BY136" s="6">
        <v>0</v>
      </c>
      <c r="BZ136" s="7"/>
      <c r="CA136" s="6">
        <v>0</v>
      </c>
      <c r="CB136" s="7"/>
      <c r="CC136" s="8">
        <f>ROUND(IF(CA282=0, 0, CA136/CA282),5)</f>
        <v>0</v>
      </c>
      <c r="CD136" s="7"/>
      <c r="CE136" s="6">
        <v>0</v>
      </c>
      <c r="CF136" s="7"/>
      <c r="CG136" s="6">
        <v>0</v>
      </c>
      <c r="CH136" s="7"/>
      <c r="CI136" s="6">
        <v>0</v>
      </c>
      <c r="CJ136" s="7"/>
      <c r="CK136" s="8">
        <f>ROUND(IF(CI282=0, 0, CI136/CI282),5)</f>
        <v>0</v>
      </c>
      <c r="CL136" s="7"/>
      <c r="CM136" s="6">
        <v>0</v>
      </c>
      <c r="CN136" s="7"/>
      <c r="CO136" s="6">
        <v>0</v>
      </c>
      <c r="CP136" s="7"/>
      <c r="CQ136" s="6">
        <v>0</v>
      </c>
      <c r="CR136" s="7"/>
      <c r="CS136" s="8">
        <f>ROUND(IF(CQ282=0, 0, CQ136/CQ282),5)</f>
        <v>0</v>
      </c>
      <c r="CT136" s="7"/>
      <c r="CU136" s="6">
        <v>0</v>
      </c>
      <c r="CV136" s="7"/>
      <c r="CW136" s="6">
        <f t="shared" si="4"/>
        <v>95</v>
      </c>
      <c r="CX136" s="7"/>
      <c r="CY136" s="6">
        <f t="shared" si="5"/>
        <v>29700.49</v>
      </c>
      <c r="CZ136" s="7"/>
      <c r="DA136" s="8">
        <f>ROUND(IF(CY282=0, 0, CY136/CY282),5)</f>
        <v>3.1E-4</v>
      </c>
      <c r="DB136" s="7"/>
      <c r="DC136" s="6">
        <v>312.64</v>
      </c>
    </row>
    <row r="137" spans="1:107" x14ac:dyDescent="0.25">
      <c r="A137" s="2"/>
      <c r="B137" s="2"/>
      <c r="C137" s="2"/>
      <c r="D137" s="2" t="s">
        <v>148</v>
      </c>
      <c r="E137" s="37">
        <v>0</v>
      </c>
      <c r="F137" s="7"/>
      <c r="G137" s="37">
        <v>0</v>
      </c>
      <c r="H137" s="7"/>
      <c r="I137" s="8">
        <f>ROUND(IF(G282=0, 0, G137/G282),5)</f>
        <v>0</v>
      </c>
      <c r="J137" s="7"/>
      <c r="K137" s="6">
        <v>0</v>
      </c>
      <c r="L137" s="7"/>
      <c r="M137" s="37">
        <v>0</v>
      </c>
      <c r="N137" s="7"/>
      <c r="O137" s="6">
        <v>0</v>
      </c>
      <c r="P137" s="7"/>
      <c r="Q137" s="8">
        <f>ROUND(IF(O282=0, 0, O137/O282),5)</f>
        <v>0</v>
      </c>
      <c r="R137" s="7"/>
      <c r="S137" s="6">
        <v>0</v>
      </c>
      <c r="T137" s="7"/>
      <c r="U137" s="37">
        <v>0</v>
      </c>
      <c r="V137" s="7"/>
      <c r="W137" s="6">
        <v>0</v>
      </c>
      <c r="X137" s="7"/>
      <c r="Y137" s="8">
        <f>ROUND(IF(W282=0, 0, W137/W282),5)</f>
        <v>0</v>
      </c>
      <c r="Z137" s="7"/>
      <c r="AA137" s="6">
        <v>0</v>
      </c>
      <c r="AB137" s="7"/>
      <c r="AC137" s="37">
        <v>0</v>
      </c>
      <c r="AD137" s="7"/>
      <c r="AE137" s="6">
        <v>0</v>
      </c>
      <c r="AF137" s="7"/>
      <c r="AG137" s="8">
        <f>ROUND(IF(AE282=0, 0, AE137/AE282),5)</f>
        <v>0</v>
      </c>
      <c r="AH137" s="7"/>
      <c r="AI137" s="6">
        <v>0</v>
      </c>
      <c r="AJ137" s="7"/>
      <c r="AK137" s="37">
        <v>1</v>
      </c>
      <c r="AL137" s="7"/>
      <c r="AM137" s="6">
        <v>150</v>
      </c>
      <c r="AN137" s="7"/>
      <c r="AO137" s="8">
        <f>ROUND(IF(AM282=0, 0, AM137/AM282),5)</f>
        <v>1.0000000000000001E-5</v>
      </c>
      <c r="AP137" s="7"/>
      <c r="AQ137" s="6">
        <v>150</v>
      </c>
      <c r="AR137" s="7"/>
      <c r="AS137" s="37">
        <v>0</v>
      </c>
      <c r="AT137" s="7"/>
      <c r="AU137" s="28">
        <v>0</v>
      </c>
      <c r="AV137" s="7"/>
      <c r="AW137" s="8">
        <f>ROUND(IF(AU282=0, 0, AU137/AU282),5)</f>
        <v>0</v>
      </c>
      <c r="AX137" s="7"/>
      <c r="AY137" s="6">
        <v>0</v>
      </c>
      <c r="AZ137" s="7"/>
      <c r="BA137" s="6">
        <v>0</v>
      </c>
      <c r="BB137" s="7"/>
      <c r="BC137" s="6">
        <v>0</v>
      </c>
      <c r="BD137" s="7"/>
      <c r="BE137" s="8">
        <f>ROUND(IF(BC282=0, 0, BC137/BC282),5)</f>
        <v>0</v>
      </c>
      <c r="BF137" s="7"/>
      <c r="BG137" s="6">
        <v>0</v>
      </c>
      <c r="BH137" s="7"/>
      <c r="BI137" s="6">
        <v>0</v>
      </c>
      <c r="BJ137" s="7"/>
      <c r="BK137" s="6">
        <v>0</v>
      </c>
      <c r="BL137" s="7"/>
      <c r="BM137" s="8">
        <f>ROUND(IF(BK282=0, 0, BK137/BK282),5)</f>
        <v>0</v>
      </c>
      <c r="BN137" s="7"/>
      <c r="BO137" s="6">
        <v>0</v>
      </c>
      <c r="BP137" s="7"/>
      <c r="BQ137" s="6">
        <v>0</v>
      </c>
      <c r="BR137" s="7"/>
      <c r="BS137" s="6">
        <v>0</v>
      </c>
      <c r="BT137" s="7"/>
      <c r="BU137" s="8">
        <f>ROUND(IF(BS282=0, 0, BS137/BS282),5)</f>
        <v>0</v>
      </c>
      <c r="BV137" s="7"/>
      <c r="BW137" s="6">
        <v>0</v>
      </c>
      <c r="BX137" s="7"/>
      <c r="BY137" s="6">
        <v>0</v>
      </c>
      <c r="BZ137" s="7"/>
      <c r="CA137" s="6">
        <v>0</v>
      </c>
      <c r="CB137" s="7"/>
      <c r="CC137" s="8">
        <f>ROUND(IF(CA282=0, 0, CA137/CA282),5)</f>
        <v>0</v>
      </c>
      <c r="CD137" s="7"/>
      <c r="CE137" s="6">
        <v>0</v>
      </c>
      <c r="CF137" s="7"/>
      <c r="CG137" s="6">
        <v>0</v>
      </c>
      <c r="CH137" s="7"/>
      <c r="CI137" s="6">
        <v>0</v>
      </c>
      <c r="CJ137" s="7"/>
      <c r="CK137" s="8">
        <f>ROUND(IF(CI282=0, 0, CI137/CI282),5)</f>
        <v>0</v>
      </c>
      <c r="CL137" s="7"/>
      <c r="CM137" s="6">
        <v>0</v>
      </c>
      <c r="CN137" s="7"/>
      <c r="CO137" s="6">
        <v>0</v>
      </c>
      <c r="CP137" s="7"/>
      <c r="CQ137" s="6">
        <v>0</v>
      </c>
      <c r="CR137" s="7"/>
      <c r="CS137" s="8">
        <f>ROUND(IF(CQ282=0, 0, CQ137/CQ282),5)</f>
        <v>0</v>
      </c>
      <c r="CT137" s="7"/>
      <c r="CU137" s="6">
        <v>0</v>
      </c>
      <c r="CV137" s="7"/>
      <c r="CW137" s="6">
        <f t="shared" si="4"/>
        <v>1</v>
      </c>
      <c r="CX137" s="7"/>
      <c r="CY137" s="6">
        <f t="shared" si="5"/>
        <v>150</v>
      </c>
      <c r="CZ137" s="7"/>
      <c r="DA137" s="8">
        <f>ROUND(IF(CY282=0, 0, CY137/CY282),5)</f>
        <v>0</v>
      </c>
      <c r="DB137" s="7"/>
      <c r="DC137" s="6">
        <v>150</v>
      </c>
    </row>
    <row r="138" spans="1:107" x14ac:dyDescent="0.25">
      <c r="A138" s="2"/>
      <c r="B138" s="2"/>
      <c r="C138" s="2"/>
      <c r="D138" s="2" t="s">
        <v>149</v>
      </c>
      <c r="E138" s="37">
        <v>0</v>
      </c>
      <c r="F138" s="7"/>
      <c r="G138" s="37">
        <v>0</v>
      </c>
      <c r="H138" s="7"/>
      <c r="I138" s="8">
        <f>ROUND(IF(G282=0, 0, G138/G282),5)</f>
        <v>0</v>
      </c>
      <c r="J138" s="7"/>
      <c r="K138" s="6">
        <v>0</v>
      </c>
      <c r="L138" s="7"/>
      <c r="M138" s="37">
        <v>0</v>
      </c>
      <c r="N138" s="7"/>
      <c r="O138" s="6">
        <v>0</v>
      </c>
      <c r="P138" s="7"/>
      <c r="Q138" s="8">
        <f>ROUND(IF(O282=0, 0, O138/O282),5)</f>
        <v>0</v>
      </c>
      <c r="R138" s="7"/>
      <c r="S138" s="6">
        <v>0</v>
      </c>
      <c r="T138" s="7"/>
      <c r="U138" s="37">
        <v>3</v>
      </c>
      <c r="V138" s="7"/>
      <c r="W138" s="6">
        <v>1498.69</v>
      </c>
      <c r="X138" s="7"/>
      <c r="Y138" s="8">
        <f>ROUND(IF(W282=0, 0, W138/W282),5)</f>
        <v>6.9999999999999994E-5</v>
      </c>
      <c r="Z138" s="7"/>
      <c r="AA138" s="6">
        <v>499.56</v>
      </c>
      <c r="AB138" s="7"/>
      <c r="AC138" s="37">
        <v>1</v>
      </c>
      <c r="AD138" s="7"/>
      <c r="AE138" s="6">
        <v>312.35000000000002</v>
      </c>
      <c r="AF138" s="7"/>
      <c r="AG138" s="8">
        <f>ROUND(IF(AE282=0, 0, AE138/AE282),5)</f>
        <v>2.0000000000000002E-5</v>
      </c>
      <c r="AH138" s="7"/>
      <c r="AI138" s="6">
        <v>312.35000000000002</v>
      </c>
      <c r="AJ138" s="7"/>
      <c r="AK138" s="37">
        <v>6</v>
      </c>
      <c r="AL138" s="7"/>
      <c r="AM138" s="6">
        <v>3015.94</v>
      </c>
      <c r="AN138" s="7"/>
      <c r="AO138" s="8">
        <f>ROUND(IF(AM282=0, 0, AM138/AM282),5)</f>
        <v>1.9000000000000001E-4</v>
      </c>
      <c r="AP138" s="7"/>
      <c r="AQ138" s="6">
        <v>502.66</v>
      </c>
      <c r="AR138" s="7"/>
      <c r="AS138" s="37">
        <v>0</v>
      </c>
      <c r="AT138" s="7"/>
      <c r="AU138" s="28">
        <v>0</v>
      </c>
      <c r="AV138" s="7"/>
      <c r="AW138" s="8">
        <f>ROUND(IF(AU282=0, 0, AU138/AU282),5)</f>
        <v>0</v>
      </c>
      <c r="AX138" s="7"/>
      <c r="AY138" s="6">
        <v>0</v>
      </c>
      <c r="AZ138" s="7"/>
      <c r="BA138" s="6">
        <v>0</v>
      </c>
      <c r="BB138" s="7"/>
      <c r="BC138" s="6">
        <v>0</v>
      </c>
      <c r="BD138" s="7"/>
      <c r="BE138" s="8">
        <f>ROUND(IF(BC282=0, 0, BC138/BC282),5)</f>
        <v>0</v>
      </c>
      <c r="BF138" s="7"/>
      <c r="BG138" s="6">
        <v>0</v>
      </c>
      <c r="BH138" s="7"/>
      <c r="BI138" s="6">
        <v>0</v>
      </c>
      <c r="BJ138" s="7"/>
      <c r="BK138" s="6">
        <v>0</v>
      </c>
      <c r="BL138" s="7"/>
      <c r="BM138" s="8">
        <f>ROUND(IF(BK282=0, 0, BK138/BK282),5)</f>
        <v>0</v>
      </c>
      <c r="BN138" s="7"/>
      <c r="BO138" s="6">
        <v>0</v>
      </c>
      <c r="BP138" s="7"/>
      <c r="BQ138" s="6">
        <v>0</v>
      </c>
      <c r="BR138" s="7"/>
      <c r="BS138" s="6">
        <v>0</v>
      </c>
      <c r="BT138" s="7"/>
      <c r="BU138" s="8">
        <f>ROUND(IF(BS282=0, 0, BS138/BS282),5)</f>
        <v>0</v>
      </c>
      <c r="BV138" s="7"/>
      <c r="BW138" s="6">
        <v>0</v>
      </c>
      <c r="BX138" s="7"/>
      <c r="BY138" s="6">
        <v>0</v>
      </c>
      <c r="BZ138" s="7"/>
      <c r="CA138" s="6">
        <v>0</v>
      </c>
      <c r="CB138" s="7"/>
      <c r="CC138" s="8">
        <f>ROUND(IF(CA282=0, 0, CA138/CA282),5)</f>
        <v>0</v>
      </c>
      <c r="CD138" s="7"/>
      <c r="CE138" s="6">
        <v>0</v>
      </c>
      <c r="CF138" s="7"/>
      <c r="CG138" s="6">
        <v>0</v>
      </c>
      <c r="CH138" s="7"/>
      <c r="CI138" s="6">
        <v>0</v>
      </c>
      <c r="CJ138" s="7"/>
      <c r="CK138" s="8">
        <f>ROUND(IF(CI282=0, 0, CI138/CI282),5)</f>
        <v>0</v>
      </c>
      <c r="CL138" s="7"/>
      <c r="CM138" s="6">
        <v>0</v>
      </c>
      <c r="CN138" s="7"/>
      <c r="CO138" s="6">
        <v>0</v>
      </c>
      <c r="CP138" s="7"/>
      <c r="CQ138" s="6">
        <v>0</v>
      </c>
      <c r="CR138" s="7"/>
      <c r="CS138" s="8">
        <f>ROUND(IF(CQ282=0, 0, CQ138/CQ282),5)</f>
        <v>0</v>
      </c>
      <c r="CT138" s="7"/>
      <c r="CU138" s="6">
        <v>0</v>
      </c>
      <c r="CV138" s="7"/>
      <c r="CW138" s="6">
        <f t="shared" si="4"/>
        <v>10</v>
      </c>
      <c r="CX138" s="7"/>
      <c r="CY138" s="6">
        <f t="shared" si="5"/>
        <v>4826.9799999999996</v>
      </c>
      <c r="CZ138" s="7"/>
      <c r="DA138" s="8">
        <f>ROUND(IF(CY282=0, 0, CY138/CY282),5)</f>
        <v>5.0000000000000002E-5</v>
      </c>
      <c r="DB138" s="7"/>
      <c r="DC138" s="6">
        <v>482.7</v>
      </c>
    </row>
    <row r="139" spans="1:107" x14ac:dyDescent="0.25">
      <c r="A139" s="2"/>
      <c r="B139" s="2"/>
      <c r="C139" s="2"/>
      <c r="D139" s="2" t="s">
        <v>150</v>
      </c>
      <c r="E139" s="37">
        <v>1</v>
      </c>
      <c r="F139" s="7"/>
      <c r="G139" s="37">
        <v>242.39</v>
      </c>
      <c r="H139" s="7"/>
      <c r="I139" s="8">
        <f>ROUND(IF(G282=0, 0, G139/G282),5)</f>
        <v>1.0000000000000001E-5</v>
      </c>
      <c r="J139" s="7"/>
      <c r="K139" s="6">
        <v>242.39</v>
      </c>
      <c r="L139" s="7"/>
      <c r="M139" s="37">
        <v>0</v>
      </c>
      <c r="N139" s="7"/>
      <c r="O139" s="6">
        <v>0</v>
      </c>
      <c r="P139" s="7"/>
      <c r="Q139" s="8">
        <f>ROUND(IF(O282=0, 0, O139/O282),5)</f>
        <v>0</v>
      </c>
      <c r="R139" s="7"/>
      <c r="S139" s="6">
        <v>0</v>
      </c>
      <c r="T139" s="7"/>
      <c r="U139" s="37">
        <v>0</v>
      </c>
      <c r="V139" s="7"/>
      <c r="W139" s="6">
        <v>0</v>
      </c>
      <c r="X139" s="7"/>
      <c r="Y139" s="8">
        <f>ROUND(IF(W282=0, 0, W139/W282),5)</f>
        <v>0</v>
      </c>
      <c r="Z139" s="7"/>
      <c r="AA139" s="6">
        <v>0</v>
      </c>
      <c r="AB139" s="7"/>
      <c r="AC139" s="37">
        <v>0</v>
      </c>
      <c r="AD139" s="7"/>
      <c r="AE139" s="6">
        <v>0</v>
      </c>
      <c r="AF139" s="7"/>
      <c r="AG139" s="8">
        <f>ROUND(IF(AE282=0, 0, AE139/AE282),5)</f>
        <v>0</v>
      </c>
      <c r="AH139" s="7"/>
      <c r="AI139" s="6">
        <v>0</v>
      </c>
      <c r="AJ139" s="7"/>
      <c r="AK139" s="37">
        <v>0</v>
      </c>
      <c r="AL139" s="7"/>
      <c r="AM139" s="6">
        <v>0</v>
      </c>
      <c r="AN139" s="7"/>
      <c r="AO139" s="8">
        <f>ROUND(IF(AM282=0, 0, AM139/AM282),5)</f>
        <v>0</v>
      </c>
      <c r="AP139" s="7"/>
      <c r="AQ139" s="6">
        <v>0</v>
      </c>
      <c r="AR139" s="7"/>
      <c r="AS139" s="37">
        <v>0</v>
      </c>
      <c r="AT139" s="7"/>
      <c r="AU139" s="28">
        <v>0</v>
      </c>
      <c r="AV139" s="7"/>
      <c r="AW139" s="8">
        <f>ROUND(IF(AU282=0, 0, AU139/AU282),5)</f>
        <v>0</v>
      </c>
      <c r="AX139" s="7"/>
      <c r="AY139" s="6">
        <v>0</v>
      </c>
      <c r="AZ139" s="7"/>
      <c r="BA139" s="6">
        <v>0</v>
      </c>
      <c r="BB139" s="7"/>
      <c r="BC139" s="6">
        <v>0</v>
      </c>
      <c r="BD139" s="7"/>
      <c r="BE139" s="8">
        <f>ROUND(IF(BC282=0, 0, BC139/BC282),5)</f>
        <v>0</v>
      </c>
      <c r="BF139" s="7"/>
      <c r="BG139" s="6">
        <v>0</v>
      </c>
      <c r="BH139" s="7"/>
      <c r="BI139" s="6">
        <v>0</v>
      </c>
      <c r="BJ139" s="7"/>
      <c r="BK139" s="6">
        <v>0</v>
      </c>
      <c r="BL139" s="7"/>
      <c r="BM139" s="8">
        <f>ROUND(IF(BK282=0, 0, BK139/BK282),5)</f>
        <v>0</v>
      </c>
      <c r="BN139" s="7"/>
      <c r="BO139" s="6">
        <v>0</v>
      </c>
      <c r="BP139" s="7"/>
      <c r="BQ139" s="6">
        <v>0</v>
      </c>
      <c r="BR139" s="7"/>
      <c r="BS139" s="6">
        <v>0</v>
      </c>
      <c r="BT139" s="7"/>
      <c r="BU139" s="8">
        <f>ROUND(IF(BS282=0, 0, BS139/BS282),5)</f>
        <v>0</v>
      </c>
      <c r="BV139" s="7"/>
      <c r="BW139" s="6">
        <v>0</v>
      </c>
      <c r="BX139" s="7"/>
      <c r="BY139" s="6">
        <v>0</v>
      </c>
      <c r="BZ139" s="7"/>
      <c r="CA139" s="6">
        <v>0</v>
      </c>
      <c r="CB139" s="7"/>
      <c r="CC139" s="8">
        <f>ROUND(IF(CA282=0, 0, CA139/CA282),5)</f>
        <v>0</v>
      </c>
      <c r="CD139" s="7"/>
      <c r="CE139" s="6">
        <v>0</v>
      </c>
      <c r="CF139" s="7"/>
      <c r="CG139" s="6">
        <v>0</v>
      </c>
      <c r="CH139" s="7"/>
      <c r="CI139" s="6">
        <v>0</v>
      </c>
      <c r="CJ139" s="7"/>
      <c r="CK139" s="8">
        <f>ROUND(IF(CI282=0, 0, CI139/CI282),5)</f>
        <v>0</v>
      </c>
      <c r="CL139" s="7"/>
      <c r="CM139" s="6">
        <v>0</v>
      </c>
      <c r="CN139" s="7"/>
      <c r="CO139" s="6">
        <v>0</v>
      </c>
      <c r="CP139" s="7"/>
      <c r="CQ139" s="6">
        <v>0</v>
      </c>
      <c r="CR139" s="7"/>
      <c r="CS139" s="8">
        <f>ROUND(IF(CQ282=0, 0, CQ139/CQ282),5)</f>
        <v>0</v>
      </c>
      <c r="CT139" s="7"/>
      <c r="CU139" s="6">
        <v>0</v>
      </c>
      <c r="CV139" s="7"/>
      <c r="CW139" s="6">
        <f t="shared" si="4"/>
        <v>1</v>
      </c>
      <c r="CX139" s="7"/>
      <c r="CY139" s="6">
        <f t="shared" si="5"/>
        <v>242.39</v>
      </c>
      <c r="CZ139" s="7"/>
      <c r="DA139" s="8">
        <f>ROUND(IF(CY282=0, 0, CY139/CY282),5)</f>
        <v>0</v>
      </c>
      <c r="DB139" s="7"/>
      <c r="DC139" s="6">
        <v>242.39</v>
      </c>
    </row>
    <row r="140" spans="1:107" x14ac:dyDescent="0.25">
      <c r="A140" s="2"/>
      <c r="B140" s="2"/>
      <c r="C140" s="2"/>
      <c r="D140" s="2" t="s">
        <v>151</v>
      </c>
      <c r="E140" s="37">
        <v>4</v>
      </c>
      <c r="F140" s="7"/>
      <c r="G140" s="37">
        <v>919</v>
      </c>
      <c r="H140" s="7"/>
      <c r="I140" s="8">
        <f>ROUND(IF(G282=0, 0, G140/G282),5)</f>
        <v>5.0000000000000002E-5</v>
      </c>
      <c r="J140" s="7"/>
      <c r="K140" s="6">
        <v>229.75</v>
      </c>
      <c r="L140" s="7"/>
      <c r="M140" s="37">
        <v>0</v>
      </c>
      <c r="N140" s="7"/>
      <c r="O140" s="6">
        <v>0</v>
      </c>
      <c r="P140" s="7"/>
      <c r="Q140" s="8">
        <f>ROUND(IF(O282=0, 0, O140/O282),5)</f>
        <v>0</v>
      </c>
      <c r="R140" s="7"/>
      <c r="S140" s="6">
        <v>0</v>
      </c>
      <c r="T140" s="7"/>
      <c r="U140" s="37">
        <v>1</v>
      </c>
      <c r="V140" s="7"/>
      <c r="W140" s="6">
        <v>243.25</v>
      </c>
      <c r="X140" s="7"/>
      <c r="Y140" s="8">
        <f>ROUND(IF(W282=0, 0, W140/W282),5)</f>
        <v>1.0000000000000001E-5</v>
      </c>
      <c r="Z140" s="7"/>
      <c r="AA140" s="6">
        <v>243.25</v>
      </c>
      <c r="AB140" s="7"/>
      <c r="AC140" s="37">
        <v>0</v>
      </c>
      <c r="AD140" s="7"/>
      <c r="AE140" s="6">
        <v>0</v>
      </c>
      <c r="AF140" s="7"/>
      <c r="AG140" s="8">
        <f>ROUND(IF(AE282=0, 0, AE140/AE282),5)</f>
        <v>0</v>
      </c>
      <c r="AH140" s="7"/>
      <c r="AI140" s="6">
        <v>0</v>
      </c>
      <c r="AJ140" s="7"/>
      <c r="AK140" s="37">
        <v>0</v>
      </c>
      <c r="AL140" s="7"/>
      <c r="AM140" s="6">
        <v>0</v>
      </c>
      <c r="AN140" s="7"/>
      <c r="AO140" s="8">
        <f>ROUND(IF(AM282=0, 0, AM140/AM282),5)</f>
        <v>0</v>
      </c>
      <c r="AP140" s="7"/>
      <c r="AQ140" s="6">
        <v>0</v>
      </c>
      <c r="AR140" s="7"/>
      <c r="AS140" s="37">
        <v>0</v>
      </c>
      <c r="AT140" s="7"/>
      <c r="AU140" s="28">
        <v>0</v>
      </c>
      <c r="AV140" s="7"/>
      <c r="AW140" s="8">
        <f>ROUND(IF(AU282=0, 0, AU140/AU282),5)</f>
        <v>0</v>
      </c>
      <c r="AX140" s="7"/>
      <c r="AY140" s="6">
        <v>0</v>
      </c>
      <c r="AZ140" s="7"/>
      <c r="BA140" s="6">
        <v>0</v>
      </c>
      <c r="BB140" s="7"/>
      <c r="BC140" s="6">
        <v>0</v>
      </c>
      <c r="BD140" s="7"/>
      <c r="BE140" s="8">
        <f>ROUND(IF(BC282=0, 0, BC140/BC282),5)</f>
        <v>0</v>
      </c>
      <c r="BF140" s="7"/>
      <c r="BG140" s="6">
        <v>0</v>
      </c>
      <c r="BH140" s="7"/>
      <c r="BI140" s="6">
        <v>0</v>
      </c>
      <c r="BJ140" s="7"/>
      <c r="BK140" s="6">
        <v>0</v>
      </c>
      <c r="BL140" s="7"/>
      <c r="BM140" s="8">
        <f>ROUND(IF(BK282=0, 0, BK140/BK282),5)</f>
        <v>0</v>
      </c>
      <c r="BN140" s="7"/>
      <c r="BO140" s="6">
        <v>0</v>
      </c>
      <c r="BP140" s="7"/>
      <c r="BQ140" s="6">
        <v>0</v>
      </c>
      <c r="BR140" s="7"/>
      <c r="BS140" s="6">
        <v>0</v>
      </c>
      <c r="BT140" s="7"/>
      <c r="BU140" s="8">
        <f>ROUND(IF(BS282=0, 0, BS140/BS282),5)</f>
        <v>0</v>
      </c>
      <c r="BV140" s="7"/>
      <c r="BW140" s="6">
        <v>0</v>
      </c>
      <c r="BX140" s="7"/>
      <c r="BY140" s="6">
        <v>0</v>
      </c>
      <c r="BZ140" s="7"/>
      <c r="CA140" s="6">
        <v>0</v>
      </c>
      <c r="CB140" s="7"/>
      <c r="CC140" s="8">
        <f>ROUND(IF(CA282=0, 0, CA140/CA282),5)</f>
        <v>0</v>
      </c>
      <c r="CD140" s="7"/>
      <c r="CE140" s="6">
        <v>0</v>
      </c>
      <c r="CF140" s="7"/>
      <c r="CG140" s="6">
        <v>0</v>
      </c>
      <c r="CH140" s="7"/>
      <c r="CI140" s="6">
        <v>0</v>
      </c>
      <c r="CJ140" s="7"/>
      <c r="CK140" s="8">
        <f>ROUND(IF(CI282=0, 0, CI140/CI282),5)</f>
        <v>0</v>
      </c>
      <c r="CL140" s="7"/>
      <c r="CM140" s="6">
        <v>0</v>
      </c>
      <c r="CN140" s="7"/>
      <c r="CO140" s="6">
        <v>0</v>
      </c>
      <c r="CP140" s="7"/>
      <c r="CQ140" s="6">
        <v>0</v>
      </c>
      <c r="CR140" s="7"/>
      <c r="CS140" s="8">
        <f>ROUND(IF(CQ282=0, 0, CQ140/CQ282),5)</f>
        <v>0</v>
      </c>
      <c r="CT140" s="7"/>
      <c r="CU140" s="6">
        <v>0</v>
      </c>
      <c r="CV140" s="7"/>
      <c r="CW140" s="6">
        <f t="shared" si="4"/>
        <v>5</v>
      </c>
      <c r="CX140" s="7"/>
      <c r="CY140" s="6">
        <f t="shared" si="5"/>
        <v>1162.25</v>
      </c>
      <c r="CZ140" s="7"/>
      <c r="DA140" s="8">
        <f>ROUND(IF(CY282=0, 0, CY140/CY282),5)</f>
        <v>1.0000000000000001E-5</v>
      </c>
      <c r="DB140" s="7"/>
      <c r="DC140" s="6">
        <v>232.45</v>
      </c>
    </row>
    <row r="141" spans="1:107" x14ac:dyDescent="0.25">
      <c r="A141" s="2"/>
      <c r="B141" s="2"/>
      <c r="C141" s="2"/>
      <c r="D141" s="2" t="s">
        <v>152</v>
      </c>
      <c r="E141" s="37">
        <v>4</v>
      </c>
      <c r="F141" s="7"/>
      <c r="G141" s="37">
        <v>1489.1</v>
      </c>
      <c r="H141" s="7"/>
      <c r="I141" s="8">
        <f>ROUND(IF(G282=0, 0, G141/G282),5)</f>
        <v>9.0000000000000006E-5</v>
      </c>
      <c r="J141" s="7"/>
      <c r="K141" s="6">
        <v>372.28</v>
      </c>
      <c r="L141" s="7"/>
      <c r="M141" s="37">
        <v>2</v>
      </c>
      <c r="N141" s="7"/>
      <c r="O141" s="6">
        <v>744.7</v>
      </c>
      <c r="P141" s="7"/>
      <c r="Q141" s="8">
        <f>ROUND(IF(O282=0, 0, O141/O282),5)</f>
        <v>6.9999999999999994E-5</v>
      </c>
      <c r="R141" s="7"/>
      <c r="S141" s="6">
        <v>372.35</v>
      </c>
      <c r="T141" s="7"/>
      <c r="U141" s="37">
        <v>0</v>
      </c>
      <c r="V141" s="7"/>
      <c r="W141" s="6">
        <v>0</v>
      </c>
      <c r="X141" s="7"/>
      <c r="Y141" s="8">
        <f>ROUND(IF(W282=0, 0, W141/W282),5)</f>
        <v>0</v>
      </c>
      <c r="Z141" s="7"/>
      <c r="AA141" s="6">
        <v>0</v>
      </c>
      <c r="AB141" s="7"/>
      <c r="AC141" s="37">
        <v>0</v>
      </c>
      <c r="AD141" s="7"/>
      <c r="AE141" s="6">
        <v>0</v>
      </c>
      <c r="AF141" s="7"/>
      <c r="AG141" s="8">
        <f>ROUND(IF(AE282=0, 0, AE141/AE282),5)</f>
        <v>0</v>
      </c>
      <c r="AH141" s="7"/>
      <c r="AI141" s="6">
        <v>0</v>
      </c>
      <c r="AJ141" s="7"/>
      <c r="AK141" s="37">
        <v>0</v>
      </c>
      <c r="AL141" s="7"/>
      <c r="AM141" s="6">
        <v>0</v>
      </c>
      <c r="AN141" s="7"/>
      <c r="AO141" s="8">
        <f>ROUND(IF(AM282=0, 0, AM141/AM282),5)</f>
        <v>0</v>
      </c>
      <c r="AP141" s="7"/>
      <c r="AQ141" s="6">
        <v>0</v>
      </c>
      <c r="AR141" s="7"/>
      <c r="AS141" s="37">
        <v>0</v>
      </c>
      <c r="AT141" s="7"/>
      <c r="AU141" s="28">
        <v>0</v>
      </c>
      <c r="AV141" s="7"/>
      <c r="AW141" s="8">
        <f>ROUND(IF(AU282=0, 0, AU141/AU282),5)</f>
        <v>0</v>
      </c>
      <c r="AX141" s="7"/>
      <c r="AY141" s="6">
        <v>0</v>
      </c>
      <c r="AZ141" s="7"/>
      <c r="BA141" s="6">
        <v>0</v>
      </c>
      <c r="BB141" s="7"/>
      <c r="BC141" s="6">
        <v>0</v>
      </c>
      <c r="BD141" s="7"/>
      <c r="BE141" s="8">
        <f>ROUND(IF(BC282=0, 0, BC141/BC282),5)</f>
        <v>0</v>
      </c>
      <c r="BF141" s="7"/>
      <c r="BG141" s="6">
        <v>0</v>
      </c>
      <c r="BH141" s="7"/>
      <c r="BI141" s="6">
        <v>0</v>
      </c>
      <c r="BJ141" s="7"/>
      <c r="BK141" s="6">
        <v>0</v>
      </c>
      <c r="BL141" s="7"/>
      <c r="BM141" s="8">
        <f>ROUND(IF(BK282=0, 0, BK141/BK282),5)</f>
        <v>0</v>
      </c>
      <c r="BN141" s="7"/>
      <c r="BO141" s="6">
        <v>0</v>
      </c>
      <c r="BP141" s="7"/>
      <c r="BQ141" s="6">
        <v>0</v>
      </c>
      <c r="BR141" s="7"/>
      <c r="BS141" s="6">
        <v>0</v>
      </c>
      <c r="BT141" s="7"/>
      <c r="BU141" s="8">
        <f>ROUND(IF(BS282=0, 0, BS141/BS282),5)</f>
        <v>0</v>
      </c>
      <c r="BV141" s="7"/>
      <c r="BW141" s="6">
        <v>0</v>
      </c>
      <c r="BX141" s="7"/>
      <c r="BY141" s="6">
        <v>0</v>
      </c>
      <c r="BZ141" s="7"/>
      <c r="CA141" s="6">
        <v>0</v>
      </c>
      <c r="CB141" s="7"/>
      <c r="CC141" s="8">
        <f>ROUND(IF(CA282=0, 0, CA141/CA282),5)</f>
        <v>0</v>
      </c>
      <c r="CD141" s="7"/>
      <c r="CE141" s="6">
        <v>0</v>
      </c>
      <c r="CF141" s="7"/>
      <c r="CG141" s="6">
        <v>0</v>
      </c>
      <c r="CH141" s="7"/>
      <c r="CI141" s="6">
        <v>0</v>
      </c>
      <c r="CJ141" s="7"/>
      <c r="CK141" s="8">
        <f>ROUND(IF(CI282=0, 0, CI141/CI282),5)</f>
        <v>0</v>
      </c>
      <c r="CL141" s="7"/>
      <c r="CM141" s="6">
        <v>0</v>
      </c>
      <c r="CN141" s="7"/>
      <c r="CO141" s="6">
        <v>0</v>
      </c>
      <c r="CP141" s="7"/>
      <c r="CQ141" s="6">
        <v>0</v>
      </c>
      <c r="CR141" s="7"/>
      <c r="CS141" s="8">
        <f>ROUND(IF(CQ282=0, 0, CQ141/CQ282),5)</f>
        <v>0</v>
      </c>
      <c r="CT141" s="7"/>
      <c r="CU141" s="6">
        <v>0</v>
      </c>
      <c r="CV141" s="7"/>
      <c r="CW141" s="6">
        <f t="shared" si="4"/>
        <v>6</v>
      </c>
      <c r="CX141" s="7"/>
      <c r="CY141" s="6">
        <f t="shared" si="5"/>
        <v>2233.8000000000002</v>
      </c>
      <c r="CZ141" s="7"/>
      <c r="DA141" s="8">
        <f>ROUND(IF(CY282=0, 0, CY141/CY282),5)</f>
        <v>2.0000000000000002E-5</v>
      </c>
      <c r="DB141" s="7"/>
      <c r="DC141" s="6">
        <v>372.3</v>
      </c>
    </row>
    <row r="142" spans="1:107" x14ac:dyDescent="0.25">
      <c r="A142" s="2"/>
      <c r="B142" s="2"/>
      <c r="C142" s="2"/>
      <c r="D142" s="2" t="s">
        <v>153</v>
      </c>
      <c r="E142" s="37">
        <v>1</v>
      </c>
      <c r="F142" s="7"/>
      <c r="G142" s="37">
        <v>217.57</v>
      </c>
      <c r="H142" s="7"/>
      <c r="I142" s="8">
        <f>ROUND(IF(G282=0, 0, G142/G282),5)</f>
        <v>1.0000000000000001E-5</v>
      </c>
      <c r="J142" s="7"/>
      <c r="K142" s="6">
        <v>217.57</v>
      </c>
      <c r="L142" s="7"/>
      <c r="M142" s="37">
        <v>0</v>
      </c>
      <c r="N142" s="7"/>
      <c r="O142" s="6">
        <v>0</v>
      </c>
      <c r="P142" s="7"/>
      <c r="Q142" s="8">
        <f>ROUND(IF(O282=0, 0, O142/O282),5)</f>
        <v>0</v>
      </c>
      <c r="R142" s="7"/>
      <c r="S142" s="6">
        <v>0</v>
      </c>
      <c r="T142" s="7"/>
      <c r="U142" s="37">
        <v>0</v>
      </c>
      <c r="V142" s="7"/>
      <c r="W142" s="6">
        <v>0</v>
      </c>
      <c r="X142" s="7"/>
      <c r="Y142" s="8">
        <f>ROUND(IF(W282=0, 0, W142/W282),5)</f>
        <v>0</v>
      </c>
      <c r="Z142" s="7"/>
      <c r="AA142" s="6">
        <v>0</v>
      </c>
      <c r="AB142" s="7"/>
      <c r="AC142" s="37">
        <v>5</v>
      </c>
      <c r="AD142" s="7"/>
      <c r="AE142" s="6">
        <v>1090.3800000000001</v>
      </c>
      <c r="AF142" s="7"/>
      <c r="AG142" s="8">
        <f>ROUND(IF(AE282=0, 0, AE142/AE282),5)</f>
        <v>6.0000000000000002E-5</v>
      </c>
      <c r="AH142" s="7"/>
      <c r="AI142" s="6">
        <v>218.08</v>
      </c>
      <c r="AJ142" s="7"/>
      <c r="AK142" s="37">
        <v>0</v>
      </c>
      <c r="AL142" s="7"/>
      <c r="AM142" s="6">
        <v>0</v>
      </c>
      <c r="AN142" s="7"/>
      <c r="AO142" s="8">
        <f>ROUND(IF(AM282=0, 0, AM142/AM282),5)</f>
        <v>0</v>
      </c>
      <c r="AP142" s="7"/>
      <c r="AQ142" s="6">
        <v>0</v>
      </c>
      <c r="AR142" s="7"/>
      <c r="AS142" s="37">
        <v>0</v>
      </c>
      <c r="AT142" s="7"/>
      <c r="AU142" s="28">
        <v>0</v>
      </c>
      <c r="AV142" s="7"/>
      <c r="AW142" s="8">
        <f>ROUND(IF(AU282=0, 0, AU142/AU282),5)</f>
        <v>0</v>
      </c>
      <c r="AX142" s="7"/>
      <c r="AY142" s="6">
        <v>0</v>
      </c>
      <c r="AZ142" s="7"/>
      <c r="BA142" s="6">
        <v>0</v>
      </c>
      <c r="BB142" s="7"/>
      <c r="BC142" s="6">
        <v>0</v>
      </c>
      <c r="BD142" s="7"/>
      <c r="BE142" s="8">
        <f>ROUND(IF(BC282=0, 0, BC142/BC282),5)</f>
        <v>0</v>
      </c>
      <c r="BF142" s="7"/>
      <c r="BG142" s="6">
        <v>0</v>
      </c>
      <c r="BH142" s="7"/>
      <c r="BI142" s="6">
        <v>0</v>
      </c>
      <c r="BJ142" s="7"/>
      <c r="BK142" s="6">
        <v>0</v>
      </c>
      <c r="BL142" s="7"/>
      <c r="BM142" s="8">
        <f>ROUND(IF(BK282=0, 0, BK142/BK282),5)</f>
        <v>0</v>
      </c>
      <c r="BN142" s="7"/>
      <c r="BO142" s="6">
        <v>0</v>
      </c>
      <c r="BP142" s="7"/>
      <c r="BQ142" s="6">
        <v>0</v>
      </c>
      <c r="BR142" s="7"/>
      <c r="BS142" s="6">
        <v>0</v>
      </c>
      <c r="BT142" s="7"/>
      <c r="BU142" s="8">
        <f>ROUND(IF(BS282=0, 0, BS142/BS282),5)</f>
        <v>0</v>
      </c>
      <c r="BV142" s="7"/>
      <c r="BW142" s="6">
        <v>0</v>
      </c>
      <c r="BX142" s="7"/>
      <c r="BY142" s="6">
        <v>0</v>
      </c>
      <c r="BZ142" s="7"/>
      <c r="CA142" s="6">
        <v>0</v>
      </c>
      <c r="CB142" s="7"/>
      <c r="CC142" s="8">
        <f>ROUND(IF(CA282=0, 0, CA142/CA282),5)</f>
        <v>0</v>
      </c>
      <c r="CD142" s="7"/>
      <c r="CE142" s="6">
        <v>0</v>
      </c>
      <c r="CF142" s="7"/>
      <c r="CG142" s="6">
        <v>0</v>
      </c>
      <c r="CH142" s="7"/>
      <c r="CI142" s="6">
        <v>0</v>
      </c>
      <c r="CJ142" s="7"/>
      <c r="CK142" s="8">
        <f>ROUND(IF(CI282=0, 0, CI142/CI282),5)</f>
        <v>0</v>
      </c>
      <c r="CL142" s="7"/>
      <c r="CM142" s="6">
        <v>0</v>
      </c>
      <c r="CN142" s="7"/>
      <c r="CO142" s="6">
        <v>0</v>
      </c>
      <c r="CP142" s="7"/>
      <c r="CQ142" s="6">
        <v>0</v>
      </c>
      <c r="CR142" s="7"/>
      <c r="CS142" s="8">
        <f>ROUND(IF(CQ282=0, 0, CQ142/CQ282),5)</f>
        <v>0</v>
      </c>
      <c r="CT142" s="7"/>
      <c r="CU142" s="6">
        <v>0</v>
      </c>
      <c r="CV142" s="7"/>
      <c r="CW142" s="6">
        <f t="shared" si="4"/>
        <v>6</v>
      </c>
      <c r="CX142" s="7"/>
      <c r="CY142" s="6">
        <f t="shared" si="5"/>
        <v>1307.95</v>
      </c>
      <c r="CZ142" s="7"/>
      <c r="DA142" s="8">
        <f>ROUND(IF(CY282=0, 0, CY142/CY282),5)</f>
        <v>1.0000000000000001E-5</v>
      </c>
      <c r="DB142" s="7"/>
      <c r="DC142" s="6">
        <v>217.99</v>
      </c>
    </row>
    <row r="143" spans="1:107" x14ac:dyDescent="0.25">
      <c r="A143" s="2"/>
      <c r="B143" s="2"/>
      <c r="C143" s="2"/>
      <c r="D143" s="2" t="s">
        <v>154</v>
      </c>
      <c r="E143" s="37">
        <v>0</v>
      </c>
      <c r="F143" s="7"/>
      <c r="G143" s="37">
        <v>0</v>
      </c>
      <c r="H143" s="7"/>
      <c r="I143" s="8">
        <f>ROUND(IF(G282=0, 0, G143/G282),5)</f>
        <v>0</v>
      </c>
      <c r="J143" s="7"/>
      <c r="K143" s="6">
        <v>0</v>
      </c>
      <c r="L143" s="7"/>
      <c r="M143" s="37">
        <v>0</v>
      </c>
      <c r="N143" s="7"/>
      <c r="O143" s="6">
        <v>0</v>
      </c>
      <c r="P143" s="7"/>
      <c r="Q143" s="8">
        <f>ROUND(IF(O282=0, 0, O143/O282),5)</f>
        <v>0</v>
      </c>
      <c r="R143" s="7"/>
      <c r="S143" s="6">
        <v>0</v>
      </c>
      <c r="T143" s="7"/>
      <c r="U143" s="37">
        <v>2</v>
      </c>
      <c r="V143" s="7"/>
      <c r="W143" s="6">
        <v>437.85</v>
      </c>
      <c r="X143" s="7"/>
      <c r="Y143" s="8">
        <f>ROUND(IF(W282=0, 0, W143/W282),5)</f>
        <v>2.0000000000000002E-5</v>
      </c>
      <c r="Z143" s="7"/>
      <c r="AA143" s="6">
        <v>218.93</v>
      </c>
      <c r="AB143" s="7"/>
      <c r="AC143" s="37">
        <v>5</v>
      </c>
      <c r="AD143" s="7"/>
      <c r="AE143" s="6">
        <v>1090.3800000000001</v>
      </c>
      <c r="AF143" s="7"/>
      <c r="AG143" s="8">
        <f>ROUND(IF(AE282=0, 0, AE143/AE282),5)</f>
        <v>6.0000000000000002E-5</v>
      </c>
      <c r="AH143" s="7"/>
      <c r="AI143" s="6">
        <v>218.08</v>
      </c>
      <c r="AJ143" s="7"/>
      <c r="AK143" s="37">
        <v>2</v>
      </c>
      <c r="AL143" s="7"/>
      <c r="AM143" s="6">
        <v>439.34</v>
      </c>
      <c r="AN143" s="7"/>
      <c r="AO143" s="8">
        <f>ROUND(IF(AM282=0, 0, AM143/AM282),5)</f>
        <v>3.0000000000000001E-5</v>
      </c>
      <c r="AP143" s="7"/>
      <c r="AQ143" s="6">
        <v>219.67</v>
      </c>
      <c r="AR143" s="7"/>
      <c r="AS143" s="37">
        <v>0</v>
      </c>
      <c r="AT143" s="7"/>
      <c r="AU143" s="28">
        <v>0</v>
      </c>
      <c r="AV143" s="7"/>
      <c r="AW143" s="8">
        <f>ROUND(IF(AU282=0, 0, AU143/AU282),5)</f>
        <v>0</v>
      </c>
      <c r="AX143" s="7"/>
      <c r="AY143" s="6">
        <v>0</v>
      </c>
      <c r="AZ143" s="7"/>
      <c r="BA143" s="6">
        <v>0</v>
      </c>
      <c r="BB143" s="7"/>
      <c r="BC143" s="6">
        <v>0</v>
      </c>
      <c r="BD143" s="7"/>
      <c r="BE143" s="8">
        <f>ROUND(IF(BC282=0, 0, BC143/BC282),5)</f>
        <v>0</v>
      </c>
      <c r="BF143" s="7"/>
      <c r="BG143" s="6">
        <v>0</v>
      </c>
      <c r="BH143" s="7"/>
      <c r="BI143" s="6">
        <v>0</v>
      </c>
      <c r="BJ143" s="7"/>
      <c r="BK143" s="6">
        <v>0</v>
      </c>
      <c r="BL143" s="7"/>
      <c r="BM143" s="8">
        <f>ROUND(IF(BK282=0, 0, BK143/BK282),5)</f>
        <v>0</v>
      </c>
      <c r="BN143" s="7"/>
      <c r="BO143" s="6">
        <v>0</v>
      </c>
      <c r="BP143" s="7"/>
      <c r="BQ143" s="6">
        <v>0</v>
      </c>
      <c r="BR143" s="7"/>
      <c r="BS143" s="6">
        <v>0</v>
      </c>
      <c r="BT143" s="7"/>
      <c r="BU143" s="8">
        <f>ROUND(IF(BS282=0, 0, BS143/BS282),5)</f>
        <v>0</v>
      </c>
      <c r="BV143" s="7"/>
      <c r="BW143" s="6">
        <v>0</v>
      </c>
      <c r="BX143" s="7"/>
      <c r="BY143" s="6">
        <v>0</v>
      </c>
      <c r="BZ143" s="7"/>
      <c r="CA143" s="6">
        <v>0</v>
      </c>
      <c r="CB143" s="7"/>
      <c r="CC143" s="8">
        <f>ROUND(IF(CA282=0, 0, CA143/CA282),5)</f>
        <v>0</v>
      </c>
      <c r="CD143" s="7"/>
      <c r="CE143" s="6">
        <v>0</v>
      </c>
      <c r="CF143" s="7"/>
      <c r="CG143" s="6">
        <v>0</v>
      </c>
      <c r="CH143" s="7"/>
      <c r="CI143" s="6">
        <v>0</v>
      </c>
      <c r="CJ143" s="7"/>
      <c r="CK143" s="8">
        <f>ROUND(IF(CI282=0, 0, CI143/CI282),5)</f>
        <v>0</v>
      </c>
      <c r="CL143" s="7"/>
      <c r="CM143" s="6">
        <v>0</v>
      </c>
      <c r="CN143" s="7"/>
      <c r="CO143" s="6">
        <v>0</v>
      </c>
      <c r="CP143" s="7"/>
      <c r="CQ143" s="6">
        <v>0</v>
      </c>
      <c r="CR143" s="7"/>
      <c r="CS143" s="8">
        <f>ROUND(IF(CQ282=0, 0, CQ143/CQ282),5)</f>
        <v>0</v>
      </c>
      <c r="CT143" s="7"/>
      <c r="CU143" s="6">
        <v>0</v>
      </c>
      <c r="CV143" s="7"/>
      <c r="CW143" s="6">
        <f t="shared" si="4"/>
        <v>9</v>
      </c>
      <c r="CX143" s="7"/>
      <c r="CY143" s="6">
        <f t="shared" si="5"/>
        <v>1967.57</v>
      </c>
      <c r="CZ143" s="7"/>
      <c r="DA143" s="8">
        <f>ROUND(IF(CY282=0, 0, CY143/CY282),5)</f>
        <v>2.0000000000000002E-5</v>
      </c>
      <c r="DB143" s="7"/>
      <c r="DC143" s="6">
        <v>218.62</v>
      </c>
    </row>
    <row r="144" spans="1:107" x14ac:dyDescent="0.25">
      <c r="A144" s="2"/>
      <c r="B144" s="2"/>
      <c r="C144" s="2"/>
      <c r="D144" s="2" t="s">
        <v>155</v>
      </c>
      <c r="E144" s="37">
        <v>0</v>
      </c>
      <c r="F144" s="7"/>
      <c r="G144" s="37">
        <v>0</v>
      </c>
      <c r="H144" s="7"/>
      <c r="I144" s="8">
        <f>ROUND(IF(G282=0, 0, G144/G282),5)</f>
        <v>0</v>
      </c>
      <c r="J144" s="7"/>
      <c r="K144" s="6">
        <v>0</v>
      </c>
      <c r="L144" s="7"/>
      <c r="M144" s="37">
        <v>0</v>
      </c>
      <c r="N144" s="7"/>
      <c r="O144" s="6">
        <v>0</v>
      </c>
      <c r="P144" s="7"/>
      <c r="Q144" s="8">
        <f>ROUND(IF(O282=0, 0, O144/O282),5)</f>
        <v>0</v>
      </c>
      <c r="R144" s="7"/>
      <c r="S144" s="6">
        <v>0</v>
      </c>
      <c r="T144" s="7"/>
      <c r="U144" s="37">
        <v>0</v>
      </c>
      <c r="V144" s="7"/>
      <c r="W144" s="6">
        <v>0</v>
      </c>
      <c r="X144" s="7"/>
      <c r="Y144" s="8">
        <f>ROUND(IF(W282=0, 0, W144/W282),5)</f>
        <v>0</v>
      </c>
      <c r="Z144" s="7"/>
      <c r="AA144" s="6">
        <v>0</v>
      </c>
      <c r="AB144" s="7"/>
      <c r="AC144" s="37">
        <v>5</v>
      </c>
      <c r="AD144" s="7"/>
      <c r="AE144" s="6">
        <v>1866.09</v>
      </c>
      <c r="AF144" s="7"/>
      <c r="AG144" s="8">
        <f>ROUND(IF(AE282=0, 0, AE144/AE282),5)</f>
        <v>1.1E-4</v>
      </c>
      <c r="AH144" s="7"/>
      <c r="AI144" s="6">
        <v>373.22</v>
      </c>
      <c r="AJ144" s="7"/>
      <c r="AK144" s="37">
        <v>0</v>
      </c>
      <c r="AL144" s="7"/>
      <c r="AM144" s="6">
        <v>0</v>
      </c>
      <c r="AN144" s="7"/>
      <c r="AO144" s="8">
        <f>ROUND(IF(AM282=0, 0, AM144/AM282),5)</f>
        <v>0</v>
      </c>
      <c r="AP144" s="7"/>
      <c r="AQ144" s="6">
        <v>0</v>
      </c>
      <c r="AR144" s="7"/>
      <c r="AS144" s="37">
        <v>0</v>
      </c>
      <c r="AT144" s="7"/>
      <c r="AU144" s="28">
        <v>0</v>
      </c>
      <c r="AV144" s="7"/>
      <c r="AW144" s="8">
        <f>ROUND(IF(AU282=0, 0, AU144/AU282),5)</f>
        <v>0</v>
      </c>
      <c r="AX144" s="7"/>
      <c r="AY144" s="6">
        <v>0</v>
      </c>
      <c r="AZ144" s="7"/>
      <c r="BA144" s="6">
        <v>0</v>
      </c>
      <c r="BB144" s="7"/>
      <c r="BC144" s="6">
        <v>0</v>
      </c>
      <c r="BD144" s="7"/>
      <c r="BE144" s="8">
        <f>ROUND(IF(BC282=0, 0, BC144/BC282),5)</f>
        <v>0</v>
      </c>
      <c r="BF144" s="7"/>
      <c r="BG144" s="6">
        <v>0</v>
      </c>
      <c r="BH144" s="7"/>
      <c r="BI144" s="6">
        <v>0</v>
      </c>
      <c r="BJ144" s="7"/>
      <c r="BK144" s="6">
        <v>0</v>
      </c>
      <c r="BL144" s="7"/>
      <c r="BM144" s="8">
        <f>ROUND(IF(BK282=0, 0, BK144/BK282),5)</f>
        <v>0</v>
      </c>
      <c r="BN144" s="7"/>
      <c r="BO144" s="6">
        <v>0</v>
      </c>
      <c r="BP144" s="7"/>
      <c r="BQ144" s="6">
        <v>0</v>
      </c>
      <c r="BR144" s="7"/>
      <c r="BS144" s="6">
        <v>0</v>
      </c>
      <c r="BT144" s="7"/>
      <c r="BU144" s="8">
        <f>ROUND(IF(BS282=0, 0, BS144/BS282),5)</f>
        <v>0</v>
      </c>
      <c r="BV144" s="7"/>
      <c r="BW144" s="6">
        <v>0</v>
      </c>
      <c r="BX144" s="7"/>
      <c r="BY144" s="6">
        <v>0</v>
      </c>
      <c r="BZ144" s="7"/>
      <c r="CA144" s="6">
        <v>0</v>
      </c>
      <c r="CB144" s="7"/>
      <c r="CC144" s="8">
        <f>ROUND(IF(CA282=0, 0, CA144/CA282),5)</f>
        <v>0</v>
      </c>
      <c r="CD144" s="7"/>
      <c r="CE144" s="6">
        <v>0</v>
      </c>
      <c r="CF144" s="7"/>
      <c r="CG144" s="6">
        <v>0</v>
      </c>
      <c r="CH144" s="7"/>
      <c r="CI144" s="6">
        <v>0</v>
      </c>
      <c r="CJ144" s="7"/>
      <c r="CK144" s="8">
        <f>ROUND(IF(CI282=0, 0, CI144/CI282),5)</f>
        <v>0</v>
      </c>
      <c r="CL144" s="7"/>
      <c r="CM144" s="6">
        <v>0</v>
      </c>
      <c r="CN144" s="7"/>
      <c r="CO144" s="6">
        <v>0</v>
      </c>
      <c r="CP144" s="7"/>
      <c r="CQ144" s="6">
        <v>0</v>
      </c>
      <c r="CR144" s="7"/>
      <c r="CS144" s="8">
        <f>ROUND(IF(CQ282=0, 0, CQ144/CQ282),5)</f>
        <v>0</v>
      </c>
      <c r="CT144" s="7"/>
      <c r="CU144" s="6">
        <v>0</v>
      </c>
      <c r="CV144" s="7"/>
      <c r="CW144" s="6">
        <f t="shared" si="4"/>
        <v>5</v>
      </c>
      <c r="CX144" s="7"/>
      <c r="CY144" s="6">
        <f t="shared" si="5"/>
        <v>1866.09</v>
      </c>
      <c r="CZ144" s="7"/>
      <c r="DA144" s="8">
        <f>ROUND(IF(CY282=0, 0, CY144/CY282),5)</f>
        <v>2.0000000000000002E-5</v>
      </c>
      <c r="DB144" s="7"/>
      <c r="DC144" s="6">
        <v>373.22</v>
      </c>
    </row>
    <row r="145" spans="1:107" x14ac:dyDescent="0.25">
      <c r="A145" s="2"/>
      <c r="B145" s="2"/>
      <c r="C145" s="2"/>
      <c r="D145" s="2" t="s">
        <v>156</v>
      </c>
      <c r="E145" s="37">
        <v>0</v>
      </c>
      <c r="F145" s="7"/>
      <c r="G145" s="37">
        <v>0</v>
      </c>
      <c r="H145" s="7"/>
      <c r="I145" s="8">
        <f>ROUND(IF(G282=0, 0, G145/G282),5)</f>
        <v>0</v>
      </c>
      <c r="J145" s="7"/>
      <c r="K145" s="6">
        <v>0</v>
      </c>
      <c r="L145" s="7"/>
      <c r="M145" s="37">
        <v>0</v>
      </c>
      <c r="N145" s="7"/>
      <c r="O145" s="6">
        <v>0</v>
      </c>
      <c r="P145" s="7"/>
      <c r="Q145" s="8">
        <f>ROUND(IF(O282=0, 0, O145/O282),5)</f>
        <v>0</v>
      </c>
      <c r="R145" s="7"/>
      <c r="S145" s="6">
        <v>0</v>
      </c>
      <c r="T145" s="7"/>
      <c r="U145" s="37">
        <v>5</v>
      </c>
      <c r="V145" s="7"/>
      <c r="W145" s="6">
        <v>16224.21</v>
      </c>
      <c r="X145" s="7"/>
      <c r="Y145" s="8">
        <f>ROUND(IF(W282=0, 0, W145/W282),5)</f>
        <v>8.0000000000000004E-4</v>
      </c>
      <c r="Z145" s="7"/>
      <c r="AA145" s="6">
        <v>3244.84</v>
      </c>
      <c r="AB145" s="7"/>
      <c r="AC145" s="37">
        <v>0</v>
      </c>
      <c r="AD145" s="7"/>
      <c r="AE145" s="6">
        <v>0</v>
      </c>
      <c r="AF145" s="7"/>
      <c r="AG145" s="8">
        <f>ROUND(IF(AE282=0, 0, AE145/AE282),5)</f>
        <v>0</v>
      </c>
      <c r="AH145" s="7"/>
      <c r="AI145" s="6">
        <v>0</v>
      </c>
      <c r="AJ145" s="7"/>
      <c r="AK145" s="37">
        <v>0</v>
      </c>
      <c r="AL145" s="7"/>
      <c r="AM145" s="6">
        <v>0</v>
      </c>
      <c r="AN145" s="7"/>
      <c r="AO145" s="8">
        <f>ROUND(IF(AM282=0, 0, AM145/AM282),5)</f>
        <v>0</v>
      </c>
      <c r="AP145" s="7"/>
      <c r="AQ145" s="6">
        <v>0</v>
      </c>
      <c r="AR145" s="7"/>
      <c r="AS145" s="37">
        <v>0</v>
      </c>
      <c r="AT145" s="7"/>
      <c r="AU145" s="28">
        <v>0</v>
      </c>
      <c r="AV145" s="7"/>
      <c r="AW145" s="8">
        <f>ROUND(IF(AU282=0, 0, AU145/AU282),5)</f>
        <v>0</v>
      </c>
      <c r="AX145" s="7"/>
      <c r="AY145" s="6">
        <v>0</v>
      </c>
      <c r="AZ145" s="7"/>
      <c r="BA145" s="6">
        <v>0</v>
      </c>
      <c r="BB145" s="7"/>
      <c r="BC145" s="6">
        <v>0</v>
      </c>
      <c r="BD145" s="7"/>
      <c r="BE145" s="8">
        <f>ROUND(IF(BC282=0, 0, BC145/BC282),5)</f>
        <v>0</v>
      </c>
      <c r="BF145" s="7"/>
      <c r="BG145" s="6">
        <v>0</v>
      </c>
      <c r="BH145" s="7"/>
      <c r="BI145" s="6">
        <v>0</v>
      </c>
      <c r="BJ145" s="7"/>
      <c r="BK145" s="6">
        <v>0</v>
      </c>
      <c r="BL145" s="7"/>
      <c r="BM145" s="8">
        <f>ROUND(IF(BK282=0, 0, BK145/BK282),5)</f>
        <v>0</v>
      </c>
      <c r="BN145" s="7"/>
      <c r="BO145" s="6">
        <v>0</v>
      </c>
      <c r="BP145" s="7"/>
      <c r="BQ145" s="6">
        <v>0</v>
      </c>
      <c r="BR145" s="7"/>
      <c r="BS145" s="6">
        <v>0</v>
      </c>
      <c r="BT145" s="7"/>
      <c r="BU145" s="8">
        <f>ROUND(IF(BS282=0, 0, BS145/BS282),5)</f>
        <v>0</v>
      </c>
      <c r="BV145" s="7"/>
      <c r="BW145" s="6">
        <v>0</v>
      </c>
      <c r="BX145" s="7"/>
      <c r="BY145" s="6">
        <v>0</v>
      </c>
      <c r="BZ145" s="7"/>
      <c r="CA145" s="6">
        <v>0</v>
      </c>
      <c r="CB145" s="7"/>
      <c r="CC145" s="8">
        <f>ROUND(IF(CA282=0, 0, CA145/CA282),5)</f>
        <v>0</v>
      </c>
      <c r="CD145" s="7"/>
      <c r="CE145" s="6">
        <v>0</v>
      </c>
      <c r="CF145" s="7"/>
      <c r="CG145" s="6">
        <v>0</v>
      </c>
      <c r="CH145" s="7"/>
      <c r="CI145" s="6">
        <v>0</v>
      </c>
      <c r="CJ145" s="7"/>
      <c r="CK145" s="8">
        <f>ROUND(IF(CI282=0, 0, CI145/CI282),5)</f>
        <v>0</v>
      </c>
      <c r="CL145" s="7"/>
      <c r="CM145" s="6">
        <v>0</v>
      </c>
      <c r="CN145" s="7"/>
      <c r="CO145" s="6">
        <v>0</v>
      </c>
      <c r="CP145" s="7"/>
      <c r="CQ145" s="6">
        <v>0</v>
      </c>
      <c r="CR145" s="7"/>
      <c r="CS145" s="8">
        <f>ROUND(IF(CQ282=0, 0, CQ145/CQ282),5)</f>
        <v>0</v>
      </c>
      <c r="CT145" s="7"/>
      <c r="CU145" s="6">
        <v>0</v>
      </c>
      <c r="CV145" s="7"/>
      <c r="CW145" s="6">
        <f t="shared" si="4"/>
        <v>5</v>
      </c>
      <c r="CX145" s="7"/>
      <c r="CY145" s="6">
        <f t="shared" si="5"/>
        <v>16224.21</v>
      </c>
      <c r="CZ145" s="7"/>
      <c r="DA145" s="8">
        <f>ROUND(IF(CY282=0, 0, CY145/CY282),5)</f>
        <v>1.7000000000000001E-4</v>
      </c>
      <c r="DB145" s="7"/>
      <c r="DC145" s="6">
        <v>3244.84</v>
      </c>
    </row>
    <row r="146" spans="1:107" x14ac:dyDescent="0.25">
      <c r="A146" s="2"/>
      <c r="B146" s="2"/>
      <c r="C146" s="2"/>
      <c r="D146" s="2" t="s">
        <v>157</v>
      </c>
      <c r="E146" s="37">
        <v>0</v>
      </c>
      <c r="F146" s="7"/>
      <c r="G146" s="37">
        <v>0</v>
      </c>
      <c r="H146" s="7"/>
      <c r="I146" s="8">
        <f>ROUND(IF(G282=0, 0, G146/G282),5)</f>
        <v>0</v>
      </c>
      <c r="J146" s="7"/>
      <c r="K146" s="6">
        <v>0</v>
      </c>
      <c r="L146" s="7"/>
      <c r="M146" s="37">
        <v>0</v>
      </c>
      <c r="N146" s="7"/>
      <c r="O146" s="6">
        <v>0</v>
      </c>
      <c r="P146" s="7"/>
      <c r="Q146" s="8">
        <f>ROUND(IF(O282=0, 0, O146/O282),5)</f>
        <v>0</v>
      </c>
      <c r="R146" s="7"/>
      <c r="S146" s="6">
        <v>0</v>
      </c>
      <c r="T146" s="7"/>
      <c r="U146" s="37">
        <v>1</v>
      </c>
      <c r="V146" s="7"/>
      <c r="W146" s="6">
        <v>2497.81</v>
      </c>
      <c r="X146" s="7"/>
      <c r="Y146" s="8">
        <f>ROUND(IF(W282=0, 0, W146/W282),5)</f>
        <v>1.2E-4</v>
      </c>
      <c r="Z146" s="7"/>
      <c r="AA146" s="6">
        <v>2497.81</v>
      </c>
      <c r="AB146" s="7"/>
      <c r="AC146" s="37">
        <v>0</v>
      </c>
      <c r="AD146" s="7"/>
      <c r="AE146" s="6">
        <v>0</v>
      </c>
      <c r="AF146" s="7"/>
      <c r="AG146" s="8">
        <f>ROUND(IF(AE282=0, 0, AE146/AE282),5)</f>
        <v>0</v>
      </c>
      <c r="AH146" s="7"/>
      <c r="AI146" s="6">
        <v>0</v>
      </c>
      <c r="AJ146" s="7"/>
      <c r="AK146" s="37">
        <v>0</v>
      </c>
      <c r="AL146" s="7"/>
      <c r="AM146" s="6">
        <v>0</v>
      </c>
      <c r="AN146" s="7"/>
      <c r="AO146" s="8">
        <f>ROUND(IF(AM282=0, 0, AM146/AM282),5)</f>
        <v>0</v>
      </c>
      <c r="AP146" s="7"/>
      <c r="AQ146" s="6">
        <v>0</v>
      </c>
      <c r="AR146" s="7"/>
      <c r="AS146" s="37">
        <v>0</v>
      </c>
      <c r="AT146" s="7"/>
      <c r="AU146" s="28">
        <v>0</v>
      </c>
      <c r="AV146" s="7"/>
      <c r="AW146" s="8">
        <f>ROUND(IF(AU282=0, 0, AU146/AU282),5)</f>
        <v>0</v>
      </c>
      <c r="AX146" s="7"/>
      <c r="AY146" s="6">
        <v>0</v>
      </c>
      <c r="AZ146" s="7"/>
      <c r="BA146" s="6">
        <v>0</v>
      </c>
      <c r="BB146" s="7"/>
      <c r="BC146" s="6">
        <v>0</v>
      </c>
      <c r="BD146" s="7"/>
      <c r="BE146" s="8">
        <f>ROUND(IF(BC282=0, 0, BC146/BC282),5)</f>
        <v>0</v>
      </c>
      <c r="BF146" s="7"/>
      <c r="BG146" s="6">
        <v>0</v>
      </c>
      <c r="BH146" s="7"/>
      <c r="BI146" s="6">
        <v>0</v>
      </c>
      <c r="BJ146" s="7"/>
      <c r="BK146" s="6">
        <v>0</v>
      </c>
      <c r="BL146" s="7"/>
      <c r="BM146" s="8">
        <f>ROUND(IF(BK282=0, 0, BK146/BK282),5)</f>
        <v>0</v>
      </c>
      <c r="BN146" s="7"/>
      <c r="BO146" s="6">
        <v>0</v>
      </c>
      <c r="BP146" s="7"/>
      <c r="BQ146" s="6">
        <v>0</v>
      </c>
      <c r="BR146" s="7"/>
      <c r="BS146" s="6">
        <v>0</v>
      </c>
      <c r="BT146" s="7"/>
      <c r="BU146" s="8">
        <f>ROUND(IF(BS282=0, 0, BS146/BS282),5)</f>
        <v>0</v>
      </c>
      <c r="BV146" s="7"/>
      <c r="BW146" s="6">
        <v>0</v>
      </c>
      <c r="BX146" s="7"/>
      <c r="BY146" s="6">
        <v>0</v>
      </c>
      <c r="BZ146" s="7"/>
      <c r="CA146" s="6">
        <v>0</v>
      </c>
      <c r="CB146" s="7"/>
      <c r="CC146" s="8">
        <f>ROUND(IF(CA282=0, 0, CA146/CA282),5)</f>
        <v>0</v>
      </c>
      <c r="CD146" s="7"/>
      <c r="CE146" s="6">
        <v>0</v>
      </c>
      <c r="CF146" s="7"/>
      <c r="CG146" s="6">
        <v>0</v>
      </c>
      <c r="CH146" s="7"/>
      <c r="CI146" s="6">
        <v>0</v>
      </c>
      <c r="CJ146" s="7"/>
      <c r="CK146" s="8">
        <f>ROUND(IF(CI282=0, 0, CI146/CI282),5)</f>
        <v>0</v>
      </c>
      <c r="CL146" s="7"/>
      <c r="CM146" s="6">
        <v>0</v>
      </c>
      <c r="CN146" s="7"/>
      <c r="CO146" s="6">
        <v>0</v>
      </c>
      <c r="CP146" s="7"/>
      <c r="CQ146" s="6">
        <v>0</v>
      </c>
      <c r="CR146" s="7"/>
      <c r="CS146" s="8">
        <f>ROUND(IF(CQ282=0, 0, CQ146/CQ282),5)</f>
        <v>0</v>
      </c>
      <c r="CT146" s="7"/>
      <c r="CU146" s="6">
        <v>0</v>
      </c>
      <c r="CV146" s="7"/>
      <c r="CW146" s="6">
        <f t="shared" si="4"/>
        <v>1</v>
      </c>
      <c r="CX146" s="7"/>
      <c r="CY146" s="6">
        <f t="shared" si="5"/>
        <v>2497.81</v>
      </c>
      <c r="CZ146" s="7"/>
      <c r="DA146" s="8">
        <f>ROUND(IF(CY282=0, 0, CY146/CY282),5)</f>
        <v>3.0000000000000001E-5</v>
      </c>
      <c r="DB146" s="7"/>
      <c r="DC146" s="6">
        <v>2497.81</v>
      </c>
    </row>
    <row r="147" spans="1:107" x14ac:dyDescent="0.25">
      <c r="A147" s="2"/>
      <c r="B147" s="2"/>
      <c r="C147" s="2"/>
      <c r="D147" s="2" t="s">
        <v>158</v>
      </c>
      <c r="E147" s="37">
        <v>0</v>
      </c>
      <c r="F147" s="7"/>
      <c r="G147" s="37">
        <v>0</v>
      </c>
      <c r="H147" s="7"/>
      <c r="I147" s="8">
        <f>ROUND(IF(G282=0, 0, G147/G282),5)</f>
        <v>0</v>
      </c>
      <c r="J147" s="7"/>
      <c r="K147" s="6">
        <v>0</v>
      </c>
      <c r="L147" s="7"/>
      <c r="M147" s="37">
        <v>0</v>
      </c>
      <c r="N147" s="7"/>
      <c r="O147" s="6">
        <v>0</v>
      </c>
      <c r="P147" s="7"/>
      <c r="Q147" s="8">
        <f>ROUND(IF(O282=0, 0, O147/O282),5)</f>
        <v>0</v>
      </c>
      <c r="R147" s="7"/>
      <c r="S147" s="6">
        <v>0</v>
      </c>
      <c r="T147" s="7"/>
      <c r="U147" s="37">
        <v>3</v>
      </c>
      <c r="V147" s="7"/>
      <c r="W147" s="6">
        <v>10387.85</v>
      </c>
      <c r="X147" s="7"/>
      <c r="Y147" s="8">
        <f>ROUND(IF(W282=0, 0, W147/W282),5)</f>
        <v>5.1000000000000004E-4</v>
      </c>
      <c r="Z147" s="7"/>
      <c r="AA147" s="6">
        <v>3462.62</v>
      </c>
      <c r="AB147" s="7"/>
      <c r="AC147" s="37">
        <v>7</v>
      </c>
      <c r="AD147" s="7"/>
      <c r="AE147" s="6">
        <v>26344.38</v>
      </c>
      <c r="AF147" s="7"/>
      <c r="AG147" s="8">
        <f>ROUND(IF(AE282=0, 0, AE147/AE282),5)</f>
        <v>1.5100000000000001E-3</v>
      </c>
      <c r="AH147" s="7"/>
      <c r="AI147" s="6">
        <v>3763.48</v>
      </c>
      <c r="AJ147" s="7"/>
      <c r="AK147" s="37">
        <v>0</v>
      </c>
      <c r="AL147" s="7"/>
      <c r="AM147" s="6">
        <v>0</v>
      </c>
      <c r="AN147" s="7"/>
      <c r="AO147" s="8">
        <f>ROUND(IF(AM282=0, 0, AM147/AM282),5)</f>
        <v>0</v>
      </c>
      <c r="AP147" s="7"/>
      <c r="AQ147" s="6">
        <v>0</v>
      </c>
      <c r="AR147" s="7"/>
      <c r="AS147" s="37">
        <v>1</v>
      </c>
      <c r="AT147" s="7"/>
      <c r="AU147" s="28">
        <v>3477.71</v>
      </c>
      <c r="AV147" s="7"/>
      <c r="AW147" s="8">
        <f>ROUND(IF(AU282=0, 0, AU147/AU282),5)</f>
        <v>2.4000000000000001E-4</v>
      </c>
      <c r="AX147" s="7"/>
      <c r="AY147" s="6">
        <v>3477.71</v>
      </c>
      <c r="AZ147" s="7"/>
      <c r="BA147" s="6">
        <v>0</v>
      </c>
      <c r="BB147" s="7"/>
      <c r="BC147" s="6">
        <v>0</v>
      </c>
      <c r="BD147" s="7"/>
      <c r="BE147" s="8">
        <f>ROUND(IF(BC282=0, 0, BC147/BC282),5)</f>
        <v>0</v>
      </c>
      <c r="BF147" s="7"/>
      <c r="BG147" s="6">
        <v>0</v>
      </c>
      <c r="BH147" s="7"/>
      <c r="BI147" s="6">
        <v>0</v>
      </c>
      <c r="BJ147" s="7"/>
      <c r="BK147" s="6">
        <v>0</v>
      </c>
      <c r="BL147" s="7"/>
      <c r="BM147" s="8">
        <f>ROUND(IF(BK282=0, 0, BK147/BK282),5)</f>
        <v>0</v>
      </c>
      <c r="BN147" s="7"/>
      <c r="BO147" s="6">
        <v>0</v>
      </c>
      <c r="BP147" s="7"/>
      <c r="BQ147" s="6">
        <v>0</v>
      </c>
      <c r="BR147" s="7"/>
      <c r="BS147" s="6">
        <v>0</v>
      </c>
      <c r="BT147" s="7"/>
      <c r="BU147" s="8">
        <f>ROUND(IF(BS282=0, 0, BS147/BS282),5)</f>
        <v>0</v>
      </c>
      <c r="BV147" s="7"/>
      <c r="BW147" s="6">
        <v>0</v>
      </c>
      <c r="BX147" s="7"/>
      <c r="BY147" s="6">
        <v>0</v>
      </c>
      <c r="BZ147" s="7"/>
      <c r="CA147" s="6">
        <v>0</v>
      </c>
      <c r="CB147" s="7"/>
      <c r="CC147" s="8">
        <f>ROUND(IF(CA282=0, 0, CA147/CA282),5)</f>
        <v>0</v>
      </c>
      <c r="CD147" s="7"/>
      <c r="CE147" s="6">
        <v>0</v>
      </c>
      <c r="CF147" s="7"/>
      <c r="CG147" s="6">
        <v>0</v>
      </c>
      <c r="CH147" s="7"/>
      <c r="CI147" s="6">
        <v>0</v>
      </c>
      <c r="CJ147" s="7"/>
      <c r="CK147" s="8">
        <f>ROUND(IF(CI282=0, 0, CI147/CI282),5)</f>
        <v>0</v>
      </c>
      <c r="CL147" s="7"/>
      <c r="CM147" s="6">
        <v>0</v>
      </c>
      <c r="CN147" s="7"/>
      <c r="CO147" s="6">
        <v>0</v>
      </c>
      <c r="CP147" s="7"/>
      <c r="CQ147" s="6">
        <v>0</v>
      </c>
      <c r="CR147" s="7"/>
      <c r="CS147" s="8">
        <f>ROUND(IF(CQ282=0, 0, CQ147/CQ282),5)</f>
        <v>0</v>
      </c>
      <c r="CT147" s="7"/>
      <c r="CU147" s="6">
        <v>0</v>
      </c>
      <c r="CV147" s="7"/>
      <c r="CW147" s="6">
        <f t="shared" si="4"/>
        <v>11</v>
      </c>
      <c r="CX147" s="7"/>
      <c r="CY147" s="6">
        <f t="shared" si="5"/>
        <v>40209.94</v>
      </c>
      <c r="CZ147" s="7"/>
      <c r="DA147" s="8">
        <f>ROUND(IF(CY282=0, 0, CY147/CY282),5)</f>
        <v>4.2000000000000002E-4</v>
      </c>
      <c r="DB147" s="7"/>
      <c r="DC147" s="6">
        <v>3655.45</v>
      </c>
    </row>
    <row r="148" spans="1:107" x14ac:dyDescent="0.25">
      <c r="A148" s="2"/>
      <c r="B148" s="2"/>
      <c r="C148" s="2"/>
      <c r="D148" s="2" t="s">
        <v>159</v>
      </c>
      <c r="E148" s="37">
        <v>0</v>
      </c>
      <c r="F148" s="7"/>
      <c r="G148" s="37">
        <v>0</v>
      </c>
      <c r="H148" s="7"/>
      <c r="I148" s="8">
        <f>ROUND(IF(G282=0, 0, G148/G282),5)</f>
        <v>0</v>
      </c>
      <c r="J148" s="7"/>
      <c r="K148" s="6">
        <v>0</v>
      </c>
      <c r="L148" s="7"/>
      <c r="M148" s="37">
        <v>0</v>
      </c>
      <c r="N148" s="7"/>
      <c r="O148" s="6">
        <v>0</v>
      </c>
      <c r="P148" s="7"/>
      <c r="Q148" s="8">
        <f>ROUND(IF(O282=0, 0, O148/O282),5)</f>
        <v>0</v>
      </c>
      <c r="R148" s="7"/>
      <c r="S148" s="6">
        <v>0</v>
      </c>
      <c r="T148" s="7"/>
      <c r="U148" s="37">
        <v>0</v>
      </c>
      <c r="V148" s="7"/>
      <c r="W148" s="6">
        <v>0</v>
      </c>
      <c r="X148" s="7"/>
      <c r="Y148" s="8">
        <f>ROUND(IF(W282=0, 0, W148/W282),5)</f>
        <v>0</v>
      </c>
      <c r="Z148" s="7"/>
      <c r="AA148" s="6">
        <v>0</v>
      </c>
      <c r="AB148" s="7"/>
      <c r="AC148" s="37">
        <v>1</v>
      </c>
      <c r="AD148" s="7"/>
      <c r="AE148" s="6">
        <v>4985.42</v>
      </c>
      <c r="AF148" s="7"/>
      <c r="AG148" s="8">
        <f>ROUND(IF(AE282=0, 0, AE148/AE282),5)</f>
        <v>2.9E-4</v>
      </c>
      <c r="AH148" s="7"/>
      <c r="AI148" s="6">
        <v>4985.42</v>
      </c>
      <c r="AJ148" s="7"/>
      <c r="AK148" s="37">
        <v>0</v>
      </c>
      <c r="AL148" s="7"/>
      <c r="AM148" s="6">
        <v>0</v>
      </c>
      <c r="AN148" s="7"/>
      <c r="AO148" s="8">
        <f>ROUND(IF(AM282=0, 0, AM148/AM282),5)</f>
        <v>0</v>
      </c>
      <c r="AP148" s="7"/>
      <c r="AQ148" s="6">
        <v>0</v>
      </c>
      <c r="AR148" s="7"/>
      <c r="AS148" s="37">
        <v>0</v>
      </c>
      <c r="AT148" s="7"/>
      <c r="AU148" s="28">
        <v>0</v>
      </c>
      <c r="AV148" s="7"/>
      <c r="AW148" s="8">
        <f>ROUND(IF(AU282=0, 0, AU148/AU282),5)</f>
        <v>0</v>
      </c>
      <c r="AX148" s="7"/>
      <c r="AY148" s="6">
        <v>0</v>
      </c>
      <c r="AZ148" s="7"/>
      <c r="BA148" s="6">
        <v>0</v>
      </c>
      <c r="BB148" s="7"/>
      <c r="BC148" s="6">
        <v>0</v>
      </c>
      <c r="BD148" s="7"/>
      <c r="BE148" s="8">
        <f>ROUND(IF(BC282=0, 0, BC148/BC282),5)</f>
        <v>0</v>
      </c>
      <c r="BF148" s="7"/>
      <c r="BG148" s="6">
        <v>0</v>
      </c>
      <c r="BH148" s="7"/>
      <c r="BI148" s="6">
        <v>0</v>
      </c>
      <c r="BJ148" s="7"/>
      <c r="BK148" s="6">
        <v>0</v>
      </c>
      <c r="BL148" s="7"/>
      <c r="BM148" s="8">
        <f>ROUND(IF(BK282=0, 0, BK148/BK282),5)</f>
        <v>0</v>
      </c>
      <c r="BN148" s="7"/>
      <c r="BO148" s="6">
        <v>0</v>
      </c>
      <c r="BP148" s="7"/>
      <c r="BQ148" s="6">
        <v>0</v>
      </c>
      <c r="BR148" s="7"/>
      <c r="BS148" s="6">
        <v>0</v>
      </c>
      <c r="BT148" s="7"/>
      <c r="BU148" s="8">
        <f>ROUND(IF(BS282=0, 0, BS148/BS282),5)</f>
        <v>0</v>
      </c>
      <c r="BV148" s="7"/>
      <c r="BW148" s="6">
        <v>0</v>
      </c>
      <c r="BX148" s="7"/>
      <c r="BY148" s="6">
        <v>0</v>
      </c>
      <c r="BZ148" s="7"/>
      <c r="CA148" s="6">
        <v>0</v>
      </c>
      <c r="CB148" s="7"/>
      <c r="CC148" s="8">
        <f>ROUND(IF(CA282=0, 0, CA148/CA282),5)</f>
        <v>0</v>
      </c>
      <c r="CD148" s="7"/>
      <c r="CE148" s="6">
        <v>0</v>
      </c>
      <c r="CF148" s="7"/>
      <c r="CG148" s="6">
        <v>0</v>
      </c>
      <c r="CH148" s="7"/>
      <c r="CI148" s="6">
        <v>0</v>
      </c>
      <c r="CJ148" s="7"/>
      <c r="CK148" s="8">
        <f>ROUND(IF(CI282=0, 0, CI148/CI282),5)</f>
        <v>0</v>
      </c>
      <c r="CL148" s="7"/>
      <c r="CM148" s="6">
        <v>0</v>
      </c>
      <c r="CN148" s="7"/>
      <c r="CO148" s="6">
        <v>0</v>
      </c>
      <c r="CP148" s="7"/>
      <c r="CQ148" s="6">
        <v>0</v>
      </c>
      <c r="CR148" s="7"/>
      <c r="CS148" s="8">
        <f>ROUND(IF(CQ282=0, 0, CQ148/CQ282),5)</f>
        <v>0</v>
      </c>
      <c r="CT148" s="7"/>
      <c r="CU148" s="6">
        <v>0</v>
      </c>
      <c r="CV148" s="7"/>
      <c r="CW148" s="6">
        <f t="shared" si="4"/>
        <v>1</v>
      </c>
      <c r="CX148" s="7"/>
      <c r="CY148" s="6">
        <f t="shared" si="5"/>
        <v>4985.42</v>
      </c>
      <c r="CZ148" s="7"/>
      <c r="DA148" s="8">
        <f>ROUND(IF(CY282=0, 0, CY148/CY282),5)</f>
        <v>5.0000000000000002E-5</v>
      </c>
      <c r="DB148" s="7"/>
      <c r="DC148" s="6">
        <v>4985.42</v>
      </c>
    </row>
    <row r="149" spans="1:107" x14ac:dyDescent="0.25">
      <c r="A149" s="2"/>
      <c r="B149" s="2"/>
      <c r="C149" s="2"/>
      <c r="D149" s="2" t="s">
        <v>160</v>
      </c>
      <c r="E149" s="37">
        <v>248</v>
      </c>
      <c r="F149" s="7"/>
      <c r="G149" s="37">
        <v>77234.52</v>
      </c>
      <c r="H149" s="7"/>
      <c r="I149" s="8">
        <f>ROUND(IF(G282=0, 0, G149/G282),5)</f>
        <v>4.47E-3</v>
      </c>
      <c r="J149" s="7"/>
      <c r="K149" s="6">
        <v>311.43</v>
      </c>
      <c r="L149" s="7"/>
      <c r="M149" s="37">
        <v>393</v>
      </c>
      <c r="N149" s="7"/>
      <c r="O149" s="6">
        <v>146333.94</v>
      </c>
      <c r="P149" s="7"/>
      <c r="Q149" s="8">
        <f>ROUND(IF(O282=0, 0, O149/O282),5)</f>
        <v>1.3990000000000001E-2</v>
      </c>
      <c r="R149" s="7"/>
      <c r="S149" s="6">
        <v>372.35</v>
      </c>
      <c r="T149" s="7"/>
      <c r="U149" s="37">
        <v>0</v>
      </c>
      <c r="V149" s="7"/>
      <c r="W149" s="6">
        <v>0</v>
      </c>
      <c r="X149" s="7"/>
      <c r="Y149" s="8">
        <f>ROUND(IF(W282=0, 0, W149/W282),5)</f>
        <v>0</v>
      </c>
      <c r="Z149" s="7"/>
      <c r="AA149" s="6">
        <v>0</v>
      </c>
      <c r="AB149" s="7"/>
      <c r="AC149" s="37">
        <v>0</v>
      </c>
      <c r="AD149" s="7"/>
      <c r="AE149" s="6">
        <v>0</v>
      </c>
      <c r="AF149" s="7"/>
      <c r="AG149" s="8">
        <f>ROUND(IF(AE282=0, 0, AE149/AE282),5)</f>
        <v>0</v>
      </c>
      <c r="AH149" s="7"/>
      <c r="AI149" s="6">
        <v>0</v>
      </c>
      <c r="AJ149" s="7"/>
      <c r="AK149" s="37">
        <v>777</v>
      </c>
      <c r="AL149" s="7"/>
      <c r="AM149" s="6">
        <v>293091.71999999997</v>
      </c>
      <c r="AN149" s="7"/>
      <c r="AO149" s="8">
        <f>ROUND(IF(AM282=0, 0, AM149/AM282),5)</f>
        <v>1.8100000000000002E-2</v>
      </c>
      <c r="AP149" s="7"/>
      <c r="AQ149" s="6">
        <v>377.21</v>
      </c>
      <c r="AR149" s="7"/>
      <c r="AS149" s="37">
        <v>31</v>
      </c>
      <c r="AT149" s="7"/>
      <c r="AU149" s="28">
        <v>11643.27</v>
      </c>
      <c r="AV149" s="7"/>
      <c r="AW149" s="8">
        <f>ROUND(IF(AU282=0, 0, AU149/AU282),5)</f>
        <v>8.0000000000000004E-4</v>
      </c>
      <c r="AX149" s="7"/>
      <c r="AY149" s="6">
        <v>375.59</v>
      </c>
      <c r="AZ149" s="7"/>
      <c r="BA149" s="6">
        <v>0</v>
      </c>
      <c r="BB149" s="7"/>
      <c r="BC149" s="6">
        <v>0</v>
      </c>
      <c r="BD149" s="7"/>
      <c r="BE149" s="8">
        <f>ROUND(IF(BC282=0, 0, BC149/BC282),5)</f>
        <v>0</v>
      </c>
      <c r="BF149" s="7"/>
      <c r="BG149" s="6">
        <v>0</v>
      </c>
      <c r="BH149" s="7"/>
      <c r="BI149" s="6">
        <v>0</v>
      </c>
      <c r="BJ149" s="7"/>
      <c r="BK149" s="6">
        <v>0</v>
      </c>
      <c r="BL149" s="7"/>
      <c r="BM149" s="8">
        <f>ROUND(IF(BK282=0, 0, BK149/BK282),5)</f>
        <v>0</v>
      </c>
      <c r="BN149" s="7"/>
      <c r="BO149" s="6">
        <v>0</v>
      </c>
      <c r="BP149" s="7"/>
      <c r="BQ149" s="6">
        <v>0</v>
      </c>
      <c r="BR149" s="7"/>
      <c r="BS149" s="6">
        <v>0</v>
      </c>
      <c r="BT149" s="7"/>
      <c r="BU149" s="8">
        <f>ROUND(IF(BS282=0, 0, BS149/BS282),5)</f>
        <v>0</v>
      </c>
      <c r="BV149" s="7"/>
      <c r="BW149" s="6">
        <v>0</v>
      </c>
      <c r="BX149" s="7"/>
      <c r="BY149" s="6">
        <v>0</v>
      </c>
      <c r="BZ149" s="7"/>
      <c r="CA149" s="6">
        <v>0</v>
      </c>
      <c r="CB149" s="7"/>
      <c r="CC149" s="8">
        <f>ROUND(IF(CA282=0, 0, CA149/CA282),5)</f>
        <v>0</v>
      </c>
      <c r="CD149" s="7"/>
      <c r="CE149" s="6">
        <v>0</v>
      </c>
      <c r="CF149" s="7"/>
      <c r="CG149" s="6">
        <v>0</v>
      </c>
      <c r="CH149" s="7"/>
      <c r="CI149" s="6">
        <v>0</v>
      </c>
      <c r="CJ149" s="7"/>
      <c r="CK149" s="8">
        <f>ROUND(IF(CI282=0, 0, CI149/CI282),5)</f>
        <v>0</v>
      </c>
      <c r="CL149" s="7"/>
      <c r="CM149" s="6">
        <v>0</v>
      </c>
      <c r="CN149" s="7"/>
      <c r="CO149" s="6">
        <v>0</v>
      </c>
      <c r="CP149" s="7"/>
      <c r="CQ149" s="6">
        <v>0</v>
      </c>
      <c r="CR149" s="7"/>
      <c r="CS149" s="8">
        <f>ROUND(IF(CQ282=0, 0, CQ149/CQ282),5)</f>
        <v>0</v>
      </c>
      <c r="CT149" s="7"/>
      <c r="CU149" s="6">
        <v>0</v>
      </c>
      <c r="CV149" s="7"/>
      <c r="CW149" s="6">
        <f t="shared" si="4"/>
        <v>1449</v>
      </c>
      <c r="CX149" s="7"/>
      <c r="CY149" s="6">
        <f t="shared" si="5"/>
        <v>528303.44999999995</v>
      </c>
      <c r="CZ149" s="7"/>
      <c r="DA149" s="8">
        <f>ROUND(IF(CY282=0, 0, CY149/CY282),5)</f>
        <v>5.4799999999999996E-3</v>
      </c>
      <c r="DB149" s="7"/>
      <c r="DC149" s="6">
        <v>364.6</v>
      </c>
    </row>
    <row r="150" spans="1:107" x14ac:dyDescent="0.25">
      <c r="A150" s="2"/>
      <c r="B150" s="2"/>
      <c r="C150" s="2"/>
      <c r="D150" s="2" t="s">
        <v>161</v>
      </c>
      <c r="E150" s="37">
        <v>1033</v>
      </c>
      <c r="F150" s="7"/>
      <c r="G150" s="37">
        <v>382385.07</v>
      </c>
      <c r="H150" s="7"/>
      <c r="I150" s="8">
        <f>ROUND(IF(G282=0, 0, G150/G282),5)</f>
        <v>2.215E-2</v>
      </c>
      <c r="J150" s="7"/>
      <c r="K150" s="6">
        <v>370.17</v>
      </c>
      <c r="L150" s="7"/>
      <c r="M150" s="37">
        <v>92</v>
      </c>
      <c r="N150" s="7"/>
      <c r="O150" s="6">
        <v>34294.699999999997</v>
      </c>
      <c r="P150" s="7"/>
      <c r="Q150" s="8">
        <f>ROUND(IF(O282=0, 0, O150/O282),5)</f>
        <v>3.2799999999999999E-3</v>
      </c>
      <c r="R150" s="7"/>
      <c r="S150" s="6">
        <v>372.77</v>
      </c>
      <c r="T150" s="7"/>
      <c r="U150" s="37">
        <v>126</v>
      </c>
      <c r="V150" s="7"/>
      <c r="W150" s="6">
        <v>47243.81</v>
      </c>
      <c r="X150" s="7"/>
      <c r="Y150" s="8">
        <f>ROUND(IF(W282=0, 0, W150/W282),5)</f>
        <v>2.32E-3</v>
      </c>
      <c r="Z150" s="7"/>
      <c r="AA150" s="6">
        <v>374.95</v>
      </c>
      <c r="AB150" s="7"/>
      <c r="AC150" s="37">
        <v>1660</v>
      </c>
      <c r="AD150" s="7"/>
      <c r="AE150" s="6">
        <v>621776.68000000005</v>
      </c>
      <c r="AF150" s="7"/>
      <c r="AG150" s="8">
        <f>ROUND(IF(AE282=0, 0, AE150/AE282),5)</f>
        <v>3.56E-2</v>
      </c>
      <c r="AH150" s="7"/>
      <c r="AI150" s="6">
        <v>374.56</v>
      </c>
      <c r="AJ150" s="7"/>
      <c r="AK150" s="37">
        <v>31</v>
      </c>
      <c r="AL150" s="7"/>
      <c r="AM150" s="6">
        <v>11686.75</v>
      </c>
      <c r="AN150" s="7"/>
      <c r="AO150" s="8">
        <f>ROUND(IF(AM282=0, 0, AM150/AM282),5)</f>
        <v>7.2000000000000005E-4</v>
      </c>
      <c r="AP150" s="7"/>
      <c r="AQ150" s="6">
        <v>376.99</v>
      </c>
      <c r="AR150" s="7"/>
      <c r="AS150" s="37">
        <v>0</v>
      </c>
      <c r="AT150" s="7"/>
      <c r="AU150" s="28">
        <v>0</v>
      </c>
      <c r="AV150" s="7"/>
      <c r="AW150" s="8">
        <f>ROUND(IF(AU282=0, 0, AU150/AU282),5)</f>
        <v>0</v>
      </c>
      <c r="AX150" s="7"/>
      <c r="AY150" s="6">
        <v>0</v>
      </c>
      <c r="AZ150" s="7"/>
      <c r="BA150" s="6">
        <v>0</v>
      </c>
      <c r="BB150" s="7"/>
      <c r="BC150" s="6">
        <v>0</v>
      </c>
      <c r="BD150" s="7"/>
      <c r="BE150" s="8">
        <f>ROUND(IF(BC282=0, 0, BC150/BC282),5)</f>
        <v>0</v>
      </c>
      <c r="BF150" s="7"/>
      <c r="BG150" s="6">
        <v>0</v>
      </c>
      <c r="BH150" s="7"/>
      <c r="BI150" s="6">
        <v>0</v>
      </c>
      <c r="BJ150" s="7"/>
      <c r="BK150" s="6">
        <v>0</v>
      </c>
      <c r="BL150" s="7"/>
      <c r="BM150" s="8">
        <f>ROUND(IF(BK282=0, 0, BK150/BK282),5)</f>
        <v>0</v>
      </c>
      <c r="BN150" s="7"/>
      <c r="BO150" s="6">
        <v>0</v>
      </c>
      <c r="BP150" s="7"/>
      <c r="BQ150" s="6">
        <v>0</v>
      </c>
      <c r="BR150" s="7"/>
      <c r="BS150" s="6">
        <v>0</v>
      </c>
      <c r="BT150" s="7"/>
      <c r="BU150" s="8">
        <f>ROUND(IF(BS282=0, 0, BS150/BS282),5)</f>
        <v>0</v>
      </c>
      <c r="BV150" s="7"/>
      <c r="BW150" s="6">
        <v>0</v>
      </c>
      <c r="BX150" s="7"/>
      <c r="BY150" s="6">
        <v>0</v>
      </c>
      <c r="BZ150" s="7"/>
      <c r="CA150" s="6">
        <v>0</v>
      </c>
      <c r="CB150" s="7"/>
      <c r="CC150" s="8">
        <f>ROUND(IF(CA282=0, 0, CA150/CA282),5)</f>
        <v>0</v>
      </c>
      <c r="CD150" s="7"/>
      <c r="CE150" s="6">
        <v>0</v>
      </c>
      <c r="CF150" s="7"/>
      <c r="CG150" s="6">
        <v>0</v>
      </c>
      <c r="CH150" s="7"/>
      <c r="CI150" s="6">
        <v>0</v>
      </c>
      <c r="CJ150" s="7"/>
      <c r="CK150" s="8">
        <f>ROUND(IF(CI282=0, 0, CI150/CI282),5)</f>
        <v>0</v>
      </c>
      <c r="CL150" s="7"/>
      <c r="CM150" s="6">
        <v>0</v>
      </c>
      <c r="CN150" s="7"/>
      <c r="CO150" s="6">
        <v>0</v>
      </c>
      <c r="CP150" s="7"/>
      <c r="CQ150" s="6">
        <v>0</v>
      </c>
      <c r="CR150" s="7"/>
      <c r="CS150" s="8">
        <f>ROUND(IF(CQ282=0, 0, CQ150/CQ282),5)</f>
        <v>0</v>
      </c>
      <c r="CT150" s="7"/>
      <c r="CU150" s="6">
        <v>0</v>
      </c>
      <c r="CV150" s="7"/>
      <c r="CW150" s="6">
        <f t="shared" si="4"/>
        <v>2942</v>
      </c>
      <c r="CX150" s="7"/>
      <c r="CY150" s="6">
        <f t="shared" si="5"/>
        <v>1097387.01</v>
      </c>
      <c r="CZ150" s="7"/>
      <c r="DA150" s="8">
        <f>ROUND(IF(CY282=0, 0, CY150/CY282),5)</f>
        <v>1.1390000000000001E-2</v>
      </c>
      <c r="DB150" s="7"/>
      <c r="DC150" s="6">
        <v>373.01</v>
      </c>
    </row>
    <row r="151" spans="1:107" x14ac:dyDescent="0.25">
      <c r="A151" s="2"/>
      <c r="B151" s="2"/>
      <c r="C151" s="2"/>
      <c r="D151" s="2" t="s">
        <v>162</v>
      </c>
      <c r="E151" s="37">
        <v>151</v>
      </c>
      <c r="F151" s="7"/>
      <c r="G151" s="37">
        <v>480946.76</v>
      </c>
      <c r="H151" s="7"/>
      <c r="I151" s="8">
        <f>ROUND(IF(G282=0, 0, G151/G282),5)</f>
        <v>2.7859999999999999E-2</v>
      </c>
      <c r="J151" s="7"/>
      <c r="K151" s="6">
        <v>3185.08</v>
      </c>
      <c r="L151" s="7"/>
      <c r="M151" s="37">
        <v>0</v>
      </c>
      <c r="N151" s="7"/>
      <c r="O151" s="6">
        <v>0</v>
      </c>
      <c r="P151" s="7"/>
      <c r="Q151" s="8">
        <f>ROUND(IF(O282=0, 0, O151/O282),5)</f>
        <v>0</v>
      </c>
      <c r="R151" s="7"/>
      <c r="S151" s="6">
        <v>0</v>
      </c>
      <c r="T151" s="7"/>
      <c r="U151" s="37">
        <v>0</v>
      </c>
      <c r="V151" s="7"/>
      <c r="W151" s="6">
        <v>0</v>
      </c>
      <c r="X151" s="7"/>
      <c r="Y151" s="8">
        <f>ROUND(IF(W282=0, 0, W151/W282),5)</f>
        <v>0</v>
      </c>
      <c r="Z151" s="7"/>
      <c r="AA151" s="6">
        <v>0</v>
      </c>
      <c r="AB151" s="7"/>
      <c r="AC151" s="37">
        <v>0</v>
      </c>
      <c r="AD151" s="7"/>
      <c r="AE151" s="6">
        <v>0</v>
      </c>
      <c r="AF151" s="7"/>
      <c r="AG151" s="8">
        <f>ROUND(IF(AE282=0, 0, AE151/AE282),5)</f>
        <v>0</v>
      </c>
      <c r="AH151" s="7"/>
      <c r="AI151" s="6">
        <v>0</v>
      </c>
      <c r="AJ151" s="7"/>
      <c r="AK151" s="37">
        <v>0</v>
      </c>
      <c r="AL151" s="7"/>
      <c r="AM151" s="6">
        <v>0</v>
      </c>
      <c r="AN151" s="7"/>
      <c r="AO151" s="8">
        <f>ROUND(IF(AM282=0, 0, AM151/AM282),5)</f>
        <v>0</v>
      </c>
      <c r="AP151" s="7"/>
      <c r="AQ151" s="6">
        <v>0</v>
      </c>
      <c r="AR151" s="7"/>
      <c r="AS151" s="37">
        <v>0</v>
      </c>
      <c r="AT151" s="7"/>
      <c r="AU151" s="28">
        <v>0</v>
      </c>
      <c r="AV151" s="7"/>
      <c r="AW151" s="8">
        <f>ROUND(IF(AU282=0, 0, AU151/AU282),5)</f>
        <v>0</v>
      </c>
      <c r="AX151" s="7"/>
      <c r="AY151" s="6">
        <v>0</v>
      </c>
      <c r="AZ151" s="7"/>
      <c r="BA151" s="6">
        <v>0</v>
      </c>
      <c r="BB151" s="7"/>
      <c r="BC151" s="6">
        <v>0</v>
      </c>
      <c r="BD151" s="7"/>
      <c r="BE151" s="8">
        <f>ROUND(IF(BC282=0, 0, BC151/BC282),5)</f>
        <v>0</v>
      </c>
      <c r="BF151" s="7"/>
      <c r="BG151" s="6">
        <v>0</v>
      </c>
      <c r="BH151" s="7"/>
      <c r="BI151" s="6">
        <v>0</v>
      </c>
      <c r="BJ151" s="7"/>
      <c r="BK151" s="6">
        <v>0</v>
      </c>
      <c r="BL151" s="7"/>
      <c r="BM151" s="8">
        <f>ROUND(IF(BK282=0, 0, BK151/BK282),5)</f>
        <v>0</v>
      </c>
      <c r="BN151" s="7"/>
      <c r="BO151" s="6">
        <v>0</v>
      </c>
      <c r="BP151" s="7"/>
      <c r="BQ151" s="6">
        <v>0</v>
      </c>
      <c r="BR151" s="7"/>
      <c r="BS151" s="6">
        <v>0</v>
      </c>
      <c r="BT151" s="7"/>
      <c r="BU151" s="8">
        <f>ROUND(IF(BS282=0, 0, BS151/BS282),5)</f>
        <v>0</v>
      </c>
      <c r="BV151" s="7"/>
      <c r="BW151" s="6">
        <v>0</v>
      </c>
      <c r="BX151" s="7"/>
      <c r="BY151" s="6">
        <v>0</v>
      </c>
      <c r="BZ151" s="7"/>
      <c r="CA151" s="6">
        <v>0</v>
      </c>
      <c r="CB151" s="7"/>
      <c r="CC151" s="8">
        <f>ROUND(IF(CA282=0, 0, CA151/CA282),5)</f>
        <v>0</v>
      </c>
      <c r="CD151" s="7"/>
      <c r="CE151" s="6">
        <v>0</v>
      </c>
      <c r="CF151" s="7"/>
      <c r="CG151" s="6">
        <v>0</v>
      </c>
      <c r="CH151" s="7"/>
      <c r="CI151" s="6">
        <v>0</v>
      </c>
      <c r="CJ151" s="7"/>
      <c r="CK151" s="8">
        <f>ROUND(IF(CI282=0, 0, CI151/CI282),5)</f>
        <v>0</v>
      </c>
      <c r="CL151" s="7"/>
      <c r="CM151" s="6">
        <v>0</v>
      </c>
      <c r="CN151" s="7"/>
      <c r="CO151" s="6">
        <v>0</v>
      </c>
      <c r="CP151" s="7"/>
      <c r="CQ151" s="6">
        <v>0</v>
      </c>
      <c r="CR151" s="7"/>
      <c r="CS151" s="8">
        <f>ROUND(IF(CQ282=0, 0, CQ151/CQ282),5)</f>
        <v>0</v>
      </c>
      <c r="CT151" s="7"/>
      <c r="CU151" s="6">
        <v>0</v>
      </c>
      <c r="CV151" s="7"/>
      <c r="CW151" s="6">
        <f t="shared" si="4"/>
        <v>151</v>
      </c>
      <c r="CX151" s="7"/>
      <c r="CY151" s="6">
        <f t="shared" si="5"/>
        <v>480946.76</v>
      </c>
      <c r="CZ151" s="7"/>
      <c r="DA151" s="8">
        <f>ROUND(IF(CY282=0, 0, CY151/CY282),5)</f>
        <v>4.9899999999999996E-3</v>
      </c>
      <c r="DB151" s="7"/>
      <c r="DC151" s="6">
        <v>3185.08</v>
      </c>
    </row>
    <row r="152" spans="1:107" x14ac:dyDescent="0.25">
      <c r="A152" s="2"/>
      <c r="B152" s="2"/>
      <c r="C152" s="2"/>
      <c r="D152" s="2" t="s">
        <v>163</v>
      </c>
      <c r="E152" s="37">
        <v>14</v>
      </c>
      <c r="F152" s="7"/>
      <c r="G152" s="37">
        <v>3657.76</v>
      </c>
      <c r="H152" s="7"/>
      <c r="I152" s="8">
        <f>ROUND(IF(G282=0, 0, G152/G282),5)</f>
        <v>2.1000000000000001E-4</v>
      </c>
      <c r="J152" s="7"/>
      <c r="K152" s="6">
        <v>261.27</v>
      </c>
      <c r="L152" s="7"/>
      <c r="M152" s="37">
        <v>0</v>
      </c>
      <c r="N152" s="7"/>
      <c r="O152" s="6">
        <v>0</v>
      </c>
      <c r="P152" s="7"/>
      <c r="Q152" s="8">
        <f>ROUND(IF(O282=0, 0, O152/O282),5)</f>
        <v>0</v>
      </c>
      <c r="R152" s="7"/>
      <c r="S152" s="6">
        <v>0</v>
      </c>
      <c r="T152" s="7"/>
      <c r="U152" s="37">
        <v>0</v>
      </c>
      <c r="V152" s="7"/>
      <c r="W152" s="6">
        <v>0</v>
      </c>
      <c r="X152" s="7"/>
      <c r="Y152" s="8">
        <f>ROUND(IF(W282=0, 0, W152/W282),5)</f>
        <v>0</v>
      </c>
      <c r="Z152" s="7"/>
      <c r="AA152" s="6">
        <v>0</v>
      </c>
      <c r="AB152" s="7"/>
      <c r="AC152" s="37">
        <v>0</v>
      </c>
      <c r="AD152" s="7"/>
      <c r="AE152" s="6">
        <v>0</v>
      </c>
      <c r="AF152" s="7"/>
      <c r="AG152" s="8">
        <f>ROUND(IF(AE282=0, 0, AE152/AE282),5)</f>
        <v>0</v>
      </c>
      <c r="AH152" s="7"/>
      <c r="AI152" s="6">
        <v>0</v>
      </c>
      <c r="AJ152" s="7"/>
      <c r="AK152" s="37">
        <v>0</v>
      </c>
      <c r="AL152" s="7"/>
      <c r="AM152" s="6">
        <v>0</v>
      </c>
      <c r="AN152" s="7"/>
      <c r="AO152" s="8">
        <f>ROUND(IF(AM282=0, 0, AM152/AM282),5)</f>
        <v>0</v>
      </c>
      <c r="AP152" s="7"/>
      <c r="AQ152" s="6">
        <v>0</v>
      </c>
      <c r="AR152" s="7"/>
      <c r="AS152" s="37">
        <v>0</v>
      </c>
      <c r="AT152" s="7"/>
      <c r="AU152" s="28">
        <v>0</v>
      </c>
      <c r="AV152" s="7"/>
      <c r="AW152" s="8">
        <f>ROUND(IF(AU282=0, 0, AU152/AU282),5)</f>
        <v>0</v>
      </c>
      <c r="AX152" s="7"/>
      <c r="AY152" s="6">
        <v>0</v>
      </c>
      <c r="AZ152" s="7"/>
      <c r="BA152" s="6">
        <v>0</v>
      </c>
      <c r="BB152" s="7"/>
      <c r="BC152" s="6">
        <v>0</v>
      </c>
      <c r="BD152" s="7"/>
      <c r="BE152" s="8">
        <f>ROUND(IF(BC282=0, 0, BC152/BC282),5)</f>
        <v>0</v>
      </c>
      <c r="BF152" s="7"/>
      <c r="BG152" s="6">
        <v>0</v>
      </c>
      <c r="BH152" s="7"/>
      <c r="BI152" s="6">
        <v>0</v>
      </c>
      <c r="BJ152" s="7"/>
      <c r="BK152" s="6">
        <v>0</v>
      </c>
      <c r="BL152" s="7"/>
      <c r="BM152" s="8">
        <f>ROUND(IF(BK282=0, 0, BK152/BK282),5)</f>
        <v>0</v>
      </c>
      <c r="BN152" s="7"/>
      <c r="BO152" s="6">
        <v>0</v>
      </c>
      <c r="BP152" s="7"/>
      <c r="BQ152" s="6">
        <v>0</v>
      </c>
      <c r="BR152" s="7"/>
      <c r="BS152" s="6">
        <v>0</v>
      </c>
      <c r="BT152" s="7"/>
      <c r="BU152" s="8">
        <f>ROUND(IF(BS282=0, 0, BS152/BS282),5)</f>
        <v>0</v>
      </c>
      <c r="BV152" s="7"/>
      <c r="BW152" s="6">
        <v>0</v>
      </c>
      <c r="BX152" s="7"/>
      <c r="BY152" s="6">
        <v>0</v>
      </c>
      <c r="BZ152" s="7"/>
      <c r="CA152" s="6">
        <v>0</v>
      </c>
      <c r="CB152" s="7"/>
      <c r="CC152" s="8">
        <f>ROUND(IF(CA282=0, 0, CA152/CA282),5)</f>
        <v>0</v>
      </c>
      <c r="CD152" s="7"/>
      <c r="CE152" s="6">
        <v>0</v>
      </c>
      <c r="CF152" s="7"/>
      <c r="CG152" s="6">
        <v>0</v>
      </c>
      <c r="CH152" s="7"/>
      <c r="CI152" s="6">
        <v>0</v>
      </c>
      <c r="CJ152" s="7"/>
      <c r="CK152" s="8">
        <f>ROUND(IF(CI282=0, 0, CI152/CI282),5)</f>
        <v>0</v>
      </c>
      <c r="CL152" s="7"/>
      <c r="CM152" s="6">
        <v>0</v>
      </c>
      <c r="CN152" s="7"/>
      <c r="CO152" s="6">
        <v>0</v>
      </c>
      <c r="CP152" s="7"/>
      <c r="CQ152" s="6">
        <v>0</v>
      </c>
      <c r="CR152" s="7"/>
      <c r="CS152" s="8">
        <f>ROUND(IF(CQ282=0, 0, CQ152/CQ282),5)</f>
        <v>0</v>
      </c>
      <c r="CT152" s="7"/>
      <c r="CU152" s="6">
        <v>0</v>
      </c>
      <c r="CV152" s="7"/>
      <c r="CW152" s="6">
        <f t="shared" si="4"/>
        <v>14</v>
      </c>
      <c r="CX152" s="7"/>
      <c r="CY152" s="6">
        <f t="shared" si="5"/>
        <v>3657.76</v>
      </c>
      <c r="CZ152" s="7"/>
      <c r="DA152" s="8">
        <f>ROUND(IF(CY282=0, 0, CY152/CY282),5)</f>
        <v>4.0000000000000003E-5</v>
      </c>
      <c r="DB152" s="7"/>
      <c r="DC152" s="6">
        <v>261.27</v>
      </c>
    </row>
    <row r="153" spans="1:107" x14ac:dyDescent="0.25">
      <c r="A153" s="2"/>
      <c r="B153" s="2"/>
      <c r="C153" s="2"/>
      <c r="D153" s="2" t="s">
        <v>164</v>
      </c>
      <c r="E153" s="37">
        <v>73</v>
      </c>
      <c r="F153" s="7"/>
      <c r="G153" s="37">
        <v>29303.119999999999</v>
      </c>
      <c r="H153" s="7"/>
      <c r="I153" s="8">
        <f>ROUND(IF(G282=0, 0, G153/G282),5)</f>
        <v>1.6999999999999999E-3</v>
      </c>
      <c r="J153" s="7"/>
      <c r="K153" s="6">
        <v>401.41</v>
      </c>
      <c r="L153" s="7"/>
      <c r="M153" s="37">
        <v>106</v>
      </c>
      <c r="N153" s="7"/>
      <c r="O153" s="6">
        <v>42580.67</v>
      </c>
      <c r="P153" s="7"/>
      <c r="Q153" s="8">
        <f>ROUND(IF(O282=0, 0, O153/O282),5)</f>
        <v>4.0699999999999998E-3</v>
      </c>
      <c r="R153" s="7"/>
      <c r="S153" s="6">
        <v>401.7</v>
      </c>
      <c r="T153" s="7"/>
      <c r="U153" s="37">
        <v>48</v>
      </c>
      <c r="V153" s="7"/>
      <c r="W153" s="6">
        <v>19394.43</v>
      </c>
      <c r="X153" s="7"/>
      <c r="Y153" s="8">
        <f>ROUND(IF(W282=0, 0, W153/W282),5)</f>
        <v>9.5E-4</v>
      </c>
      <c r="Z153" s="7"/>
      <c r="AA153" s="6">
        <v>404.05</v>
      </c>
      <c r="AB153" s="7"/>
      <c r="AC153" s="37">
        <v>537</v>
      </c>
      <c r="AD153" s="7"/>
      <c r="AE153" s="6">
        <v>311903.58</v>
      </c>
      <c r="AF153" s="7"/>
      <c r="AG153" s="8">
        <f>ROUND(IF(AE282=0, 0, AE153/AE282),5)</f>
        <v>1.7860000000000001E-2</v>
      </c>
      <c r="AH153" s="7"/>
      <c r="AI153" s="6">
        <v>580.83000000000004</v>
      </c>
      <c r="AJ153" s="7"/>
      <c r="AK153" s="37">
        <v>12</v>
      </c>
      <c r="AL153" s="7"/>
      <c r="AM153" s="6">
        <v>4865.1899999999996</v>
      </c>
      <c r="AN153" s="7"/>
      <c r="AO153" s="8">
        <f>ROUND(IF(AM282=0, 0, AM153/AM282),5)</f>
        <v>2.9999999999999997E-4</v>
      </c>
      <c r="AP153" s="7"/>
      <c r="AQ153" s="6">
        <v>405.43</v>
      </c>
      <c r="AR153" s="7"/>
      <c r="AS153" s="37">
        <v>732</v>
      </c>
      <c r="AT153" s="7"/>
      <c r="AU153" s="28">
        <v>193476.36</v>
      </c>
      <c r="AV153" s="7"/>
      <c r="AW153" s="8">
        <f>ROUND(IF(AU282=0, 0, AU153/AU282),5)</f>
        <v>1.3270000000000001E-2</v>
      </c>
      <c r="AX153" s="7"/>
      <c r="AY153" s="6">
        <v>264.31</v>
      </c>
      <c r="AZ153" s="7"/>
      <c r="BA153" s="6">
        <v>0</v>
      </c>
      <c r="BB153" s="7"/>
      <c r="BC153" s="6">
        <v>0</v>
      </c>
      <c r="BD153" s="7"/>
      <c r="BE153" s="8">
        <f>ROUND(IF(BC282=0, 0, BC153/BC282),5)</f>
        <v>0</v>
      </c>
      <c r="BF153" s="7"/>
      <c r="BG153" s="6">
        <v>0</v>
      </c>
      <c r="BH153" s="7"/>
      <c r="BI153" s="6">
        <v>0</v>
      </c>
      <c r="BJ153" s="7"/>
      <c r="BK153" s="6">
        <v>0</v>
      </c>
      <c r="BL153" s="7"/>
      <c r="BM153" s="8">
        <f>ROUND(IF(BK282=0, 0, BK153/BK282),5)</f>
        <v>0</v>
      </c>
      <c r="BN153" s="7"/>
      <c r="BO153" s="6">
        <v>0</v>
      </c>
      <c r="BP153" s="7"/>
      <c r="BQ153" s="6">
        <v>0</v>
      </c>
      <c r="BR153" s="7"/>
      <c r="BS153" s="6">
        <v>0</v>
      </c>
      <c r="BT153" s="7"/>
      <c r="BU153" s="8">
        <f>ROUND(IF(BS282=0, 0, BS153/BS282),5)</f>
        <v>0</v>
      </c>
      <c r="BV153" s="7"/>
      <c r="BW153" s="6">
        <v>0</v>
      </c>
      <c r="BX153" s="7"/>
      <c r="BY153" s="6">
        <v>0</v>
      </c>
      <c r="BZ153" s="7"/>
      <c r="CA153" s="6">
        <v>0</v>
      </c>
      <c r="CB153" s="7"/>
      <c r="CC153" s="8">
        <f>ROUND(IF(CA282=0, 0, CA153/CA282),5)</f>
        <v>0</v>
      </c>
      <c r="CD153" s="7"/>
      <c r="CE153" s="6">
        <v>0</v>
      </c>
      <c r="CF153" s="7"/>
      <c r="CG153" s="6">
        <v>0</v>
      </c>
      <c r="CH153" s="7"/>
      <c r="CI153" s="6">
        <v>0</v>
      </c>
      <c r="CJ153" s="7"/>
      <c r="CK153" s="8">
        <f>ROUND(IF(CI282=0, 0, CI153/CI282),5)</f>
        <v>0</v>
      </c>
      <c r="CL153" s="7"/>
      <c r="CM153" s="6">
        <v>0</v>
      </c>
      <c r="CN153" s="7"/>
      <c r="CO153" s="6">
        <v>0</v>
      </c>
      <c r="CP153" s="7"/>
      <c r="CQ153" s="6">
        <v>0</v>
      </c>
      <c r="CR153" s="7"/>
      <c r="CS153" s="8">
        <f>ROUND(IF(CQ282=0, 0, CQ153/CQ282),5)</f>
        <v>0</v>
      </c>
      <c r="CT153" s="7"/>
      <c r="CU153" s="6">
        <v>0</v>
      </c>
      <c r="CV153" s="7"/>
      <c r="CW153" s="6">
        <f t="shared" si="4"/>
        <v>1508</v>
      </c>
      <c r="CX153" s="7"/>
      <c r="CY153" s="6">
        <f t="shared" si="5"/>
        <v>601523.35</v>
      </c>
      <c r="CZ153" s="7"/>
      <c r="DA153" s="8">
        <f>ROUND(IF(CY282=0, 0, CY153/CY282),5)</f>
        <v>6.2399999999999999E-3</v>
      </c>
      <c r="DB153" s="7"/>
      <c r="DC153" s="6">
        <v>398.89</v>
      </c>
    </row>
    <row r="154" spans="1:107" x14ac:dyDescent="0.25">
      <c r="A154" s="2"/>
      <c r="B154" s="2"/>
      <c r="C154" s="2"/>
      <c r="D154" s="2" t="s">
        <v>165</v>
      </c>
      <c r="E154" s="37">
        <v>1350</v>
      </c>
      <c r="F154" s="7"/>
      <c r="G154" s="37">
        <v>754703.86</v>
      </c>
      <c r="H154" s="7"/>
      <c r="I154" s="8">
        <f>ROUND(IF(G282=0, 0, G154/G282),5)</f>
        <v>4.3720000000000002E-2</v>
      </c>
      <c r="J154" s="7"/>
      <c r="K154" s="6">
        <v>559.04</v>
      </c>
      <c r="L154" s="7"/>
      <c r="M154" s="37">
        <v>730</v>
      </c>
      <c r="N154" s="7"/>
      <c r="O154" s="6">
        <v>426570.4</v>
      </c>
      <c r="P154" s="7"/>
      <c r="Q154" s="8">
        <f>ROUND(IF(O282=0, 0, O154/O282),5)</f>
        <v>4.0779999999999997E-2</v>
      </c>
      <c r="R154" s="7"/>
      <c r="S154" s="6">
        <v>584.34</v>
      </c>
      <c r="T154" s="7"/>
      <c r="U154" s="37">
        <v>506</v>
      </c>
      <c r="V154" s="7"/>
      <c r="W154" s="6">
        <v>298834.24</v>
      </c>
      <c r="X154" s="7"/>
      <c r="Y154" s="8">
        <f>ROUND(IF(W282=0, 0, W154/W282),5)</f>
        <v>1.464E-2</v>
      </c>
      <c r="Z154" s="7"/>
      <c r="AA154" s="6">
        <v>590.58000000000004</v>
      </c>
      <c r="AB154" s="7"/>
      <c r="AC154" s="37">
        <v>1830</v>
      </c>
      <c r="AD154" s="7"/>
      <c r="AE154" s="6">
        <v>1135244</v>
      </c>
      <c r="AF154" s="7"/>
      <c r="AG154" s="8">
        <f>ROUND(IF(AE282=0, 0, AE154/AE282),5)</f>
        <v>6.4990000000000006E-2</v>
      </c>
      <c r="AH154" s="7"/>
      <c r="AI154" s="6">
        <v>620.35</v>
      </c>
      <c r="AJ154" s="7"/>
      <c r="AK154" s="37">
        <v>362</v>
      </c>
      <c r="AL154" s="7"/>
      <c r="AM154" s="6">
        <v>211519.87</v>
      </c>
      <c r="AN154" s="7"/>
      <c r="AO154" s="8">
        <f>ROUND(IF(AM282=0, 0, AM154/AM282),5)</f>
        <v>1.307E-2</v>
      </c>
      <c r="AP154" s="7"/>
      <c r="AQ154" s="6">
        <v>584.30999999999995</v>
      </c>
      <c r="AR154" s="7"/>
      <c r="AS154" s="37">
        <v>1240</v>
      </c>
      <c r="AT154" s="7"/>
      <c r="AU154" s="28">
        <v>724261.4</v>
      </c>
      <c r="AV154" s="7"/>
      <c r="AW154" s="8">
        <f>ROUND(IF(AU282=0, 0, AU154/AU282),5)</f>
        <v>4.9680000000000002E-2</v>
      </c>
      <c r="AX154" s="7"/>
      <c r="AY154" s="6">
        <v>584.08000000000004</v>
      </c>
      <c r="AZ154" s="7"/>
      <c r="BA154" s="6">
        <v>0</v>
      </c>
      <c r="BB154" s="7"/>
      <c r="BC154" s="6">
        <v>0</v>
      </c>
      <c r="BD154" s="7"/>
      <c r="BE154" s="8">
        <f>ROUND(IF(BC282=0, 0, BC154/BC282),5)</f>
        <v>0</v>
      </c>
      <c r="BF154" s="7"/>
      <c r="BG154" s="6">
        <v>0</v>
      </c>
      <c r="BH154" s="7"/>
      <c r="BI154" s="6">
        <v>0</v>
      </c>
      <c r="BJ154" s="7"/>
      <c r="BK154" s="6">
        <v>0</v>
      </c>
      <c r="BL154" s="7"/>
      <c r="BM154" s="8">
        <f>ROUND(IF(BK282=0, 0, BK154/BK282),5)</f>
        <v>0</v>
      </c>
      <c r="BN154" s="7"/>
      <c r="BO154" s="6">
        <v>0</v>
      </c>
      <c r="BP154" s="7"/>
      <c r="BQ154" s="6">
        <v>0</v>
      </c>
      <c r="BR154" s="7"/>
      <c r="BS154" s="6">
        <v>0</v>
      </c>
      <c r="BT154" s="7"/>
      <c r="BU154" s="8">
        <f>ROUND(IF(BS282=0, 0, BS154/BS282),5)</f>
        <v>0</v>
      </c>
      <c r="BV154" s="7"/>
      <c r="BW154" s="6">
        <v>0</v>
      </c>
      <c r="BX154" s="7"/>
      <c r="BY154" s="6">
        <v>0</v>
      </c>
      <c r="BZ154" s="7"/>
      <c r="CA154" s="6">
        <v>0</v>
      </c>
      <c r="CB154" s="7"/>
      <c r="CC154" s="8">
        <f>ROUND(IF(CA282=0, 0, CA154/CA282),5)</f>
        <v>0</v>
      </c>
      <c r="CD154" s="7"/>
      <c r="CE154" s="6">
        <v>0</v>
      </c>
      <c r="CF154" s="7"/>
      <c r="CG154" s="6">
        <v>0</v>
      </c>
      <c r="CH154" s="7"/>
      <c r="CI154" s="6">
        <v>0</v>
      </c>
      <c r="CJ154" s="7"/>
      <c r="CK154" s="8">
        <f>ROUND(IF(CI282=0, 0, CI154/CI282),5)</f>
        <v>0</v>
      </c>
      <c r="CL154" s="7"/>
      <c r="CM154" s="6">
        <v>0</v>
      </c>
      <c r="CN154" s="7"/>
      <c r="CO154" s="6">
        <v>0</v>
      </c>
      <c r="CP154" s="7"/>
      <c r="CQ154" s="6">
        <v>0</v>
      </c>
      <c r="CR154" s="7"/>
      <c r="CS154" s="8">
        <f>ROUND(IF(CQ282=0, 0, CQ154/CQ282),5)</f>
        <v>0</v>
      </c>
      <c r="CT154" s="7"/>
      <c r="CU154" s="6">
        <v>0</v>
      </c>
      <c r="CV154" s="7"/>
      <c r="CW154" s="6">
        <f t="shared" si="4"/>
        <v>6018</v>
      </c>
      <c r="CX154" s="7"/>
      <c r="CY154" s="6">
        <f t="shared" si="5"/>
        <v>3551133.77</v>
      </c>
      <c r="CZ154" s="7"/>
      <c r="DA154" s="8">
        <f>ROUND(IF(CY282=0, 0, CY154/CY282),5)</f>
        <v>3.6850000000000001E-2</v>
      </c>
      <c r="DB154" s="7"/>
      <c r="DC154" s="6">
        <v>590.09</v>
      </c>
    </row>
    <row r="155" spans="1:107" x14ac:dyDescent="0.25">
      <c r="A155" s="2"/>
      <c r="B155" s="2"/>
      <c r="C155" s="2"/>
      <c r="D155" s="2" t="s">
        <v>166</v>
      </c>
      <c r="E155" s="37">
        <v>56</v>
      </c>
      <c r="F155" s="7"/>
      <c r="G155" s="37">
        <v>46191.97</v>
      </c>
      <c r="H155" s="7"/>
      <c r="I155" s="8">
        <f>ROUND(IF(G282=0, 0, G155/G282),5)</f>
        <v>2.6800000000000001E-3</v>
      </c>
      <c r="J155" s="7"/>
      <c r="K155" s="6">
        <v>824.86</v>
      </c>
      <c r="L155" s="7"/>
      <c r="M155" s="37">
        <v>0</v>
      </c>
      <c r="N155" s="7"/>
      <c r="O155" s="6">
        <v>0</v>
      </c>
      <c r="P155" s="7"/>
      <c r="Q155" s="8">
        <f>ROUND(IF(O282=0, 0, O155/O282),5)</f>
        <v>0</v>
      </c>
      <c r="R155" s="7"/>
      <c r="S155" s="6">
        <v>0</v>
      </c>
      <c r="T155" s="7"/>
      <c r="U155" s="37">
        <v>0</v>
      </c>
      <c r="V155" s="7"/>
      <c r="W155" s="6">
        <v>0</v>
      </c>
      <c r="X155" s="7"/>
      <c r="Y155" s="8">
        <f>ROUND(IF(W282=0, 0, W155/W282),5)</f>
        <v>0</v>
      </c>
      <c r="Z155" s="7"/>
      <c r="AA155" s="6">
        <v>0</v>
      </c>
      <c r="AB155" s="7"/>
      <c r="AC155" s="37">
        <v>0</v>
      </c>
      <c r="AD155" s="7"/>
      <c r="AE155" s="6">
        <v>0</v>
      </c>
      <c r="AF155" s="7"/>
      <c r="AG155" s="8">
        <f>ROUND(IF(AE282=0, 0, AE155/AE282),5)</f>
        <v>0</v>
      </c>
      <c r="AH155" s="7"/>
      <c r="AI155" s="6">
        <v>0</v>
      </c>
      <c r="AJ155" s="7"/>
      <c r="AK155" s="37">
        <v>0</v>
      </c>
      <c r="AL155" s="7"/>
      <c r="AM155" s="6">
        <v>0</v>
      </c>
      <c r="AN155" s="7"/>
      <c r="AO155" s="8">
        <f>ROUND(IF(AM282=0, 0, AM155/AM282),5)</f>
        <v>0</v>
      </c>
      <c r="AP155" s="7"/>
      <c r="AQ155" s="6">
        <v>0</v>
      </c>
      <c r="AR155" s="7"/>
      <c r="AS155" s="37">
        <v>115</v>
      </c>
      <c r="AT155" s="7"/>
      <c r="AU155" s="28">
        <v>97989.7</v>
      </c>
      <c r="AV155" s="7"/>
      <c r="AW155" s="8">
        <f>ROUND(IF(AU282=0, 0, AU155/AU282),5)</f>
        <v>6.7200000000000003E-3</v>
      </c>
      <c r="AX155" s="7"/>
      <c r="AY155" s="6">
        <v>852.08</v>
      </c>
      <c r="AZ155" s="7"/>
      <c r="BA155" s="6">
        <v>0</v>
      </c>
      <c r="BB155" s="7"/>
      <c r="BC155" s="6">
        <v>0</v>
      </c>
      <c r="BD155" s="7"/>
      <c r="BE155" s="8">
        <f>ROUND(IF(BC282=0, 0, BC155/BC282),5)</f>
        <v>0</v>
      </c>
      <c r="BF155" s="7"/>
      <c r="BG155" s="6">
        <v>0</v>
      </c>
      <c r="BH155" s="7"/>
      <c r="BI155" s="6">
        <v>0</v>
      </c>
      <c r="BJ155" s="7"/>
      <c r="BK155" s="6">
        <v>0</v>
      </c>
      <c r="BL155" s="7"/>
      <c r="BM155" s="8">
        <f>ROUND(IF(BK282=0, 0, BK155/BK282),5)</f>
        <v>0</v>
      </c>
      <c r="BN155" s="7"/>
      <c r="BO155" s="6">
        <v>0</v>
      </c>
      <c r="BP155" s="7"/>
      <c r="BQ155" s="6">
        <v>0</v>
      </c>
      <c r="BR155" s="7"/>
      <c r="BS155" s="6">
        <v>0</v>
      </c>
      <c r="BT155" s="7"/>
      <c r="BU155" s="8">
        <f>ROUND(IF(BS282=0, 0, BS155/BS282),5)</f>
        <v>0</v>
      </c>
      <c r="BV155" s="7"/>
      <c r="BW155" s="6">
        <v>0</v>
      </c>
      <c r="BX155" s="7"/>
      <c r="BY155" s="6">
        <v>0</v>
      </c>
      <c r="BZ155" s="7"/>
      <c r="CA155" s="6">
        <v>0</v>
      </c>
      <c r="CB155" s="7"/>
      <c r="CC155" s="8">
        <f>ROUND(IF(CA282=0, 0, CA155/CA282),5)</f>
        <v>0</v>
      </c>
      <c r="CD155" s="7"/>
      <c r="CE155" s="6">
        <v>0</v>
      </c>
      <c r="CF155" s="7"/>
      <c r="CG155" s="6">
        <v>0</v>
      </c>
      <c r="CH155" s="7"/>
      <c r="CI155" s="6">
        <v>0</v>
      </c>
      <c r="CJ155" s="7"/>
      <c r="CK155" s="8">
        <f>ROUND(IF(CI282=0, 0, CI155/CI282),5)</f>
        <v>0</v>
      </c>
      <c r="CL155" s="7"/>
      <c r="CM155" s="6">
        <v>0</v>
      </c>
      <c r="CN155" s="7"/>
      <c r="CO155" s="6">
        <v>0</v>
      </c>
      <c r="CP155" s="7"/>
      <c r="CQ155" s="6">
        <v>0</v>
      </c>
      <c r="CR155" s="7"/>
      <c r="CS155" s="8">
        <f>ROUND(IF(CQ282=0, 0, CQ155/CQ282),5)</f>
        <v>0</v>
      </c>
      <c r="CT155" s="7"/>
      <c r="CU155" s="6">
        <v>0</v>
      </c>
      <c r="CV155" s="7"/>
      <c r="CW155" s="6">
        <f t="shared" si="4"/>
        <v>171</v>
      </c>
      <c r="CX155" s="7"/>
      <c r="CY155" s="6">
        <f t="shared" si="5"/>
        <v>144181.67000000001</v>
      </c>
      <c r="CZ155" s="7"/>
      <c r="DA155" s="8">
        <f>ROUND(IF(CY282=0, 0, CY155/CY282),5)</f>
        <v>1.5E-3</v>
      </c>
      <c r="DB155" s="7"/>
      <c r="DC155" s="6">
        <v>843.17</v>
      </c>
    </row>
    <row r="156" spans="1:107" x14ac:dyDescent="0.25">
      <c r="A156" s="2"/>
      <c r="B156" s="2"/>
      <c r="C156" s="2"/>
      <c r="D156" s="2" t="s">
        <v>167</v>
      </c>
      <c r="E156" s="37">
        <v>337</v>
      </c>
      <c r="F156" s="7"/>
      <c r="G156" s="37">
        <v>289891.71999999997</v>
      </c>
      <c r="H156" s="7"/>
      <c r="I156" s="8">
        <f>ROUND(IF(G282=0, 0, G156/G282),5)</f>
        <v>1.6789999999999999E-2</v>
      </c>
      <c r="J156" s="7"/>
      <c r="K156" s="6">
        <v>860.21</v>
      </c>
      <c r="L156" s="7"/>
      <c r="M156" s="37">
        <v>300</v>
      </c>
      <c r="N156" s="7"/>
      <c r="O156" s="6">
        <v>258300.06</v>
      </c>
      <c r="P156" s="7"/>
      <c r="Q156" s="8">
        <f>ROUND(IF(O282=0, 0, O156/O282),5)</f>
        <v>2.469E-2</v>
      </c>
      <c r="R156" s="7"/>
      <c r="S156" s="6">
        <v>861</v>
      </c>
      <c r="T156" s="7"/>
      <c r="U156" s="37">
        <v>1150</v>
      </c>
      <c r="V156" s="7"/>
      <c r="W156" s="6">
        <v>1002787.23</v>
      </c>
      <c r="X156" s="7"/>
      <c r="Y156" s="8">
        <f>ROUND(IF(W282=0, 0, W156/W282),5)</f>
        <v>4.9140000000000003E-2</v>
      </c>
      <c r="Z156" s="7"/>
      <c r="AA156" s="6">
        <v>871.99</v>
      </c>
      <c r="AB156" s="7"/>
      <c r="AC156" s="37">
        <v>200</v>
      </c>
      <c r="AD156" s="7"/>
      <c r="AE156" s="6">
        <v>231115.11</v>
      </c>
      <c r="AF156" s="7"/>
      <c r="AG156" s="8">
        <f>ROUND(IF(AE282=0, 0, AE156/AE282),5)</f>
        <v>1.323E-2</v>
      </c>
      <c r="AH156" s="7"/>
      <c r="AI156" s="6">
        <v>1155.58</v>
      </c>
      <c r="AJ156" s="7"/>
      <c r="AK156" s="37">
        <v>903</v>
      </c>
      <c r="AL156" s="7"/>
      <c r="AM156" s="6">
        <v>783971.96</v>
      </c>
      <c r="AN156" s="7"/>
      <c r="AO156" s="8">
        <f>ROUND(IF(AM282=0, 0, AM156/AM282),5)</f>
        <v>4.8419999999999998E-2</v>
      </c>
      <c r="AP156" s="7"/>
      <c r="AQ156" s="6">
        <v>868.19</v>
      </c>
      <c r="AR156" s="7"/>
      <c r="AS156" s="37">
        <v>754</v>
      </c>
      <c r="AT156" s="7"/>
      <c r="AU156" s="28">
        <v>645165.76</v>
      </c>
      <c r="AV156" s="7"/>
      <c r="AW156" s="8">
        <f>ROUND(IF(AU282=0, 0, AU156/AU282),5)</f>
        <v>4.4260000000000001E-2</v>
      </c>
      <c r="AX156" s="7"/>
      <c r="AY156" s="6">
        <v>855.66</v>
      </c>
      <c r="AZ156" s="7"/>
      <c r="BA156" s="6">
        <v>0</v>
      </c>
      <c r="BB156" s="7"/>
      <c r="BC156" s="6">
        <v>0</v>
      </c>
      <c r="BD156" s="7"/>
      <c r="BE156" s="8">
        <f>ROUND(IF(BC282=0, 0, BC156/BC282),5)</f>
        <v>0</v>
      </c>
      <c r="BF156" s="7"/>
      <c r="BG156" s="6">
        <v>0</v>
      </c>
      <c r="BH156" s="7"/>
      <c r="BI156" s="6">
        <v>0</v>
      </c>
      <c r="BJ156" s="7"/>
      <c r="BK156" s="6">
        <v>0</v>
      </c>
      <c r="BL156" s="7"/>
      <c r="BM156" s="8">
        <f>ROUND(IF(BK282=0, 0, BK156/BK282),5)</f>
        <v>0</v>
      </c>
      <c r="BN156" s="7"/>
      <c r="BO156" s="6">
        <v>0</v>
      </c>
      <c r="BP156" s="7"/>
      <c r="BQ156" s="6">
        <v>0</v>
      </c>
      <c r="BR156" s="7"/>
      <c r="BS156" s="6">
        <v>0</v>
      </c>
      <c r="BT156" s="7"/>
      <c r="BU156" s="8">
        <f>ROUND(IF(BS282=0, 0, BS156/BS282),5)</f>
        <v>0</v>
      </c>
      <c r="BV156" s="7"/>
      <c r="BW156" s="6">
        <v>0</v>
      </c>
      <c r="BX156" s="7"/>
      <c r="BY156" s="6">
        <v>0</v>
      </c>
      <c r="BZ156" s="7"/>
      <c r="CA156" s="6">
        <v>0</v>
      </c>
      <c r="CB156" s="7"/>
      <c r="CC156" s="8">
        <f>ROUND(IF(CA282=0, 0, CA156/CA282),5)</f>
        <v>0</v>
      </c>
      <c r="CD156" s="7"/>
      <c r="CE156" s="6">
        <v>0</v>
      </c>
      <c r="CF156" s="7"/>
      <c r="CG156" s="6">
        <v>0</v>
      </c>
      <c r="CH156" s="7"/>
      <c r="CI156" s="6">
        <v>0</v>
      </c>
      <c r="CJ156" s="7"/>
      <c r="CK156" s="8">
        <f>ROUND(IF(CI282=0, 0, CI156/CI282),5)</f>
        <v>0</v>
      </c>
      <c r="CL156" s="7"/>
      <c r="CM156" s="6">
        <v>0</v>
      </c>
      <c r="CN156" s="7"/>
      <c r="CO156" s="6">
        <v>0</v>
      </c>
      <c r="CP156" s="7"/>
      <c r="CQ156" s="6">
        <v>0</v>
      </c>
      <c r="CR156" s="7"/>
      <c r="CS156" s="8">
        <f>ROUND(IF(CQ282=0, 0, CQ156/CQ282),5)</f>
        <v>0</v>
      </c>
      <c r="CT156" s="7"/>
      <c r="CU156" s="6">
        <v>0</v>
      </c>
      <c r="CV156" s="7"/>
      <c r="CW156" s="6">
        <f t="shared" si="4"/>
        <v>3644</v>
      </c>
      <c r="CX156" s="7"/>
      <c r="CY156" s="6">
        <f t="shared" si="5"/>
        <v>3211231.84</v>
      </c>
      <c r="CZ156" s="7"/>
      <c r="DA156" s="8">
        <f>ROUND(IF(CY282=0, 0, CY156/CY282),5)</f>
        <v>3.3320000000000002E-2</v>
      </c>
      <c r="DB156" s="7"/>
      <c r="DC156" s="6">
        <v>881.24</v>
      </c>
    </row>
    <row r="157" spans="1:107" x14ac:dyDescent="0.25">
      <c r="A157" s="2"/>
      <c r="B157" s="2"/>
      <c r="C157" s="2"/>
      <c r="D157" s="2" t="s">
        <v>168</v>
      </c>
      <c r="E157" s="37">
        <v>0</v>
      </c>
      <c r="F157" s="7"/>
      <c r="G157" s="37">
        <v>0</v>
      </c>
      <c r="H157" s="7"/>
      <c r="I157" s="8">
        <f>ROUND(IF(G282=0, 0, G157/G282),5)</f>
        <v>0</v>
      </c>
      <c r="J157" s="7"/>
      <c r="K157" s="6">
        <v>0</v>
      </c>
      <c r="L157" s="7"/>
      <c r="M157" s="37">
        <v>1</v>
      </c>
      <c r="N157" s="7"/>
      <c r="O157" s="6">
        <v>93.66</v>
      </c>
      <c r="P157" s="7"/>
      <c r="Q157" s="8">
        <f>ROUND(IF(O282=0, 0, O157/O282),5)</f>
        <v>1.0000000000000001E-5</v>
      </c>
      <c r="R157" s="7"/>
      <c r="S157" s="6">
        <v>93.66</v>
      </c>
      <c r="T157" s="7"/>
      <c r="U157" s="37">
        <v>33</v>
      </c>
      <c r="V157" s="7"/>
      <c r="W157" s="6">
        <v>3119.92</v>
      </c>
      <c r="X157" s="7"/>
      <c r="Y157" s="8">
        <f>ROUND(IF(W282=0, 0, W157/W282),5)</f>
        <v>1.4999999999999999E-4</v>
      </c>
      <c r="Z157" s="7"/>
      <c r="AA157" s="6">
        <v>94.54</v>
      </c>
      <c r="AB157" s="7"/>
      <c r="AC157" s="37">
        <v>0</v>
      </c>
      <c r="AD157" s="7"/>
      <c r="AE157" s="6">
        <v>0</v>
      </c>
      <c r="AF157" s="7"/>
      <c r="AG157" s="8">
        <f>ROUND(IF(AE282=0, 0, AE157/AE282),5)</f>
        <v>0</v>
      </c>
      <c r="AH157" s="7"/>
      <c r="AI157" s="6">
        <v>0</v>
      </c>
      <c r="AJ157" s="7"/>
      <c r="AK157" s="37">
        <v>11</v>
      </c>
      <c r="AL157" s="7"/>
      <c r="AM157" s="6">
        <v>1037.8599999999999</v>
      </c>
      <c r="AN157" s="7"/>
      <c r="AO157" s="8">
        <f>ROUND(IF(AM282=0, 0, AM157/AM282),5)</f>
        <v>6.0000000000000002E-5</v>
      </c>
      <c r="AP157" s="7"/>
      <c r="AQ157" s="6">
        <v>94.35</v>
      </c>
      <c r="AR157" s="7"/>
      <c r="AS157" s="37">
        <v>4</v>
      </c>
      <c r="AT157" s="7"/>
      <c r="AU157" s="28">
        <v>381.66</v>
      </c>
      <c r="AV157" s="7"/>
      <c r="AW157" s="8">
        <f>ROUND(IF(AU282=0, 0, AU157/AU282),5)</f>
        <v>3.0000000000000001E-5</v>
      </c>
      <c r="AX157" s="7"/>
      <c r="AY157" s="6">
        <v>95.42</v>
      </c>
      <c r="AZ157" s="7"/>
      <c r="BA157" s="6">
        <v>0</v>
      </c>
      <c r="BB157" s="7"/>
      <c r="BC157" s="6">
        <v>0</v>
      </c>
      <c r="BD157" s="7"/>
      <c r="BE157" s="8">
        <f>ROUND(IF(BC282=0, 0, BC157/BC282),5)</f>
        <v>0</v>
      </c>
      <c r="BF157" s="7"/>
      <c r="BG157" s="6">
        <v>0</v>
      </c>
      <c r="BH157" s="7"/>
      <c r="BI157" s="6">
        <v>0</v>
      </c>
      <c r="BJ157" s="7"/>
      <c r="BK157" s="6">
        <v>0</v>
      </c>
      <c r="BL157" s="7"/>
      <c r="BM157" s="8">
        <f>ROUND(IF(BK282=0, 0, BK157/BK282),5)</f>
        <v>0</v>
      </c>
      <c r="BN157" s="7"/>
      <c r="BO157" s="6">
        <v>0</v>
      </c>
      <c r="BP157" s="7"/>
      <c r="BQ157" s="6">
        <v>0</v>
      </c>
      <c r="BR157" s="7"/>
      <c r="BS157" s="6">
        <v>0</v>
      </c>
      <c r="BT157" s="7"/>
      <c r="BU157" s="8">
        <f>ROUND(IF(BS282=0, 0, BS157/BS282),5)</f>
        <v>0</v>
      </c>
      <c r="BV157" s="7"/>
      <c r="BW157" s="6">
        <v>0</v>
      </c>
      <c r="BX157" s="7"/>
      <c r="BY157" s="6">
        <v>0</v>
      </c>
      <c r="BZ157" s="7"/>
      <c r="CA157" s="6">
        <v>0</v>
      </c>
      <c r="CB157" s="7"/>
      <c r="CC157" s="8">
        <f>ROUND(IF(CA282=0, 0, CA157/CA282),5)</f>
        <v>0</v>
      </c>
      <c r="CD157" s="7"/>
      <c r="CE157" s="6">
        <v>0</v>
      </c>
      <c r="CF157" s="7"/>
      <c r="CG157" s="6">
        <v>0</v>
      </c>
      <c r="CH157" s="7"/>
      <c r="CI157" s="6">
        <v>0</v>
      </c>
      <c r="CJ157" s="7"/>
      <c r="CK157" s="8">
        <f>ROUND(IF(CI282=0, 0, CI157/CI282),5)</f>
        <v>0</v>
      </c>
      <c r="CL157" s="7"/>
      <c r="CM157" s="6">
        <v>0</v>
      </c>
      <c r="CN157" s="7"/>
      <c r="CO157" s="6">
        <v>0</v>
      </c>
      <c r="CP157" s="7"/>
      <c r="CQ157" s="6">
        <v>0</v>
      </c>
      <c r="CR157" s="7"/>
      <c r="CS157" s="8">
        <f>ROUND(IF(CQ282=0, 0, CQ157/CQ282),5)</f>
        <v>0</v>
      </c>
      <c r="CT157" s="7"/>
      <c r="CU157" s="6">
        <v>0</v>
      </c>
      <c r="CV157" s="7"/>
      <c r="CW157" s="6">
        <f t="shared" si="4"/>
        <v>49</v>
      </c>
      <c r="CX157" s="7"/>
      <c r="CY157" s="6">
        <f t="shared" si="5"/>
        <v>4633.1000000000004</v>
      </c>
      <c r="CZ157" s="7"/>
      <c r="DA157" s="8">
        <f>ROUND(IF(CY282=0, 0, CY157/CY282),5)</f>
        <v>5.0000000000000002E-5</v>
      </c>
      <c r="DB157" s="7"/>
      <c r="DC157" s="6">
        <v>94.55</v>
      </c>
    </row>
    <row r="158" spans="1:107" x14ac:dyDescent="0.25">
      <c r="A158" s="2"/>
      <c r="B158" s="2"/>
      <c r="C158" s="2"/>
      <c r="D158" s="2" t="s">
        <v>169</v>
      </c>
      <c r="E158" s="37">
        <v>0</v>
      </c>
      <c r="F158" s="7"/>
      <c r="G158" s="37">
        <v>0</v>
      </c>
      <c r="H158" s="7"/>
      <c r="I158" s="8">
        <f>ROUND(IF(G282=0, 0, G158/G282),5)</f>
        <v>0</v>
      </c>
      <c r="J158" s="7"/>
      <c r="K158" s="6">
        <v>0</v>
      </c>
      <c r="L158" s="7"/>
      <c r="M158" s="37">
        <v>0</v>
      </c>
      <c r="N158" s="7"/>
      <c r="O158" s="6">
        <v>0</v>
      </c>
      <c r="P158" s="7"/>
      <c r="Q158" s="8">
        <f>ROUND(IF(O282=0, 0, O158/O282),5)</f>
        <v>0</v>
      </c>
      <c r="R158" s="7"/>
      <c r="S158" s="6">
        <v>0</v>
      </c>
      <c r="T158" s="7"/>
      <c r="U158" s="37">
        <v>0</v>
      </c>
      <c r="V158" s="7"/>
      <c r="W158" s="6">
        <v>0</v>
      </c>
      <c r="X158" s="7"/>
      <c r="Y158" s="8">
        <f>ROUND(IF(W282=0, 0, W158/W282),5)</f>
        <v>0</v>
      </c>
      <c r="Z158" s="7"/>
      <c r="AA158" s="6">
        <v>0</v>
      </c>
      <c r="AB158" s="7"/>
      <c r="AC158" s="37">
        <v>100</v>
      </c>
      <c r="AD158" s="7"/>
      <c r="AE158" s="6">
        <v>42387.8</v>
      </c>
      <c r="AF158" s="7"/>
      <c r="AG158" s="8">
        <f>ROUND(IF(AE282=0, 0, AE158/AE282),5)</f>
        <v>2.4299999999999999E-3</v>
      </c>
      <c r="AH158" s="7"/>
      <c r="AI158" s="6">
        <v>423.88</v>
      </c>
      <c r="AJ158" s="7"/>
      <c r="AK158" s="37">
        <v>47</v>
      </c>
      <c r="AL158" s="7"/>
      <c r="AM158" s="6">
        <v>13114.77</v>
      </c>
      <c r="AN158" s="7"/>
      <c r="AO158" s="8">
        <f>ROUND(IF(AM282=0, 0, AM158/AM282),5)</f>
        <v>8.0999999999999996E-4</v>
      </c>
      <c r="AP158" s="7"/>
      <c r="AQ158" s="6">
        <v>279.04000000000002</v>
      </c>
      <c r="AR158" s="7"/>
      <c r="AS158" s="37">
        <v>70</v>
      </c>
      <c r="AT158" s="7"/>
      <c r="AU158" s="28">
        <v>19515.669999999998</v>
      </c>
      <c r="AV158" s="7"/>
      <c r="AW158" s="8">
        <f>ROUND(IF(AU282=0, 0, AU158/AU282),5)</f>
        <v>1.34E-3</v>
      </c>
      <c r="AX158" s="7"/>
      <c r="AY158" s="6">
        <v>278.8</v>
      </c>
      <c r="AZ158" s="7"/>
      <c r="BA158" s="6">
        <v>0</v>
      </c>
      <c r="BB158" s="7"/>
      <c r="BC158" s="6">
        <v>0</v>
      </c>
      <c r="BD158" s="7"/>
      <c r="BE158" s="8">
        <f>ROUND(IF(BC282=0, 0, BC158/BC282),5)</f>
        <v>0</v>
      </c>
      <c r="BF158" s="7"/>
      <c r="BG158" s="6">
        <v>0</v>
      </c>
      <c r="BH158" s="7"/>
      <c r="BI158" s="6">
        <v>0</v>
      </c>
      <c r="BJ158" s="7"/>
      <c r="BK158" s="6">
        <v>0</v>
      </c>
      <c r="BL158" s="7"/>
      <c r="BM158" s="8">
        <f>ROUND(IF(BK282=0, 0, BK158/BK282),5)</f>
        <v>0</v>
      </c>
      <c r="BN158" s="7"/>
      <c r="BO158" s="6">
        <v>0</v>
      </c>
      <c r="BP158" s="7"/>
      <c r="BQ158" s="6">
        <v>0</v>
      </c>
      <c r="BR158" s="7"/>
      <c r="BS158" s="6">
        <v>0</v>
      </c>
      <c r="BT158" s="7"/>
      <c r="BU158" s="8">
        <f>ROUND(IF(BS282=0, 0, BS158/BS282),5)</f>
        <v>0</v>
      </c>
      <c r="BV158" s="7"/>
      <c r="BW158" s="6">
        <v>0</v>
      </c>
      <c r="BX158" s="7"/>
      <c r="BY158" s="6">
        <v>0</v>
      </c>
      <c r="BZ158" s="7"/>
      <c r="CA158" s="6">
        <v>0</v>
      </c>
      <c r="CB158" s="7"/>
      <c r="CC158" s="8">
        <f>ROUND(IF(CA282=0, 0, CA158/CA282),5)</f>
        <v>0</v>
      </c>
      <c r="CD158" s="7"/>
      <c r="CE158" s="6">
        <v>0</v>
      </c>
      <c r="CF158" s="7"/>
      <c r="CG158" s="6">
        <v>0</v>
      </c>
      <c r="CH158" s="7"/>
      <c r="CI158" s="6">
        <v>0</v>
      </c>
      <c r="CJ158" s="7"/>
      <c r="CK158" s="8">
        <f>ROUND(IF(CI282=0, 0, CI158/CI282),5)</f>
        <v>0</v>
      </c>
      <c r="CL158" s="7"/>
      <c r="CM158" s="6">
        <v>0</v>
      </c>
      <c r="CN158" s="7"/>
      <c r="CO158" s="6">
        <v>0</v>
      </c>
      <c r="CP158" s="7"/>
      <c r="CQ158" s="6">
        <v>0</v>
      </c>
      <c r="CR158" s="7"/>
      <c r="CS158" s="8">
        <f>ROUND(IF(CQ282=0, 0, CQ158/CQ282),5)</f>
        <v>0</v>
      </c>
      <c r="CT158" s="7"/>
      <c r="CU158" s="6">
        <v>0</v>
      </c>
      <c r="CV158" s="7"/>
      <c r="CW158" s="6">
        <f t="shared" si="4"/>
        <v>217</v>
      </c>
      <c r="CX158" s="7"/>
      <c r="CY158" s="6">
        <f t="shared" si="5"/>
        <v>75018.240000000005</v>
      </c>
      <c r="CZ158" s="7"/>
      <c r="DA158" s="8">
        <f>ROUND(IF(CY282=0, 0, CY158/CY282),5)</f>
        <v>7.7999999999999999E-4</v>
      </c>
      <c r="DB158" s="7"/>
      <c r="DC158" s="6">
        <v>345.71</v>
      </c>
    </row>
    <row r="159" spans="1:107" x14ac:dyDescent="0.25">
      <c r="A159" s="2"/>
      <c r="B159" s="2"/>
      <c r="C159" s="2"/>
      <c r="D159" s="2" t="s">
        <v>170</v>
      </c>
      <c r="E159" s="37">
        <v>15</v>
      </c>
      <c r="F159" s="7"/>
      <c r="G159" s="37">
        <v>5625</v>
      </c>
      <c r="H159" s="7"/>
      <c r="I159" s="8">
        <f>ROUND(IF(G282=0, 0, G159/G282),5)</f>
        <v>3.3E-4</v>
      </c>
      <c r="J159" s="7"/>
      <c r="K159" s="6">
        <v>375</v>
      </c>
      <c r="L159" s="7"/>
      <c r="M159" s="37">
        <v>0</v>
      </c>
      <c r="N159" s="7"/>
      <c r="O159" s="6">
        <v>0</v>
      </c>
      <c r="P159" s="7"/>
      <c r="Q159" s="8">
        <f>ROUND(IF(O282=0, 0, O159/O282),5)</f>
        <v>0</v>
      </c>
      <c r="R159" s="7"/>
      <c r="S159" s="6">
        <v>0</v>
      </c>
      <c r="T159" s="7"/>
      <c r="U159" s="37">
        <v>0</v>
      </c>
      <c r="V159" s="7"/>
      <c r="W159" s="6">
        <v>0</v>
      </c>
      <c r="X159" s="7"/>
      <c r="Y159" s="8">
        <f>ROUND(IF(W282=0, 0, W159/W282),5)</f>
        <v>0</v>
      </c>
      <c r="Z159" s="7"/>
      <c r="AA159" s="6">
        <v>0</v>
      </c>
      <c r="AB159" s="7"/>
      <c r="AC159" s="37">
        <v>0</v>
      </c>
      <c r="AD159" s="7"/>
      <c r="AE159" s="6">
        <v>0</v>
      </c>
      <c r="AF159" s="7"/>
      <c r="AG159" s="8">
        <f>ROUND(IF(AE282=0, 0, AE159/AE282),5)</f>
        <v>0</v>
      </c>
      <c r="AH159" s="7"/>
      <c r="AI159" s="6">
        <v>0</v>
      </c>
      <c r="AJ159" s="7"/>
      <c r="AK159" s="37">
        <v>0</v>
      </c>
      <c r="AL159" s="7"/>
      <c r="AM159" s="6">
        <v>0</v>
      </c>
      <c r="AN159" s="7"/>
      <c r="AO159" s="8">
        <f>ROUND(IF(AM282=0, 0, AM159/AM282),5)</f>
        <v>0</v>
      </c>
      <c r="AP159" s="7"/>
      <c r="AQ159" s="6">
        <v>0</v>
      </c>
      <c r="AR159" s="7"/>
      <c r="AS159" s="37">
        <v>0</v>
      </c>
      <c r="AT159" s="7"/>
      <c r="AU159" s="28">
        <v>0</v>
      </c>
      <c r="AV159" s="7"/>
      <c r="AW159" s="8">
        <f>ROUND(IF(AU282=0, 0, AU159/AU282),5)</f>
        <v>0</v>
      </c>
      <c r="AX159" s="7"/>
      <c r="AY159" s="6">
        <v>0</v>
      </c>
      <c r="AZ159" s="7"/>
      <c r="BA159" s="6">
        <v>0</v>
      </c>
      <c r="BB159" s="7"/>
      <c r="BC159" s="6">
        <v>0</v>
      </c>
      <c r="BD159" s="7"/>
      <c r="BE159" s="8">
        <f>ROUND(IF(BC282=0, 0, BC159/BC282),5)</f>
        <v>0</v>
      </c>
      <c r="BF159" s="7"/>
      <c r="BG159" s="6">
        <v>0</v>
      </c>
      <c r="BH159" s="7"/>
      <c r="BI159" s="6">
        <v>0</v>
      </c>
      <c r="BJ159" s="7"/>
      <c r="BK159" s="6">
        <v>0</v>
      </c>
      <c r="BL159" s="7"/>
      <c r="BM159" s="8">
        <f>ROUND(IF(BK282=0, 0, BK159/BK282),5)</f>
        <v>0</v>
      </c>
      <c r="BN159" s="7"/>
      <c r="BO159" s="6">
        <v>0</v>
      </c>
      <c r="BP159" s="7"/>
      <c r="BQ159" s="6">
        <v>0</v>
      </c>
      <c r="BR159" s="7"/>
      <c r="BS159" s="6">
        <v>0</v>
      </c>
      <c r="BT159" s="7"/>
      <c r="BU159" s="8">
        <f>ROUND(IF(BS282=0, 0, BS159/BS282),5)</f>
        <v>0</v>
      </c>
      <c r="BV159" s="7"/>
      <c r="BW159" s="6">
        <v>0</v>
      </c>
      <c r="BX159" s="7"/>
      <c r="BY159" s="6">
        <v>0</v>
      </c>
      <c r="BZ159" s="7"/>
      <c r="CA159" s="6">
        <v>0</v>
      </c>
      <c r="CB159" s="7"/>
      <c r="CC159" s="8">
        <f>ROUND(IF(CA282=0, 0, CA159/CA282),5)</f>
        <v>0</v>
      </c>
      <c r="CD159" s="7"/>
      <c r="CE159" s="6">
        <v>0</v>
      </c>
      <c r="CF159" s="7"/>
      <c r="CG159" s="6">
        <v>0</v>
      </c>
      <c r="CH159" s="7"/>
      <c r="CI159" s="6">
        <v>0</v>
      </c>
      <c r="CJ159" s="7"/>
      <c r="CK159" s="8">
        <f>ROUND(IF(CI282=0, 0, CI159/CI282),5)</f>
        <v>0</v>
      </c>
      <c r="CL159" s="7"/>
      <c r="CM159" s="6">
        <v>0</v>
      </c>
      <c r="CN159" s="7"/>
      <c r="CO159" s="6">
        <v>0</v>
      </c>
      <c r="CP159" s="7"/>
      <c r="CQ159" s="6">
        <v>0</v>
      </c>
      <c r="CR159" s="7"/>
      <c r="CS159" s="8">
        <f>ROUND(IF(CQ282=0, 0, CQ159/CQ282),5)</f>
        <v>0</v>
      </c>
      <c r="CT159" s="7"/>
      <c r="CU159" s="6">
        <v>0</v>
      </c>
      <c r="CV159" s="7"/>
      <c r="CW159" s="6">
        <f t="shared" si="4"/>
        <v>15</v>
      </c>
      <c r="CX159" s="7"/>
      <c r="CY159" s="6">
        <f t="shared" si="5"/>
        <v>5625</v>
      </c>
      <c r="CZ159" s="7"/>
      <c r="DA159" s="8">
        <f>ROUND(IF(CY282=0, 0, CY159/CY282),5)</f>
        <v>6.0000000000000002E-5</v>
      </c>
      <c r="DB159" s="7"/>
      <c r="DC159" s="6">
        <v>375</v>
      </c>
    </row>
    <row r="160" spans="1:107" x14ac:dyDescent="0.25">
      <c r="A160" s="2"/>
      <c r="B160" s="2"/>
      <c r="C160" s="2"/>
      <c r="D160" s="2" t="s">
        <v>171</v>
      </c>
      <c r="E160" s="37">
        <v>0</v>
      </c>
      <c r="F160" s="7"/>
      <c r="G160" s="37">
        <v>0</v>
      </c>
      <c r="H160" s="7"/>
      <c r="I160" s="8">
        <f>ROUND(IF(G282=0, 0, G160/G282),5)</f>
        <v>0</v>
      </c>
      <c r="J160" s="7"/>
      <c r="K160" s="6">
        <v>0</v>
      </c>
      <c r="L160" s="7"/>
      <c r="M160" s="37">
        <v>0</v>
      </c>
      <c r="N160" s="7"/>
      <c r="O160" s="6">
        <v>0</v>
      </c>
      <c r="P160" s="7"/>
      <c r="Q160" s="8">
        <f>ROUND(IF(O282=0, 0, O160/O282),5)</f>
        <v>0</v>
      </c>
      <c r="R160" s="7"/>
      <c r="S160" s="6">
        <v>0</v>
      </c>
      <c r="T160" s="7"/>
      <c r="U160" s="37">
        <v>0</v>
      </c>
      <c r="V160" s="7"/>
      <c r="W160" s="6">
        <v>0</v>
      </c>
      <c r="X160" s="7"/>
      <c r="Y160" s="8">
        <f>ROUND(IF(W282=0, 0, W160/W282),5)</f>
        <v>0</v>
      </c>
      <c r="Z160" s="7"/>
      <c r="AA160" s="6">
        <v>0</v>
      </c>
      <c r="AB160" s="7"/>
      <c r="AC160" s="37">
        <v>5</v>
      </c>
      <c r="AD160" s="7"/>
      <c r="AE160" s="6">
        <v>4482.28</v>
      </c>
      <c r="AF160" s="7"/>
      <c r="AG160" s="8">
        <f>ROUND(IF(AE282=0, 0, AE160/AE282),5)</f>
        <v>2.5999999999999998E-4</v>
      </c>
      <c r="AH160" s="7"/>
      <c r="AI160" s="6">
        <v>896.46</v>
      </c>
      <c r="AJ160" s="7"/>
      <c r="AK160" s="37">
        <v>0</v>
      </c>
      <c r="AL160" s="7"/>
      <c r="AM160" s="6">
        <v>0</v>
      </c>
      <c r="AN160" s="7"/>
      <c r="AO160" s="8">
        <f>ROUND(IF(AM282=0, 0, AM160/AM282),5)</f>
        <v>0</v>
      </c>
      <c r="AP160" s="7"/>
      <c r="AQ160" s="6">
        <v>0</v>
      </c>
      <c r="AR160" s="7"/>
      <c r="AS160" s="37">
        <v>10</v>
      </c>
      <c r="AT160" s="7"/>
      <c r="AU160" s="28">
        <v>3137.56</v>
      </c>
      <c r="AV160" s="7"/>
      <c r="AW160" s="8">
        <f>ROUND(IF(AU282=0, 0, AU160/AU282),5)</f>
        <v>2.2000000000000001E-4</v>
      </c>
      <c r="AX160" s="7"/>
      <c r="AY160" s="6">
        <v>313.76</v>
      </c>
      <c r="AZ160" s="7"/>
      <c r="BA160" s="6">
        <v>0</v>
      </c>
      <c r="BB160" s="7"/>
      <c r="BC160" s="6">
        <v>0</v>
      </c>
      <c r="BD160" s="7"/>
      <c r="BE160" s="8">
        <f>ROUND(IF(BC282=0, 0, BC160/BC282),5)</f>
        <v>0</v>
      </c>
      <c r="BF160" s="7"/>
      <c r="BG160" s="6">
        <v>0</v>
      </c>
      <c r="BH160" s="7"/>
      <c r="BI160" s="6">
        <v>0</v>
      </c>
      <c r="BJ160" s="7"/>
      <c r="BK160" s="6">
        <v>0</v>
      </c>
      <c r="BL160" s="7"/>
      <c r="BM160" s="8">
        <f>ROUND(IF(BK282=0, 0, BK160/BK282),5)</f>
        <v>0</v>
      </c>
      <c r="BN160" s="7"/>
      <c r="BO160" s="6">
        <v>0</v>
      </c>
      <c r="BP160" s="7"/>
      <c r="BQ160" s="6">
        <v>0</v>
      </c>
      <c r="BR160" s="7"/>
      <c r="BS160" s="6">
        <v>0</v>
      </c>
      <c r="BT160" s="7"/>
      <c r="BU160" s="8">
        <f>ROUND(IF(BS282=0, 0, BS160/BS282),5)</f>
        <v>0</v>
      </c>
      <c r="BV160" s="7"/>
      <c r="BW160" s="6">
        <v>0</v>
      </c>
      <c r="BX160" s="7"/>
      <c r="BY160" s="6">
        <v>0</v>
      </c>
      <c r="BZ160" s="7"/>
      <c r="CA160" s="6">
        <v>0</v>
      </c>
      <c r="CB160" s="7"/>
      <c r="CC160" s="8">
        <f>ROUND(IF(CA282=0, 0, CA160/CA282),5)</f>
        <v>0</v>
      </c>
      <c r="CD160" s="7"/>
      <c r="CE160" s="6">
        <v>0</v>
      </c>
      <c r="CF160" s="7"/>
      <c r="CG160" s="6">
        <v>0</v>
      </c>
      <c r="CH160" s="7"/>
      <c r="CI160" s="6">
        <v>0</v>
      </c>
      <c r="CJ160" s="7"/>
      <c r="CK160" s="8">
        <f>ROUND(IF(CI282=0, 0, CI160/CI282),5)</f>
        <v>0</v>
      </c>
      <c r="CL160" s="7"/>
      <c r="CM160" s="6">
        <v>0</v>
      </c>
      <c r="CN160" s="7"/>
      <c r="CO160" s="6">
        <v>0</v>
      </c>
      <c r="CP160" s="7"/>
      <c r="CQ160" s="6">
        <v>0</v>
      </c>
      <c r="CR160" s="7"/>
      <c r="CS160" s="8">
        <f>ROUND(IF(CQ282=0, 0, CQ160/CQ282),5)</f>
        <v>0</v>
      </c>
      <c r="CT160" s="7"/>
      <c r="CU160" s="6">
        <v>0</v>
      </c>
      <c r="CV160" s="7"/>
      <c r="CW160" s="6">
        <f t="shared" si="4"/>
        <v>15</v>
      </c>
      <c r="CX160" s="7"/>
      <c r="CY160" s="6">
        <f t="shared" si="5"/>
        <v>7619.84</v>
      </c>
      <c r="CZ160" s="7"/>
      <c r="DA160" s="8">
        <f>ROUND(IF(CY282=0, 0, CY160/CY282),5)</f>
        <v>8.0000000000000007E-5</v>
      </c>
      <c r="DB160" s="7"/>
      <c r="DC160" s="6">
        <v>507.99</v>
      </c>
    </row>
    <row r="161" spans="1:107" x14ac:dyDescent="0.25">
      <c r="A161" s="2"/>
      <c r="B161" s="2"/>
      <c r="C161" s="2"/>
      <c r="D161" s="2" t="s">
        <v>172</v>
      </c>
      <c r="E161" s="37">
        <v>0</v>
      </c>
      <c r="F161" s="7"/>
      <c r="G161" s="37">
        <v>0</v>
      </c>
      <c r="H161" s="7"/>
      <c r="I161" s="8">
        <f>ROUND(IF(G282=0, 0, G161/G282),5)</f>
        <v>0</v>
      </c>
      <c r="J161" s="7"/>
      <c r="K161" s="6">
        <v>0</v>
      </c>
      <c r="L161" s="7"/>
      <c r="M161" s="37">
        <v>0</v>
      </c>
      <c r="N161" s="7"/>
      <c r="O161" s="6">
        <v>0</v>
      </c>
      <c r="P161" s="7"/>
      <c r="Q161" s="8">
        <f>ROUND(IF(O282=0, 0, O161/O282),5)</f>
        <v>0</v>
      </c>
      <c r="R161" s="7"/>
      <c r="S161" s="6">
        <v>0</v>
      </c>
      <c r="T161" s="7"/>
      <c r="U161" s="37">
        <v>7</v>
      </c>
      <c r="V161" s="7"/>
      <c r="W161" s="6">
        <v>3674.14</v>
      </c>
      <c r="X161" s="7"/>
      <c r="Y161" s="8">
        <f>ROUND(IF(W282=0, 0, W161/W282),5)</f>
        <v>1.8000000000000001E-4</v>
      </c>
      <c r="Z161" s="7"/>
      <c r="AA161" s="6">
        <v>524.88</v>
      </c>
      <c r="AB161" s="7"/>
      <c r="AC161" s="37">
        <v>0</v>
      </c>
      <c r="AD161" s="7"/>
      <c r="AE161" s="6">
        <v>0</v>
      </c>
      <c r="AF161" s="7"/>
      <c r="AG161" s="8">
        <f>ROUND(IF(AE282=0, 0, AE161/AE282),5)</f>
        <v>0</v>
      </c>
      <c r="AH161" s="7"/>
      <c r="AI161" s="6">
        <v>0</v>
      </c>
      <c r="AJ161" s="7"/>
      <c r="AK161" s="37">
        <v>0</v>
      </c>
      <c r="AL161" s="7"/>
      <c r="AM161" s="6">
        <v>0</v>
      </c>
      <c r="AN161" s="7"/>
      <c r="AO161" s="8">
        <f>ROUND(IF(AM282=0, 0, AM161/AM282),5)</f>
        <v>0</v>
      </c>
      <c r="AP161" s="7"/>
      <c r="AQ161" s="6">
        <v>0</v>
      </c>
      <c r="AR161" s="7"/>
      <c r="AS161" s="37">
        <v>0</v>
      </c>
      <c r="AT161" s="7"/>
      <c r="AU161" s="28">
        <v>0</v>
      </c>
      <c r="AV161" s="7"/>
      <c r="AW161" s="8">
        <f>ROUND(IF(AU282=0, 0, AU161/AU282),5)</f>
        <v>0</v>
      </c>
      <c r="AX161" s="7"/>
      <c r="AY161" s="6">
        <v>0</v>
      </c>
      <c r="AZ161" s="7"/>
      <c r="BA161" s="6">
        <v>0</v>
      </c>
      <c r="BB161" s="7"/>
      <c r="BC161" s="6">
        <v>0</v>
      </c>
      <c r="BD161" s="7"/>
      <c r="BE161" s="8">
        <f>ROUND(IF(BC282=0, 0, BC161/BC282),5)</f>
        <v>0</v>
      </c>
      <c r="BF161" s="7"/>
      <c r="BG161" s="6">
        <v>0</v>
      </c>
      <c r="BH161" s="7"/>
      <c r="BI161" s="6">
        <v>0</v>
      </c>
      <c r="BJ161" s="7"/>
      <c r="BK161" s="6">
        <v>0</v>
      </c>
      <c r="BL161" s="7"/>
      <c r="BM161" s="8">
        <f>ROUND(IF(BK282=0, 0, BK161/BK282),5)</f>
        <v>0</v>
      </c>
      <c r="BN161" s="7"/>
      <c r="BO161" s="6">
        <v>0</v>
      </c>
      <c r="BP161" s="7"/>
      <c r="BQ161" s="6">
        <v>0</v>
      </c>
      <c r="BR161" s="7"/>
      <c r="BS161" s="6">
        <v>0</v>
      </c>
      <c r="BT161" s="7"/>
      <c r="BU161" s="8">
        <f>ROUND(IF(BS282=0, 0, BS161/BS282),5)</f>
        <v>0</v>
      </c>
      <c r="BV161" s="7"/>
      <c r="BW161" s="6">
        <v>0</v>
      </c>
      <c r="BX161" s="7"/>
      <c r="BY161" s="6">
        <v>0</v>
      </c>
      <c r="BZ161" s="7"/>
      <c r="CA161" s="6">
        <v>0</v>
      </c>
      <c r="CB161" s="7"/>
      <c r="CC161" s="8">
        <f>ROUND(IF(CA282=0, 0, CA161/CA282),5)</f>
        <v>0</v>
      </c>
      <c r="CD161" s="7"/>
      <c r="CE161" s="6">
        <v>0</v>
      </c>
      <c r="CF161" s="7"/>
      <c r="CG161" s="6">
        <v>0</v>
      </c>
      <c r="CH161" s="7"/>
      <c r="CI161" s="6">
        <v>0</v>
      </c>
      <c r="CJ161" s="7"/>
      <c r="CK161" s="8">
        <f>ROUND(IF(CI282=0, 0, CI161/CI282),5)</f>
        <v>0</v>
      </c>
      <c r="CL161" s="7"/>
      <c r="CM161" s="6">
        <v>0</v>
      </c>
      <c r="CN161" s="7"/>
      <c r="CO161" s="6">
        <v>0</v>
      </c>
      <c r="CP161" s="7"/>
      <c r="CQ161" s="6">
        <v>0</v>
      </c>
      <c r="CR161" s="7"/>
      <c r="CS161" s="8">
        <f>ROUND(IF(CQ282=0, 0, CQ161/CQ282),5)</f>
        <v>0</v>
      </c>
      <c r="CT161" s="7"/>
      <c r="CU161" s="6">
        <v>0</v>
      </c>
      <c r="CV161" s="7"/>
      <c r="CW161" s="6">
        <f t="shared" si="4"/>
        <v>7</v>
      </c>
      <c r="CX161" s="7"/>
      <c r="CY161" s="6">
        <f t="shared" si="5"/>
        <v>3674.14</v>
      </c>
      <c r="CZ161" s="7"/>
      <c r="DA161" s="8">
        <f>ROUND(IF(CY282=0, 0, CY161/CY282),5)</f>
        <v>4.0000000000000003E-5</v>
      </c>
      <c r="DB161" s="7"/>
      <c r="DC161" s="6">
        <v>524.88</v>
      </c>
    </row>
    <row r="162" spans="1:107" x14ac:dyDescent="0.25">
      <c r="A162" s="2"/>
      <c r="B162" s="2"/>
      <c r="C162" s="2"/>
      <c r="D162" s="2" t="s">
        <v>173</v>
      </c>
      <c r="E162" s="37">
        <v>0</v>
      </c>
      <c r="F162" s="7"/>
      <c r="G162" s="37">
        <v>0</v>
      </c>
      <c r="H162" s="7"/>
      <c r="I162" s="8">
        <f>ROUND(IF(G282=0, 0, G162/G282),5)</f>
        <v>0</v>
      </c>
      <c r="J162" s="7"/>
      <c r="K162" s="6">
        <v>0</v>
      </c>
      <c r="L162" s="7"/>
      <c r="M162" s="37">
        <v>0</v>
      </c>
      <c r="N162" s="7"/>
      <c r="O162" s="6">
        <v>0</v>
      </c>
      <c r="P162" s="7"/>
      <c r="Q162" s="8">
        <f>ROUND(IF(O282=0, 0, O162/O282),5)</f>
        <v>0</v>
      </c>
      <c r="R162" s="7"/>
      <c r="S162" s="6">
        <v>0</v>
      </c>
      <c r="T162" s="7"/>
      <c r="U162" s="37">
        <v>0</v>
      </c>
      <c r="V162" s="7"/>
      <c r="W162" s="6">
        <v>0</v>
      </c>
      <c r="X162" s="7"/>
      <c r="Y162" s="8">
        <f>ROUND(IF(W282=0, 0, W162/W282),5)</f>
        <v>0</v>
      </c>
      <c r="Z162" s="7"/>
      <c r="AA162" s="6">
        <v>0</v>
      </c>
      <c r="AB162" s="7"/>
      <c r="AC162" s="37">
        <v>11</v>
      </c>
      <c r="AD162" s="7"/>
      <c r="AE162" s="6">
        <v>4008.33</v>
      </c>
      <c r="AF162" s="7"/>
      <c r="AG162" s="8">
        <f>ROUND(IF(AE282=0, 0, AE162/AE282),5)</f>
        <v>2.3000000000000001E-4</v>
      </c>
      <c r="AH162" s="7"/>
      <c r="AI162" s="6">
        <v>364.39</v>
      </c>
      <c r="AJ162" s="7"/>
      <c r="AK162" s="37">
        <v>29</v>
      </c>
      <c r="AL162" s="7"/>
      <c r="AM162" s="6">
        <v>10900.92</v>
      </c>
      <c r="AN162" s="7"/>
      <c r="AO162" s="8">
        <f>ROUND(IF(AM282=0, 0, AM162/AM282),5)</f>
        <v>6.7000000000000002E-4</v>
      </c>
      <c r="AP162" s="7"/>
      <c r="AQ162" s="6">
        <v>375.89</v>
      </c>
      <c r="AR162" s="7"/>
      <c r="AS162" s="37">
        <v>22</v>
      </c>
      <c r="AT162" s="7"/>
      <c r="AU162" s="28">
        <v>5519.46</v>
      </c>
      <c r="AV162" s="7"/>
      <c r="AW162" s="8">
        <f>ROUND(IF(AU282=0, 0, AU162/AU282),5)</f>
        <v>3.8000000000000002E-4</v>
      </c>
      <c r="AX162" s="7"/>
      <c r="AY162" s="6">
        <v>250.88</v>
      </c>
      <c r="AZ162" s="7"/>
      <c r="BA162" s="6">
        <v>0</v>
      </c>
      <c r="BB162" s="7"/>
      <c r="BC162" s="6">
        <v>0</v>
      </c>
      <c r="BD162" s="7"/>
      <c r="BE162" s="8">
        <f>ROUND(IF(BC282=0, 0, BC162/BC282),5)</f>
        <v>0</v>
      </c>
      <c r="BF162" s="7"/>
      <c r="BG162" s="6">
        <v>0</v>
      </c>
      <c r="BH162" s="7"/>
      <c r="BI162" s="6">
        <v>0</v>
      </c>
      <c r="BJ162" s="7"/>
      <c r="BK162" s="6">
        <v>0</v>
      </c>
      <c r="BL162" s="7"/>
      <c r="BM162" s="8">
        <f>ROUND(IF(BK282=0, 0, BK162/BK282),5)</f>
        <v>0</v>
      </c>
      <c r="BN162" s="7"/>
      <c r="BO162" s="6">
        <v>0</v>
      </c>
      <c r="BP162" s="7"/>
      <c r="BQ162" s="6">
        <v>0</v>
      </c>
      <c r="BR162" s="7"/>
      <c r="BS162" s="6">
        <v>0</v>
      </c>
      <c r="BT162" s="7"/>
      <c r="BU162" s="8">
        <f>ROUND(IF(BS282=0, 0, BS162/BS282),5)</f>
        <v>0</v>
      </c>
      <c r="BV162" s="7"/>
      <c r="BW162" s="6">
        <v>0</v>
      </c>
      <c r="BX162" s="7"/>
      <c r="BY162" s="6">
        <v>0</v>
      </c>
      <c r="BZ162" s="7"/>
      <c r="CA162" s="6">
        <v>0</v>
      </c>
      <c r="CB162" s="7"/>
      <c r="CC162" s="8">
        <f>ROUND(IF(CA282=0, 0, CA162/CA282),5)</f>
        <v>0</v>
      </c>
      <c r="CD162" s="7"/>
      <c r="CE162" s="6">
        <v>0</v>
      </c>
      <c r="CF162" s="7"/>
      <c r="CG162" s="6">
        <v>0</v>
      </c>
      <c r="CH162" s="7"/>
      <c r="CI162" s="6">
        <v>0</v>
      </c>
      <c r="CJ162" s="7"/>
      <c r="CK162" s="8">
        <f>ROUND(IF(CI282=0, 0, CI162/CI282),5)</f>
        <v>0</v>
      </c>
      <c r="CL162" s="7"/>
      <c r="CM162" s="6">
        <v>0</v>
      </c>
      <c r="CN162" s="7"/>
      <c r="CO162" s="6">
        <v>0</v>
      </c>
      <c r="CP162" s="7"/>
      <c r="CQ162" s="6">
        <v>0</v>
      </c>
      <c r="CR162" s="7"/>
      <c r="CS162" s="8">
        <f>ROUND(IF(CQ282=0, 0, CQ162/CQ282),5)</f>
        <v>0</v>
      </c>
      <c r="CT162" s="7"/>
      <c r="CU162" s="6">
        <v>0</v>
      </c>
      <c r="CV162" s="7"/>
      <c r="CW162" s="6">
        <f t="shared" si="4"/>
        <v>62</v>
      </c>
      <c r="CX162" s="7"/>
      <c r="CY162" s="6">
        <f t="shared" si="5"/>
        <v>20428.71</v>
      </c>
      <c r="CZ162" s="7"/>
      <c r="DA162" s="8">
        <f>ROUND(IF(CY282=0, 0, CY162/CY282),5)</f>
        <v>2.1000000000000001E-4</v>
      </c>
      <c r="DB162" s="7"/>
      <c r="DC162" s="6">
        <v>329.5</v>
      </c>
    </row>
    <row r="163" spans="1:107" x14ac:dyDescent="0.25">
      <c r="A163" s="2"/>
      <c r="B163" s="2"/>
      <c r="C163" s="2"/>
      <c r="D163" s="2" t="s">
        <v>174</v>
      </c>
      <c r="E163" s="37">
        <v>5</v>
      </c>
      <c r="F163" s="7"/>
      <c r="G163" s="37">
        <v>656.51</v>
      </c>
      <c r="H163" s="7"/>
      <c r="I163" s="8">
        <f>ROUND(IF(G282=0, 0, G163/G282),5)</f>
        <v>4.0000000000000003E-5</v>
      </c>
      <c r="J163" s="7"/>
      <c r="K163" s="6">
        <v>131.30000000000001</v>
      </c>
      <c r="L163" s="7"/>
      <c r="M163" s="37">
        <v>0</v>
      </c>
      <c r="N163" s="7"/>
      <c r="O163" s="6">
        <v>0</v>
      </c>
      <c r="P163" s="7"/>
      <c r="Q163" s="8">
        <f>ROUND(IF(O282=0, 0, O163/O282),5)</f>
        <v>0</v>
      </c>
      <c r="R163" s="7"/>
      <c r="S163" s="6">
        <v>0</v>
      </c>
      <c r="T163" s="7"/>
      <c r="U163" s="37">
        <v>0</v>
      </c>
      <c r="V163" s="7"/>
      <c r="W163" s="6">
        <v>0</v>
      </c>
      <c r="X163" s="7"/>
      <c r="Y163" s="8">
        <f>ROUND(IF(W282=0, 0, W163/W282),5)</f>
        <v>0</v>
      </c>
      <c r="Z163" s="7"/>
      <c r="AA163" s="6">
        <v>0</v>
      </c>
      <c r="AB163" s="7"/>
      <c r="AC163" s="37">
        <v>0</v>
      </c>
      <c r="AD163" s="7"/>
      <c r="AE163" s="6">
        <v>0</v>
      </c>
      <c r="AF163" s="7"/>
      <c r="AG163" s="8">
        <f>ROUND(IF(AE282=0, 0, AE163/AE282),5)</f>
        <v>0</v>
      </c>
      <c r="AH163" s="7"/>
      <c r="AI163" s="6">
        <v>0</v>
      </c>
      <c r="AJ163" s="7"/>
      <c r="AK163" s="37">
        <v>0</v>
      </c>
      <c r="AL163" s="7"/>
      <c r="AM163" s="6">
        <v>0</v>
      </c>
      <c r="AN163" s="7"/>
      <c r="AO163" s="8">
        <f>ROUND(IF(AM282=0, 0, AM163/AM282),5)</f>
        <v>0</v>
      </c>
      <c r="AP163" s="7"/>
      <c r="AQ163" s="6">
        <v>0</v>
      </c>
      <c r="AR163" s="7"/>
      <c r="AS163" s="37">
        <v>0</v>
      </c>
      <c r="AT163" s="7"/>
      <c r="AU163" s="28">
        <v>0</v>
      </c>
      <c r="AV163" s="7"/>
      <c r="AW163" s="8">
        <f>ROUND(IF(AU282=0, 0, AU163/AU282),5)</f>
        <v>0</v>
      </c>
      <c r="AX163" s="7"/>
      <c r="AY163" s="6">
        <v>0</v>
      </c>
      <c r="AZ163" s="7"/>
      <c r="BA163" s="6">
        <v>0</v>
      </c>
      <c r="BB163" s="7"/>
      <c r="BC163" s="6">
        <v>0</v>
      </c>
      <c r="BD163" s="7"/>
      <c r="BE163" s="8">
        <f>ROUND(IF(BC282=0, 0, BC163/BC282),5)</f>
        <v>0</v>
      </c>
      <c r="BF163" s="7"/>
      <c r="BG163" s="6">
        <v>0</v>
      </c>
      <c r="BH163" s="7"/>
      <c r="BI163" s="6">
        <v>0</v>
      </c>
      <c r="BJ163" s="7"/>
      <c r="BK163" s="6">
        <v>0</v>
      </c>
      <c r="BL163" s="7"/>
      <c r="BM163" s="8">
        <f>ROUND(IF(BK282=0, 0, BK163/BK282),5)</f>
        <v>0</v>
      </c>
      <c r="BN163" s="7"/>
      <c r="BO163" s="6">
        <v>0</v>
      </c>
      <c r="BP163" s="7"/>
      <c r="BQ163" s="6">
        <v>0</v>
      </c>
      <c r="BR163" s="7"/>
      <c r="BS163" s="6">
        <v>0</v>
      </c>
      <c r="BT163" s="7"/>
      <c r="BU163" s="8">
        <f>ROUND(IF(BS282=0, 0, BS163/BS282),5)</f>
        <v>0</v>
      </c>
      <c r="BV163" s="7"/>
      <c r="BW163" s="6">
        <v>0</v>
      </c>
      <c r="BX163" s="7"/>
      <c r="BY163" s="6">
        <v>0</v>
      </c>
      <c r="BZ163" s="7"/>
      <c r="CA163" s="6">
        <v>0</v>
      </c>
      <c r="CB163" s="7"/>
      <c r="CC163" s="8">
        <f>ROUND(IF(CA282=0, 0, CA163/CA282),5)</f>
        <v>0</v>
      </c>
      <c r="CD163" s="7"/>
      <c r="CE163" s="6">
        <v>0</v>
      </c>
      <c r="CF163" s="7"/>
      <c r="CG163" s="6">
        <v>0</v>
      </c>
      <c r="CH163" s="7"/>
      <c r="CI163" s="6">
        <v>0</v>
      </c>
      <c r="CJ163" s="7"/>
      <c r="CK163" s="8">
        <f>ROUND(IF(CI282=0, 0, CI163/CI282),5)</f>
        <v>0</v>
      </c>
      <c r="CL163" s="7"/>
      <c r="CM163" s="6">
        <v>0</v>
      </c>
      <c r="CN163" s="7"/>
      <c r="CO163" s="6">
        <v>0</v>
      </c>
      <c r="CP163" s="7"/>
      <c r="CQ163" s="6">
        <v>0</v>
      </c>
      <c r="CR163" s="7"/>
      <c r="CS163" s="8">
        <f>ROUND(IF(CQ282=0, 0, CQ163/CQ282),5)</f>
        <v>0</v>
      </c>
      <c r="CT163" s="7"/>
      <c r="CU163" s="6">
        <v>0</v>
      </c>
      <c r="CV163" s="7"/>
      <c r="CW163" s="6">
        <f t="shared" si="4"/>
        <v>5</v>
      </c>
      <c r="CX163" s="7"/>
      <c r="CY163" s="6">
        <f t="shared" si="5"/>
        <v>656.51</v>
      </c>
      <c r="CZ163" s="7"/>
      <c r="DA163" s="8">
        <f>ROUND(IF(CY282=0, 0, CY163/CY282),5)</f>
        <v>1.0000000000000001E-5</v>
      </c>
      <c r="DB163" s="7"/>
      <c r="DC163" s="6">
        <v>131.30000000000001</v>
      </c>
    </row>
    <row r="164" spans="1:107" x14ac:dyDescent="0.25">
      <c r="A164" s="2"/>
      <c r="B164" s="2"/>
      <c r="C164" s="2"/>
      <c r="D164" s="2" t="s">
        <v>175</v>
      </c>
      <c r="E164" s="37">
        <v>14</v>
      </c>
      <c r="F164" s="7"/>
      <c r="G164" s="37">
        <v>4719.2299999999996</v>
      </c>
      <c r="H164" s="7"/>
      <c r="I164" s="8">
        <f>ROUND(IF(G282=0, 0, G164/G282),5)</f>
        <v>2.7E-4</v>
      </c>
      <c r="J164" s="7"/>
      <c r="K164" s="6">
        <v>337.09</v>
      </c>
      <c r="L164" s="7"/>
      <c r="M164" s="37">
        <v>0</v>
      </c>
      <c r="N164" s="7"/>
      <c r="O164" s="6">
        <v>0</v>
      </c>
      <c r="P164" s="7"/>
      <c r="Q164" s="8">
        <f>ROUND(IF(O282=0, 0, O164/O282),5)</f>
        <v>0</v>
      </c>
      <c r="R164" s="7"/>
      <c r="S164" s="6">
        <v>0</v>
      </c>
      <c r="T164" s="7"/>
      <c r="U164" s="37">
        <v>0</v>
      </c>
      <c r="V164" s="7"/>
      <c r="W164" s="6">
        <v>0</v>
      </c>
      <c r="X164" s="7"/>
      <c r="Y164" s="8">
        <f>ROUND(IF(W282=0, 0, W164/W282),5)</f>
        <v>0</v>
      </c>
      <c r="Z164" s="7"/>
      <c r="AA164" s="6">
        <v>0</v>
      </c>
      <c r="AB164" s="7"/>
      <c r="AC164" s="37">
        <v>0</v>
      </c>
      <c r="AD164" s="7"/>
      <c r="AE164" s="6">
        <v>0</v>
      </c>
      <c r="AF164" s="7"/>
      <c r="AG164" s="8">
        <f>ROUND(IF(AE282=0, 0, AE164/AE282),5)</f>
        <v>0</v>
      </c>
      <c r="AH164" s="7"/>
      <c r="AI164" s="6">
        <v>0</v>
      </c>
      <c r="AJ164" s="7"/>
      <c r="AK164" s="37">
        <v>4</v>
      </c>
      <c r="AL164" s="7"/>
      <c r="AM164" s="6">
        <v>1503.79</v>
      </c>
      <c r="AN164" s="7"/>
      <c r="AO164" s="8">
        <f>ROUND(IF(AM282=0, 0, AM164/AM282),5)</f>
        <v>9.0000000000000006E-5</v>
      </c>
      <c r="AP164" s="7"/>
      <c r="AQ164" s="6">
        <v>375.95</v>
      </c>
      <c r="AR164" s="7"/>
      <c r="AS164" s="37">
        <v>3</v>
      </c>
      <c r="AT164" s="7"/>
      <c r="AU164" s="28">
        <v>1126.77</v>
      </c>
      <c r="AV164" s="7"/>
      <c r="AW164" s="8">
        <f>ROUND(IF(AU282=0, 0, AU164/AU282),5)</f>
        <v>8.0000000000000007E-5</v>
      </c>
      <c r="AX164" s="7"/>
      <c r="AY164" s="6">
        <v>375.59</v>
      </c>
      <c r="AZ164" s="7"/>
      <c r="BA164" s="6">
        <v>0</v>
      </c>
      <c r="BB164" s="7"/>
      <c r="BC164" s="6">
        <v>0</v>
      </c>
      <c r="BD164" s="7"/>
      <c r="BE164" s="8">
        <f>ROUND(IF(BC282=0, 0, BC164/BC282),5)</f>
        <v>0</v>
      </c>
      <c r="BF164" s="7"/>
      <c r="BG164" s="6">
        <v>0</v>
      </c>
      <c r="BH164" s="7"/>
      <c r="BI164" s="6">
        <v>0</v>
      </c>
      <c r="BJ164" s="7"/>
      <c r="BK164" s="6">
        <v>0</v>
      </c>
      <c r="BL164" s="7"/>
      <c r="BM164" s="8">
        <f>ROUND(IF(BK282=0, 0, BK164/BK282),5)</f>
        <v>0</v>
      </c>
      <c r="BN164" s="7"/>
      <c r="BO164" s="6">
        <v>0</v>
      </c>
      <c r="BP164" s="7"/>
      <c r="BQ164" s="6">
        <v>0</v>
      </c>
      <c r="BR164" s="7"/>
      <c r="BS164" s="6">
        <v>0</v>
      </c>
      <c r="BT164" s="7"/>
      <c r="BU164" s="8">
        <f>ROUND(IF(BS282=0, 0, BS164/BS282),5)</f>
        <v>0</v>
      </c>
      <c r="BV164" s="7"/>
      <c r="BW164" s="6">
        <v>0</v>
      </c>
      <c r="BX164" s="7"/>
      <c r="BY164" s="6">
        <v>0</v>
      </c>
      <c r="BZ164" s="7"/>
      <c r="CA164" s="6">
        <v>0</v>
      </c>
      <c r="CB164" s="7"/>
      <c r="CC164" s="8">
        <f>ROUND(IF(CA282=0, 0, CA164/CA282),5)</f>
        <v>0</v>
      </c>
      <c r="CD164" s="7"/>
      <c r="CE164" s="6">
        <v>0</v>
      </c>
      <c r="CF164" s="7"/>
      <c r="CG164" s="6">
        <v>0</v>
      </c>
      <c r="CH164" s="7"/>
      <c r="CI164" s="6">
        <v>0</v>
      </c>
      <c r="CJ164" s="7"/>
      <c r="CK164" s="8">
        <f>ROUND(IF(CI282=0, 0, CI164/CI282),5)</f>
        <v>0</v>
      </c>
      <c r="CL164" s="7"/>
      <c r="CM164" s="6">
        <v>0</v>
      </c>
      <c r="CN164" s="7"/>
      <c r="CO164" s="6">
        <v>0</v>
      </c>
      <c r="CP164" s="7"/>
      <c r="CQ164" s="6">
        <v>0</v>
      </c>
      <c r="CR164" s="7"/>
      <c r="CS164" s="8">
        <f>ROUND(IF(CQ282=0, 0, CQ164/CQ282),5)</f>
        <v>0</v>
      </c>
      <c r="CT164" s="7"/>
      <c r="CU164" s="6">
        <v>0</v>
      </c>
      <c r="CV164" s="7"/>
      <c r="CW164" s="6">
        <f t="shared" si="4"/>
        <v>21</v>
      </c>
      <c r="CX164" s="7"/>
      <c r="CY164" s="6">
        <f t="shared" si="5"/>
        <v>7349.79</v>
      </c>
      <c r="CZ164" s="7"/>
      <c r="DA164" s="8">
        <f>ROUND(IF(CY282=0, 0, CY164/CY282),5)</f>
        <v>8.0000000000000007E-5</v>
      </c>
      <c r="DB164" s="7"/>
      <c r="DC164" s="6">
        <v>349.99</v>
      </c>
    </row>
    <row r="165" spans="1:107" x14ac:dyDescent="0.25">
      <c r="A165" s="2"/>
      <c r="B165" s="2"/>
      <c r="C165" s="2"/>
      <c r="D165" s="2" t="s">
        <v>176</v>
      </c>
      <c r="E165" s="37">
        <v>0</v>
      </c>
      <c r="F165" s="7"/>
      <c r="G165" s="37">
        <v>0</v>
      </c>
      <c r="H165" s="7"/>
      <c r="I165" s="8">
        <f>ROUND(IF(G282=0, 0, G165/G282),5)</f>
        <v>0</v>
      </c>
      <c r="J165" s="7"/>
      <c r="K165" s="6">
        <v>0</v>
      </c>
      <c r="L165" s="7"/>
      <c r="M165" s="37">
        <v>0</v>
      </c>
      <c r="N165" s="7"/>
      <c r="O165" s="6">
        <v>0</v>
      </c>
      <c r="P165" s="7"/>
      <c r="Q165" s="8">
        <f>ROUND(IF(O282=0, 0, O165/O282),5)</f>
        <v>0</v>
      </c>
      <c r="R165" s="7"/>
      <c r="S165" s="6">
        <v>0</v>
      </c>
      <c r="T165" s="7"/>
      <c r="U165" s="37">
        <v>1</v>
      </c>
      <c r="V165" s="7"/>
      <c r="W165" s="6">
        <v>1061.07</v>
      </c>
      <c r="X165" s="7"/>
      <c r="Y165" s="8">
        <f>ROUND(IF(W282=0, 0, W165/W282),5)</f>
        <v>5.0000000000000002E-5</v>
      </c>
      <c r="Z165" s="7"/>
      <c r="AA165" s="6">
        <v>1061.07</v>
      </c>
      <c r="AB165" s="7"/>
      <c r="AC165" s="37">
        <v>5</v>
      </c>
      <c r="AD165" s="7"/>
      <c r="AE165" s="6">
        <v>4801.7700000000004</v>
      </c>
      <c r="AF165" s="7"/>
      <c r="AG165" s="8">
        <f>ROUND(IF(AE282=0, 0, AE165/AE282),5)</f>
        <v>2.7E-4</v>
      </c>
      <c r="AH165" s="7"/>
      <c r="AI165" s="6">
        <v>960.35</v>
      </c>
      <c r="AJ165" s="7"/>
      <c r="AK165" s="37">
        <v>0</v>
      </c>
      <c r="AL165" s="7"/>
      <c r="AM165" s="6">
        <v>0</v>
      </c>
      <c r="AN165" s="7"/>
      <c r="AO165" s="8">
        <f>ROUND(IF(AM282=0, 0, AM165/AM282),5)</f>
        <v>0</v>
      </c>
      <c r="AP165" s="7"/>
      <c r="AQ165" s="6">
        <v>0</v>
      </c>
      <c r="AR165" s="7"/>
      <c r="AS165" s="37">
        <v>0</v>
      </c>
      <c r="AT165" s="7"/>
      <c r="AU165" s="28">
        <v>0</v>
      </c>
      <c r="AV165" s="7"/>
      <c r="AW165" s="8">
        <f>ROUND(IF(AU282=0, 0, AU165/AU282),5)</f>
        <v>0</v>
      </c>
      <c r="AX165" s="7"/>
      <c r="AY165" s="6">
        <v>0</v>
      </c>
      <c r="AZ165" s="7"/>
      <c r="BA165" s="6">
        <v>0</v>
      </c>
      <c r="BB165" s="7"/>
      <c r="BC165" s="6">
        <v>0</v>
      </c>
      <c r="BD165" s="7"/>
      <c r="BE165" s="8">
        <f>ROUND(IF(BC282=0, 0, BC165/BC282),5)</f>
        <v>0</v>
      </c>
      <c r="BF165" s="7"/>
      <c r="BG165" s="6">
        <v>0</v>
      </c>
      <c r="BH165" s="7"/>
      <c r="BI165" s="6">
        <v>0</v>
      </c>
      <c r="BJ165" s="7"/>
      <c r="BK165" s="6">
        <v>0</v>
      </c>
      <c r="BL165" s="7"/>
      <c r="BM165" s="8">
        <f>ROUND(IF(BK282=0, 0, BK165/BK282),5)</f>
        <v>0</v>
      </c>
      <c r="BN165" s="7"/>
      <c r="BO165" s="6">
        <v>0</v>
      </c>
      <c r="BP165" s="7"/>
      <c r="BQ165" s="6">
        <v>0</v>
      </c>
      <c r="BR165" s="7"/>
      <c r="BS165" s="6">
        <v>0</v>
      </c>
      <c r="BT165" s="7"/>
      <c r="BU165" s="8">
        <f>ROUND(IF(BS282=0, 0, BS165/BS282),5)</f>
        <v>0</v>
      </c>
      <c r="BV165" s="7"/>
      <c r="BW165" s="6">
        <v>0</v>
      </c>
      <c r="BX165" s="7"/>
      <c r="BY165" s="6">
        <v>0</v>
      </c>
      <c r="BZ165" s="7"/>
      <c r="CA165" s="6">
        <v>0</v>
      </c>
      <c r="CB165" s="7"/>
      <c r="CC165" s="8">
        <f>ROUND(IF(CA282=0, 0, CA165/CA282),5)</f>
        <v>0</v>
      </c>
      <c r="CD165" s="7"/>
      <c r="CE165" s="6">
        <v>0</v>
      </c>
      <c r="CF165" s="7"/>
      <c r="CG165" s="6">
        <v>0</v>
      </c>
      <c r="CH165" s="7"/>
      <c r="CI165" s="6">
        <v>0</v>
      </c>
      <c r="CJ165" s="7"/>
      <c r="CK165" s="8">
        <f>ROUND(IF(CI282=0, 0, CI165/CI282),5)</f>
        <v>0</v>
      </c>
      <c r="CL165" s="7"/>
      <c r="CM165" s="6">
        <v>0</v>
      </c>
      <c r="CN165" s="7"/>
      <c r="CO165" s="6">
        <v>0</v>
      </c>
      <c r="CP165" s="7"/>
      <c r="CQ165" s="6">
        <v>0</v>
      </c>
      <c r="CR165" s="7"/>
      <c r="CS165" s="8">
        <f>ROUND(IF(CQ282=0, 0, CQ165/CQ282),5)</f>
        <v>0</v>
      </c>
      <c r="CT165" s="7"/>
      <c r="CU165" s="6">
        <v>0</v>
      </c>
      <c r="CV165" s="7"/>
      <c r="CW165" s="6">
        <f t="shared" si="4"/>
        <v>6</v>
      </c>
      <c r="CX165" s="7"/>
      <c r="CY165" s="6">
        <f t="shared" si="5"/>
        <v>5862.84</v>
      </c>
      <c r="CZ165" s="7"/>
      <c r="DA165" s="8">
        <f>ROUND(IF(CY282=0, 0, CY165/CY282),5)</f>
        <v>6.0000000000000002E-5</v>
      </c>
      <c r="DB165" s="7"/>
      <c r="DC165" s="6">
        <v>977.14</v>
      </c>
    </row>
    <row r="166" spans="1:107" x14ac:dyDescent="0.25">
      <c r="A166" s="2"/>
      <c r="B166" s="2"/>
      <c r="C166" s="2"/>
      <c r="D166" s="2" t="s">
        <v>177</v>
      </c>
      <c r="E166" s="37">
        <v>16</v>
      </c>
      <c r="F166" s="7"/>
      <c r="G166" s="37">
        <v>7513.68</v>
      </c>
      <c r="H166" s="7"/>
      <c r="I166" s="8">
        <f>ROUND(IF(G282=0, 0, G166/G282),5)</f>
        <v>4.4000000000000002E-4</v>
      </c>
      <c r="J166" s="7"/>
      <c r="K166" s="6">
        <v>469.61</v>
      </c>
      <c r="L166" s="7"/>
      <c r="M166" s="37">
        <v>0</v>
      </c>
      <c r="N166" s="7"/>
      <c r="O166" s="6">
        <v>0</v>
      </c>
      <c r="P166" s="7"/>
      <c r="Q166" s="8">
        <f>ROUND(IF(O282=0, 0, O166/O282),5)</f>
        <v>0</v>
      </c>
      <c r="R166" s="7"/>
      <c r="S166" s="6">
        <v>0</v>
      </c>
      <c r="T166" s="7"/>
      <c r="U166" s="37">
        <v>11</v>
      </c>
      <c r="V166" s="7"/>
      <c r="W166" s="6">
        <v>6184.29</v>
      </c>
      <c r="X166" s="7"/>
      <c r="Y166" s="8">
        <f>ROUND(IF(W282=0, 0, W166/W282),5)</f>
        <v>2.9999999999999997E-4</v>
      </c>
      <c r="Z166" s="7"/>
      <c r="AA166" s="6">
        <v>562.21</v>
      </c>
      <c r="AB166" s="7"/>
      <c r="AC166" s="37">
        <v>5</v>
      </c>
      <c r="AD166" s="7"/>
      <c r="AE166" s="6">
        <v>2817.93</v>
      </c>
      <c r="AF166" s="7"/>
      <c r="AG166" s="8">
        <f>ROUND(IF(AE282=0, 0, AE166/AE282),5)</f>
        <v>1.6000000000000001E-4</v>
      </c>
      <c r="AH166" s="7"/>
      <c r="AI166" s="6">
        <v>563.59</v>
      </c>
      <c r="AJ166" s="7"/>
      <c r="AK166" s="37">
        <v>2</v>
      </c>
      <c r="AL166" s="7"/>
      <c r="AM166" s="6">
        <v>1129.01</v>
      </c>
      <c r="AN166" s="7"/>
      <c r="AO166" s="8">
        <f>ROUND(IF(AM282=0, 0, AM166/AM282),5)</f>
        <v>6.9999999999999994E-5</v>
      </c>
      <c r="AP166" s="7"/>
      <c r="AQ166" s="6">
        <v>564.51</v>
      </c>
      <c r="AR166" s="7"/>
      <c r="AS166" s="37">
        <v>6</v>
      </c>
      <c r="AT166" s="7"/>
      <c r="AU166" s="28">
        <v>3400.85</v>
      </c>
      <c r="AV166" s="7"/>
      <c r="AW166" s="8">
        <f>ROUND(IF(AU282=0, 0, AU166/AU282),5)</f>
        <v>2.3000000000000001E-4</v>
      </c>
      <c r="AX166" s="7"/>
      <c r="AY166" s="6">
        <v>566.80999999999995</v>
      </c>
      <c r="AZ166" s="7"/>
      <c r="BA166" s="6">
        <v>0</v>
      </c>
      <c r="BB166" s="7"/>
      <c r="BC166" s="6">
        <v>0</v>
      </c>
      <c r="BD166" s="7"/>
      <c r="BE166" s="8">
        <f>ROUND(IF(BC282=0, 0, BC166/BC282),5)</f>
        <v>0</v>
      </c>
      <c r="BF166" s="7"/>
      <c r="BG166" s="6">
        <v>0</v>
      </c>
      <c r="BH166" s="7"/>
      <c r="BI166" s="6">
        <v>0</v>
      </c>
      <c r="BJ166" s="7"/>
      <c r="BK166" s="6">
        <v>0</v>
      </c>
      <c r="BL166" s="7"/>
      <c r="BM166" s="8">
        <f>ROUND(IF(BK282=0, 0, BK166/BK282),5)</f>
        <v>0</v>
      </c>
      <c r="BN166" s="7"/>
      <c r="BO166" s="6">
        <v>0</v>
      </c>
      <c r="BP166" s="7"/>
      <c r="BQ166" s="6">
        <v>0</v>
      </c>
      <c r="BR166" s="7"/>
      <c r="BS166" s="6">
        <v>0</v>
      </c>
      <c r="BT166" s="7"/>
      <c r="BU166" s="8">
        <f>ROUND(IF(BS282=0, 0, BS166/BS282),5)</f>
        <v>0</v>
      </c>
      <c r="BV166" s="7"/>
      <c r="BW166" s="6">
        <v>0</v>
      </c>
      <c r="BX166" s="7"/>
      <c r="BY166" s="6">
        <v>0</v>
      </c>
      <c r="BZ166" s="7"/>
      <c r="CA166" s="6">
        <v>0</v>
      </c>
      <c r="CB166" s="7"/>
      <c r="CC166" s="8">
        <f>ROUND(IF(CA282=0, 0, CA166/CA282),5)</f>
        <v>0</v>
      </c>
      <c r="CD166" s="7"/>
      <c r="CE166" s="6">
        <v>0</v>
      </c>
      <c r="CF166" s="7"/>
      <c r="CG166" s="6">
        <v>0</v>
      </c>
      <c r="CH166" s="7"/>
      <c r="CI166" s="6">
        <v>0</v>
      </c>
      <c r="CJ166" s="7"/>
      <c r="CK166" s="8">
        <f>ROUND(IF(CI282=0, 0, CI166/CI282),5)</f>
        <v>0</v>
      </c>
      <c r="CL166" s="7"/>
      <c r="CM166" s="6">
        <v>0</v>
      </c>
      <c r="CN166" s="7"/>
      <c r="CO166" s="6">
        <v>0</v>
      </c>
      <c r="CP166" s="7"/>
      <c r="CQ166" s="6">
        <v>0</v>
      </c>
      <c r="CR166" s="7"/>
      <c r="CS166" s="8">
        <f>ROUND(IF(CQ282=0, 0, CQ166/CQ282),5)</f>
        <v>0</v>
      </c>
      <c r="CT166" s="7"/>
      <c r="CU166" s="6">
        <v>0</v>
      </c>
      <c r="CV166" s="7"/>
      <c r="CW166" s="6">
        <f t="shared" si="4"/>
        <v>40</v>
      </c>
      <c r="CX166" s="7"/>
      <c r="CY166" s="6">
        <f t="shared" si="5"/>
        <v>21045.759999999998</v>
      </c>
      <c r="CZ166" s="7"/>
      <c r="DA166" s="8">
        <f>ROUND(IF(CY282=0, 0, CY166/CY282),5)</f>
        <v>2.2000000000000001E-4</v>
      </c>
      <c r="DB166" s="7"/>
      <c r="DC166" s="6">
        <v>526.14</v>
      </c>
    </row>
    <row r="167" spans="1:107" x14ac:dyDescent="0.25">
      <c r="A167" s="2"/>
      <c r="B167" s="2"/>
      <c r="C167" s="2"/>
      <c r="D167" s="2" t="s">
        <v>178</v>
      </c>
      <c r="E167" s="37">
        <v>5</v>
      </c>
      <c r="F167" s="7"/>
      <c r="G167" s="37">
        <v>3104.63</v>
      </c>
      <c r="H167" s="7"/>
      <c r="I167" s="8">
        <f>ROUND(IF(G282=0, 0, G167/G282),5)</f>
        <v>1.8000000000000001E-4</v>
      </c>
      <c r="J167" s="7"/>
      <c r="K167" s="6">
        <v>620.92999999999995</v>
      </c>
      <c r="L167" s="7"/>
      <c r="M167" s="37">
        <v>0</v>
      </c>
      <c r="N167" s="7"/>
      <c r="O167" s="6">
        <v>0</v>
      </c>
      <c r="P167" s="7"/>
      <c r="Q167" s="8">
        <f>ROUND(IF(O282=0, 0, O167/O282),5)</f>
        <v>0</v>
      </c>
      <c r="R167" s="7"/>
      <c r="S167" s="6">
        <v>0</v>
      </c>
      <c r="T167" s="7"/>
      <c r="U167" s="37">
        <v>0</v>
      </c>
      <c r="V167" s="7"/>
      <c r="W167" s="6">
        <v>0</v>
      </c>
      <c r="X167" s="7"/>
      <c r="Y167" s="8">
        <f>ROUND(IF(W282=0, 0, W167/W282),5)</f>
        <v>0</v>
      </c>
      <c r="Z167" s="7"/>
      <c r="AA167" s="6">
        <v>0</v>
      </c>
      <c r="AB167" s="7"/>
      <c r="AC167" s="37">
        <v>0</v>
      </c>
      <c r="AD167" s="7"/>
      <c r="AE167" s="6">
        <v>0</v>
      </c>
      <c r="AF167" s="7"/>
      <c r="AG167" s="8">
        <f>ROUND(IF(AE282=0, 0, AE167/AE282),5)</f>
        <v>0</v>
      </c>
      <c r="AH167" s="7"/>
      <c r="AI167" s="6">
        <v>0</v>
      </c>
      <c r="AJ167" s="7"/>
      <c r="AK167" s="37">
        <v>0</v>
      </c>
      <c r="AL167" s="7"/>
      <c r="AM167" s="6">
        <v>0</v>
      </c>
      <c r="AN167" s="7"/>
      <c r="AO167" s="8">
        <f>ROUND(IF(AM282=0, 0, AM167/AM282),5)</f>
        <v>0</v>
      </c>
      <c r="AP167" s="7"/>
      <c r="AQ167" s="6">
        <v>0</v>
      </c>
      <c r="AR167" s="7"/>
      <c r="AS167" s="37">
        <v>0</v>
      </c>
      <c r="AT167" s="7"/>
      <c r="AU167" s="28">
        <v>0</v>
      </c>
      <c r="AV167" s="7"/>
      <c r="AW167" s="8">
        <f>ROUND(IF(AU282=0, 0, AU167/AU282),5)</f>
        <v>0</v>
      </c>
      <c r="AX167" s="7"/>
      <c r="AY167" s="6">
        <v>0</v>
      </c>
      <c r="AZ167" s="7"/>
      <c r="BA167" s="6">
        <v>0</v>
      </c>
      <c r="BB167" s="7"/>
      <c r="BC167" s="6">
        <v>0</v>
      </c>
      <c r="BD167" s="7"/>
      <c r="BE167" s="8">
        <f>ROUND(IF(BC282=0, 0, BC167/BC282),5)</f>
        <v>0</v>
      </c>
      <c r="BF167" s="7"/>
      <c r="BG167" s="6">
        <v>0</v>
      </c>
      <c r="BH167" s="7"/>
      <c r="BI167" s="6">
        <v>0</v>
      </c>
      <c r="BJ167" s="7"/>
      <c r="BK167" s="6">
        <v>0</v>
      </c>
      <c r="BL167" s="7"/>
      <c r="BM167" s="8">
        <f>ROUND(IF(BK282=0, 0, BK167/BK282),5)</f>
        <v>0</v>
      </c>
      <c r="BN167" s="7"/>
      <c r="BO167" s="6">
        <v>0</v>
      </c>
      <c r="BP167" s="7"/>
      <c r="BQ167" s="6">
        <v>0</v>
      </c>
      <c r="BR167" s="7"/>
      <c r="BS167" s="6">
        <v>0</v>
      </c>
      <c r="BT167" s="7"/>
      <c r="BU167" s="8">
        <f>ROUND(IF(BS282=0, 0, BS167/BS282),5)</f>
        <v>0</v>
      </c>
      <c r="BV167" s="7"/>
      <c r="BW167" s="6">
        <v>0</v>
      </c>
      <c r="BX167" s="7"/>
      <c r="BY167" s="6">
        <v>0</v>
      </c>
      <c r="BZ167" s="7"/>
      <c r="CA167" s="6">
        <v>0</v>
      </c>
      <c r="CB167" s="7"/>
      <c r="CC167" s="8">
        <f>ROUND(IF(CA282=0, 0, CA167/CA282),5)</f>
        <v>0</v>
      </c>
      <c r="CD167" s="7"/>
      <c r="CE167" s="6">
        <v>0</v>
      </c>
      <c r="CF167" s="7"/>
      <c r="CG167" s="6">
        <v>0</v>
      </c>
      <c r="CH167" s="7"/>
      <c r="CI167" s="6">
        <v>0</v>
      </c>
      <c r="CJ167" s="7"/>
      <c r="CK167" s="8">
        <f>ROUND(IF(CI282=0, 0, CI167/CI282),5)</f>
        <v>0</v>
      </c>
      <c r="CL167" s="7"/>
      <c r="CM167" s="6">
        <v>0</v>
      </c>
      <c r="CN167" s="7"/>
      <c r="CO167" s="6">
        <v>0</v>
      </c>
      <c r="CP167" s="7"/>
      <c r="CQ167" s="6">
        <v>0</v>
      </c>
      <c r="CR167" s="7"/>
      <c r="CS167" s="8">
        <f>ROUND(IF(CQ282=0, 0, CQ167/CQ282),5)</f>
        <v>0</v>
      </c>
      <c r="CT167" s="7"/>
      <c r="CU167" s="6">
        <v>0</v>
      </c>
      <c r="CV167" s="7"/>
      <c r="CW167" s="6">
        <f t="shared" si="4"/>
        <v>5</v>
      </c>
      <c r="CX167" s="7"/>
      <c r="CY167" s="6">
        <f t="shared" si="5"/>
        <v>3104.63</v>
      </c>
      <c r="CZ167" s="7"/>
      <c r="DA167" s="8">
        <f>ROUND(IF(CY282=0, 0, CY167/CY282),5)</f>
        <v>3.0000000000000001E-5</v>
      </c>
      <c r="DB167" s="7"/>
      <c r="DC167" s="6">
        <v>620.92999999999995</v>
      </c>
    </row>
    <row r="168" spans="1:107" x14ac:dyDescent="0.25">
      <c r="A168" s="2"/>
      <c r="B168" s="2"/>
      <c r="C168" s="2"/>
      <c r="D168" s="2" t="s">
        <v>179</v>
      </c>
      <c r="E168" s="37">
        <v>4</v>
      </c>
      <c r="F168" s="7"/>
      <c r="G168" s="37">
        <v>6206.22</v>
      </c>
      <c r="H168" s="7"/>
      <c r="I168" s="8">
        <f>ROUND(IF(G282=0, 0, G168/G282),5)</f>
        <v>3.6000000000000002E-4</v>
      </c>
      <c r="J168" s="7"/>
      <c r="K168" s="6">
        <v>1551.56</v>
      </c>
      <c r="L168" s="7"/>
      <c r="M168" s="37">
        <v>0</v>
      </c>
      <c r="N168" s="7"/>
      <c r="O168" s="6">
        <v>0</v>
      </c>
      <c r="P168" s="7"/>
      <c r="Q168" s="8">
        <f>ROUND(IF(O282=0, 0, O168/O282),5)</f>
        <v>0</v>
      </c>
      <c r="R168" s="7"/>
      <c r="S168" s="6">
        <v>0</v>
      </c>
      <c r="T168" s="7"/>
      <c r="U168" s="37">
        <v>324</v>
      </c>
      <c r="V168" s="7"/>
      <c r="W168" s="6">
        <v>509953.84</v>
      </c>
      <c r="X168" s="7"/>
      <c r="Y168" s="8">
        <f>ROUND(IF(W282=0, 0, W168/W282),5)</f>
        <v>2.4989999999999998E-2</v>
      </c>
      <c r="Z168" s="7"/>
      <c r="AA168" s="6">
        <v>1573.93</v>
      </c>
      <c r="AB168" s="7"/>
      <c r="AC168" s="37">
        <v>85</v>
      </c>
      <c r="AD168" s="7"/>
      <c r="AE168" s="6">
        <v>133024.57</v>
      </c>
      <c r="AF168" s="7"/>
      <c r="AG168" s="8">
        <f>ROUND(IF(AE282=0, 0, AE168/AE282),5)</f>
        <v>7.62E-3</v>
      </c>
      <c r="AH168" s="7"/>
      <c r="AI168" s="6">
        <v>1564.99</v>
      </c>
      <c r="AJ168" s="7"/>
      <c r="AK168" s="37">
        <v>8</v>
      </c>
      <c r="AL168" s="7"/>
      <c r="AM168" s="6">
        <v>12534.05</v>
      </c>
      <c r="AN168" s="7"/>
      <c r="AO168" s="8">
        <f>ROUND(IF(AM282=0, 0, AM168/AM282),5)</f>
        <v>7.6999999999999996E-4</v>
      </c>
      <c r="AP168" s="7"/>
      <c r="AQ168" s="6">
        <v>1566.76</v>
      </c>
      <c r="AR168" s="7"/>
      <c r="AS168" s="37">
        <v>32</v>
      </c>
      <c r="AT168" s="7"/>
      <c r="AU168" s="28">
        <v>50191.77</v>
      </c>
      <c r="AV168" s="7"/>
      <c r="AW168" s="8">
        <f>ROUND(IF(AU282=0, 0, AU168/AU282),5)</f>
        <v>3.4399999999999999E-3</v>
      </c>
      <c r="AX168" s="7"/>
      <c r="AY168" s="6">
        <v>1568.49</v>
      </c>
      <c r="AZ168" s="7"/>
      <c r="BA168" s="6">
        <v>0</v>
      </c>
      <c r="BB168" s="7"/>
      <c r="BC168" s="6">
        <v>0</v>
      </c>
      <c r="BD168" s="7"/>
      <c r="BE168" s="8">
        <f>ROUND(IF(BC282=0, 0, BC168/BC282),5)</f>
        <v>0</v>
      </c>
      <c r="BF168" s="7"/>
      <c r="BG168" s="6">
        <v>0</v>
      </c>
      <c r="BH168" s="7"/>
      <c r="BI168" s="6">
        <v>0</v>
      </c>
      <c r="BJ168" s="7"/>
      <c r="BK168" s="6">
        <v>0</v>
      </c>
      <c r="BL168" s="7"/>
      <c r="BM168" s="8">
        <f>ROUND(IF(BK282=0, 0, BK168/BK282),5)</f>
        <v>0</v>
      </c>
      <c r="BN168" s="7"/>
      <c r="BO168" s="6">
        <v>0</v>
      </c>
      <c r="BP168" s="7"/>
      <c r="BQ168" s="6">
        <v>0</v>
      </c>
      <c r="BR168" s="7"/>
      <c r="BS168" s="6">
        <v>0</v>
      </c>
      <c r="BT168" s="7"/>
      <c r="BU168" s="8">
        <f>ROUND(IF(BS282=0, 0, BS168/BS282),5)</f>
        <v>0</v>
      </c>
      <c r="BV168" s="7"/>
      <c r="BW168" s="6">
        <v>0</v>
      </c>
      <c r="BX168" s="7"/>
      <c r="BY168" s="6">
        <v>0</v>
      </c>
      <c r="BZ168" s="7"/>
      <c r="CA168" s="6">
        <v>0</v>
      </c>
      <c r="CB168" s="7"/>
      <c r="CC168" s="8">
        <f>ROUND(IF(CA282=0, 0, CA168/CA282),5)</f>
        <v>0</v>
      </c>
      <c r="CD168" s="7"/>
      <c r="CE168" s="6">
        <v>0</v>
      </c>
      <c r="CF168" s="7"/>
      <c r="CG168" s="6">
        <v>0</v>
      </c>
      <c r="CH168" s="7"/>
      <c r="CI168" s="6">
        <v>0</v>
      </c>
      <c r="CJ168" s="7"/>
      <c r="CK168" s="8">
        <f>ROUND(IF(CI282=0, 0, CI168/CI282),5)</f>
        <v>0</v>
      </c>
      <c r="CL168" s="7"/>
      <c r="CM168" s="6">
        <v>0</v>
      </c>
      <c r="CN168" s="7"/>
      <c r="CO168" s="6">
        <v>0</v>
      </c>
      <c r="CP168" s="7"/>
      <c r="CQ168" s="6">
        <v>0</v>
      </c>
      <c r="CR168" s="7"/>
      <c r="CS168" s="8">
        <f>ROUND(IF(CQ282=0, 0, CQ168/CQ282),5)</f>
        <v>0</v>
      </c>
      <c r="CT168" s="7"/>
      <c r="CU168" s="6">
        <v>0</v>
      </c>
      <c r="CV168" s="7"/>
      <c r="CW168" s="6">
        <f t="shared" si="4"/>
        <v>453</v>
      </c>
      <c r="CX168" s="7"/>
      <c r="CY168" s="6">
        <f t="shared" si="5"/>
        <v>711910.45</v>
      </c>
      <c r="CZ168" s="7"/>
      <c r="DA168" s="8">
        <f>ROUND(IF(CY282=0, 0, CY168/CY282),5)</f>
        <v>7.3899999999999999E-3</v>
      </c>
      <c r="DB168" s="7"/>
      <c r="DC168" s="6">
        <v>1571.55</v>
      </c>
    </row>
    <row r="169" spans="1:107" x14ac:dyDescent="0.25">
      <c r="A169" s="2"/>
      <c r="B169" s="2"/>
      <c r="C169" s="2"/>
      <c r="D169" s="2" t="s">
        <v>180</v>
      </c>
      <c r="E169" s="37">
        <v>10</v>
      </c>
      <c r="F169" s="7"/>
      <c r="G169" s="37">
        <v>4000</v>
      </c>
      <c r="H169" s="7"/>
      <c r="I169" s="8">
        <f>ROUND(IF(G282=0, 0, G169/G282),5)</f>
        <v>2.3000000000000001E-4</v>
      </c>
      <c r="J169" s="7"/>
      <c r="K169" s="6">
        <v>400</v>
      </c>
      <c r="L169" s="7"/>
      <c r="M169" s="37">
        <v>0</v>
      </c>
      <c r="N169" s="7"/>
      <c r="O169" s="6">
        <v>0</v>
      </c>
      <c r="P169" s="7"/>
      <c r="Q169" s="8">
        <f>ROUND(IF(O282=0, 0, O169/O282),5)</f>
        <v>0</v>
      </c>
      <c r="R169" s="7"/>
      <c r="S169" s="6">
        <v>0</v>
      </c>
      <c r="T169" s="7"/>
      <c r="U169" s="37">
        <v>0</v>
      </c>
      <c r="V169" s="7"/>
      <c r="W169" s="6">
        <v>0</v>
      </c>
      <c r="X169" s="7"/>
      <c r="Y169" s="8">
        <f>ROUND(IF(W282=0, 0, W169/W282),5)</f>
        <v>0</v>
      </c>
      <c r="Z169" s="7"/>
      <c r="AA169" s="6">
        <v>0</v>
      </c>
      <c r="AB169" s="7"/>
      <c r="AC169" s="37">
        <v>7</v>
      </c>
      <c r="AD169" s="7"/>
      <c r="AE169" s="6">
        <v>3066.21</v>
      </c>
      <c r="AF169" s="7"/>
      <c r="AG169" s="8">
        <f>ROUND(IF(AE282=0, 0, AE169/AE282),5)</f>
        <v>1.8000000000000001E-4</v>
      </c>
      <c r="AH169" s="7"/>
      <c r="AI169" s="6">
        <v>438.03</v>
      </c>
      <c r="AJ169" s="7"/>
      <c r="AK169" s="37">
        <v>20</v>
      </c>
      <c r="AL169" s="7"/>
      <c r="AM169" s="6">
        <v>8811.26</v>
      </c>
      <c r="AN169" s="7"/>
      <c r="AO169" s="8">
        <f>ROUND(IF(AM282=0, 0, AM169/AM282),5)</f>
        <v>5.4000000000000001E-4</v>
      </c>
      <c r="AP169" s="7"/>
      <c r="AQ169" s="6">
        <v>440.56</v>
      </c>
      <c r="AR169" s="7"/>
      <c r="AS169" s="37">
        <v>0</v>
      </c>
      <c r="AT169" s="7"/>
      <c r="AU169" s="28">
        <v>0</v>
      </c>
      <c r="AV169" s="7"/>
      <c r="AW169" s="8">
        <f>ROUND(IF(AU282=0, 0, AU169/AU282),5)</f>
        <v>0</v>
      </c>
      <c r="AX169" s="7"/>
      <c r="AY169" s="6">
        <v>0</v>
      </c>
      <c r="AZ169" s="7"/>
      <c r="BA169" s="6">
        <v>0</v>
      </c>
      <c r="BB169" s="7"/>
      <c r="BC169" s="6">
        <v>0</v>
      </c>
      <c r="BD169" s="7"/>
      <c r="BE169" s="8">
        <f>ROUND(IF(BC282=0, 0, BC169/BC282),5)</f>
        <v>0</v>
      </c>
      <c r="BF169" s="7"/>
      <c r="BG169" s="6">
        <v>0</v>
      </c>
      <c r="BH169" s="7"/>
      <c r="BI169" s="6">
        <v>0</v>
      </c>
      <c r="BJ169" s="7"/>
      <c r="BK169" s="6">
        <v>0</v>
      </c>
      <c r="BL169" s="7"/>
      <c r="BM169" s="8">
        <f>ROUND(IF(BK282=0, 0, BK169/BK282),5)</f>
        <v>0</v>
      </c>
      <c r="BN169" s="7"/>
      <c r="BO169" s="6">
        <v>0</v>
      </c>
      <c r="BP169" s="7"/>
      <c r="BQ169" s="6">
        <v>0</v>
      </c>
      <c r="BR169" s="7"/>
      <c r="BS169" s="6">
        <v>0</v>
      </c>
      <c r="BT169" s="7"/>
      <c r="BU169" s="8">
        <f>ROUND(IF(BS282=0, 0, BS169/BS282),5)</f>
        <v>0</v>
      </c>
      <c r="BV169" s="7"/>
      <c r="BW169" s="6">
        <v>0</v>
      </c>
      <c r="BX169" s="7"/>
      <c r="BY169" s="6">
        <v>0</v>
      </c>
      <c r="BZ169" s="7"/>
      <c r="CA169" s="6">
        <v>0</v>
      </c>
      <c r="CB169" s="7"/>
      <c r="CC169" s="8">
        <f>ROUND(IF(CA282=0, 0, CA169/CA282),5)</f>
        <v>0</v>
      </c>
      <c r="CD169" s="7"/>
      <c r="CE169" s="6">
        <v>0</v>
      </c>
      <c r="CF169" s="7"/>
      <c r="CG169" s="6">
        <v>0</v>
      </c>
      <c r="CH169" s="7"/>
      <c r="CI169" s="6">
        <v>0</v>
      </c>
      <c r="CJ169" s="7"/>
      <c r="CK169" s="8">
        <f>ROUND(IF(CI282=0, 0, CI169/CI282),5)</f>
        <v>0</v>
      </c>
      <c r="CL169" s="7"/>
      <c r="CM169" s="6">
        <v>0</v>
      </c>
      <c r="CN169" s="7"/>
      <c r="CO169" s="6">
        <v>0</v>
      </c>
      <c r="CP169" s="7"/>
      <c r="CQ169" s="6">
        <v>0</v>
      </c>
      <c r="CR169" s="7"/>
      <c r="CS169" s="8">
        <f>ROUND(IF(CQ282=0, 0, CQ169/CQ282),5)</f>
        <v>0</v>
      </c>
      <c r="CT169" s="7"/>
      <c r="CU169" s="6">
        <v>0</v>
      </c>
      <c r="CV169" s="7"/>
      <c r="CW169" s="6">
        <f t="shared" si="4"/>
        <v>37</v>
      </c>
      <c r="CX169" s="7"/>
      <c r="CY169" s="6">
        <f t="shared" si="5"/>
        <v>15877.47</v>
      </c>
      <c r="CZ169" s="7"/>
      <c r="DA169" s="8">
        <f>ROUND(IF(CY282=0, 0, CY169/CY282),5)</f>
        <v>1.6000000000000001E-4</v>
      </c>
      <c r="DB169" s="7"/>
      <c r="DC169" s="6">
        <v>429.12</v>
      </c>
    </row>
    <row r="170" spans="1:107" x14ac:dyDescent="0.25">
      <c r="A170" s="2"/>
      <c r="B170" s="2"/>
      <c r="C170" s="2"/>
      <c r="D170" s="2" t="s">
        <v>181</v>
      </c>
      <c r="E170" s="37">
        <v>0</v>
      </c>
      <c r="F170" s="7"/>
      <c r="G170" s="37">
        <v>0</v>
      </c>
      <c r="H170" s="7"/>
      <c r="I170" s="8">
        <f>ROUND(IF(G282=0, 0, G170/G282),5)</f>
        <v>0</v>
      </c>
      <c r="J170" s="7"/>
      <c r="K170" s="6">
        <v>0</v>
      </c>
      <c r="L170" s="7"/>
      <c r="M170" s="37">
        <v>0</v>
      </c>
      <c r="N170" s="7"/>
      <c r="O170" s="6">
        <v>0</v>
      </c>
      <c r="P170" s="7"/>
      <c r="Q170" s="8">
        <f>ROUND(IF(O282=0, 0, O170/O282),5)</f>
        <v>0</v>
      </c>
      <c r="R170" s="7"/>
      <c r="S170" s="6">
        <v>0</v>
      </c>
      <c r="T170" s="7"/>
      <c r="U170" s="37">
        <v>3</v>
      </c>
      <c r="V170" s="7"/>
      <c r="W170" s="6">
        <v>479.85</v>
      </c>
      <c r="X170" s="7"/>
      <c r="Y170" s="8">
        <f>ROUND(IF(W282=0, 0, W170/W282),5)</f>
        <v>2.0000000000000002E-5</v>
      </c>
      <c r="Z170" s="7"/>
      <c r="AA170" s="6">
        <v>159.94999999999999</v>
      </c>
      <c r="AB170" s="7"/>
      <c r="AC170" s="37">
        <v>17</v>
      </c>
      <c r="AD170" s="7"/>
      <c r="AE170" s="6">
        <v>16172.78</v>
      </c>
      <c r="AF170" s="7"/>
      <c r="AG170" s="8">
        <f>ROUND(IF(AE282=0, 0, AE170/AE282),5)</f>
        <v>9.3000000000000005E-4</v>
      </c>
      <c r="AH170" s="7"/>
      <c r="AI170" s="6">
        <v>951.34</v>
      </c>
      <c r="AJ170" s="7"/>
      <c r="AK170" s="37">
        <v>0</v>
      </c>
      <c r="AL170" s="7"/>
      <c r="AM170" s="6">
        <v>0</v>
      </c>
      <c r="AN170" s="7"/>
      <c r="AO170" s="8">
        <f>ROUND(IF(AM282=0, 0, AM170/AM282),5)</f>
        <v>0</v>
      </c>
      <c r="AP170" s="7"/>
      <c r="AQ170" s="6">
        <v>0</v>
      </c>
      <c r="AR170" s="7"/>
      <c r="AS170" s="37">
        <v>0</v>
      </c>
      <c r="AT170" s="7"/>
      <c r="AU170" s="28">
        <v>0</v>
      </c>
      <c r="AV170" s="7"/>
      <c r="AW170" s="8">
        <f>ROUND(IF(AU282=0, 0, AU170/AU282),5)</f>
        <v>0</v>
      </c>
      <c r="AX170" s="7"/>
      <c r="AY170" s="6">
        <v>0</v>
      </c>
      <c r="AZ170" s="7"/>
      <c r="BA170" s="6">
        <v>0</v>
      </c>
      <c r="BB170" s="7"/>
      <c r="BC170" s="6">
        <v>0</v>
      </c>
      <c r="BD170" s="7"/>
      <c r="BE170" s="8">
        <f>ROUND(IF(BC282=0, 0, BC170/BC282),5)</f>
        <v>0</v>
      </c>
      <c r="BF170" s="7"/>
      <c r="BG170" s="6">
        <v>0</v>
      </c>
      <c r="BH170" s="7"/>
      <c r="BI170" s="6">
        <v>0</v>
      </c>
      <c r="BJ170" s="7"/>
      <c r="BK170" s="6">
        <v>0</v>
      </c>
      <c r="BL170" s="7"/>
      <c r="BM170" s="8">
        <f>ROUND(IF(BK282=0, 0, BK170/BK282),5)</f>
        <v>0</v>
      </c>
      <c r="BN170" s="7"/>
      <c r="BO170" s="6">
        <v>0</v>
      </c>
      <c r="BP170" s="7"/>
      <c r="BQ170" s="6">
        <v>0</v>
      </c>
      <c r="BR170" s="7"/>
      <c r="BS170" s="6">
        <v>0</v>
      </c>
      <c r="BT170" s="7"/>
      <c r="BU170" s="8">
        <f>ROUND(IF(BS282=0, 0, BS170/BS282),5)</f>
        <v>0</v>
      </c>
      <c r="BV170" s="7"/>
      <c r="BW170" s="6">
        <v>0</v>
      </c>
      <c r="BX170" s="7"/>
      <c r="BY170" s="6">
        <v>0</v>
      </c>
      <c r="BZ170" s="7"/>
      <c r="CA170" s="6">
        <v>0</v>
      </c>
      <c r="CB170" s="7"/>
      <c r="CC170" s="8">
        <f>ROUND(IF(CA282=0, 0, CA170/CA282),5)</f>
        <v>0</v>
      </c>
      <c r="CD170" s="7"/>
      <c r="CE170" s="6">
        <v>0</v>
      </c>
      <c r="CF170" s="7"/>
      <c r="CG170" s="6">
        <v>0</v>
      </c>
      <c r="CH170" s="7"/>
      <c r="CI170" s="6">
        <v>0</v>
      </c>
      <c r="CJ170" s="7"/>
      <c r="CK170" s="8">
        <f>ROUND(IF(CI282=0, 0, CI170/CI282),5)</f>
        <v>0</v>
      </c>
      <c r="CL170" s="7"/>
      <c r="CM170" s="6">
        <v>0</v>
      </c>
      <c r="CN170" s="7"/>
      <c r="CO170" s="6">
        <v>0</v>
      </c>
      <c r="CP170" s="7"/>
      <c r="CQ170" s="6">
        <v>0</v>
      </c>
      <c r="CR170" s="7"/>
      <c r="CS170" s="8">
        <f>ROUND(IF(CQ282=0, 0, CQ170/CQ282),5)</f>
        <v>0</v>
      </c>
      <c r="CT170" s="7"/>
      <c r="CU170" s="6">
        <v>0</v>
      </c>
      <c r="CV170" s="7"/>
      <c r="CW170" s="6">
        <f t="shared" si="4"/>
        <v>20</v>
      </c>
      <c r="CX170" s="7"/>
      <c r="CY170" s="6">
        <f t="shared" si="5"/>
        <v>16652.63</v>
      </c>
      <c r="CZ170" s="7"/>
      <c r="DA170" s="8">
        <f>ROUND(IF(CY282=0, 0, CY170/CY282),5)</f>
        <v>1.7000000000000001E-4</v>
      </c>
      <c r="DB170" s="7"/>
      <c r="DC170" s="6">
        <v>832.63</v>
      </c>
    </row>
    <row r="171" spans="1:107" x14ac:dyDescent="0.25">
      <c r="A171" s="2"/>
      <c r="B171" s="2"/>
      <c r="C171" s="2"/>
      <c r="D171" s="2" t="s">
        <v>182</v>
      </c>
      <c r="E171" s="37">
        <v>2</v>
      </c>
      <c r="F171" s="7"/>
      <c r="G171" s="37">
        <v>782.35</v>
      </c>
      <c r="H171" s="7"/>
      <c r="I171" s="8">
        <f>ROUND(IF(G282=0, 0, G171/G282),5)</f>
        <v>5.0000000000000002E-5</v>
      </c>
      <c r="J171" s="7"/>
      <c r="K171" s="6">
        <v>391.18</v>
      </c>
      <c r="L171" s="7"/>
      <c r="M171" s="37">
        <v>0</v>
      </c>
      <c r="N171" s="7"/>
      <c r="O171" s="6">
        <v>0</v>
      </c>
      <c r="P171" s="7"/>
      <c r="Q171" s="8">
        <f>ROUND(IF(O282=0, 0, O171/O282),5)</f>
        <v>0</v>
      </c>
      <c r="R171" s="7"/>
      <c r="S171" s="6">
        <v>0</v>
      </c>
      <c r="T171" s="7"/>
      <c r="U171" s="37">
        <v>0</v>
      </c>
      <c r="V171" s="7"/>
      <c r="W171" s="6">
        <v>0</v>
      </c>
      <c r="X171" s="7"/>
      <c r="Y171" s="8">
        <f>ROUND(IF(W282=0, 0, W171/W282),5)</f>
        <v>0</v>
      </c>
      <c r="Z171" s="7"/>
      <c r="AA171" s="6">
        <v>0</v>
      </c>
      <c r="AB171" s="7"/>
      <c r="AC171" s="37">
        <v>0</v>
      </c>
      <c r="AD171" s="7"/>
      <c r="AE171" s="6">
        <v>0</v>
      </c>
      <c r="AF171" s="7"/>
      <c r="AG171" s="8">
        <f>ROUND(IF(AE282=0, 0, AE171/AE282),5)</f>
        <v>0</v>
      </c>
      <c r="AH171" s="7"/>
      <c r="AI171" s="6">
        <v>0</v>
      </c>
      <c r="AJ171" s="7"/>
      <c r="AK171" s="37">
        <v>0</v>
      </c>
      <c r="AL171" s="7"/>
      <c r="AM171" s="6">
        <v>0</v>
      </c>
      <c r="AN171" s="7"/>
      <c r="AO171" s="8">
        <f>ROUND(IF(AM282=0, 0, AM171/AM282),5)</f>
        <v>0</v>
      </c>
      <c r="AP171" s="7"/>
      <c r="AQ171" s="6">
        <v>0</v>
      </c>
      <c r="AR171" s="7"/>
      <c r="AS171" s="37">
        <v>0</v>
      </c>
      <c r="AT171" s="7"/>
      <c r="AU171" s="28">
        <v>0</v>
      </c>
      <c r="AV171" s="7"/>
      <c r="AW171" s="8">
        <f>ROUND(IF(AU282=0, 0, AU171/AU282),5)</f>
        <v>0</v>
      </c>
      <c r="AX171" s="7"/>
      <c r="AY171" s="6">
        <v>0</v>
      </c>
      <c r="AZ171" s="7"/>
      <c r="BA171" s="6">
        <v>0</v>
      </c>
      <c r="BB171" s="7"/>
      <c r="BC171" s="6">
        <v>0</v>
      </c>
      <c r="BD171" s="7"/>
      <c r="BE171" s="8">
        <f>ROUND(IF(BC282=0, 0, BC171/BC282),5)</f>
        <v>0</v>
      </c>
      <c r="BF171" s="7"/>
      <c r="BG171" s="6">
        <v>0</v>
      </c>
      <c r="BH171" s="7"/>
      <c r="BI171" s="6">
        <v>0</v>
      </c>
      <c r="BJ171" s="7"/>
      <c r="BK171" s="6">
        <v>0</v>
      </c>
      <c r="BL171" s="7"/>
      <c r="BM171" s="8">
        <f>ROUND(IF(BK282=0, 0, BK171/BK282),5)</f>
        <v>0</v>
      </c>
      <c r="BN171" s="7"/>
      <c r="BO171" s="6">
        <v>0</v>
      </c>
      <c r="BP171" s="7"/>
      <c r="BQ171" s="6">
        <v>0</v>
      </c>
      <c r="BR171" s="7"/>
      <c r="BS171" s="6">
        <v>0</v>
      </c>
      <c r="BT171" s="7"/>
      <c r="BU171" s="8">
        <f>ROUND(IF(BS282=0, 0, BS171/BS282),5)</f>
        <v>0</v>
      </c>
      <c r="BV171" s="7"/>
      <c r="BW171" s="6">
        <v>0</v>
      </c>
      <c r="BX171" s="7"/>
      <c r="BY171" s="6">
        <v>0</v>
      </c>
      <c r="BZ171" s="7"/>
      <c r="CA171" s="6">
        <v>0</v>
      </c>
      <c r="CB171" s="7"/>
      <c r="CC171" s="8">
        <f>ROUND(IF(CA282=0, 0, CA171/CA282),5)</f>
        <v>0</v>
      </c>
      <c r="CD171" s="7"/>
      <c r="CE171" s="6">
        <v>0</v>
      </c>
      <c r="CF171" s="7"/>
      <c r="CG171" s="6">
        <v>0</v>
      </c>
      <c r="CH171" s="7"/>
      <c r="CI171" s="6">
        <v>0</v>
      </c>
      <c r="CJ171" s="7"/>
      <c r="CK171" s="8">
        <f>ROUND(IF(CI282=0, 0, CI171/CI282),5)</f>
        <v>0</v>
      </c>
      <c r="CL171" s="7"/>
      <c r="CM171" s="6">
        <v>0</v>
      </c>
      <c r="CN171" s="7"/>
      <c r="CO171" s="6">
        <v>0</v>
      </c>
      <c r="CP171" s="7"/>
      <c r="CQ171" s="6">
        <v>0</v>
      </c>
      <c r="CR171" s="7"/>
      <c r="CS171" s="8">
        <f>ROUND(IF(CQ282=0, 0, CQ171/CQ282),5)</f>
        <v>0</v>
      </c>
      <c r="CT171" s="7"/>
      <c r="CU171" s="6">
        <v>0</v>
      </c>
      <c r="CV171" s="7"/>
      <c r="CW171" s="6">
        <f t="shared" si="4"/>
        <v>2</v>
      </c>
      <c r="CX171" s="7"/>
      <c r="CY171" s="6">
        <f t="shared" si="5"/>
        <v>782.35</v>
      </c>
      <c r="CZ171" s="7"/>
      <c r="DA171" s="8">
        <f>ROUND(IF(CY282=0, 0, CY171/CY282),5)</f>
        <v>1.0000000000000001E-5</v>
      </c>
      <c r="DB171" s="7"/>
      <c r="DC171" s="6">
        <v>391.18</v>
      </c>
    </row>
    <row r="172" spans="1:107" x14ac:dyDescent="0.25">
      <c r="A172" s="2"/>
      <c r="B172" s="2"/>
      <c r="C172" s="2"/>
      <c r="D172" s="2" t="s">
        <v>183</v>
      </c>
      <c r="E172" s="37">
        <v>13</v>
      </c>
      <c r="F172" s="7"/>
      <c r="G172" s="37">
        <v>4743.7</v>
      </c>
      <c r="H172" s="7"/>
      <c r="I172" s="8">
        <f>ROUND(IF(G282=0, 0, G172/G282),5)</f>
        <v>2.7E-4</v>
      </c>
      <c r="J172" s="7"/>
      <c r="K172" s="6">
        <v>364.9</v>
      </c>
      <c r="L172" s="7"/>
      <c r="M172" s="37">
        <v>0</v>
      </c>
      <c r="N172" s="7"/>
      <c r="O172" s="6">
        <v>0</v>
      </c>
      <c r="P172" s="7"/>
      <c r="Q172" s="8">
        <f>ROUND(IF(O282=0, 0, O172/O282),5)</f>
        <v>0</v>
      </c>
      <c r="R172" s="7"/>
      <c r="S172" s="6">
        <v>0</v>
      </c>
      <c r="T172" s="7"/>
      <c r="U172" s="37">
        <v>0</v>
      </c>
      <c r="V172" s="7"/>
      <c r="W172" s="6">
        <v>0</v>
      </c>
      <c r="X172" s="7"/>
      <c r="Y172" s="8">
        <f>ROUND(IF(W282=0, 0, W172/W282),5)</f>
        <v>0</v>
      </c>
      <c r="Z172" s="7"/>
      <c r="AA172" s="6">
        <v>0</v>
      </c>
      <c r="AB172" s="7"/>
      <c r="AC172" s="37">
        <v>0</v>
      </c>
      <c r="AD172" s="7"/>
      <c r="AE172" s="6">
        <v>0</v>
      </c>
      <c r="AF172" s="7"/>
      <c r="AG172" s="8">
        <f>ROUND(IF(AE282=0, 0, AE172/AE282),5)</f>
        <v>0</v>
      </c>
      <c r="AH172" s="7"/>
      <c r="AI172" s="6">
        <v>0</v>
      </c>
      <c r="AJ172" s="7"/>
      <c r="AK172" s="37">
        <v>0</v>
      </c>
      <c r="AL172" s="7"/>
      <c r="AM172" s="6">
        <v>0</v>
      </c>
      <c r="AN172" s="7"/>
      <c r="AO172" s="8">
        <f>ROUND(IF(AM282=0, 0, AM172/AM282),5)</f>
        <v>0</v>
      </c>
      <c r="AP172" s="7"/>
      <c r="AQ172" s="6">
        <v>0</v>
      </c>
      <c r="AR172" s="7"/>
      <c r="AS172" s="37">
        <v>0</v>
      </c>
      <c r="AT172" s="7"/>
      <c r="AU172" s="28">
        <v>0</v>
      </c>
      <c r="AV172" s="7"/>
      <c r="AW172" s="8">
        <f>ROUND(IF(AU282=0, 0, AU172/AU282),5)</f>
        <v>0</v>
      </c>
      <c r="AX172" s="7"/>
      <c r="AY172" s="6">
        <v>0</v>
      </c>
      <c r="AZ172" s="7"/>
      <c r="BA172" s="6">
        <v>0</v>
      </c>
      <c r="BB172" s="7"/>
      <c r="BC172" s="6">
        <v>0</v>
      </c>
      <c r="BD172" s="7"/>
      <c r="BE172" s="8">
        <f>ROUND(IF(BC282=0, 0, BC172/BC282),5)</f>
        <v>0</v>
      </c>
      <c r="BF172" s="7"/>
      <c r="BG172" s="6">
        <v>0</v>
      </c>
      <c r="BH172" s="7"/>
      <c r="BI172" s="6">
        <v>0</v>
      </c>
      <c r="BJ172" s="7"/>
      <c r="BK172" s="6">
        <v>0</v>
      </c>
      <c r="BL172" s="7"/>
      <c r="BM172" s="8">
        <f>ROUND(IF(BK282=0, 0, BK172/BK282),5)</f>
        <v>0</v>
      </c>
      <c r="BN172" s="7"/>
      <c r="BO172" s="6">
        <v>0</v>
      </c>
      <c r="BP172" s="7"/>
      <c r="BQ172" s="6">
        <v>0</v>
      </c>
      <c r="BR172" s="7"/>
      <c r="BS172" s="6">
        <v>0</v>
      </c>
      <c r="BT172" s="7"/>
      <c r="BU172" s="8">
        <f>ROUND(IF(BS282=0, 0, BS172/BS282),5)</f>
        <v>0</v>
      </c>
      <c r="BV172" s="7"/>
      <c r="BW172" s="6">
        <v>0</v>
      </c>
      <c r="BX172" s="7"/>
      <c r="BY172" s="6">
        <v>0</v>
      </c>
      <c r="BZ172" s="7"/>
      <c r="CA172" s="6">
        <v>0</v>
      </c>
      <c r="CB172" s="7"/>
      <c r="CC172" s="8">
        <f>ROUND(IF(CA282=0, 0, CA172/CA282),5)</f>
        <v>0</v>
      </c>
      <c r="CD172" s="7"/>
      <c r="CE172" s="6">
        <v>0</v>
      </c>
      <c r="CF172" s="7"/>
      <c r="CG172" s="6">
        <v>0</v>
      </c>
      <c r="CH172" s="7"/>
      <c r="CI172" s="6">
        <v>0</v>
      </c>
      <c r="CJ172" s="7"/>
      <c r="CK172" s="8">
        <f>ROUND(IF(CI282=0, 0, CI172/CI282),5)</f>
        <v>0</v>
      </c>
      <c r="CL172" s="7"/>
      <c r="CM172" s="6">
        <v>0</v>
      </c>
      <c r="CN172" s="7"/>
      <c r="CO172" s="6">
        <v>0</v>
      </c>
      <c r="CP172" s="7"/>
      <c r="CQ172" s="6">
        <v>0</v>
      </c>
      <c r="CR172" s="7"/>
      <c r="CS172" s="8">
        <f>ROUND(IF(CQ282=0, 0, CQ172/CQ282),5)</f>
        <v>0</v>
      </c>
      <c r="CT172" s="7"/>
      <c r="CU172" s="6">
        <v>0</v>
      </c>
      <c r="CV172" s="7"/>
      <c r="CW172" s="6">
        <f t="shared" si="4"/>
        <v>13</v>
      </c>
      <c r="CX172" s="7"/>
      <c r="CY172" s="6">
        <f t="shared" si="5"/>
        <v>4743.7</v>
      </c>
      <c r="CZ172" s="7"/>
      <c r="DA172" s="8">
        <f>ROUND(IF(CY282=0, 0, CY172/CY282),5)</f>
        <v>5.0000000000000002E-5</v>
      </c>
      <c r="DB172" s="7"/>
      <c r="DC172" s="6">
        <v>364.9</v>
      </c>
    </row>
    <row r="173" spans="1:107" x14ac:dyDescent="0.25">
      <c r="A173" s="2"/>
      <c r="B173" s="2"/>
      <c r="C173" s="2"/>
      <c r="D173" s="2" t="s">
        <v>184</v>
      </c>
      <c r="E173" s="37">
        <v>9</v>
      </c>
      <c r="F173" s="7"/>
      <c r="G173" s="37">
        <v>3914.65</v>
      </c>
      <c r="H173" s="7"/>
      <c r="I173" s="8">
        <f>ROUND(IF(G282=0, 0, G173/G282),5)</f>
        <v>2.3000000000000001E-4</v>
      </c>
      <c r="J173" s="7"/>
      <c r="K173" s="6">
        <v>434.96</v>
      </c>
      <c r="L173" s="7"/>
      <c r="M173" s="37">
        <v>0</v>
      </c>
      <c r="N173" s="7"/>
      <c r="O173" s="6">
        <v>0</v>
      </c>
      <c r="P173" s="7"/>
      <c r="Q173" s="8">
        <f>ROUND(IF(O282=0, 0, O173/O282),5)</f>
        <v>0</v>
      </c>
      <c r="R173" s="7"/>
      <c r="S173" s="6">
        <v>0</v>
      </c>
      <c r="T173" s="7"/>
      <c r="U173" s="37">
        <v>0</v>
      </c>
      <c r="V173" s="7"/>
      <c r="W173" s="6">
        <v>0</v>
      </c>
      <c r="X173" s="7"/>
      <c r="Y173" s="8">
        <f>ROUND(IF(W282=0, 0, W173/W282),5)</f>
        <v>0</v>
      </c>
      <c r="Z173" s="7"/>
      <c r="AA173" s="6">
        <v>0</v>
      </c>
      <c r="AB173" s="7"/>
      <c r="AC173" s="37">
        <v>0</v>
      </c>
      <c r="AD173" s="7"/>
      <c r="AE173" s="6">
        <v>0</v>
      </c>
      <c r="AF173" s="7"/>
      <c r="AG173" s="8">
        <f>ROUND(IF(AE282=0, 0, AE173/AE282),5)</f>
        <v>0</v>
      </c>
      <c r="AH173" s="7"/>
      <c r="AI173" s="6">
        <v>0</v>
      </c>
      <c r="AJ173" s="7"/>
      <c r="AK173" s="37">
        <v>0</v>
      </c>
      <c r="AL173" s="7"/>
      <c r="AM173" s="6">
        <v>0</v>
      </c>
      <c r="AN173" s="7"/>
      <c r="AO173" s="8">
        <f>ROUND(IF(AM282=0, 0, AM173/AM282),5)</f>
        <v>0</v>
      </c>
      <c r="AP173" s="7"/>
      <c r="AQ173" s="6">
        <v>0</v>
      </c>
      <c r="AR173" s="7"/>
      <c r="AS173" s="37">
        <v>0</v>
      </c>
      <c r="AT173" s="7"/>
      <c r="AU173" s="28">
        <v>0</v>
      </c>
      <c r="AV173" s="7"/>
      <c r="AW173" s="8">
        <f>ROUND(IF(AU282=0, 0, AU173/AU282),5)</f>
        <v>0</v>
      </c>
      <c r="AX173" s="7"/>
      <c r="AY173" s="6">
        <v>0</v>
      </c>
      <c r="AZ173" s="7"/>
      <c r="BA173" s="6">
        <v>0</v>
      </c>
      <c r="BB173" s="7"/>
      <c r="BC173" s="6">
        <v>0</v>
      </c>
      <c r="BD173" s="7"/>
      <c r="BE173" s="8">
        <f>ROUND(IF(BC282=0, 0, BC173/BC282),5)</f>
        <v>0</v>
      </c>
      <c r="BF173" s="7"/>
      <c r="BG173" s="6">
        <v>0</v>
      </c>
      <c r="BH173" s="7"/>
      <c r="BI173" s="6">
        <v>0</v>
      </c>
      <c r="BJ173" s="7"/>
      <c r="BK173" s="6">
        <v>0</v>
      </c>
      <c r="BL173" s="7"/>
      <c r="BM173" s="8">
        <f>ROUND(IF(BK282=0, 0, BK173/BK282),5)</f>
        <v>0</v>
      </c>
      <c r="BN173" s="7"/>
      <c r="BO173" s="6">
        <v>0</v>
      </c>
      <c r="BP173" s="7"/>
      <c r="BQ173" s="6">
        <v>0</v>
      </c>
      <c r="BR173" s="7"/>
      <c r="BS173" s="6">
        <v>0</v>
      </c>
      <c r="BT173" s="7"/>
      <c r="BU173" s="8">
        <f>ROUND(IF(BS282=0, 0, BS173/BS282),5)</f>
        <v>0</v>
      </c>
      <c r="BV173" s="7"/>
      <c r="BW173" s="6">
        <v>0</v>
      </c>
      <c r="BX173" s="7"/>
      <c r="BY173" s="6">
        <v>0</v>
      </c>
      <c r="BZ173" s="7"/>
      <c r="CA173" s="6">
        <v>0</v>
      </c>
      <c r="CB173" s="7"/>
      <c r="CC173" s="8">
        <f>ROUND(IF(CA282=0, 0, CA173/CA282),5)</f>
        <v>0</v>
      </c>
      <c r="CD173" s="7"/>
      <c r="CE173" s="6">
        <v>0</v>
      </c>
      <c r="CF173" s="7"/>
      <c r="CG173" s="6">
        <v>0</v>
      </c>
      <c r="CH173" s="7"/>
      <c r="CI173" s="6">
        <v>0</v>
      </c>
      <c r="CJ173" s="7"/>
      <c r="CK173" s="8">
        <f>ROUND(IF(CI282=0, 0, CI173/CI282),5)</f>
        <v>0</v>
      </c>
      <c r="CL173" s="7"/>
      <c r="CM173" s="6">
        <v>0</v>
      </c>
      <c r="CN173" s="7"/>
      <c r="CO173" s="6">
        <v>0</v>
      </c>
      <c r="CP173" s="7"/>
      <c r="CQ173" s="6">
        <v>0</v>
      </c>
      <c r="CR173" s="7"/>
      <c r="CS173" s="8">
        <f>ROUND(IF(CQ282=0, 0, CQ173/CQ282),5)</f>
        <v>0</v>
      </c>
      <c r="CT173" s="7"/>
      <c r="CU173" s="6">
        <v>0</v>
      </c>
      <c r="CV173" s="7"/>
      <c r="CW173" s="6">
        <f t="shared" si="4"/>
        <v>9</v>
      </c>
      <c r="CX173" s="7"/>
      <c r="CY173" s="6">
        <f t="shared" si="5"/>
        <v>3914.65</v>
      </c>
      <c r="CZ173" s="7"/>
      <c r="DA173" s="8">
        <f>ROUND(IF(CY282=0, 0, CY173/CY282),5)</f>
        <v>4.0000000000000003E-5</v>
      </c>
      <c r="DB173" s="7"/>
      <c r="DC173" s="6">
        <v>434.96</v>
      </c>
    </row>
    <row r="174" spans="1:107" x14ac:dyDescent="0.25">
      <c r="A174" s="2"/>
      <c r="B174" s="2"/>
      <c r="C174" s="2"/>
      <c r="D174" s="2" t="s">
        <v>185</v>
      </c>
      <c r="E174" s="37">
        <v>92</v>
      </c>
      <c r="F174" s="7"/>
      <c r="G174" s="37">
        <v>39958.04</v>
      </c>
      <c r="H174" s="7"/>
      <c r="I174" s="8">
        <f>ROUND(IF(G282=0, 0, G174/G282),5)</f>
        <v>2.31E-3</v>
      </c>
      <c r="J174" s="7"/>
      <c r="K174" s="6">
        <v>434.33</v>
      </c>
      <c r="L174" s="7"/>
      <c r="M174" s="37">
        <v>0</v>
      </c>
      <c r="N174" s="7"/>
      <c r="O174" s="6">
        <v>0</v>
      </c>
      <c r="P174" s="7"/>
      <c r="Q174" s="8">
        <f>ROUND(IF(O282=0, 0, O174/O282),5)</f>
        <v>0</v>
      </c>
      <c r="R174" s="7"/>
      <c r="S174" s="6">
        <v>0</v>
      </c>
      <c r="T174" s="7"/>
      <c r="U174" s="37">
        <v>0</v>
      </c>
      <c r="V174" s="7"/>
      <c r="W174" s="6">
        <v>0</v>
      </c>
      <c r="X174" s="7"/>
      <c r="Y174" s="8">
        <f>ROUND(IF(W282=0, 0, W174/W282),5)</f>
        <v>0</v>
      </c>
      <c r="Z174" s="7"/>
      <c r="AA174" s="6">
        <v>0</v>
      </c>
      <c r="AB174" s="7"/>
      <c r="AC174" s="37">
        <v>0</v>
      </c>
      <c r="AD174" s="7"/>
      <c r="AE174" s="6">
        <v>0</v>
      </c>
      <c r="AF174" s="7"/>
      <c r="AG174" s="8">
        <f>ROUND(IF(AE282=0, 0, AE174/AE282),5)</f>
        <v>0</v>
      </c>
      <c r="AH174" s="7"/>
      <c r="AI174" s="6">
        <v>0</v>
      </c>
      <c r="AJ174" s="7"/>
      <c r="AK174" s="37">
        <v>0</v>
      </c>
      <c r="AL174" s="7"/>
      <c r="AM174" s="6">
        <v>0</v>
      </c>
      <c r="AN174" s="7"/>
      <c r="AO174" s="8">
        <f>ROUND(IF(AM282=0, 0, AM174/AM282),5)</f>
        <v>0</v>
      </c>
      <c r="AP174" s="7"/>
      <c r="AQ174" s="6">
        <v>0</v>
      </c>
      <c r="AR174" s="7"/>
      <c r="AS174" s="37">
        <v>0</v>
      </c>
      <c r="AT174" s="7"/>
      <c r="AU174" s="28">
        <v>0</v>
      </c>
      <c r="AV174" s="7"/>
      <c r="AW174" s="8">
        <f>ROUND(IF(AU282=0, 0, AU174/AU282),5)</f>
        <v>0</v>
      </c>
      <c r="AX174" s="7"/>
      <c r="AY174" s="6">
        <v>0</v>
      </c>
      <c r="AZ174" s="7"/>
      <c r="BA174" s="6">
        <v>0</v>
      </c>
      <c r="BB174" s="7"/>
      <c r="BC174" s="6">
        <v>0</v>
      </c>
      <c r="BD174" s="7"/>
      <c r="BE174" s="8">
        <f>ROUND(IF(BC282=0, 0, BC174/BC282),5)</f>
        <v>0</v>
      </c>
      <c r="BF174" s="7"/>
      <c r="BG174" s="6">
        <v>0</v>
      </c>
      <c r="BH174" s="7"/>
      <c r="BI174" s="6">
        <v>0</v>
      </c>
      <c r="BJ174" s="7"/>
      <c r="BK174" s="6">
        <v>0</v>
      </c>
      <c r="BL174" s="7"/>
      <c r="BM174" s="8">
        <f>ROUND(IF(BK282=0, 0, BK174/BK282),5)</f>
        <v>0</v>
      </c>
      <c r="BN174" s="7"/>
      <c r="BO174" s="6">
        <v>0</v>
      </c>
      <c r="BP174" s="7"/>
      <c r="BQ174" s="6">
        <v>0</v>
      </c>
      <c r="BR174" s="7"/>
      <c r="BS174" s="6">
        <v>0</v>
      </c>
      <c r="BT174" s="7"/>
      <c r="BU174" s="8">
        <f>ROUND(IF(BS282=0, 0, BS174/BS282),5)</f>
        <v>0</v>
      </c>
      <c r="BV174" s="7"/>
      <c r="BW174" s="6">
        <v>0</v>
      </c>
      <c r="BX174" s="7"/>
      <c r="BY174" s="6">
        <v>0</v>
      </c>
      <c r="BZ174" s="7"/>
      <c r="CA174" s="6">
        <v>0</v>
      </c>
      <c r="CB174" s="7"/>
      <c r="CC174" s="8">
        <f>ROUND(IF(CA282=0, 0, CA174/CA282),5)</f>
        <v>0</v>
      </c>
      <c r="CD174" s="7"/>
      <c r="CE174" s="6">
        <v>0</v>
      </c>
      <c r="CF174" s="7"/>
      <c r="CG174" s="6">
        <v>0</v>
      </c>
      <c r="CH174" s="7"/>
      <c r="CI174" s="6">
        <v>0</v>
      </c>
      <c r="CJ174" s="7"/>
      <c r="CK174" s="8">
        <f>ROUND(IF(CI282=0, 0, CI174/CI282),5)</f>
        <v>0</v>
      </c>
      <c r="CL174" s="7"/>
      <c r="CM174" s="6">
        <v>0</v>
      </c>
      <c r="CN174" s="7"/>
      <c r="CO174" s="6">
        <v>0</v>
      </c>
      <c r="CP174" s="7"/>
      <c r="CQ174" s="6">
        <v>0</v>
      </c>
      <c r="CR174" s="7"/>
      <c r="CS174" s="8">
        <f>ROUND(IF(CQ282=0, 0, CQ174/CQ282),5)</f>
        <v>0</v>
      </c>
      <c r="CT174" s="7"/>
      <c r="CU174" s="6">
        <v>0</v>
      </c>
      <c r="CV174" s="7"/>
      <c r="CW174" s="6">
        <f t="shared" si="4"/>
        <v>92</v>
      </c>
      <c r="CX174" s="7"/>
      <c r="CY174" s="6">
        <f t="shared" si="5"/>
        <v>39958.04</v>
      </c>
      <c r="CZ174" s="7"/>
      <c r="DA174" s="8">
        <f>ROUND(IF(CY282=0, 0, CY174/CY282),5)</f>
        <v>4.0999999999999999E-4</v>
      </c>
      <c r="DB174" s="7"/>
      <c r="DC174" s="6">
        <v>434.33</v>
      </c>
    </row>
    <row r="175" spans="1:107" x14ac:dyDescent="0.25">
      <c r="A175" s="2"/>
      <c r="B175" s="2"/>
      <c r="C175" s="2"/>
      <c r="D175" s="2" t="s">
        <v>186</v>
      </c>
      <c r="E175" s="37">
        <v>40</v>
      </c>
      <c r="F175" s="7"/>
      <c r="G175" s="37">
        <v>19441.87</v>
      </c>
      <c r="H175" s="7"/>
      <c r="I175" s="8">
        <f>ROUND(IF(G282=0, 0, G175/G282),5)</f>
        <v>1.1299999999999999E-3</v>
      </c>
      <c r="J175" s="7"/>
      <c r="K175" s="6">
        <v>486.05</v>
      </c>
      <c r="L175" s="7"/>
      <c r="M175" s="37">
        <v>93</v>
      </c>
      <c r="N175" s="7"/>
      <c r="O175" s="6">
        <v>52010.86</v>
      </c>
      <c r="P175" s="7"/>
      <c r="Q175" s="8">
        <f>ROUND(IF(O282=0, 0, O175/O282),5)</f>
        <v>4.9699999999999996E-3</v>
      </c>
      <c r="R175" s="7"/>
      <c r="S175" s="6">
        <v>559.26</v>
      </c>
      <c r="T175" s="7"/>
      <c r="U175" s="37">
        <v>0</v>
      </c>
      <c r="V175" s="7"/>
      <c r="W175" s="6">
        <v>0</v>
      </c>
      <c r="X175" s="7"/>
      <c r="Y175" s="8">
        <f>ROUND(IF(W282=0, 0, W175/W282),5)</f>
        <v>0</v>
      </c>
      <c r="Z175" s="7"/>
      <c r="AA175" s="6">
        <v>0</v>
      </c>
      <c r="AB175" s="7"/>
      <c r="AC175" s="37">
        <v>0</v>
      </c>
      <c r="AD175" s="7"/>
      <c r="AE175" s="6">
        <v>0</v>
      </c>
      <c r="AF175" s="7"/>
      <c r="AG175" s="8">
        <f>ROUND(IF(AE282=0, 0, AE175/AE282),5)</f>
        <v>0</v>
      </c>
      <c r="AH175" s="7"/>
      <c r="AI175" s="6">
        <v>0</v>
      </c>
      <c r="AJ175" s="7"/>
      <c r="AK175" s="37">
        <v>0</v>
      </c>
      <c r="AL175" s="7"/>
      <c r="AM175" s="6">
        <v>0</v>
      </c>
      <c r="AN175" s="7"/>
      <c r="AO175" s="8">
        <f>ROUND(IF(AM282=0, 0, AM175/AM282),5)</f>
        <v>0</v>
      </c>
      <c r="AP175" s="7"/>
      <c r="AQ175" s="6">
        <v>0</v>
      </c>
      <c r="AR175" s="7"/>
      <c r="AS175" s="37">
        <v>0</v>
      </c>
      <c r="AT175" s="7"/>
      <c r="AU175" s="28">
        <v>0</v>
      </c>
      <c r="AV175" s="7"/>
      <c r="AW175" s="8">
        <f>ROUND(IF(AU282=0, 0, AU175/AU282),5)</f>
        <v>0</v>
      </c>
      <c r="AX175" s="7"/>
      <c r="AY175" s="6">
        <v>0</v>
      </c>
      <c r="AZ175" s="7"/>
      <c r="BA175" s="6">
        <v>0</v>
      </c>
      <c r="BB175" s="7"/>
      <c r="BC175" s="6">
        <v>0</v>
      </c>
      <c r="BD175" s="7"/>
      <c r="BE175" s="8">
        <f>ROUND(IF(BC282=0, 0, BC175/BC282),5)</f>
        <v>0</v>
      </c>
      <c r="BF175" s="7"/>
      <c r="BG175" s="6">
        <v>0</v>
      </c>
      <c r="BH175" s="7"/>
      <c r="BI175" s="6">
        <v>0</v>
      </c>
      <c r="BJ175" s="7"/>
      <c r="BK175" s="6">
        <v>0</v>
      </c>
      <c r="BL175" s="7"/>
      <c r="BM175" s="8">
        <f>ROUND(IF(BK282=0, 0, BK175/BK282),5)</f>
        <v>0</v>
      </c>
      <c r="BN175" s="7"/>
      <c r="BO175" s="6">
        <v>0</v>
      </c>
      <c r="BP175" s="7"/>
      <c r="BQ175" s="6">
        <v>0</v>
      </c>
      <c r="BR175" s="7"/>
      <c r="BS175" s="6">
        <v>0</v>
      </c>
      <c r="BT175" s="7"/>
      <c r="BU175" s="8">
        <f>ROUND(IF(BS282=0, 0, BS175/BS282),5)</f>
        <v>0</v>
      </c>
      <c r="BV175" s="7"/>
      <c r="BW175" s="6">
        <v>0</v>
      </c>
      <c r="BX175" s="7"/>
      <c r="BY175" s="6">
        <v>0</v>
      </c>
      <c r="BZ175" s="7"/>
      <c r="CA175" s="6">
        <v>0</v>
      </c>
      <c r="CB175" s="7"/>
      <c r="CC175" s="8">
        <f>ROUND(IF(CA282=0, 0, CA175/CA282),5)</f>
        <v>0</v>
      </c>
      <c r="CD175" s="7"/>
      <c r="CE175" s="6">
        <v>0</v>
      </c>
      <c r="CF175" s="7"/>
      <c r="CG175" s="6">
        <v>0</v>
      </c>
      <c r="CH175" s="7"/>
      <c r="CI175" s="6">
        <v>0</v>
      </c>
      <c r="CJ175" s="7"/>
      <c r="CK175" s="8">
        <f>ROUND(IF(CI282=0, 0, CI175/CI282),5)</f>
        <v>0</v>
      </c>
      <c r="CL175" s="7"/>
      <c r="CM175" s="6">
        <v>0</v>
      </c>
      <c r="CN175" s="7"/>
      <c r="CO175" s="6">
        <v>0</v>
      </c>
      <c r="CP175" s="7"/>
      <c r="CQ175" s="6">
        <v>0</v>
      </c>
      <c r="CR175" s="7"/>
      <c r="CS175" s="8">
        <f>ROUND(IF(CQ282=0, 0, CQ175/CQ282),5)</f>
        <v>0</v>
      </c>
      <c r="CT175" s="7"/>
      <c r="CU175" s="6">
        <v>0</v>
      </c>
      <c r="CV175" s="7"/>
      <c r="CW175" s="6">
        <f t="shared" si="4"/>
        <v>133</v>
      </c>
      <c r="CX175" s="7"/>
      <c r="CY175" s="6">
        <f t="shared" si="5"/>
        <v>71452.73</v>
      </c>
      <c r="CZ175" s="7"/>
      <c r="DA175" s="8">
        <f>ROUND(IF(CY282=0, 0, CY175/CY282),5)</f>
        <v>7.3999999999999999E-4</v>
      </c>
      <c r="DB175" s="7"/>
      <c r="DC175" s="6">
        <v>537.24</v>
      </c>
    </row>
    <row r="176" spans="1:107" x14ac:dyDescent="0.25">
      <c r="A176" s="2"/>
      <c r="B176" s="2"/>
      <c r="C176" s="2"/>
      <c r="D176" s="2" t="s">
        <v>187</v>
      </c>
      <c r="E176" s="37">
        <v>73</v>
      </c>
      <c r="F176" s="7"/>
      <c r="G176" s="37">
        <v>31699.46</v>
      </c>
      <c r="H176" s="7"/>
      <c r="I176" s="8">
        <f>ROUND(IF(G282=0, 0, G176/G282),5)</f>
        <v>1.8400000000000001E-3</v>
      </c>
      <c r="J176" s="7"/>
      <c r="K176" s="6">
        <v>434.24</v>
      </c>
      <c r="L176" s="7"/>
      <c r="M176" s="37">
        <v>0</v>
      </c>
      <c r="N176" s="7"/>
      <c r="O176" s="6">
        <v>0</v>
      </c>
      <c r="P176" s="7"/>
      <c r="Q176" s="8">
        <f>ROUND(IF(O282=0, 0, O176/O282),5)</f>
        <v>0</v>
      </c>
      <c r="R176" s="7"/>
      <c r="S176" s="6">
        <v>0</v>
      </c>
      <c r="T176" s="7"/>
      <c r="U176" s="37">
        <v>0</v>
      </c>
      <c r="V176" s="7"/>
      <c r="W176" s="6">
        <v>0</v>
      </c>
      <c r="X176" s="7"/>
      <c r="Y176" s="8">
        <f>ROUND(IF(W282=0, 0, W176/W282),5)</f>
        <v>0</v>
      </c>
      <c r="Z176" s="7"/>
      <c r="AA176" s="6">
        <v>0</v>
      </c>
      <c r="AB176" s="7"/>
      <c r="AC176" s="37">
        <v>0</v>
      </c>
      <c r="AD176" s="7"/>
      <c r="AE176" s="6">
        <v>0</v>
      </c>
      <c r="AF176" s="7"/>
      <c r="AG176" s="8">
        <f>ROUND(IF(AE282=0, 0, AE176/AE282),5)</f>
        <v>0</v>
      </c>
      <c r="AH176" s="7"/>
      <c r="AI176" s="6">
        <v>0</v>
      </c>
      <c r="AJ176" s="7"/>
      <c r="AK176" s="37">
        <v>0</v>
      </c>
      <c r="AL176" s="7"/>
      <c r="AM176" s="6">
        <v>0</v>
      </c>
      <c r="AN176" s="7"/>
      <c r="AO176" s="8">
        <f>ROUND(IF(AM282=0, 0, AM176/AM282),5)</f>
        <v>0</v>
      </c>
      <c r="AP176" s="7"/>
      <c r="AQ176" s="6">
        <v>0</v>
      </c>
      <c r="AR176" s="7"/>
      <c r="AS176" s="37">
        <v>0</v>
      </c>
      <c r="AT176" s="7"/>
      <c r="AU176" s="28">
        <v>0</v>
      </c>
      <c r="AV176" s="7"/>
      <c r="AW176" s="8">
        <f>ROUND(IF(AU282=0, 0, AU176/AU282),5)</f>
        <v>0</v>
      </c>
      <c r="AX176" s="7"/>
      <c r="AY176" s="6">
        <v>0</v>
      </c>
      <c r="AZ176" s="7"/>
      <c r="BA176" s="6">
        <v>0</v>
      </c>
      <c r="BB176" s="7"/>
      <c r="BC176" s="6">
        <v>0</v>
      </c>
      <c r="BD176" s="7"/>
      <c r="BE176" s="8">
        <f>ROUND(IF(BC282=0, 0, BC176/BC282),5)</f>
        <v>0</v>
      </c>
      <c r="BF176" s="7"/>
      <c r="BG176" s="6">
        <v>0</v>
      </c>
      <c r="BH176" s="7"/>
      <c r="BI176" s="6">
        <v>0</v>
      </c>
      <c r="BJ176" s="7"/>
      <c r="BK176" s="6">
        <v>0</v>
      </c>
      <c r="BL176" s="7"/>
      <c r="BM176" s="8">
        <f>ROUND(IF(BK282=0, 0, BK176/BK282),5)</f>
        <v>0</v>
      </c>
      <c r="BN176" s="7"/>
      <c r="BO176" s="6">
        <v>0</v>
      </c>
      <c r="BP176" s="7"/>
      <c r="BQ176" s="6">
        <v>0</v>
      </c>
      <c r="BR176" s="7"/>
      <c r="BS176" s="6">
        <v>0</v>
      </c>
      <c r="BT176" s="7"/>
      <c r="BU176" s="8">
        <f>ROUND(IF(BS282=0, 0, BS176/BS282),5)</f>
        <v>0</v>
      </c>
      <c r="BV176" s="7"/>
      <c r="BW176" s="6">
        <v>0</v>
      </c>
      <c r="BX176" s="7"/>
      <c r="BY176" s="6">
        <v>0</v>
      </c>
      <c r="BZ176" s="7"/>
      <c r="CA176" s="6">
        <v>0</v>
      </c>
      <c r="CB176" s="7"/>
      <c r="CC176" s="8">
        <f>ROUND(IF(CA282=0, 0, CA176/CA282),5)</f>
        <v>0</v>
      </c>
      <c r="CD176" s="7"/>
      <c r="CE176" s="6">
        <v>0</v>
      </c>
      <c r="CF176" s="7"/>
      <c r="CG176" s="6">
        <v>0</v>
      </c>
      <c r="CH176" s="7"/>
      <c r="CI176" s="6">
        <v>0</v>
      </c>
      <c r="CJ176" s="7"/>
      <c r="CK176" s="8">
        <f>ROUND(IF(CI282=0, 0, CI176/CI282),5)</f>
        <v>0</v>
      </c>
      <c r="CL176" s="7"/>
      <c r="CM176" s="6">
        <v>0</v>
      </c>
      <c r="CN176" s="7"/>
      <c r="CO176" s="6">
        <v>0</v>
      </c>
      <c r="CP176" s="7"/>
      <c r="CQ176" s="6">
        <v>0</v>
      </c>
      <c r="CR176" s="7"/>
      <c r="CS176" s="8">
        <f>ROUND(IF(CQ282=0, 0, CQ176/CQ282),5)</f>
        <v>0</v>
      </c>
      <c r="CT176" s="7"/>
      <c r="CU176" s="6">
        <v>0</v>
      </c>
      <c r="CV176" s="7"/>
      <c r="CW176" s="6">
        <f t="shared" si="4"/>
        <v>73</v>
      </c>
      <c r="CX176" s="7"/>
      <c r="CY176" s="6">
        <f t="shared" si="5"/>
        <v>31699.46</v>
      </c>
      <c r="CZ176" s="7"/>
      <c r="DA176" s="8">
        <f>ROUND(IF(CY282=0, 0, CY176/CY282),5)</f>
        <v>3.3E-4</v>
      </c>
      <c r="DB176" s="7"/>
      <c r="DC176" s="6">
        <v>434.24</v>
      </c>
    </row>
    <row r="177" spans="1:107" x14ac:dyDescent="0.25">
      <c r="A177" s="2"/>
      <c r="B177" s="2"/>
      <c r="C177" s="2"/>
      <c r="D177" s="2" t="s">
        <v>188</v>
      </c>
      <c r="E177" s="37">
        <v>29</v>
      </c>
      <c r="F177" s="7"/>
      <c r="G177" s="37">
        <v>9019.66</v>
      </c>
      <c r="H177" s="7"/>
      <c r="I177" s="8">
        <f>ROUND(IF(G282=0, 0, G177/G282),5)</f>
        <v>5.1999999999999995E-4</v>
      </c>
      <c r="J177" s="7"/>
      <c r="K177" s="6">
        <v>311.02</v>
      </c>
      <c r="L177" s="7"/>
      <c r="M177" s="37">
        <v>23</v>
      </c>
      <c r="N177" s="7"/>
      <c r="O177" s="6">
        <v>7153.52</v>
      </c>
      <c r="P177" s="7"/>
      <c r="Q177" s="8">
        <f>ROUND(IF(O282=0, 0, O177/O282),5)</f>
        <v>6.8000000000000005E-4</v>
      </c>
      <c r="R177" s="7"/>
      <c r="S177" s="6">
        <v>311.02</v>
      </c>
      <c r="T177" s="7"/>
      <c r="U177" s="37">
        <v>6</v>
      </c>
      <c r="V177" s="7"/>
      <c r="W177" s="6">
        <v>1923.9</v>
      </c>
      <c r="X177" s="7"/>
      <c r="Y177" s="8">
        <f>ROUND(IF(W282=0, 0, W177/W282),5)</f>
        <v>9.0000000000000006E-5</v>
      </c>
      <c r="Z177" s="7"/>
      <c r="AA177" s="6">
        <v>320.64999999999998</v>
      </c>
      <c r="AB177" s="7"/>
      <c r="AC177" s="37">
        <v>24</v>
      </c>
      <c r="AD177" s="7"/>
      <c r="AE177" s="6">
        <v>14507.2</v>
      </c>
      <c r="AF177" s="7"/>
      <c r="AG177" s="8">
        <f>ROUND(IF(AE282=0, 0, AE177/AE282),5)</f>
        <v>8.3000000000000001E-4</v>
      </c>
      <c r="AH177" s="7"/>
      <c r="AI177" s="6">
        <v>604.47</v>
      </c>
      <c r="AJ177" s="7"/>
      <c r="AK177" s="37">
        <v>6</v>
      </c>
      <c r="AL177" s="7"/>
      <c r="AM177" s="6">
        <v>1884.16</v>
      </c>
      <c r="AN177" s="7"/>
      <c r="AO177" s="8">
        <f>ROUND(IF(AM282=0, 0, AM177/AM282),5)</f>
        <v>1.2E-4</v>
      </c>
      <c r="AP177" s="7"/>
      <c r="AQ177" s="6">
        <v>314.02999999999997</v>
      </c>
      <c r="AR177" s="7"/>
      <c r="AS177" s="37">
        <v>20</v>
      </c>
      <c r="AT177" s="7"/>
      <c r="AU177" s="28">
        <v>6274.55</v>
      </c>
      <c r="AV177" s="7"/>
      <c r="AW177" s="8">
        <f>ROUND(IF(AU282=0, 0, AU177/AU282),5)</f>
        <v>4.2999999999999999E-4</v>
      </c>
      <c r="AX177" s="7"/>
      <c r="AY177" s="6">
        <v>313.73</v>
      </c>
      <c r="AZ177" s="7"/>
      <c r="BA177" s="6">
        <v>0</v>
      </c>
      <c r="BB177" s="7"/>
      <c r="BC177" s="6">
        <v>0</v>
      </c>
      <c r="BD177" s="7"/>
      <c r="BE177" s="8">
        <f>ROUND(IF(BC282=0, 0, BC177/BC282),5)</f>
        <v>0</v>
      </c>
      <c r="BF177" s="7"/>
      <c r="BG177" s="6">
        <v>0</v>
      </c>
      <c r="BH177" s="7"/>
      <c r="BI177" s="6">
        <v>0</v>
      </c>
      <c r="BJ177" s="7"/>
      <c r="BK177" s="6">
        <v>0</v>
      </c>
      <c r="BL177" s="7"/>
      <c r="BM177" s="8">
        <f>ROUND(IF(BK282=0, 0, BK177/BK282),5)</f>
        <v>0</v>
      </c>
      <c r="BN177" s="7"/>
      <c r="BO177" s="6">
        <v>0</v>
      </c>
      <c r="BP177" s="7"/>
      <c r="BQ177" s="6">
        <v>0</v>
      </c>
      <c r="BR177" s="7"/>
      <c r="BS177" s="6">
        <v>0</v>
      </c>
      <c r="BT177" s="7"/>
      <c r="BU177" s="8">
        <f>ROUND(IF(BS282=0, 0, BS177/BS282),5)</f>
        <v>0</v>
      </c>
      <c r="BV177" s="7"/>
      <c r="BW177" s="6">
        <v>0</v>
      </c>
      <c r="BX177" s="7"/>
      <c r="BY177" s="6">
        <v>0</v>
      </c>
      <c r="BZ177" s="7"/>
      <c r="CA177" s="6">
        <v>0</v>
      </c>
      <c r="CB177" s="7"/>
      <c r="CC177" s="8">
        <f>ROUND(IF(CA282=0, 0, CA177/CA282),5)</f>
        <v>0</v>
      </c>
      <c r="CD177" s="7"/>
      <c r="CE177" s="6">
        <v>0</v>
      </c>
      <c r="CF177" s="7"/>
      <c r="CG177" s="6">
        <v>0</v>
      </c>
      <c r="CH177" s="7"/>
      <c r="CI177" s="6">
        <v>0</v>
      </c>
      <c r="CJ177" s="7"/>
      <c r="CK177" s="8">
        <f>ROUND(IF(CI282=0, 0, CI177/CI282),5)</f>
        <v>0</v>
      </c>
      <c r="CL177" s="7"/>
      <c r="CM177" s="6">
        <v>0</v>
      </c>
      <c r="CN177" s="7"/>
      <c r="CO177" s="6">
        <v>0</v>
      </c>
      <c r="CP177" s="7"/>
      <c r="CQ177" s="6">
        <v>0</v>
      </c>
      <c r="CR177" s="7"/>
      <c r="CS177" s="8">
        <f>ROUND(IF(CQ282=0, 0, CQ177/CQ282),5)</f>
        <v>0</v>
      </c>
      <c r="CT177" s="7"/>
      <c r="CU177" s="6">
        <v>0</v>
      </c>
      <c r="CV177" s="7"/>
      <c r="CW177" s="6">
        <f t="shared" si="4"/>
        <v>108</v>
      </c>
      <c r="CX177" s="7"/>
      <c r="CY177" s="6">
        <f t="shared" si="5"/>
        <v>40762.99</v>
      </c>
      <c r="CZ177" s="7"/>
      <c r="DA177" s="8">
        <f>ROUND(IF(CY282=0, 0, CY177/CY282),5)</f>
        <v>4.2000000000000002E-4</v>
      </c>
      <c r="DB177" s="7"/>
      <c r="DC177" s="6">
        <v>377.44</v>
      </c>
    </row>
    <row r="178" spans="1:107" x14ac:dyDescent="0.25">
      <c r="A178" s="2"/>
      <c r="B178" s="2"/>
      <c r="C178" s="2"/>
      <c r="D178" s="2" t="s">
        <v>189</v>
      </c>
      <c r="E178" s="37">
        <v>3</v>
      </c>
      <c r="F178" s="7"/>
      <c r="G178" s="37">
        <v>4165.5600000000004</v>
      </c>
      <c r="H178" s="7"/>
      <c r="I178" s="8">
        <f>ROUND(IF(G282=0, 0, G178/G282),5)</f>
        <v>2.4000000000000001E-4</v>
      </c>
      <c r="J178" s="7"/>
      <c r="K178" s="6">
        <v>1388.52</v>
      </c>
      <c r="L178" s="7"/>
      <c r="M178" s="37">
        <v>0</v>
      </c>
      <c r="N178" s="7"/>
      <c r="O178" s="6">
        <v>0</v>
      </c>
      <c r="P178" s="7"/>
      <c r="Q178" s="8">
        <f>ROUND(IF(O282=0, 0, O178/O282),5)</f>
        <v>0</v>
      </c>
      <c r="R178" s="7"/>
      <c r="S178" s="6">
        <v>0</v>
      </c>
      <c r="T178" s="7"/>
      <c r="U178" s="37">
        <v>0</v>
      </c>
      <c r="V178" s="7"/>
      <c r="W178" s="6">
        <v>0</v>
      </c>
      <c r="X178" s="7"/>
      <c r="Y178" s="8">
        <f>ROUND(IF(W282=0, 0, W178/W282),5)</f>
        <v>0</v>
      </c>
      <c r="Z178" s="7"/>
      <c r="AA178" s="6">
        <v>0</v>
      </c>
      <c r="AB178" s="7"/>
      <c r="AC178" s="37">
        <v>0</v>
      </c>
      <c r="AD178" s="7"/>
      <c r="AE178" s="6">
        <v>0</v>
      </c>
      <c r="AF178" s="7"/>
      <c r="AG178" s="8">
        <f>ROUND(IF(AE282=0, 0, AE178/AE282),5)</f>
        <v>0</v>
      </c>
      <c r="AH178" s="7"/>
      <c r="AI178" s="6">
        <v>0</v>
      </c>
      <c r="AJ178" s="7"/>
      <c r="AK178" s="37">
        <v>0</v>
      </c>
      <c r="AL178" s="7"/>
      <c r="AM178" s="6">
        <v>0</v>
      </c>
      <c r="AN178" s="7"/>
      <c r="AO178" s="8">
        <f>ROUND(IF(AM282=0, 0, AM178/AM282),5)</f>
        <v>0</v>
      </c>
      <c r="AP178" s="7"/>
      <c r="AQ178" s="6">
        <v>0</v>
      </c>
      <c r="AR178" s="7"/>
      <c r="AS178" s="37">
        <v>0</v>
      </c>
      <c r="AT178" s="7"/>
      <c r="AU178" s="28">
        <v>0</v>
      </c>
      <c r="AV178" s="7"/>
      <c r="AW178" s="8">
        <f>ROUND(IF(AU282=0, 0, AU178/AU282),5)</f>
        <v>0</v>
      </c>
      <c r="AX178" s="7"/>
      <c r="AY178" s="6">
        <v>0</v>
      </c>
      <c r="AZ178" s="7"/>
      <c r="BA178" s="6">
        <v>0</v>
      </c>
      <c r="BB178" s="7"/>
      <c r="BC178" s="6">
        <v>0</v>
      </c>
      <c r="BD178" s="7"/>
      <c r="BE178" s="8">
        <f>ROUND(IF(BC282=0, 0, BC178/BC282),5)</f>
        <v>0</v>
      </c>
      <c r="BF178" s="7"/>
      <c r="BG178" s="6">
        <v>0</v>
      </c>
      <c r="BH178" s="7"/>
      <c r="BI178" s="6">
        <v>0</v>
      </c>
      <c r="BJ178" s="7"/>
      <c r="BK178" s="6">
        <v>0</v>
      </c>
      <c r="BL178" s="7"/>
      <c r="BM178" s="8">
        <f>ROUND(IF(BK282=0, 0, BK178/BK282),5)</f>
        <v>0</v>
      </c>
      <c r="BN178" s="7"/>
      <c r="BO178" s="6">
        <v>0</v>
      </c>
      <c r="BP178" s="7"/>
      <c r="BQ178" s="6">
        <v>0</v>
      </c>
      <c r="BR178" s="7"/>
      <c r="BS178" s="6">
        <v>0</v>
      </c>
      <c r="BT178" s="7"/>
      <c r="BU178" s="8">
        <f>ROUND(IF(BS282=0, 0, BS178/BS282),5)</f>
        <v>0</v>
      </c>
      <c r="BV178" s="7"/>
      <c r="BW178" s="6">
        <v>0</v>
      </c>
      <c r="BX178" s="7"/>
      <c r="BY178" s="6">
        <v>0</v>
      </c>
      <c r="BZ178" s="7"/>
      <c r="CA178" s="6">
        <v>0</v>
      </c>
      <c r="CB178" s="7"/>
      <c r="CC178" s="8">
        <f>ROUND(IF(CA282=0, 0, CA178/CA282),5)</f>
        <v>0</v>
      </c>
      <c r="CD178" s="7"/>
      <c r="CE178" s="6">
        <v>0</v>
      </c>
      <c r="CF178" s="7"/>
      <c r="CG178" s="6">
        <v>0</v>
      </c>
      <c r="CH178" s="7"/>
      <c r="CI178" s="6">
        <v>0</v>
      </c>
      <c r="CJ178" s="7"/>
      <c r="CK178" s="8">
        <f>ROUND(IF(CI282=0, 0, CI178/CI282),5)</f>
        <v>0</v>
      </c>
      <c r="CL178" s="7"/>
      <c r="CM178" s="6">
        <v>0</v>
      </c>
      <c r="CN178" s="7"/>
      <c r="CO178" s="6">
        <v>0</v>
      </c>
      <c r="CP178" s="7"/>
      <c r="CQ178" s="6">
        <v>0</v>
      </c>
      <c r="CR178" s="7"/>
      <c r="CS178" s="8">
        <f>ROUND(IF(CQ282=0, 0, CQ178/CQ282),5)</f>
        <v>0</v>
      </c>
      <c r="CT178" s="7"/>
      <c r="CU178" s="6">
        <v>0</v>
      </c>
      <c r="CV178" s="7"/>
      <c r="CW178" s="6">
        <f t="shared" si="4"/>
        <v>3</v>
      </c>
      <c r="CX178" s="7"/>
      <c r="CY178" s="6">
        <f t="shared" si="5"/>
        <v>4165.5600000000004</v>
      </c>
      <c r="CZ178" s="7"/>
      <c r="DA178" s="8">
        <f>ROUND(IF(CY282=0, 0, CY178/CY282),5)</f>
        <v>4.0000000000000003E-5</v>
      </c>
      <c r="DB178" s="7"/>
      <c r="DC178" s="6">
        <v>1388.52</v>
      </c>
    </row>
    <row r="179" spans="1:107" x14ac:dyDescent="0.25">
      <c r="A179" s="2"/>
      <c r="B179" s="2"/>
      <c r="C179" s="2"/>
      <c r="D179" s="2" t="s">
        <v>190</v>
      </c>
      <c r="E179" s="37">
        <v>78</v>
      </c>
      <c r="F179" s="7"/>
      <c r="G179" s="37">
        <v>24254.99</v>
      </c>
      <c r="H179" s="7"/>
      <c r="I179" s="8">
        <f>ROUND(IF(G282=0, 0, G179/G282),5)</f>
        <v>1.41E-3</v>
      </c>
      <c r="J179" s="7"/>
      <c r="K179" s="6">
        <v>310.95999999999998</v>
      </c>
      <c r="L179" s="7"/>
      <c r="M179" s="37">
        <v>34</v>
      </c>
      <c r="N179" s="7"/>
      <c r="O179" s="6">
        <v>10584.61</v>
      </c>
      <c r="P179" s="7"/>
      <c r="Q179" s="8">
        <f>ROUND(IF(O282=0, 0, O179/O282),5)</f>
        <v>1.01E-3</v>
      </c>
      <c r="R179" s="7"/>
      <c r="S179" s="6">
        <v>311.31</v>
      </c>
      <c r="T179" s="7"/>
      <c r="U179" s="37">
        <v>196</v>
      </c>
      <c r="V179" s="7"/>
      <c r="W179" s="6">
        <v>61277.33</v>
      </c>
      <c r="X179" s="7"/>
      <c r="Y179" s="8">
        <f>ROUND(IF(W282=0, 0, W179/W282),5)</f>
        <v>3.0000000000000001E-3</v>
      </c>
      <c r="Z179" s="7"/>
      <c r="AA179" s="6">
        <v>312.64</v>
      </c>
      <c r="AB179" s="7"/>
      <c r="AC179" s="37">
        <v>0</v>
      </c>
      <c r="AD179" s="7"/>
      <c r="AE179" s="6">
        <v>0</v>
      </c>
      <c r="AF179" s="7"/>
      <c r="AG179" s="8">
        <f>ROUND(IF(AE282=0, 0, AE179/AE282),5)</f>
        <v>0</v>
      </c>
      <c r="AH179" s="7"/>
      <c r="AI179" s="6">
        <v>0</v>
      </c>
      <c r="AJ179" s="7"/>
      <c r="AK179" s="37">
        <v>0</v>
      </c>
      <c r="AL179" s="7"/>
      <c r="AM179" s="6">
        <v>0</v>
      </c>
      <c r="AN179" s="7"/>
      <c r="AO179" s="8">
        <f>ROUND(IF(AM282=0, 0, AM179/AM282),5)</f>
        <v>0</v>
      </c>
      <c r="AP179" s="7"/>
      <c r="AQ179" s="6">
        <v>0</v>
      </c>
      <c r="AR179" s="7"/>
      <c r="AS179" s="37">
        <v>25</v>
      </c>
      <c r="AT179" s="7"/>
      <c r="AU179" s="28">
        <v>8174.1</v>
      </c>
      <c r="AV179" s="7"/>
      <c r="AW179" s="8">
        <f>ROUND(IF(AU282=0, 0, AU179/AU282),5)</f>
        <v>5.5999999999999995E-4</v>
      </c>
      <c r="AX179" s="7"/>
      <c r="AY179" s="6">
        <v>326.95999999999998</v>
      </c>
      <c r="AZ179" s="7"/>
      <c r="BA179" s="6">
        <v>0</v>
      </c>
      <c r="BB179" s="7"/>
      <c r="BC179" s="6">
        <v>0</v>
      </c>
      <c r="BD179" s="7"/>
      <c r="BE179" s="8">
        <f>ROUND(IF(BC282=0, 0, BC179/BC282),5)</f>
        <v>0</v>
      </c>
      <c r="BF179" s="7"/>
      <c r="BG179" s="6">
        <v>0</v>
      </c>
      <c r="BH179" s="7"/>
      <c r="BI179" s="6">
        <v>0</v>
      </c>
      <c r="BJ179" s="7"/>
      <c r="BK179" s="6">
        <v>0</v>
      </c>
      <c r="BL179" s="7"/>
      <c r="BM179" s="8">
        <f>ROUND(IF(BK282=0, 0, BK179/BK282),5)</f>
        <v>0</v>
      </c>
      <c r="BN179" s="7"/>
      <c r="BO179" s="6">
        <v>0</v>
      </c>
      <c r="BP179" s="7"/>
      <c r="BQ179" s="6">
        <v>0</v>
      </c>
      <c r="BR179" s="7"/>
      <c r="BS179" s="6">
        <v>0</v>
      </c>
      <c r="BT179" s="7"/>
      <c r="BU179" s="8">
        <f>ROUND(IF(BS282=0, 0, BS179/BS282),5)</f>
        <v>0</v>
      </c>
      <c r="BV179" s="7"/>
      <c r="BW179" s="6">
        <v>0</v>
      </c>
      <c r="BX179" s="7"/>
      <c r="BY179" s="6">
        <v>0</v>
      </c>
      <c r="BZ179" s="7"/>
      <c r="CA179" s="6">
        <v>0</v>
      </c>
      <c r="CB179" s="7"/>
      <c r="CC179" s="8">
        <f>ROUND(IF(CA282=0, 0, CA179/CA282),5)</f>
        <v>0</v>
      </c>
      <c r="CD179" s="7"/>
      <c r="CE179" s="6">
        <v>0</v>
      </c>
      <c r="CF179" s="7"/>
      <c r="CG179" s="6">
        <v>0</v>
      </c>
      <c r="CH179" s="7"/>
      <c r="CI179" s="6">
        <v>0</v>
      </c>
      <c r="CJ179" s="7"/>
      <c r="CK179" s="8">
        <f>ROUND(IF(CI282=0, 0, CI179/CI282),5)</f>
        <v>0</v>
      </c>
      <c r="CL179" s="7"/>
      <c r="CM179" s="6">
        <v>0</v>
      </c>
      <c r="CN179" s="7"/>
      <c r="CO179" s="6">
        <v>0</v>
      </c>
      <c r="CP179" s="7"/>
      <c r="CQ179" s="6">
        <v>0</v>
      </c>
      <c r="CR179" s="7"/>
      <c r="CS179" s="8">
        <f>ROUND(IF(CQ282=0, 0, CQ179/CQ282),5)</f>
        <v>0</v>
      </c>
      <c r="CT179" s="7"/>
      <c r="CU179" s="6">
        <v>0</v>
      </c>
      <c r="CV179" s="7"/>
      <c r="CW179" s="6">
        <f t="shared" si="4"/>
        <v>333</v>
      </c>
      <c r="CX179" s="7"/>
      <c r="CY179" s="6">
        <f t="shared" si="5"/>
        <v>104291.03</v>
      </c>
      <c r="CZ179" s="7"/>
      <c r="DA179" s="8">
        <f>ROUND(IF(CY282=0, 0, CY179/CY282),5)</f>
        <v>1.08E-3</v>
      </c>
      <c r="DB179" s="7"/>
      <c r="DC179" s="6">
        <v>313.19</v>
      </c>
    </row>
    <row r="180" spans="1:107" x14ac:dyDescent="0.25">
      <c r="A180" s="2"/>
      <c r="B180" s="2"/>
      <c r="C180" s="2"/>
      <c r="D180" s="2" t="s">
        <v>191</v>
      </c>
      <c r="E180" s="37">
        <v>0</v>
      </c>
      <c r="F180" s="7"/>
      <c r="G180" s="37">
        <v>0</v>
      </c>
      <c r="H180" s="7"/>
      <c r="I180" s="8">
        <f>ROUND(IF(G282=0, 0, G180/G282),5)</f>
        <v>0</v>
      </c>
      <c r="J180" s="7"/>
      <c r="K180" s="6">
        <v>0</v>
      </c>
      <c r="L180" s="7"/>
      <c r="M180" s="37">
        <v>0</v>
      </c>
      <c r="N180" s="7"/>
      <c r="O180" s="6">
        <v>0</v>
      </c>
      <c r="P180" s="7"/>
      <c r="Q180" s="8">
        <f>ROUND(IF(O282=0, 0, O180/O282),5)</f>
        <v>0</v>
      </c>
      <c r="R180" s="7"/>
      <c r="S180" s="6">
        <v>0</v>
      </c>
      <c r="T180" s="7"/>
      <c r="U180" s="37">
        <v>0</v>
      </c>
      <c r="V180" s="7"/>
      <c r="W180" s="6">
        <v>0</v>
      </c>
      <c r="X180" s="7"/>
      <c r="Y180" s="8">
        <f>ROUND(IF(W282=0, 0, W180/W282),5)</f>
        <v>0</v>
      </c>
      <c r="Z180" s="7"/>
      <c r="AA180" s="6">
        <v>0</v>
      </c>
      <c r="AB180" s="7"/>
      <c r="AC180" s="37">
        <v>0</v>
      </c>
      <c r="AD180" s="7"/>
      <c r="AE180" s="6">
        <v>0</v>
      </c>
      <c r="AF180" s="7"/>
      <c r="AG180" s="8">
        <f>ROUND(IF(AE282=0, 0, AE180/AE282),5)</f>
        <v>0</v>
      </c>
      <c r="AH180" s="7"/>
      <c r="AI180" s="6">
        <v>0</v>
      </c>
      <c r="AJ180" s="7"/>
      <c r="AK180" s="37">
        <v>1</v>
      </c>
      <c r="AL180" s="7"/>
      <c r="AM180" s="6">
        <v>350</v>
      </c>
      <c r="AN180" s="7"/>
      <c r="AO180" s="8">
        <f>ROUND(IF(AM282=0, 0, AM180/AM282),5)</f>
        <v>2.0000000000000002E-5</v>
      </c>
      <c r="AP180" s="7"/>
      <c r="AQ180" s="6">
        <v>350</v>
      </c>
      <c r="AR180" s="7"/>
      <c r="AS180" s="37">
        <v>0</v>
      </c>
      <c r="AT180" s="7"/>
      <c r="AU180" s="28">
        <v>0</v>
      </c>
      <c r="AV180" s="7"/>
      <c r="AW180" s="8">
        <f>ROUND(IF(AU282=0, 0, AU180/AU282),5)</f>
        <v>0</v>
      </c>
      <c r="AX180" s="7"/>
      <c r="AY180" s="6">
        <v>0</v>
      </c>
      <c r="AZ180" s="7"/>
      <c r="BA180" s="6">
        <v>0</v>
      </c>
      <c r="BB180" s="7"/>
      <c r="BC180" s="6">
        <v>0</v>
      </c>
      <c r="BD180" s="7"/>
      <c r="BE180" s="8">
        <f>ROUND(IF(BC282=0, 0, BC180/BC282),5)</f>
        <v>0</v>
      </c>
      <c r="BF180" s="7"/>
      <c r="BG180" s="6">
        <v>0</v>
      </c>
      <c r="BH180" s="7"/>
      <c r="BI180" s="6">
        <v>0</v>
      </c>
      <c r="BJ180" s="7"/>
      <c r="BK180" s="6">
        <v>0</v>
      </c>
      <c r="BL180" s="7"/>
      <c r="BM180" s="8">
        <f>ROUND(IF(BK282=0, 0, BK180/BK282),5)</f>
        <v>0</v>
      </c>
      <c r="BN180" s="7"/>
      <c r="BO180" s="6">
        <v>0</v>
      </c>
      <c r="BP180" s="7"/>
      <c r="BQ180" s="6">
        <v>0</v>
      </c>
      <c r="BR180" s="7"/>
      <c r="BS180" s="6">
        <v>0</v>
      </c>
      <c r="BT180" s="7"/>
      <c r="BU180" s="8">
        <f>ROUND(IF(BS282=0, 0, BS180/BS282),5)</f>
        <v>0</v>
      </c>
      <c r="BV180" s="7"/>
      <c r="BW180" s="6">
        <v>0</v>
      </c>
      <c r="BX180" s="7"/>
      <c r="BY180" s="6">
        <v>0</v>
      </c>
      <c r="BZ180" s="7"/>
      <c r="CA180" s="6">
        <v>0</v>
      </c>
      <c r="CB180" s="7"/>
      <c r="CC180" s="8">
        <f>ROUND(IF(CA282=0, 0, CA180/CA282),5)</f>
        <v>0</v>
      </c>
      <c r="CD180" s="7"/>
      <c r="CE180" s="6">
        <v>0</v>
      </c>
      <c r="CF180" s="7"/>
      <c r="CG180" s="6">
        <v>0</v>
      </c>
      <c r="CH180" s="7"/>
      <c r="CI180" s="6">
        <v>0</v>
      </c>
      <c r="CJ180" s="7"/>
      <c r="CK180" s="8">
        <f>ROUND(IF(CI282=0, 0, CI180/CI282),5)</f>
        <v>0</v>
      </c>
      <c r="CL180" s="7"/>
      <c r="CM180" s="6">
        <v>0</v>
      </c>
      <c r="CN180" s="7"/>
      <c r="CO180" s="6">
        <v>0</v>
      </c>
      <c r="CP180" s="7"/>
      <c r="CQ180" s="6">
        <v>0</v>
      </c>
      <c r="CR180" s="7"/>
      <c r="CS180" s="8">
        <f>ROUND(IF(CQ282=0, 0, CQ180/CQ282),5)</f>
        <v>0</v>
      </c>
      <c r="CT180" s="7"/>
      <c r="CU180" s="6">
        <v>0</v>
      </c>
      <c r="CV180" s="7"/>
      <c r="CW180" s="6">
        <f t="shared" si="4"/>
        <v>1</v>
      </c>
      <c r="CX180" s="7"/>
      <c r="CY180" s="6">
        <f t="shared" si="5"/>
        <v>350</v>
      </c>
      <c r="CZ180" s="7"/>
      <c r="DA180" s="8">
        <f>ROUND(IF(CY282=0, 0, CY180/CY282),5)</f>
        <v>0</v>
      </c>
      <c r="DB180" s="7"/>
      <c r="DC180" s="6">
        <v>350</v>
      </c>
    </row>
    <row r="181" spans="1:107" x14ac:dyDescent="0.25">
      <c r="A181" s="2"/>
      <c r="B181" s="2"/>
      <c r="C181" s="2"/>
      <c r="D181" s="2" t="s">
        <v>192</v>
      </c>
      <c r="E181" s="37">
        <v>29</v>
      </c>
      <c r="F181" s="7"/>
      <c r="G181" s="37">
        <v>16300</v>
      </c>
      <c r="H181" s="7"/>
      <c r="I181" s="8">
        <f>ROUND(IF(G282=0, 0, G181/G282),5)</f>
        <v>9.3999999999999997E-4</v>
      </c>
      <c r="J181" s="7"/>
      <c r="K181" s="6">
        <v>562.07000000000005</v>
      </c>
      <c r="L181" s="7"/>
      <c r="M181" s="37">
        <v>0</v>
      </c>
      <c r="N181" s="7"/>
      <c r="O181" s="6">
        <v>0</v>
      </c>
      <c r="P181" s="7"/>
      <c r="Q181" s="8">
        <f>ROUND(IF(O282=0, 0, O181/O282),5)</f>
        <v>0</v>
      </c>
      <c r="R181" s="7"/>
      <c r="S181" s="6">
        <v>0</v>
      </c>
      <c r="T181" s="7"/>
      <c r="U181" s="37">
        <v>0</v>
      </c>
      <c r="V181" s="7"/>
      <c r="W181" s="6">
        <v>0</v>
      </c>
      <c r="X181" s="7"/>
      <c r="Y181" s="8">
        <f>ROUND(IF(W282=0, 0, W181/W282),5)</f>
        <v>0</v>
      </c>
      <c r="Z181" s="7"/>
      <c r="AA181" s="6">
        <v>0</v>
      </c>
      <c r="AB181" s="7"/>
      <c r="AC181" s="37">
        <v>0</v>
      </c>
      <c r="AD181" s="7"/>
      <c r="AE181" s="6">
        <v>0</v>
      </c>
      <c r="AF181" s="7"/>
      <c r="AG181" s="8">
        <f>ROUND(IF(AE282=0, 0, AE181/AE282),5)</f>
        <v>0</v>
      </c>
      <c r="AH181" s="7"/>
      <c r="AI181" s="6">
        <v>0</v>
      </c>
      <c r="AJ181" s="7"/>
      <c r="AK181" s="37">
        <v>0</v>
      </c>
      <c r="AL181" s="7"/>
      <c r="AM181" s="6">
        <v>0</v>
      </c>
      <c r="AN181" s="7"/>
      <c r="AO181" s="8">
        <f>ROUND(IF(AM282=0, 0, AM181/AM282),5)</f>
        <v>0</v>
      </c>
      <c r="AP181" s="7"/>
      <c r="AQ181" s="6">
        <v>0</v>
      </c>
      <c r="AR181" s="7"/>
      <c r="AS181" s="37">
        <v>0</v>
      </c>
      <c r="AT181" s="7"/>
      <c r="AU181" s="28">
        <v>0</v>
      </c>
      <c r="AV181" s="7"/>
      <c r="AW181" s="8">
        <f>ROUND(IF(AU282=0, 0, AU181/AU282),5)</f>
        <v>0</v>
      </c>
      <c r="AX181" s="7"/>
      <c r="AY181" s="6">
        <v>0</v>
      </c>
      <c r="AZ181" s="7"/>
      <c r="BA181" s="6">
        <v>0</v>
      </c>
      <c r="BB181" s="7"/>
      <c r="BC181" s="6">
        <v>0</v>
      </c>
      <c r="BD181" s="7"/>
      <c r="BE181" s="8">
        <f>ROUND(IF(BC282=0, 0, BC181/BC282),5)</f>
        <v>0</v>
      </c>
      <c r="BF181" s="7"/>
      <c r="BG181" s="6">
        <v>0</v>
      </c>
      <c r="BH181" s="7"/>
      <c r="BI181" s="6">
        <v>0</v>
      </c>
      <c r="BJ181" s="7"/>
      <c r="BK181" s="6">
        <v>0</v>
      </c>
      <c r="BL181" s="7"/>
      <c r="BM181" s="8">
        <f>ROUND(IF(BK282=0, 0, BK181/BK282),5)</f>
        <v>0</v>
      </c>
      <c r="BN181" s="7"/>
      <c r="BO181" s="6">
        <v>0</v>
      </c>
      <c r="BP181" s="7"/>
      <c r="BQ181" s="6">
        <v>0</v>
      </c>
      <c r="BR181" s="7"/>
      <c r="BS181" s="6">
        <v>0</v>
      </c>
      <c r="BT181" s="7"/>
      <c r="BU181" s="8">
        <f>ROUND(IF(BS282=0, 0, BS181/BS282),5)</f>
        <v>0</v>
      </c>
      <c r="BV181" s="7"/>
      <c r="BW181" s="6">
        <v>0</v>
      </c>
      <c r="BX181" s="7"/>
      <c r="BY181" s="6">
        <v>0</v>
      </c>
      <c r="BZ181" s="7"/>
      <c r="CA181" s="6">
        <v>0</v>
      </c>
      <c r="CB181" s="7"/>
      <c r="CC181" s="8">
        <f>ROUND(IF(CA282=0, 0, CA181/CA282),5)</f>
        <v>0</v>
      </c>
      <c r="CD181" s="7"/>
      <c r="CE181" s="6">
        <v>0</v>
      </c>
      <c r="CF181" s="7"/>
      <c r="CG181" s="6">
        <v>0</v>
      </c>
      <c r="CH181" s="7"/>
      <c r="CI181" s="6">
        <v>0</v>
      </c>
      <c r="CJ181" s="7"/>
      <c r="CK181" s="8">
        <f>ROUND(IF(CI282=0, 0, CI181/CI282),5)</f>
        <v>0</v>
      </c>
      <c r="CL181" s="7"/>
      <c r="CM181" s="6">
        <v>0</v>
      </c>
      <c r="CN181" s="7"/>
      <c r="CO181" s="6">
        <v>0</v>
      </c>
      <c r="CP181" s="7"/>
      <c r="CQ181" s="6">
        <v>0</v>
      </c>
      <c r="CR181" s="7"/>
      <c r="CS181" s="8">
        <f>ROUND(IF(CQ282=0, 0, CQ181/CQ282),5)</f>
        <v>0</v>
      </c>
      <c r="CT181" s="7"/>
      <c r="CU181" s="6">
        <v>0</v>
      </c>
      <c r="CV181" s="7"/>
      <c r="CW181" s="6">
        <f t="shared" si="4"/>
        <v>29</v>
      </c>
      <c r="CX181" s="7"/>
      <c r="CY181" s="6">
        <f t="shared" si="5"/>
        <v>16300</v>
      </c>
      <c r="CZ181" s="7"/>
      <c r="DA181" s="8">
        <f>ROUND(IF(CY282=0, 0, CY181/CY282),5)</f>
        <v>1.7000000000000001E-4</v>
      </c>
      <c r="DB181" s="7"/>
      <c r="DC181" s="6">
        <v>562.07000000000005</v>
      </c>
    </row>
    <row r="182" spans="1:107" x14ac:dyDescent="0.25">
      <c r="A182" s="2"/>
      <c r="B182" s="2"/>
      <c r="C182" s="2"/>
      <c r="D182" s="2" t="s">
        <v>193</v>
      </c>
      <c r="E182" s="37">
        <v>131</v>
      </c>
      <c r="F182" s="7"/>
      <c r="G182" s="37">
        <v>50739.44</v>
      </c>
      <c r="H182" s="7"/>
      <c r="I182" s="8">
        <f>ROUND(IF(G282=0, 0, G182/G282),5)</f>
        <v>2.9399999999999999E-3</v>
      </c>
      <c r="J182" s="7"/>
      <c r="K182" s="6">
        <v>387.32</v>
      </c>
      <c r="L182" s="7"/>
      <c r="M182" s="37">
        <v>0</v>
      </c>
      <c r="N182" s="7"/>
      <c r="O182" s="6">
        <v>0</v>
      </c>
      <c r="P182" s="7"/>
      <c r="Q182" s="8">
        <f>ROUND(IF(O282=0, 0, O182/O282),5)</f>
        <v>0</v>
      </c>
      <c r="R182" s="7"/>
      <c r="S182" s="6">
        <v>0</v>
      </c>
      <c r="T182" s="7"/>
      <c r="U182" s="37">
        <v>0</v>
      </c>
      <c r="V182" s="7"/>
      <c r="W182" s="6">
        <v>0</v>
      </c>
      <c r="X182" s="7"/>
      <c r="Y182" s="8">
        <f>ROUND(IF(W282=0, 0, W182/W282),5)</f>
        <v>0</v>
      </c>
      <c r="Z182" s="7"/>
      <c r="AA182" s="6">
        <v>0</v>
      </c>
      <c r="AB182" s="7"/>
      <c r="AC182" s="37">
        <v>0</v>
      </c>
      <c r="AD182" s="7"/>
      <c r="AE182" s="6">
        <v>0</v>
      </c>
      <c r="AF182" s="7"/>
      <c r="AG182" s="8">
        <f>ROUND(IF(AE282=0, 0, AE182/AE282),5)</f>
        <v>0</v>
      </c>
      <c r="AH182" s="7"/>
      <c r="AI182" s="6">
        <v>0</v>
      </c>
      <c r="AJ182" s="7"/>
      <c r="AK182" s="37">
        <v>0</v>
      </c>
      <c r="AL182" s="7"/>
      <c r="AM182" s="6">
        <v>0</v>
      </c>
      <c r="AN182" s="7"/>
      <c r="AO182" s="8">
        <f>ROUND(IF(AM282=0, 0, AM182/AM282),5)</f>
        <v>0</v>
      </c>
      <c r="AP182" s="7"/>
      <c r="AQ182" s="6">
        <v>0</v>
      </c>
      <c r="AR182" s="7"/>
      <c r="AS182" s="37">
        <v>0</v>
      </c>
      <c r="AT182" s="7"/>
      <c r="AU182" s="28">
        <v>0</v>
      </c>
      <c r="AV182" s="7"/>
      <c r="AW182" s="8">
        <f>ROUND(IF(AU282=0, 0, AU182/AU282),5)</f>
        <v>0</v>
      </c>
      <c r="AX182" s="7"/>
      <c r="AY182" s="6">
        <v>0</v>
      </c>
      <c r="AZ182" s="7"/>
      <c r="BA182" s="6">
        <v>0</v>
      </c>
      <c r="BB182" s="7"/>
      <c r="BC182" s="6">
        <v>0</v>
      </c>
      <c r="BD182" s="7"/>
      <c r="BE182" s="8">
        <f>ROUND(IF(BC282=0, 0, BC182/BC282),5)</f>
        <v>0</v>
      </c>
      <c r="BF182" s="7"/>
      <c r="BG182" s="6">
        <v>0</v>
      </c>
      <c r="BH182" s="7"/>
      <c r="BI182" s="6">
        <v>0</v>
      </c>
      <c r="BJ182" s="7"/>
      <c r="BK182" s="6">
        <v>0</v>
      </c>
      <c r="BL182" s="7"/>
      <c r="BM182" s="8">
        <f>ROUND(IF(BK282=0, 0, BK182/BK282),5)</f>
        <v>0</v>
      </c>
      <c r="BN182" s="7"/>
      <c r="BO182" s="6">
        <v>0</v>
      </c>
      <c r="BP182" s="7"/>
      <c r="BQ182" s="6">
        <v>0</v>
      </c>
      <c r="BR182" s="7"/>
      <c r="BS182" s="6">
        <v>0</v>
      </c>
      <c r="BT182" s="7"/>
      <c r="BU182" s="8">
        <f>ROUND(IF(BS282=0, 0, BS182/BS282),5)</f>
        <v>0</v>
      </c>
      <c r="BV182" s="7"/>
      <c r="BW182" s="6">
        <v>0</v>
      </c>
      <c r="BX182" s="7"/>
      <c r="BY182" s="6">
        <v>0</v>
      </c>
      <c r="BZ182" s="7"/>
      <c r="CA182" s="6">
        <v>0</v>
      </c>
      <c r="CB182" s="7"/>
      <c r="CC182" s="8">
        <f>ROUND(IF(CA282=0, 0, CA182/CA282),5)</f>
        <v>0</v>
      </c>
      <c r="CD182" s="7"/>
      <c r="CE182" s="6">
        <v>0</v>
      </c>
      <c r="CF182" s="7"/>
      <c r="CG182" s="6">
        <v>0</v>
      </c>
      <c r="CH182" s="7"/>
      <c r="CI182" s="6">
        <v>0</v>
      </c>
      <c r="CJ182" s="7"/>
      <c r="CK182" s="8">
        <f>ROUND(IF(CI282=0, 0, CI182/CI282),5)</f>
        <v>0</v>
      </c>
      <c r="CL182" s="7"/>
      <c r="CM182" s="6">
        <v>0</v>
      </c>
      <c r="CN182" s="7"/>
      <c r="CO182" s="6">
        <v>0</v>
      </c>
      <c r="CP182" s="7"/>
      <c r="CQ182" s="6">
        <v>0</v>
      </c>
      <c r="CR182" s="7"/>
      <c r="CS182" s="8">
        <f>ROUND(IF(CQ282=0, 0, CQ182/CQ282),5)</f>
        <v>0</v>
      </c>
      <c r="CT182" s="7"/>
      <c r="CU182" s="6">
        <v>0</v>
      </c>
      <c r="CV182" s="7"/>
      <c r="CW182" s="6">
        <f t="shared" si="4"/>
        <v>131</v>
      </c>
      <c r="CX182" s="7"/>
      <c r="CY182" s="6">
        <f t="shared" si="5"/>
        <v>50739.44</v>
      </c>
      <c r="CZ182" s="7"/>
      <c r="DA182" s="8">
        <f>ROUND(IF(CY282=0, 0, CY182/CY282),5)</f>
        <v>5.2999999999999998E-4</v>
      </c>
      <c r="DB182" s="7"/>
      <c r="DC182" s="6">
        <v>387.32</v>
      </c>
    </row>
    <row r="183" spans="1:107" x14ac:dyDescent="0.25">
      <c r="A183" s="2"/>
      <c r="B183" s="2"/>
      <c r="C183" s="2"/>
      <c r="D183" s="2" t="s">
        <v>194</v>
      </c>
      <c r="E183" s="37">
        <v>0</v>
      </c>
      <c r="F183" s="7"/>
      <c r="G183" s="37">
        <v>0</v>
      </c>
      <c r="H183" s="7"/>
      <c r="I183" s="8">
        <f>ROUND(IF(G282=0, 0, G183/G282),5)</f>
        <v>0</v>
      </c>
      <c r="J183" s="7"/>
      <c r="K183" s="6">
        <v>0</v>
      </c>
      <c r="L183" s="7"/>
      <c r="M183" s="37">
        <v>0</v>
      </c>
      <c r="N183" s="7"/>
      <c r="O183" s="6">
        <v>0</v>
      </c>
      <c r="P183" s="7"/>
      <c r="Q183" s="8">
        <f>ROUND(IF(O282=0, 0, O183/O282),5)</f>
        <v>0</v>
      </c>
      <c r="R183" s="7"/>
      <c r="S183" s="6">
        <v>0</v>
      </c>
      <c r="T183" s="7"/>
      <c r="U183" s="37">
        <v>0</v>
      </c>
      <c r="V183" s="7"/>
      <c r="W183" s="6">
        <v>0</v>
      </c>
      <c r="X183" s="7"/>
      <c r="Y183" s="8">
        <f>ROUND(IF(W282=0, 0, W183/W282),5)</f>
        <v>0</v>
      </c>
      <c r="Z183" s="7"/>
      <c r="AA183" s="6">
        <v>0</v>
      </c>
      <c r="AB183" s="7"/>
      <c r="AC183" s="37">
        <v>0</v>
      </c>
      <c r="AD183" s="7"/>
      <c r="AE183" s="6">
        <v>0</v>
      </c>
      <c r="AF183" s="7"/>
      <c r="AG183" s="8">
        <f>ROUND(IF(AE282=0, 0, AE183/AE282),5)</f>
        <v>0</v>
      </c>
      <c r="AH183" s="7"/>
      <c r="AI183" s="6">
        <v>0</v>
      </c>
      <c r="AJ183" s="7"/>
      <c r="AK183" s="37">
        <v>10</v>
      </c>
      <c r="AL183" s="7"/>
      <c r="AM183" s="6">
        <v>2500</v>
      </c>
      <c r="AN183" s="7"/>
      <c r="AO183" s="8">
        <f>ROUND(IF(AM282=0, 0, AM183/AM282),5)</f>
        <v>1.4999999999999999E-4</v>
      </c>
      <c r="AP183" s="7"/>
      <c r="AQ183" s="6">
        <v>250</v>
      </c>
      <c r="AR183" s="7"/>
      <c r="AS183" s="37">
        <v>0</v>
      </c>
      <c r="AT183" s="7"/>
      <c r="AU183" s="28">
        <v>0</v>
      </c>
      <c r="AV183" s="7"/>
      <c r="AW183" s="8">
        <f>ROUND(IF(AU282=0, 0, AU183/AU282),5)</f>
        <v>0</v>
      </c>
      <c r="AX183" s="7"/>
      <c r="AY183" s="6">
        <v>0</v>
      </c>
      <c r="AZ183" s="7"/>
      <c r="BA183" s="6">
        <v>0</v>
      </c>
      <c r="BB183" s="7"/>
      <c r="BC183" s="6">
        <v>0</v>
      </c>
      <c r="BD183" s="7"/>
      <c r="BE183" s="8">
        <f>ROUND(IF(BC282=0, 0, BC183/BC282),5)</f>
        <v>0</v>
      </c>
      <c r="BF183" s="7"/>
      <c r="BG183" s="6">
        <v>0</v>
      </c>
      <c r="BH183" s="7"/>
      <c r="BI183" s="6">
        <v>0</v>
      </c>
      <c r="BJ183" s="7"/>
      <c r="BK183" s="6">
        <v>0</v>
      </c>
      <c r="BL183" s="7"/>
      <c r="BM183" s="8">
        <f>ROUND(IF(BK282=0, 0, BK183/BK282),5)</f>
        <v>0</v>
      </c>
      <c r="BN183" s="7"/>
      <c r="BO183" s="6">
        <v>0</v>
      </c>
      <c r="BP183" s="7"/>
      <c r="BQ183" s="6">
        <v>0</v>
      </c>
      <c r="BR183" s="7"/>
      <c r="BS183" s="6">
        <v>0</v>
      </c>
      <c r="BT183" s="7"/>
      <c r="BU183" s="8">
        <f>ROUND(IF(BS282=0, 0, BS183/BS282),5)</f>
        <v>0</v>
      </c>
      <c r="BV183" s="7"/>
      <c r="BW183" s="6">
        <v>0</v>
      </c>
      <c r="BX183" s="7"/>
      <c r="BY183" s="6">
        <v>0</v>
      </c>
      <c r="BZ183" s="7"/>
      <c r="CA183" s="6">
        <v>0</v>
      </c>
      <c r="CB183" s="7"/>
      <c r="CC183" s="8">
        <f>ROUND(IF(CA282=0, 0, CA183/CA282),5)</f>
        <v>0</v>
      </c>
      <c r="CD183" s="7"/>
      <c r="CE183" s="6">
        <v>0</v>
      </c>
      <c r="CF183" s="7"/>
      <c r="CG183" s="6">
        <v>0</v>
      </c>
      <c r="CH183" s="7"/>
      <c r="CI183" s="6">
        <v>0</v>
      </c>
      <c r="CJ183" s="7"/>
      <c r="CK183" s="8">
        <f>ROUND(IF(CI282=0, 0, CI183/CI282),5)</f>
        <v>0</v>
      </c>
      <c r="CL183" s="7"/>
      <c r="CM183" s="6">
        <v>0</v>
      </c>
      <c r="CN183" s="7"/>
      <c r="CO183" s="6">
        <v>0</v>
      </c>
      <c r="CP183" s="7"/>
      <c r="CQ183" s="6">
        <v>0</v>
      </c>
      <c r="CR183" s="7"/>
      <c r="CS183" s="8">
        <f>ROUND(IF(CQ282=0, 0, CQ183/CQ282),5)</f>
        <v>0</v>
      </c>
      <c r="CT183" s="7"/>
      <c r="CU183" s="6">
        <v>0</v>
      </c>
      <c r="CV183" s="7"/>
      <c r="CW183" s="6">
        <f t="shared" si="4"/>
        <v>10</v>
      </c>
      <c r="CX183" s="7"/>
      <c r="CY183" s="6">
        <f t="shared" si="5"/>
        <v>2500</v>
      </c>
      <c r="CZ183" s="7"/>
      <c r="DA183" s="8">
        <f>ROUND(IF(CY282=0, 0, CY183/CY282),5)</f>
        <v>3.0000000000000001E-5</v>
      </c>
      <c r="DB183" s="7"/>
      <c r="DC183" s="6">
        <v>250</v>
      </c>
    </row>
    <row r="184" spans="1:107" x14ac:dyDescent="0.25">
      <c r="A184" s="2"/>
      <c r="B184" s="2"/>
      <c r="C184" s="2"/>
      <c r="D184" s="2" t="s">
        <v>195</v>
      </c>
      <c r="E184" s="37">
        <v>46</v>
      </c>
      <c r="F184" s="7"/>
      <c r="G184" s="37">
        <v>10072.049999999999</v>
      </c>
      <c r="H184" s="7"/>
      <c r="I184" s="8">
        <f>ROUND(IF(G282=0, 0, G184/G282),5)</f>
        <v>5.8E-4</v>
      </c>
      <c r="J184" s="7"/>
      <c r="K184" s="6">
        <v>218.96</v>
      </c>
      <c r="L184" s="7"/>
      <c r="M184" s="37">
        <v>15</v>
      </c>
      <c r="N184" s="7"/>
      <c r="O184" s="6">
        <v>3288.65</v>
      </c>
      <c r="P184" s="7"/>
      <c r="Q184" s="8">
        <f>ROUND(IF(O282=0, 0, O184/O282),5)</f>
        <v>3.1E-4</v>
      </c>
      <c r="R184" s="7"/>
      <c r="S184" s="6">
        <v>219.24</v>
      </c>
      <c r="T184" s="7"/>
      <c r="U184" s="37">
        <v>0</v>
      </c>
      <c r="V184" s="7"/>
      <c r="W184" s="6">
        <v>0</v>
      </c>
      <c r="X184" s="7"/>
      <c r="Y184" s="8">
        <f>ROUND(IF(W282=0, 0, W184/W282),5)</f>
        <v>0</v>
      </c>
      <c r="Z184" s="7"/>
      <c r="AA184" s="6">
        <v>0</v>
      </c>
      <c r="AB184" s="7"/>
      <c r="AC184" s="37">
        <v>9</v>
      </c>
      <c r="AD184" s="7"/>
      <c r="AE184" s="6">
        <v>4266.2700000000004</v>
      </c>
      <c r="AF184" s="7"/>
      <c r="AG184" s="8">
        <f>ROUND(IF(AE282=0, 0, AE184/AE282),5)</f>
        <v>2.4000000000000001E-4</v>
      </c>
      <c r="AH184" s="7"/>
      <c r="AI184" s="6">
        <v>474.03</v>
      </c>
      <c r="AJ184" s="7"/>
      <c r="AK184" s="37">
        <v>21</v>
      </c>
      <c r="AL184" s="7"/>
      <c r="AM184" s="6">
        <v>13954.68</v>
      </c>
      <c r="AN184" s="7"/>
      <c r="AO184" s="8">
        <f>ROUND(IF(AM282=0, 0, AM184/AM282),5)</f>
        <v>8.5999999999999998E-4</v>
      </c>
      <c r="AP184" s="7"/>
      <c r="AQ184" s="6">
        <v>664.51</v>
      </c>
      <c r="AR184" s="7"/>
      <c r="AS184" s="37">
        <v>5</v>
      </c>
      <c r="AT184" s="7"/>
      <c r="AU184" s="28">
        <v>2214.44</v>
      </c>
      <c r="AV184" s="7"/>
      <c r="AW184" s="8">
        <f>ROUND(IF(AU282=0, 0, AU184/AU282),5)</f>
        <v>1.4999999999999999E-4</v>
      </c>
      <c r="AX184" s="7"/>
      <c r="AY184" s="6">
        <v>442.89</v>
      </c>
      <c r="AZ184" s="7"/>
      <c r="BA184" s="6">
        <v>0</v>
      </c>
      <c r="BB184" s="7"/>
      <c r="BC184" s="6">
        <v>0</v>
      </c>
      <c r="BD184" s="7"/>
      <c r="BE184" s="8">
        <f>ROUND(IF(BC282=0, 0, BC184/BC282),5)</f>
        <v>0</v>
      </c>
      <c r="BF184" s="7"/>
      <c r="BG184" s="6">
        <v>0</v>
      </c>
      <c r="BH184" s="7"/>
      <c r="BI184" s="6">
        <v>0</v>
      </c>
      <c r="BJ184" s="7"/>
      <c r="BK184" s="6">
        <v>0</v>
      </c>
      <c r="BL184" s="7"/>
      <c r="BM184" s="8">
        <f>ROUND(IF(BK282=0, 0, BK184/BK282),5)</f>
        <v>0</v>
      </c>
      <c r="BN184" s="7"/>
      <c r="BO184" s="6">
        <v>0</v>
      </c>
      <c r="BP184" s="7"/>
      <c r="BQ184" s="6">
        <v>0</v>
      </c>
      <c r="BR184" s="7"/>
      <c r="BS184" s="6">
        <v>0</v>
      </c>
      <c r="BT184" s="7"/>
      <c r="BU184" s="8">
        <f>ROUND(IF(BS282=0, 0, BS184/BS282),5)</f>
        <v>0</v>
      </c>
      <c r="BV184" s="7"/>
      <c r="BW184" s="6">
        <v>0</v>
      </c>
      <c r="BX184" s="7"/>
      <c r="BY184" s="6">
        <v>0</v>
      </c>
      <c r="BZ184" s="7"/>
      <c r="CA184" s="6">
        <v>0</v>
      </c>
      <c r="CB184" s="7"/>
      <c r="CC184" s="8">
        <f>ROUND(IF(CA282=0, 0, CA184/CA282),5)</f>
        <v>0</v>
      </c>
      <c r="CD184" s="7"/>
      <c r="CE184" s="6">
        <v>0</v>
      </c>
      <c r="CF184" s="7"/>
      <c r="CG184" s="6">
        <v>0</v>
      </c>
      <c r="CH184" s="7"/>
      <c r="CI184" s="6">
        <v>0</v>
      </c>
      <c r="CJ184" s="7"/>
      <c r="CK184" s="8">
        <f>ROUND(IF(CI282=0, 0, CI184/CI282),5)</f>
        <v>0</v>
      </c>
      <c r="CL184" s="7"/>
      <c r="CM184" s="6">
        <v>0</v>
      </c>
      <c r="CN184" s="7"/>
      <c r="CO184" s="6">
        <v>0</v>
      </c>
      <c r="CP184" s="7"/>
      <c r="CQ184" s="6">
        <v>0</v>
      </c>
      <c r="CR184" s="7"/>
      <c r="CS184" s="8">
        <f>ROUND(IF(CQ282=0, 0, CQ184/CQ282),5)</f>
        <v>0</v>
      </c>
      <c r="CT184" s="7"/>
      <c r="CU184" s="6">
        <v>0</v>
      </c>
      <c r="CV184" s="7"/>
      <c r="CW184" s="6">
        <f t="shared" ref="CW184:CW247" si="6">ROUND(E184+M184+U184+AC184+AK184+AS184+BA184+BI184+BQ184+BY184+CG184+CO184,5)</f>
        <v>96</v>
      </c>
      <c r="CX184" s="7"/>
      <c r="CY184" s="6">
        <f t="shared" ref="CY184:CY247" si="7">ROUND(G184+O184+W184+AE184+AM184+AU184+BC184+BK184+BS184+CA184+CI184+CQ184,5)</f>
        <v>33796.089999999997</v>
      </c>
      <c r="CZ184" s="7"/>
      <c r="DA184" s="8">
        <f>ROUND(IF(CY282=0, 0, CY184/CY282),5)</f>
        <v>3.5E-4</v>
      </c>
      <c r="DB184" s="7"/>
      <c r="DC184" s="6">
        <v>352.04</v>
      </c>
    </row>
    <row r="185" spans="1:107" x14ac:dyDescent="0.25">
      <c r="A185" s="2"/>
      <c r="B185" s="2"/>
      <c r="C185" s="2"/>
      <c r="D185" s="2" t="s">
        <v>196</v>
      </c>
      <c r="E185" s="37">
        <v>0</v>
      </c>
      <c r="F185" s="7"/>
      <c r="G185" s="37">
        <v>0</v>
      </c>
      <c r="H185" s="7"/>
      <c r="I185" s="8">
        <f>ROUND(IF(G282=0, 0, G185/G282),5)</f>
        <v>0</v>
      </c>
      <c r="J185" s="7"/>
      <c r="K185" s="6">
        <v>0</v>
      </c>
      <c r="L185" s="7"/>
      <c r="M185" s="37">
        <v>0</v>
      </c>
      <c r="N185" s="7"/>
      <c r="O185" s="6">
        <v>0</v>
      </c>
      <c r="P185" s="7"/>
      <c r="Q185" s="8">
        <f>ROUND(IF(O282=0, 0, O185/O282),5)</f>
        <v>0</v>
      </c>
      <c r="R185" s="7"/>
      <c r="S185" s="6">
        <v>0</v>
      </c>
      <c r="T185" s="7"/>
      <c r="U185" s="37">
        <v>0</v>
      </c>
      <c r="V185" s="7"/>
      <c r="W185" s="6">
        <v>0</v>
      </c>
      <c r="X185" s="7"/>
      <c r="Y185" s="8">
        <f>ROUND(IF(W282=0, 0, W185/W282),5)</f>
        <v>0</v>
      </c>
      <c r="Z185" s="7"/>
      <c r="AA185" s="6">
        <v>0</v>
      </c>
      <c r="AB185" s="7"/>
      <c r="AC185" s="37">
        <v>0</v>
      </c>
      <c r="AD185" s="7"/>
      <c r="AE185" s="6">
        <v>0</v>
      </c>
      <c r="AF185" s="7"/>
      <c r="AG185" s="8">
        <f>ROUND(IF(AE282=0, 0, AE185/AE282),5)</f>
        <v>0</v>
      </c>
      <c r="AH185" s="7"/>
      <c r="AI185" s="6">
        <v>0</v>
      </c>
      <c r="AJ185" s="7"/>
      <c r="AK185" s="37">
        <v>5</v>
      </c>
      <c r="AL185" s="7"/>
      <c r="AM185" s="6">
        <v>2506.31</v>
      </c>
      <c r="AN185" s="7"/>
      <c r="AO185" s="8">
        <f>ROUND(IF(AM282=0, 0, AM185/AM282),5)</f>
        <v>1.4999999999999999E-4</v>
      </c>
      <c r="AP185" s="7"/>
      <c r="AQ185" s="6">
        <v>501.26</v>
      </c>
      <c r="AR185" s="7"/>
      <c r="AS185" s="37">
        <v>5</v>
      </c>
      <c r="AT185" s="7"/>
      <c r="AU185" s="28">
        <v>2526.54</v>
      </c>
      <c r="AV185" s="7"/>
      <c r="AW185" s="8">
        <f>ROUND(IF(AU282=0, 0, AU185/AU282),5)</f>
        <v>1.7000000000000001E-4</v>
      </c>
      <c r="AX185" s="7"/>
      <c r="AY185" s="6">
        <v>505.31</v>
      </c>
      <c r="AZ185" s="7"/>
      <c r="BA185" s="6">
        <v>0</v>
      </c>
      <c r="BB185" s="7"/>
      <c r="BC185" s="6">
        <v>0</v>
      </c>
      <c r="BD185" s="7"/>
      <c r="BE185" s="8">
        <f>ROUND(IF(BC282=0, 0, BC185/BC282),5)</f>
        <v>0</v>
      </c>
      <c r="BF185" s="7"/>
      <c r="BG185" s="6">
        <v>0</v>
      </c>
      <c r="BH185" s="7"/>
      <c r="BI185" s="6">
        <v>0</v>
      </c>
      <c r="BJ185" s="7"/>
      <c r="BK185" s="6">
        <v>0</v>
      </c>
      <c r="BL185" s="7"/>
      <c r="BM185" s="8">
        <f>ROUND(IF(BK282=0, 0, BK185/BK282),5)</f>
        <v>0</v>
      </c>
      <c r="BN185" s="7"/>
      <c r="BO185" s="6">
        <v>0</v>
      </c>
      <c r="BP185" s="7"/>
      <c r="BQ185" s="6">
        <v>0</v>
      </c>
      <c r="BR185" s="7"/>
      <c r="BS185" s="6">
        <v>0</v>
      </c>
      <c r="BT185" s="7"/>
      <c r="BU185" s="8">
        <f>ROUND(IF(BS282=0, 0, BS185/BS282),5)</f>
        <v>0</v>
      </c>
      <c r="BV185" s="7"/>
      <c r="BW185" s="6">
        <v>0</v>
      </c>
      <c r="BX185" s="7"/>
      <c r="BY185" s="6">
        <v>0</v>
      </c>
      <c r="BZ185" s="7"/>
      <c r="CA185" s="6">
        <v>0</v>
      </c>
      <c r="CB185" s="7"/>
      <c r="CC185" s="8">
        <f>ROUND(IF(CA282=0, 0, CA185/CA282),5)</f>
        <v>0</v>
      </c>
      <c r="CD185" s="7"/>
      <c r="CE185" s="6">
        <v>0</v>
      </c>
      <c r="CF185" s="7"/>
      <c r="CG185" s="6">
        <v>0</v>
      </c>
      <c r="CH185" s="7"/>
      <c r="CI185" s="6">
        <v>0</v>
      </c>
      <c r="CJ185" s="7"/>
      <c r="CK185" s="8">
        <f>ROUND(IF(CI282=0, 0, CI185/CI282),5)</f>
        <v>0</v>
      </c>
      <c r="CL185" s="7"/>
      <c r="CM185" s="6">
        <v>0</v>
      </c>
      <c r="CN185" s="7"/>
      <c r="CO185" s="6">
        <v>0</v>
      </c>
      <c r="CP185" s="7"/>
      <c r="CQ185" s="6">
        <v>0</v>
      </c>
      <c r="CR185" s="7"/>
      <c r="CS185" s="8">
        <f>ROUND(IF(CQ282=0, 0, CQ185/CQ282),5)</f>
        <v>0</v>
      </c>
      <c r="CT185" s="7"/>
      <c r="CU185" s="6">
        <v>0</v>
      </c>
      <c r="CV185" s="7"/>
      <c r="CW185" s="6">
        <f t="shared" si="6"/>
        <v>10</v>
      </c>
      <c r="CX185" s="7"/>
      <c r="CY185" s="6">
        <f t="shared" si="7"/>
        <v>5032.8500000000004</v>
      </c>
      <c r="CZ185" s="7"/>
      <c r="DA185" s="8">
        <f>ROUND(IF(CY282=0, 0, CY185/CY282),5)</f>
        <v>5.0000000000000002E-5</v>
      </c>
      <c r="DB185" s="7"/>
      <c r="DC185" s="6">
        <v>503.29</v>
      </c>
    </row>
    <row r="186" spans="1:107" x14ac:dyDescent="0.25">
      <c r="A186" s="2"/>
      <c r="B186" s="2"/>
      <c r="C186" s="2"/>
      <c r="D186" s="2" t="s">
        <v>197</v>
      </c>
      <c r="E186" s="37">
        <v>299</v>
      </c>
      <c r="F186" s="7"/>
      <c r="G186" s="37">
        <v>81290.66</v>
      </c>
      <c r="H186" s="7"/>
      <c r="I186" s="8">
        <f>ROUND(IF(G282=0, 0, G186/G282),5)</f>
        <v>4.7099999999999998E-3</v>
      </c>
      <c r="J186" s="7"/>
      <c r="K186" s="6">
        <v>271.88</v>
      </c>
      <c r="L186" s="7"/>
      <c r="M186" s="37">
        <v>72</v>
      </c>
      <c r="N186" s="7"/>
      <c r="O186" s="6">
        <v>18855.36</v>
      </c>
      <c r="P186" s="7"/>
      <c r="Q186" s="8">
        <f>ROUND(IF(O282=0, 0, O186/O282),5)</f>
        <v>1.8E-3</v>
      </c>
      <c r="R186" s="7"/>
      <c r="S186" s="6">
        <v>261.88</v>
      </c>
      <c r="T186" s="7"/>
      <c r="U186" s="37">
        <v>404</v>
      </c>
      <c r="V186" s="7"/>
      <c r="W186" s="6">
        <v>106500.64</v>
      </c>
      <c r="X186" s="7"/>
      <c r="Y186" s="8">
        <f>ROUND(IF(W282=0, 0, W186/W282),5)</f>
        <v>5.2199999999999998E-3</v>
      </c>
      <c r="Z186" s="7"/>
      <c r="AA186" s="6">
        <v>263.62</v>
      </c>
      <c r="AB186" s="7"/>
      <c r="AC186" s="37">
        <v>5</v>
      </c>
      <c r="AD186" s="7"/>
      <c r="AE186" s="6">
        <v>1319.14</v>
      </c>
      <c r="AF186" s="7"/>
      <c r="AG186" s="8">
        <f>ROUND(IF(AE282=0, 0, AE186/AE282),5)</f>
        <v>8.0000000000000007E-5</v>
      </c>
      <c r="AH186" s="7"/>
      <c r="AI186" s="6">
        <v>263.83</v>
      </c>
      <c r="AJ186" s="7"/>
      <c r="AK186" s="37">
        <v>940</v>
      </c>
      <c r="AL186" s="7"/>
      <c r="AM186" s="6">
        <v>249113.47</v>
      </c>
      <c r="AN186" s="7"/>
      <c r="AO186" s="8">
        <f>ROUND(IF(AM282=0, 0, AM186/AM282),5)</f>
        <v>1.5389999999999999E-2</v>
      </c>
      <c r="AP186" s="7"/>
      <c r="AQ186" s="6">
        <v>265.01</v>
      </c>
      <c r="AR186" s="7"/>
      <c r="AS186" s="37">
        <v>280</v>
      </c>
      <c r="AT186" s="7"/>
      <c r="AU186" s="28">
        <v>78115.69</v>
      </c>
      <c r="AV186" s="7"/>
      <c r="AW186" s="8">
        <f>ROUND(IF(AU282=0, 0, AU186/AU282),5)</f>
        <v>5.3600000000000002E-3</v>
      </c>
      <c r="AX186" s="7"/>
      <c r="AY186" s="6">
        <v>278.98</v>
      </c>
      <c r="AZ186" s="7"/>
      <c r="BA186" s="6">
        <v>0</v>
      </c>
      <c r="BB186" s="7"/>
      <c r="BC186" s="6">
        <v>0</v>
      </c>
      <c r="BD186" s="7"/>
      <c r="BE186" s="8">
        <f>ROUND(IF(BC282=0, 0, BC186/BC282),5)</f>
        <v>0</v>
      </c>
      <c r="BF186" s="7"/>
      <c r="BG186" s="6">
        <v>0</v>
      </c>
      <c r="BH186" s="7"/>
      <c r="BI186" s="6">
        <v>0</v>
      </c>
      <c r="BJ186" s="7"/>
      <c r="BK186" s="6">
        <v>0</v>
      </c>
      <c r="BL186" s="7"/>
      <c r="BM186" s="8">
        <f>ROUND(IF(BK282=0, 0, BK186/BK282),5)</f>
        <v>0</v>
      </c>
      <c r="BN186" s="7"/>
      <c r="BO186" s="6">
        <v>0</v>
      </c>
      <c r="BP186" s="7"/>
      <c r="BQ186" s="6">
        <v>0</v>
      </c>
      <c r="BR186" s="7"/>
      <c r="BS186" s="6">
        <v>0</v>
      </c>
      <c r="BT186" s="7"/>
      <c r="BU186" s="8">
        <f>ROUND(IF(BS282=0, 0, BS186/BS282),5)</f>
        <v>0</v>
      </c>
      <c r="BV186" s="7"/>
      <c r="BW186" s="6">
        <v>0</v>
      </c>
      <c r="BX186" s="7"/>
      <c r="BY186" s="6">
        <v>0</v>
      </c>
      <c r="BZ186" s="7"/>
      <c r="CA186" s="6">
        <v>0</v>
      </c>
      <c r="CB186" s="7"/>
      <c r="CC186" s="8">
        <f>ROUND(IF(CA282=0, 0, CA186/CA282),5)</f>
        <v>0</v>
      </c>
      <c r="CD186" s="7"/>
      <c r="CE186" s="6">
        <v>0</v>
      </c>
      <c r="CF186" s="7"/>
      <c r="CG186" s="6">
        <v>0</v>
      </c>
      <c r="CH186" s="7"/>
      <c r="CI186" s="6">
        <v>0</v>
      </c>
      <c r="CJ186" s="7"/>
      <c r="CK186" s="8">
        <f>ROUND(IF(CI282=0, 0, CI186/CI282),5)</f>
        <v>0</v>
      </c>
      <c r="CL186" s="7"/>
      <c r="CM186" s="6">
        <v>0</v>
      </c>
      <c r="CN186" s="7"/>
      <c r="CO186" s="6">
        <v>0</v>
      </c>
      <c r="CP186" s="7"/>
      <c r="CQ186" s="6">
        <v>0</v>
      </c>
      <c r="CR186" s="7"/>
      <c r="CS186" s="8">
        <f>ROUND(IF(CQ282=0, 0, CQ186/CQ282),5)</f>
        <v>0</v>
      </c>
      <c r="CT186" s="7"/>
      <c r="CU186" s="6">
        <v>0</v>
      </c>
      <c r="CV186" s="7"/>
      <c r="CW186" s="6">
        <f t="shared" si="6"/>
        <v>2000</v>
      </c>
      <c r="CX186" s="7"/>
      <c r="CY186" s="6">
        <f t="shared" si="7"/>
        <v>535194.96</v>
      </c>
      <c r="CZ186" s="7"/>
      <c r="DA186" s="8">
        <f>ROUND(IF(CY282=0, 0, CY186/CY282),5)</f>
        <v>5.5500000000000002E-3</v>
      </c>
      <c r="DB186" s="7"/>
      <c r="DC186" s="6">
        <v>267.60000000000002</v>
      </c>
    </row>
    <row r="187" spans="1:107" x14ac:dyDescent="0.25">
      <c r="A187" s="2"/>
      <c r="B187" s="2"/>
      <c r="C187" s="2"/>
      <c r="D187" s="2" t="s">
        <v>198</v>
      </c>
      <c r="E187" s="37">
        <v>17</v>
      </c>
      <c r="F187" s="7"/>
      <c r="G187" s="37">
        <v>11618.38</v>
      </c>
      <c r="H187" s="7"/>
      <c r="I187" s="8">
        <f>ROUND(IF(G282=0, 0, G187/G282),5)</f>
        <v>6.7000000000000002E-4</v>
      </c>
      <c r="J187" s="7"/>
      <c r="K187" s="6">
        <v>683.43</v>
      </c>
      <c r="L187" s="7"/>
      <c r="M187" s="37">
        <v>11</v>
      </c>
      <c r="N187" s="7"/>
      <c r="O187" s="6">
        <v>7522.17</v>
      </c>
      <c r="P187" s="7"/>
      <c r="Q187" s="8">
        <f>ROUND(IF(O282=0, 0, O187/O282),5)</f>
        <v>7.2000000000000005E-4</v>
      </c>
      <c r="R187" s="7"/>
      <c r="S187" s="6">
        <v>683.83</v>
      </c>
      <c r="T187" s="7"/>
      <c r="U187" s="37">
        <v>22</v>
      </c>
      <c r="V187" s="7"/>
      <c r="W187" s="6">
        <v>15117.56</v>
      </c>
      <c r="X187" s="7"/>
      <c r="Y187" s="8">
        <f>ROUND(IF(W282=0, 0, W187/W282),5)</f>
        <v>7.3999999999999999E-4</v>
      </c>
      <c r="Z187" s="7"/>
      <c r="AA187" s="6">
        <v>687.16</v>
      </c>
      <c r="AB187" s="7"/>
      <c r="AC187" s="37">
        <v>5</v>
      </c>
      <c r="AD187" s="7"/>
      <c r="AE187" s="6">
        <v>3758.45</v>
      </c>
      <c r="AF187" s="7"/>
      <c r="AG187" s="8">
        <f>ROUND(IF(AE282=0, 0, AE187/AE282),5)</f>
        <v>2.2000000000000001E-4</v>
      </c>
      <c r="AH187" s="7"/>
      <c r="AI187" s="6">
        <v>751.69</v>
      </c>
      <c r="AJ187" s="7"/>
      <c r="AK187" s="37">
        <v>381</v>
      </c>
      <c r="AL187" s="7"/>
      <c r="AM187" s="6">
        <v>287077.59999999998</v>
      </c>
      <c r="AN187" s="7"/>
      <c r="AO187" s="8">
        <f>ROUND(IF(AM282=0, 0, AM187/AM282),5)</f>
        <v>1.7729999999999999E-2</v>
      </c>
      <c r="AP187" s="7"/>
      <c r="AQ187" s="6">
        <v>753.48</v>
      </c>
      <c r="AR187" s="7"/>
      <c r="AS187" s="37">
        <v>466</v>
      </c>
      <c r="AT187" s="7"/>
      <c r="AU187" s="28">
        <v>324533.2</v>
      </c>
      <c r="AV187" s="7"/>
      <c r="AW187" s="8">
        <f>ROUND(IF(AU282=0, 0, AU187/AU282),5)</f>
        <v>2.2259999999999999E-2</v>
      </c>
      <c r="AX187" s="7"/>
      <c r="AY187" s="6">
        <v>696.42</v>
      </c>
      <c r="AZ187" s="7"/>
      <c r="BA187" s="6">
        <v>0</v>
      </c>
      <c r="BB187" s="7"/>
      <c r="BC187" s="6">
        <v>0</v>
      </c>
      <c r="BD187" s="7"/>
      <c r="BE187" s="8">
        <f>ROUND(IF(BC282=0, 0, BC187/BC282),5)</f>
        <v>0</v>
      </c>
      <c r="BF187" s="7"/>
      <c r="BG187" s="6">
        <v>0</v>
      </c>
      <c r="BH187" s="7"/>
      <c r="BI187" s="6">
        <v>0</v>
      </c>
      <c r="BJ187" s="7"/>
      <c r="BK187" s="6">
        <v>0</v>
      </c>
      <c r="BL187" s="7"/>
      <c r="BM187" s="8">
        <f>ROUND(IF(BK282=0, 0, BK187/BK282),5)</f>
        <v>0</v>
      </c>
      <c r="BN187" s="7"/>
      <c r="BO187" s="6">
        <v>0</v>
      </c>
      <c r="BP187" s="7"/>
      <c r="BQ187" s="6">
        <v>0</v>
      </c>
      <c r="BR187" s="7"/>
      <c r="BS187" s="6">
        <v>0</v>
      </c>
      <c r="BT187" s="7"/>
      <c r="BU187" s="8">
        <f>ROUND(IF(BS282=0, 0, BS187/BS282),5)</f>
        <v>0</v>
      </c>
      <c r="BV187" s="7"/>
      <c r="BW187" s="6">
        <v>0</v>
      </c>
      <c r="BX187" s="7"/>
      <c r="BY187" s="6">
        <v>0</v>
      </c>
      <c r="BZ187" s="7"/>
      <c r="CA187" s="6">
        <v>0</v>
      </c>
      <c r="CB187" s="7"/>
      <c r="CC187" s="8">
        <f>ROUND(IF(CA282=0, 0, CA187/CA282),5)</f>
        <v>0</v>
      </c>
      <c r="CD187" s="7"/>
      <c r="CE187" s="6">
        <v>0</v>
      </c>
      <c r="CF187" s="7"/>
      <c r="CG187" s="6">
        <v>0</v>
      </c>
      <c r="CH187" s="7"/>
      <c r="CI187" s="6">
        <v>0</v>
      </c>
      <c r="CJ187" s="7"/>
      <c r="CK187" s="8">
        <f>ROUND(IF(CI282=0, 0, CI187/CI282),5)</f>
        <v>0</v>
      </c>
      <c r="CL187" s="7"/>
      <c r="CM187" s="6">
        <v>0</v>
      </c>
      <c r="CN187" s="7"/>
      <c r="CO187" s="6">
        <v>0</v>
      </c>
      <c r="CP187" s="7"/>
      <c r="CQ187" s="6">
        <v>0</v>
      </c>
      <c r="CR187" s="7"/>
      <c r="CS187" s="8">
        <f>ROUND(IF(CQ282=0, 0, CQ187/CQ282),5)</f>
        <v>0</v>
      </c>
      <c r="CT187" s="7"/>
      <c r="CU187" s="6">
        <v>0</v>
      </c>
      <c r="CV187" s="7"/>
      <c r="CW187" s="6">
        <f t="shared" si="6"/>
        <v>902</v>
      </c>
      <c r="CX187" s="7"/>
      <c r="CY187" s="6">
        <f t="shared" si="7"/>
        <v>649627.36</v>
      </c>
      <c r="CZ187" s="7"/>
      <c r="DA187" s="8">
        <f>ROUND(IF(CY282=0, 0, CY187/CY282),5)</f>
        <v>6.7400000000000003E-3</v>
      </c>
      <c r="DB187" s="7"/>
      <c r="DC187" s="6">
        <v>720.21</v>
      </c>
    </row>
    <row r="188" spans="1:107" x14ac:dyDescent="0.25">
      <c r="A188" s="2"/>
      <c r="B188" s="2"/>
      <c r="C188" s="2"/>
      <c r="D188" s="2" t="s">
        <v>199</v>
      </c>
      <c r="E188" s="37">
        <v>6</v>
      </c>
      <c r="F188" s="7"/>
      <c r="G188" s="37">
        <v>4467.91</v>
      </c>
      <c r="H188" s="7"/>
      <c r="I188" s="8">
        <f>ROUND(IF(G282=0, 0, G188/G282),5)</f>
        <v>2.5999999999999998E-4</v>
      </c>
      <c r="J188" s="7"/>
      <c r="K188" s="6">
        <v>744.65</v>
      </c>
      <c r="L188" s="7"/>
      <c r="M188" s="37">
        <v>80</v>
      </c>
      <c r="N188" s="7"/>
      <c r="O188" s="6">
        <v>59641.18</v>
      </c>
      <c r="P188" s="7"/>
      <c r="Q188" s="8">
        <f>ROUND(IF(O282=0, 0, O188/O282),5)</f>
        <v>5.7000000000000002E-3</v>
      </c>
      <c r="R188" s="7"/>
      <c r="S188" s="6">
        <v>745.51</v>
      </c>
      <c r="T188" s="7"/>
      <c r="U188" s="37">
        <v>77</v>
      </c>
      <c r="V188" s="7"/>
      <c r="W188" s="6">
        <v>58353.03</v>
      </c>
      <c r="X188" s="7"/>
      <c r="Y188" s="8">
        <f>ROUND(IF(W282=0, 0, W188/W282),5)</f>
        <v>2.8600000000000001E-3</v>
      </c>
      <c r="Z188" s="7"/>
      <c r="AA188" s="6">
        <v>757.83</v>
      </c>
      <c r="AB188" s="7"/>
      <c r="AC188" s="37">
        <v>0</v>
      </c>
      <c r="AD188" s="7"/>
      <c r="AE188" s="6">
        <v>0</v>
      </c>
      <c r="AF188" s="7"/>
      <c r="AG188" s="8">
        <f>ROUND(IF(AE282=0, 0, AE188/AE282),5)</f>
        <v>0</v>
      </c>
      <c r="AH188" s="7"/>
      <c r="AI188" s="6">
        <v>0</v>
      </c>
      <c r="AJ188" s="7"/>
      <c r="AK188" s="37">
        <v>9</v>
      </c>
      <c r="AL188" s="7"/>
      <c r="AM188" s="6">
        <v>6790.75</v>
      </c>
      <c r="AN188" s="7"/>
      <c r="AO188" s="8">
        <f>ROUND(IF(AM282=0, 0, AM188/AM282),5)</f>
        <v>4.2000000000000002E-4</v>
      </c>
      <c r="AP188" s="7"/>
      <c r="AQ188" s="6">
        <v>754.53</v>
      </c>
      <c r="AR188" s="7"/>
      <c r="AS188" s="37">
        <v>101</v>
      </c>
      <c r="AT188" s="7"/>
      <c r="AU188" s="28">
        <v>76122.759999999995</v>
      </c>
      <c r="AV188" s="7"/>
      <c r="AW188" s="8">
        <f>ROUND(IF(AU282=0, 0, AU188/AU282),5)</f>
        <v>5.2199999999999998E-3</v>
      </c>
      <c r="AX188" s="7"/>
      <c r="AY188" s="6">
        <v>753.69</v>
      </c>
      <c r="AZ188" s="7"/>
      <c r="BA188" s="6">
        <v>0</v>
      </c>
      <c r="BB188" s="7"/>
      <c r="BC188" s="6">
        <v>0</v>
      </c>
      <c r="BD188" s="7"/>
      <c r="BE188" s="8">
        <f>ROUND(IF(BC282=0, 0, BC188/BC282),5)</f>
        <v>0</v>
      </c>
      <c r="BF188" s="7"/>
      <c r="BG188" s="6">
        <v>0</v>
      </c>
      <c r="BH188" s="7"/>
      <c r="BI188" s="6">
        <v>0</v>
      </c>
      <c r="BJ188" s="7"/>
      <c r="BK188" s="6">
        <v>0</v>
      </c>
      <c r="BL188" s="7"/>
      <c r="BM188" s="8">
        <f>ROUND(IF(BK282=0, 0, BK188/BK282),5)</f>
        <v>0</v>
      </c>
      <c r="BN188" s="7"/>
      <c r="BO188" s="6">
        <v>0</v>
      </c>
      <c r="BP188" s="7"/>
      <c r="BQ188" s="6">
        <v>0</v>
      </c>
      <c r="BR188" s="7"/>
      <c r="BS188" s="6">
        <v>0</v>
      </c>
      <c r="BT188" s="7"/>
      <c r="BU188" s="8">
        <f>ROUND(IF(BS282=0, 0, BS188/BS282),5)</f>
        <v>0</v>
      </c>
      <c r="BV188" s="7"/>
      <c r="BW188" s="6">
        <v>0</v>
      </c>
      <c r="BX188" s="7"/>
      <c r="BY188" s="6">
        <v>0</v>
      </c>
      <c r="BZ188" s="7"/>
      <c r="CA188" s="6">
        <v>0</v>
      </c>
      <c r="CB188" s="7"/>
      <c r="CC188" s="8">
        <f>ROUND(IF(CA282=0, 0, CA188/CA282),5)</f>
        <v>0</v>
      </c>
      <c r="CD188" s="7"/>
      <c r="CE188" s="6">
        <v>0</v>
      </c>
      <c r="CF188" s="7"/>
      <c r="CG188" s="6">
        <v>0</v>
      </c>
      <c r="CH188" s="7"/>
      <c r="CI188" s="6">
        <v>0</v>
      </c>
      <c r="CJ188" s="7"/>
      <c r="CK188" s="8">
        <f>ROUND(IF(CI282=0, 0, CI188/CI282),5)</f>
        <v>0</v>
      </c>
      <c r="CL188" s="7"/>
      <c r="CM188" s="6">
        <v>0</v>
      </c>
      <c r="CN188" s="7"/>
      <c r="CO188" s="6">
        <v>0</v>
      </c>
      <c r="CP188" s="7"/>
      <c r="CQ188" s="6">
        <v>0</v>
      </c>
      <c r="CR188" s="7"/>
      <c r="CS188" s="8">
        <f>ROUND(IF(CQ282=0, 0, CQ188/CQ282),5)</f>
        <v>0</v>
      </c>
      <c r="CT188" s="7"/>
      <c r="CU188" s="6">
        <v>0</v>
      </c>
      <c r="CV188" s="7"/>
      <c r="CW188" s="6">
        <f t="shared" si="6"/>
        <v>273</v>
      </c>
      <c r="CX188" s="7"/>
      <c r="CY188" s="6">
        <f t="shared" si="7"/>
        <v>205375.63</v>
      </c>
      <c r="CZ188" s="7"/>
      <c r="DA188" s="8">
        <f>ROUND(IF(CY282=0, 0, CY188/CY282),5)</f>
        <v>2.1299999999999999E-3</v>
      </c>
      <c r="DB188" s="7"/>
      <c r="DC188" s="6">
        <v>752.29</v>
      </c>
    </row>
    <row r="189" spans="1:107" x14ac:dyDescent="0.25">
      <c r="A189" s="2"/>
      <c r="B189" s="2"/>
      <c r="C189" s="2"/>
      <c r="D189" s="2" t="s">
        <v>200</v>
      </c>
      <c r="E189" s="37">
        <v>6</v>
      </c>
      <c r="F189" s="7"/>
      <c r="G189" s="37">
        <v>5212.91</v>
      </c>
      <c r="H189" s="7"/>
      <c r="I189" s="8">
        <f>ROUND(IF(G282=0, 0, G189/G282),5)</f>
        <v>2.9999999999999997E-4</v>
      </c>
      <c r="J189" s="7"/>
      <c r="K189" s="6">
        <v>868.82</v>
      </c>
      <c r="L189" s="7"/>
      <c r="M189" s="37">
        <v>8</v>
      </c>
      <c r="N189" s="7"/>
      <c r="O189" s="6">
        <v>6955.91</v>
      </c>
      <c r="P189" s="7"/>
      <c r="Q189" s="8">
        <f>ROUND(IF(O282=0, 0, O189/O282),5)</f>
        <v>6.6E-4</v>
      </c>
      <c r="R189" s="7"/>
      <c r="S189" s="6">
        <v>869.49</v>
      </c>
      <c r="T189" s="7"/>
      <c r="U189" s="37">
        <v>4</v>
      </c>
      <c r="V189" s="7"/>
      <c r="W189" s="6">
        <v>3560.36</v>
      </c>
      <c r="X189" s="7"/>
      <c r="Y189" s="8">
        <f>ROUND(IF(W282=0, 0, W189/W282),5)</f>
        <v>1.7000000000000001E-4</v>
      </c>
      <c r="Z189" s="7"/>
      <c r="AA189" s="6">
        <v>890.09</v>
      </c>
      <c r="AB189" s="7"/>
      <c r="AC189" s="37">
        <v>0</v>
      </c>
      <c r="AD189" s="7"/>
      <c r="AE189" s="6">
        <v>0</v>
      </c>
      <c r="AF189" s="7"/>
      <c r="AG189" s="8">
        <f>ROUND(IF(AE282=0, 0, AE189/AE282),5)</f>
        <v>0</v>
      </c>
      <c r="AH189" s="7"/>
      <c r="AI189" s="6">
        <v>0</v>
      </c>
      <c r="AJ189" s="7"/>
      <c r="AK189" s="37">
        <v>0</v>
      </c>
      <c r="AL189" s="7"/>
      <c r="AM189" s="6">
        <v>0</v>
      </c>
      <c r="AN189" s="7"/>
      <c r="AO189" s="8">
        <f>ROUND(IF(AM282=0, 0, AM189/AM282),5)</f>
        <v>0</v>
      </c>
      <c r="AP189" s="7"/>
      <c r="AQ189" s="6">
        <v>0</v>
      </c>
      <c r="AR189" s="7"/>
      <c r="AS189" s="37">
        <v>3</v>
      </c>
      <c r="AT189" s="7"/>
      <c r="AU189" s="28">
        <v>2637.04</v>
      </c>
      <c r="AV189" s="7"/>
      <c r="AW189" s="8">
        <f>ROUND(IF(AU282=0, 0, AU189/AU282),5)</f>
        <v>1.8000000000000001E-4</v>
      </c>
      <c r="AX189" s="7"/>
      <c r="AY189" s="6">
        <v>879.01</v>
      </c>
      <c r="AZ189" s="7"/>
      <c r="BA189" s="6">
        <v>0</v>
      </c>
      <c r="BB189" s="7"/>
      <c r="BC189" s="6">
        <v>0</v>
      </c>
      <c r="BD189" s="7"/>
      <c r="BE189" s="8">
        <f>ROUND(IF(BC282=0, 0, BC189/BC282),5)</f>
        <v>0</v>
      </c>
      <c r="BF189" s="7"/>
      <c r="BG189" s="6">
        <v>0</v>
      </c>
      <c r="BH189" s="7"/>
      <c r="BI189" s="6">
        <v>0</v>
      </c>
      <c r="BJ189" s="7"/>
      <c r="BK189" s="6">
        <v>0</v>
      </c>
      <c r="BL189" s="7"/>
      <c r="BM189" s="8">
        <f>ROUND(IF(BK282=0, 0, BK189/BK282),5)</f>
        <v>0</v>
      </c>
      <c r="BN189" s="7"/>
      <c r="BO189" s="6">
        <v>0</v>
      </c>
      <c r="BP189" s="7"/>
      <c r="BQ189" s="6">
        <v>0</v>
      </c>
      <c r="BR189" s="7"/>
      <c r="BS189" s="6">
        <v>0</v>
      </c>
      <c r="BT189" s="7"/>
      <c r="BU189" s="8">
        <f>ROUND(IF(BS282=0, 0, BS189/BS282),5)</f>
        <v>0</v>
      </c>
      <c r="BV189" s="7"/>
      <c r="BW189" s="6">
        <v>0</v>
      </c>
      <c r="BX189" s="7"/>
      <c r="BY189" s="6">
        <v>0</v>
      </c>
      <c r="BZ189" s="7"/>
      <c r="CA189" s="6">
        <v>0</v>
      </c>
      <c r="CB189" s="7"/>
      <c r="CC189" s="8">
        <f>ROUND(IF(CA282=0, 0, CA189/CA282),5)</f>
        <v>0</v>
      </c>
      <c r="CD189" s="7"/>
      <c r="CE189" s="6">
        <v>0</v>
      </c>
      <c r="CF189" s="7"/>
      <c r="CG189" s="6">
        <v>0</v>
      </c>
      <c r="CH189" s="7"/>
      <c r="CI189" s="6">
        <v>0</v>
      </c>
      <c r="CJ189" s="7"/>
      <c r="CK189" s="8">
        <f>ROUND(IF(CI282=0, 0, CI189/CI282),5)</f>
        <v>0</v>
      </c>
      <c r="CL189" s="7"/>
      <c r="CM189" s="6">
        <v>0</v>
      </c>
      <c r="CN189" s="7"/>
      <c r="CO189" s="6">
        <v>0</v>
      </c>
      <c r="CP189" s="7"/>
      <c r="CQ189" s="6">
        <v>0</v>
      </c>
      <c r="CR189" s="7"/>
      <c r="CS189" s="8">
        <f>ROUND(IF(CQ282=0, 0, CQ189/CQ282),5)</f>
        <v>0</v>
      </c>
      <c r="CT189" s="7"/>
      <c r="CU189" s="6">
        <v>0</v>
      </c>
      <c r="CV189" s="7"/>
      <c r="CW189" s="6">
        <f t="shared" si="6"/>
        <v>21</v>
      </c>
      <c r="CX189" s="7"/>
      <c r="CY189" s="6">
        <f t="shared" si="7"/>
        <v>18366.22</v>
      </c>
      <c r="CZ189" s="7"/>
      <c r="DA189" s="8">
        <f>ROUND(IF(CY282=0, 0, CY189/CY282),5)</f>
        <v>1.9000000000000001E-4</v>
      </c>
      <c r="DB189" s="7"/>
      <c r="DC189" s="6">
        <v>874.58</v>
      </c>
    </row>
    <row r="190" spans="1:107" x14ac:dyDescent="0.25">
      <c r="A190" s="2"/>
      <c r="B190" s="2"/>
      <c r="C190" s="2"/>
      <c r="D190" s="2" t="s">
        <v>201</v>
      </c>
      <c r="E190" s="37">
        <v>0</v>
      </c>
      <c r="F190" s="7"/>
      <c r="G190" s="37">
        <v>0</v>
      </c>
      <c r="H190" s="7"/>
      <c r="I190" s="8">
        <f>ROUND(IF(G282=0, 0, G190/G282),5)</f>
        <v>0</v>
      </c>
      <c r="J190" s="7"/>
      <c r="K190" s="6">
        <v>0</v>
      </c>
      <c r="L190" s="7"/>
      <c r="M190" s="37">
        <v>6</v>
      </c>
      <c r="N190" s="7"/>
      <c r="O190" s="6">
        <v>5589.65</v>
      </c>
      <c r="P190" s="7"/>
      <c r="Q190" s="8">
        <f>ROUND(IF(O282=0, 0, O190/O282),5)</f>
        <v>5.2999999999999998E-4</v>
      </c>
      <c r="R190" s="7"/>
      <c r="S190" s="6">
        <v>931.61</v>
      </c>
      <c r="T190" s="7"/>
      <c r="U190" s="37">
        <v>15</v>
      </c>
      <c r="V190" s="7"/>
      <c r="W190" s="6">
        <v>14197.42</v>
      </c>
      <c r="X190" s="7"/>
      <c r="Y190" s="8">
        <f>ROUND(IF(W282=0, 0, W190/W282),5)</f>
        <v>6.9999999999999999E-4</v>
      </c>
      <c r="Z190" s="7"/>
      <c r="AA190" s="6">
        <v>946.49</v>
      </c>
      <c r="AB190" s="7"/>
      <c r="AC190" s="37">
        <v>0</v>
      </c>
      <c r="AD190" s="7"/>
      <c r="AE190" s="6">
        <v>0</v>
      </c>
      <c r="AF190" s="7"/>
      <c r="AG190" s="8">
        <f>ROUND(IF(AE282=0, 0, AE190/AE282),5)</f>
        <v>0</v>
      </c>
      <c r="AH190" s="7"/>
      <c r="AI190" s="6">
        <v>0</v>
      </c>
      <c r="AJ190" s="7"/>
      <c r="AK190" s="37">
        <v>0</v>
      </c>
      <c r="AL190" s="7"/>
      <c r="AM190" s="6">
        <v>0</v>
      </c>
      <c r="AN190" s="7"/>
      <c r="AO190" s="8">
        <f>ROUND(IF(AM282=0, 0, AM190/AM282),5)</f>
        <v>0</v>
      </c>
      <c r="AP190" s="7"/>
      <c r="AQ190" s="6">
        <v>0</v>
      </c>
      <c r="AR190" s="7"/>
      <c r="AS190" s="37">
        <v>4</v>
      </c>
      <c r="AT190" s="7"/>
      <c r="AU190" s="28">
        <v>3804.67</v>
      </c>
      <c r="AV190" s="7"/>
      <c r="AW190" s="8">
        <f>ROUND(IF(AU282=0, 0, AU190/AU282),5)</f>
        <v>2.5999999999999998E-4</v>
      </c>
      <c r="AX190" s="7"/>
      <c r="AY190" s="6">
        <v>951.17</v>
      </c>
      <c r="AZ190" s="7"/>
      <c r="BA190" s="6">
        <v>0</v>
      </c>
      <c r="BB190" s="7"/>
      <c r="BC190" s="6">
        <v>0</v>
      </c>
      <c r="BD190" s="7"/>
      <c r="BE190" s="8">
        <f>ROUND(IF(BC282=0, 0, BC190/BC282),5)</f>
        <v>0</v>
      </c>
      <c r="BF190" s="7"/>
      <c r="BG190" s="6">
        <v>0</v>
      </c>
      <c r="BH190" s="7"/>
      <c r="BI190" s="6">
        <v>0</v>
      </c>
      <c r="BJ190" s="7"/>
      <c r="BK190" s="6">
        <v>0</v>
      </c>
      <c r="BL190" s="7"/>
      <c r="BM190" s="8">
        <f>ROUND(IF(BK282=0, 0, BK190/BK282),5)</f>
        <v>0</v>
      </c>
      <c r="BN190" s="7"/>
      <c r="BO190" s="6">
        <v>0</v>
      </c>
      <c r="BP190" s="7"/>
      <c r="BQ190" s="6">
        <v>0</v>
      </c>
      <c r="BR190" s="7"/>
      <c r="BS190" s="6">
        <v>0</v>
      </c>
      <c r="BT190" s="7"/>
      <c r="BU190" s="8">
        <f>ROUND(IF(BS282=0, 0, BS190/BS282),5)</f>
        <v>0</v>
      </c>
      <c r="BV190" s="7"/>
      <c r="BW190" s="6">
        <v>0</v>
      </c>
      <c r="BX190" s="7"/>
      <c r="BY190" s="6">
        <v>0</v>
      </c>
      <c r="BZ190" s="7"/>
      <c r="CA190" s="6">
        <v>0</v>
      </c>
      <c r="CB190" s="7"/>
      <c r="CC190" s="8">
        <f>ROUND(IF(CA282=0, 0, CA190/CA282),5)</f>
        <v>0</v>
      </c>
      <c r="CD190" s="7"/>
      <c r="CE190" s="6">
        <v>0</v>
      </c>
      <c r="CF190" s="7"/>
      <c r="CG190" s="6">
        <v>0</v>
      </c>
      <c r="CH190" s="7"/>
      <c r="CI190" s="6">
        <v>0</v>
      </c>
      <c r="CJ190" s="7"/>
      <c r="CK190" s="8">
        <f>ROUND(IF(CI282=0, 0, CI190/CI282),5)</f>
        <v>0</v>
      </c>
      <c r="CL190" s="7"/>
      <c r="CM190" s="6">
        <v>0</v>
      </c>
      <c r="CN190" s="7"/>
      <c r="CO190" s="6">
        <v>0</v>
      </c>
      <c r="CP190" s="7"/>
      <c r="CQ190" s="6">
        <v>0</v>
      </c>
      <c r="CR190" s="7"/>
      <c r="CS190" s="8">
        <f>ROUND(IF(CQ282=0, 0, CQ190/CQ282),5)</f>
        <v>0</v>
      </c>
      <c r="CT190" s="7"/>
      <c r="CU190" s="6">
        <v>0</v>
      </c>
      <c r="CV190" s="7"/>
      <c r="CW190" s="6">
        <f t="shared" si="6"/>
        <v>25</v>
      </c>
      <c r="CX190" s="7"/>
      <c r="CY190" s="6">
        <f t="shared" si="7"/>
        <v>23591.74</v>
      </c>
      <c r="CZ190" s="7"/>
      <c r="DA190" s="8">
        <f>ROUND(IF(CY282=0, 0, CY190/CY282),5)</f>
        <v>2.4000000000000001E-4</v>
      </c>
      <c r="DB190" s="7"/>
      <c r="DC190" s="6">
        <v>943.67</v>
      </c>
    </row>
    <row r="191" spans="1:107" x14ac:dyDescent="0.25">
      <c r="A191" s="2"/>
      <c r="B191" s="2"/>
      <c r="C191" s="2"/>
      <c r="D191" s="2" t="s">
        <v>202</v>
      </c>
      <c r="E191" s="37">
        <v>1</v>
      </c>
      <c r="F191" s="7"/>
      <c r="G191" s="37">
        <v>1098.55</v>
      </c>
      <c r="H191" s="7"/>
      <c r="I191" s="8">
        <f>ROUND(IF(G282=0, 0, G191/G282),5)</f>
        <v>6.0000000000000002E-5</v>
      </c>
      <c r="J191" s="7"/>
      <c r="K191" s="6">
        <v>1098.55</v>
      </c>
      <c r="L191" s="7"/>
      <c r="M191" s="37">
        <v>0</v>
      </c>
      <c r="N191" s="7"/>
      <c r="O191" s="6">
        <v>0</v>
      </c>
      <c r="P191" s="7"/>
      <c r="Q191" s="8">
        <f>ROUND(IF(O282=0, 0, O191/O282),5)</f>
        <v>0</v>
      </c>
      <c r="R191" s="7"/>
      <c r="S191" s="6">
        <v>0</v>
      </c>
      <c r="T191" s="7"/>
      <c r="U191" s="37">
        <v>0</v>
      </c>
      <c r="V191" s="7"/>
      <c r="W191" s="6">
        <v>0</v>
      </c>
      <c r="X191" s="7"/>
      <c r="Y191" s="8">
        <f>ROUND(IF(W282=0, 0, W191/W282),5)</f>
        <v>0</v>
      </c>
      <c r="Z191" s="7"/>
      <c r="AA191" s="6">
        <v>0</v>
      </c>
      <c r="AB191" s="7"/>
      <c r="AC191" s="37">
        <v>0</v>
      </c>
      <c r="AD191" s="7"/>
      <c r="AE191" s="6">
        <v>0</v>
      </c>
      <c r="AF191" s="7"/>
      <c r="AG191" s="8">
        <f>ROUND(IF(AE282=0, 0, AE191/AE282),5)</f>
        <v>0</v>
      </c>
      <c r="AH191" s="7"/>
      <c r="AI191" s="6">
        <v>0</v>
      </c>
      <c r="AJ191" s="7"/>
      <c r="AK191" s="37">
        <v>3</v>
      </c>
      <c r="AL191" s="7"/>
      <c r="AM191" s="6">
        <v>3330.44</v>
      </c>
      <c r="AN191" s="7"/>
      <c r="AO191" s="8">
        <f>ROUND(IF(AM282=0, 0, AM191/AM282),5)</f>
        <v>2.1000000000000001E-4</v>
      </c>
      <c r="AP191" s="7"/>
      <c r="AQ191" s="6">
        <v>1110.1500000000001</v>
      </c>
      <c r="AR191" s="7"/>
      <c r="AS191" s="37">
        <v>0</v>
      </c>
      <c r="AT191" s="7"/>
      <c r="AU191" s="28">
        <v>0</v>
      </c>
      <c r="AV191" s="7"/>
      <c r="AW191" s="8">
        <f>ROUND(IF(AU282=0, 0, AU191/AU282),5)</f>
        <v>0</v>
      </c>
      <c r="AX191" s="7"/>
      <c r="AY191" s="6">
        <v>0</v>
      </c>
      <c r="AZ191" s="7"/>
      <c r="BA191" s="6">
        <v>0</v>
      </c>
      <c r="BB191" s="7"/>
      <c r="BC191" s="6">
        <v>0</v>
      </c>
      <c r="BD191" s="7"/>
      <c r="BE191" s="8">
        <f>ROUND(IF(BC282=0, 0, BC191/BC282),5)</f>
        <v>0</v>
      </c>
      <c r="BF191" s="7"/>
      <c r="BG191" s="6">
        <v>0</v>
      </c>
      <c r="BH191" s="7"/>
      <c r="BI191" s="6">
        <v>0</v>
      </c>
      <c r="BJ191" s="7"/>
      <c r="BK191" s="6">
        <v>0</v>
      </c>
      <c r="BL191" s="7"/>
      <c r="BM191" s="8">
        <f>ROUND(IF(BK282=0, 0, BK191/BK282),5)</f>
        <v>0</v>
      </c>
      <c r="BN191" s="7"/>
      <c r="BO191" s="6">
        <v>0</v>
      </c>
      <c r="BP191" s="7"/>
      <c r="BQ191" s="6">
        <v>0</v>
      </c>
      <c r="BR191" s="7"/>
      <c r="BS191" s="6">
        <v>0</v>
      </c>
      <c r="BT191" s="7"/>
      <c r="BU191" s="8">
        <f>ROUND(IF(BS282=0, 0, BS191/BS282),5)</f>
        <v>0</v>
      </c>
      <c r="BV191" s="7"/>
      <c r="BW191" s="6">
        <v>0</v>
      </c>
      <c r="BX191" s="7"/>
      <c r="BY191" s="6">
        <v>0</v>
      </c>
      <c r="BZ191" s="7"/>
      <c r="CA191" s="6">
        <v>0</v>
      </c>
      <c r="CB191" s="7"/>
      <c r="CC191" s="8">
        <f>ROUND(IF(CA282=0, 0, CA191/CA282),5)</f>
        <v>0</v>
      </c>
      <c r="CD191" s="7"/>
      <c r="CE191" s="6">
        <v>0</v>
      </c>
      <c r="CF191" s="7"/>
      <c r="CG191" s="6">
        <v>0</v>
      </c>
      <c r="CH191" s="7"/>
      <c r="CI191" s="6">
        <v>0</v>
      </c>
      <c r="CJ191" s="7"/>
      <c r="CK191" s="8">
        <f>ROUND(IF(CI282=0, 0, CI191/CI282),5)</f>
        <v>0</v>
      </c>
      <c r="CL191" s="7"/>
      <c r="CM191" s="6">
        <v>0</v>
      </c>
      <c r="CN191" s="7"/>
      <c r="CO191" s="6">
        <v>0</v>
      </c>
      <c r="CP191" s="7"/>
      <c r="CQ191" s="6">
        <v>0</v>
      </c>
      <c r="CR191" s="7"/>
      <c r="CS191" s="8">
        <f>ROUND(IF(CQ282=0, 0, CQ191/CQ282),5)</f>
        <v>0</v>
      </c>
      <c r="CT191" s="7"/>
      <c r="CU191" s="6">
        <v>0</v>
      </c>
      <c r="CV191" s="7"/>
      <c r="CW191" s="6">
        <f t="shared" si="6"/>
        <v>4</v>
      </c>
      <c r="CX191" s="7"/>
      <c r="CY191" s="6">
        <f t="shared" si="7"/>
        <v>4428.99</v>
      </c>
      <c r="CZ191" s="7"/>
      <c r="DA191" s="8">
        <f>ROUND(IF(CY282=0, 0, CY191/CY282),5)</f>
        <v>5.0000000000000002E-5</v>
      </c>
      <c r="DB191" s="7"/>
      <c r="DC191" s="6">
        <v>1107.25</v>
      </c>
    </row>
    <row r="192" spans="1:107" x14ac:dyDescent="0.25">
      <c r="A192" s="2"/>
      <c r="B192" s="2"/>
      <c r="C192" s="2"/>
      <c r="D192" s="2" t="s">
        <v>203</v>
      </c>
      <c r="E192" s="37">
        <v>0</v>
      </c>
      <c r="F192" s="7"/>
      <c r="G192" s="37">
        <v>0</v>
      </c>
      <c r="H192" s="7"/>
      <c r="I192" s="8">
        <f>ROUND(IF(G282=0, 0, G192/G282),5)</f>
        <v>0</v>
      </c>
      <c r="J192" s="7"/>
      <c r="K192" s="6">
        <v>0</v>
      </c>
      <c r="L192" s="7"/>
      <c r="M192" s="37">
        <v>19</v>
      </c>
      <c r="N192" s="7"/>
      <c r="O192" s="6">
        <v>760</v>
      </c>
      <c r="P192" s="7"/>
      <c r="Q192" s="8">
        <f>ROUND(IF(O282=0, 0, O192/O282),5)</f>
        <v>6.9999999999999994E-5</v>
      </c>
      <c r="R192" s="7"/>
      <c r="S192" s="6">
        <v>40</v>
      </c>
      <c r="T192" s="7"/>
      <c r="U192" s="37">
        <v>0</v>
      </c>
      <c r="V192" s="7"/>
      <c r="W192" s="6">
        <v>0</v>
      </c>
      <c r="X192" s="7"/>
      <c r="Y192" s="8">
        <f>ROUND(IF(W282=0, 0, W192/W282),5)</f>
        <v>0</v>
      </c>
      <c r="Z192" s="7"/>
      <c r="AA192" s="6">
        <v>0</v>
      </c>
      <c r="AB192" s="7"/>
      <c r="AC192" s="37">
        <v>0</v>
      </c>
      <c r="AD192" s="7"/>
      <c r="AE192" s="6">
        <v>0</v>
      </c>
      <c r="AF192" s="7"/>
      <c r="AG192" s="8">
        <f>ROUND(IF(AE282=0, 0, AE192/AE282),5)</f>
        <v>0</v>
      </c>
      <c r="AH192" s="7"/>
      <c r="AI192" s="6">
        <v>0</v>
      </c>
      <c r="AJ192" s="7"/>
      <c r="AK192" s="37">
        <v>0</v>
      </c>
      <c r="AL192" s="7"/>
      <c r="AM192" s="6">
        <v>0</v>
      </c>
      <c r="AN192" s="7"/>
      <c r="AO192" s="8">
        <f>ROUND(IF(AM282=0, 0, AM192/AM282),5)</f>
        <v>0</v>
      </c>
      <c r="AP192" s="7"/>
      <c r="AQ192" s="6">
        <v>0</v>
      </c>
      <c r="AR192" s="7"/>
      <c r="AS192" s="37">
        <v>0</v>
      </c>
      <c r="AT192" s="7"/>
      <c r="AU192" s="28">
        <v>0</v>
      </c>
      <c r="AV192" s="7"/>
      <c r="AW192" s="8">
        <f>ROUND(IF(AU282=0, 0, AU192/AU282),5)</f>
        <v>0</v>
      </c>
      <c r="AX192" s="7"/>
      <c r="AY192" s="6">
        <v>0</v>
      </c>
      <c r="AZ192" s="7"/>
      <c r="BA192" s="6">
        <v>0</v>
      </c>
      <c r="BB192" s="7"/>
      <c r="BC192" s="6">
        <v>0</v>
      </c>
      <c r="BD192" s="7"/>
      <c r="BE192" s="8">
        <f>ROUND(IF(BC282=0, 0, BC192/BC282),5)</f>
        <v>0</v>
      </c>
      <c r="BF192" s="7"/>
      <c r="BG192" s="6">
        <v>0</v>
      </c>
      <c r="BH192" s="7"/>
      <c r="BI192" s="6">
        <v>0</v>
      </c>
      <c r="BJ192" s="7"/>
      <c r="BK192" s="6">
        <v>0</v>
      </c>
      <c r="BL192" s="7"/>
      <c r="BM192" s="8">
        <f>ROUND(IF(BK282=0, 0, BK192/BK282),5)</f>
        <v>0</v>
      </c>
      <c r="BN192" s="7"/>
      <c r="BO192" s="6">
        <v>0</v>
      </c>
      <c r="BP192" s="7"/>
      <c r="BQ192" s="6">
        <v>0</v>
      </c>
      <c r="BR192" s="7"/>
      <c r="BS192" s="6">
        <v>0</v>
      </c>
      <c r="BT192" s="7"/>
      <c r="BU192" s="8">
        <f>ROUND(IF(BS282=0, 0, BS192/BS282),5)</f>
        <v>0</v>
      </c>
      <c r="BV192" s="7"/>
      <c r="BW192" s="6">
        <v>0</v>
      </c>
      <c r="BX192" s="7"/>
      <c r="BY192" s="6">
        <v>0</v>
      </c>
      <c r="BZ192" s="7"/>
      <c r="CA192" s="6">
        <v>0</v>
      </c>
      <c r="CB192" s="7"/>
      <c r="CC192" s="8">
        <f>ROUND(IF(CA282=0, 0, CA192/CA282),5)</f>
        <v>0</v>
      </c>
      <c r="CD192" s="7"/>
      <c r="CE192" s="6">
        <v>0</v>
      </c>
      <c r="CF192" s="7"/>
      <c r="CG192" s="6">
        <v>0</v>
      </c>
      <c r="CH192" s="7"/>
      <c r="CI192" s="6">
        <v>0</v>
      </c>
      <c r="CJ192" s="7"/>
      <c r="CK192" s="8">
        <f>ROUND(IF(CI282=0, 0, CI192/CI282),5)</f>
        <v>0</v>
      </c>
      <c r="CL192" s="7"/>
      <c r="CM192" s="6">
        <v>0</v>
      </c>
      <c r="CN192" s="7"/>
      <c r="CO192" s="6">
        <v>0</v>
      </c>
      <c r="CP192" s="7"/>
      <c r="CQ192" s="6">
        <v>0</v>
      </c>
      <c r="CR192" s="7"/>
      <c r="CS192" s="8">
        <f>ROUND(IF(CQ282=0, 0, CQ192/CQ282),5)</f>
        <v>0</v>
      </c>
      <c r="CT192" s="7"/>
      <c r="CU192" s="6">
        <v>0</v>
      </c>
      <c r="CV192" s="7"/>
      <c r="CW192" s="6">
        <f t="shared" si="6"/>
        <v>19</v>
      </c>
      <c r="CX192" s="7"/>
      <c r="CY192" s="6">
        <f t="shared" si="7"/>
        <v>760</v>
      </c>
      <c r="CZ192" s="7"/>
      <c r="DA192" s="8">
        <f>ROUND(IF(CY282=0, 0, CY192/CY282),5)</f>
        <v>1.0000000000000001E-5</v>
      </c>
      <c r="DB192" s="7"/>
      <c r="DC192" s="6">
        <v>40</v>
      </c>
    </row>
    <row r="193" spans="1:107" x14ac:dyDescent="0.25">
      <c r="A193" s="2"/>
      <c r="B193" s="2"/>
      <c r="C193" s="2"/>
      <c r="D193" s="2" t="s">
        <v>204</v>
      </c>
      <c r="E193" s="37">
        <v>0</v>
      </c>
      <c r="F193" s="7"/>
      <c r="G193" s="37">
        <v>0</v>
      </c>
      <c r="H193" s="7"/>
      <c r="I193" s="8">
        <f>ROUND(IF(G282=0, 0, G193/G282),5)</f>
        <v>0</v>
      </c>
      <c r="J193" s="7"/>
      <c r="K193" s="6">
        <v>0</v>
      </c>
      <c r="L193" s="7"/>
      <c r="M193" s="37">
        <v>0</v>
      </c>
      <c r="N193" s="7"/>
      <c r="O193" s="6">
        <v>0</v>
      </c>
      <c r="P193" s="7"/>
      <c r="Q193" s="8">
        <f>ROUND(IF(O282=0, 0, O193/O282),5)</f>
        <v>0</v>
      </c>
      <c r="R193" s="7"/>
      <c r="S193" s="6">
        <v>0</v>
      </c>
      <c r="T193" s="7"/>
      <c r="U193" s="37">
        <v>17</v>
      </c>
      <c r="V193" s="7"/>
      <c r="W193" s="6">
        <v>1702.33</v>
      </c>
      <c r="X193" s="7"/>
      <c r="Y193" s="8">
        <f>ROUND(IF(W282=0, 0, W193/W282),5)</f>
        <v>8.0000000000000007E-5</v>
      </c>
      <c r="Z193" s="7"/>
      <c r="AA193" s="6">
        <v>100.14</v>
      </c>
      <c r="AB193" s="7"/>
      <c r="AC193" s="37">
        <v>21</v>
      </c>
      <c r="AD193" s="7"/>
      <c r="AE193" s="6">
        <v>2104.73</v>
      </c>
      <c r="AF193" s="7"/>
      <c r="AG193" s="8">
        <f>ROUND(IF(AE282=0, 0, AE193/AE282),5)</f>
        <v>1.2E-4</v>
      </c>
      <c r="AH193" s="7"/>
      <c r="AI193" s="6">
        <v>100.23</v>
      </c>
      <c r="AJ193" s="7"/>
      <c r="AK193" s="37">
        <v>14</v>
      </c>
      <c r="AL193" s="7"/>
      <c r="AM193" s="6">
        <v>1403.26</v>
      </c>
      <c r="AN193" s="7"/>
      <c r="AO193" s="8">
        <f>ROUND(IF(AM282=0, 0, AM193/AM282),5)</f>
        <v>9.0000000000000006E-5</v>
      </c>
      <c r="AP193" s="7"/>
      <c r="AQ193" s="6">
        <v>100.23</v>
      </c>
      <c r="AR193" s="7"/>
      <c r="AS193" s="37">
        <v>34</v>
      </c>
      <c r="AT193" s="7"/>
      <c r="AU193" s="28">
        <v>3418.6</v>
      </c>
      <c r="AV193" s="7"/>
      <c r="AW193" s="8">
        <f>ROUND(IF(AU282=0, 0, AU193/AU282),5)</f>
        <v>2.3000000000000001E-4</v>
      </c>
      <c r="AX193" s="7"/>
      <c r="AY193" s="6">
        <v>100.55</v>
      </c>
      <c r="AZ193" s="7"/>
      <c r="BA193" s="6">
        <v>0</v>
      </c>
      <c r="BB193" s="7"/>
      <c r="BC193" s="6">
        <v>0</v>
      </c>
      <c r="BD193" s="7"/>
      <c r="BE193" s="8">
        <f>ROUND(IF(BC282=0, 0, BC193/BC282),5)</f>
        <v>0</v>
      </c>
      <c r="BF193" s="7"/>
      <c r="BG193" s="6">
        <v>0</v>
      </c>
      <c r="BH193" s="7"/>
      <c r="BI193" s="6">
        <v>0</v>
      </c>
      <c r="BJ193" s="7"/>
      <c r="BK193" s="6">
        <v>0</v>
      </c>
      <c r="BL193" s="7"/>
      <c r="BM193" s="8">
        <f>ROUND(IF(BK282=0, 0, BK193/BK282),5)</f>
        <v>0</v>
      </c>
      <c r="BN193" s="7"/>
      <c r="BO193" s="6">
        <v>0</v>
      </c>
      <c r="BP193" s="7"/>
      <c r="BQ193" s="6">
        <v>0</v>
      </c>
      <c r="BR193" s="7"/>
      <c r="BS193" s="6">
        <v>0</v>
      </c>
      <c r="BT193" s="7"/>
      <c r="BU193" s="8">
        <f>ROUND(IF(BS282=0, 0, BS193/BS282),5)</f>
        <v>0</v>
      </c>
      <c r="BV193" s="7"/>
      <c r="BW193" s="6">
        <v>0</v>
      </c>
      <c r="BX193" s="7"/>
      <c r="BY193" s="6">
        <v>0</v>
      </c>
      <c r="BZ193" s="7"/>
      <c r="CA193" s="6">
        <v>0</v>
      </c>
      <c r="CB193" s="7"/>
      <c r="CC193" s="8">
        <f>ROUND(IF(CA282=0, 0, CA193/CA282),5)</f>
        <v>0</v>
      </c>
      <c r="CD193" s="7"/>
      <c r="CE193" s="6">
        <v>0</v>
      </c>
      <c r="CF193" s="7"/>
      <c r="CG193" s="6">
        <v>0</v>
      </c>
      <c r="CH193" s="7"/>
      <c r="CI193" s="6">
        <v>0</v>
      </c>
      <c r="CJ193" s="7"/>
      <c r="CK193" s="8">
        <f>ROUND(IF(CI282=0, 0, CI193/CI282),5)</f>
        <v>0</v>
      </c>
      <c r="CL193" s="7"/>
      <c r="CM193" s="6">
        <v>0</v>
      </c>
      <c r="CN193" s="7"/>
      <c r="CO193" s="6">
        <v>0</v>
      </c>
      <c r="CP193" s="7"/>
      <c r="CQ193" s="6">
        <v>0</v>
      </c>
      <c r="CR193" s="7"/>
      <c r="CS193" s="8">
        <f>ROUND(IF(CQ282=0, 0, CQ193/CQ282),5)</f>
        <v>0</v>
      </c>
      <c r="CT193" s="7"/>
      <c r="CU193" s="6">
        <v>0</v>
      </c>
      <c r="CV193" s="7"/>
      <c r="CW193" s="6">
        <f t="shared" si="6"/>
        <v>86</v>
      </c>
      <c r="CX193" s="7"/>
      <c r="CY193" s="6">
        <f t="shared" si="7"/>
        <v>8628.92</v>
      </c>
      <c r="CZ193" s="7"/>
      <c r="DA193" s="8">
        <f>ROUND(IF(CY282=0, 0, CY193/CY282),5)</f>
        <v>9.0000000000000006E-5</v>
      </c>
      <c r="DB193" s="7"/>
      <c r="DC193" s="6">
        <v>100.34</v>
      </c>
    </row>
    <row r="194" spans="1:107" x14ac:dyDescent="0.25">
      <c r="A194" s="2"/>
      <c r="B194" s="2"/>
      <c r="C194" s="2"/>
      <c r="D194" s="2" t="s">
        <v>205</v>
      </c>
      <c r="E194" s="37">
        <v>0</v>
      </c>
      <c r="F194" s="7"/>
      <c r="G194" s="37">
        <v>0</v>
      </c>
      <c r="H194" s="7"/>
      <c r="I194" s="8">
        <f>ROUND(IF(G282=0, 0, G194/G282),5)</f>
        <v>0</v>
      </c>
      <c r="J194" s="7"/>
      <c r="K194" s="6">
        <v>0</v>
      </c>
      <c r="L194" s="7"/>
      <c r="M194" s="37">
        <v>0</v>
      </c>
      <c r="N194" s="7"/>
      <c r="O194" s="6">
        <v>0</v>
      </c>
      <c r="P194" s="7"/>
      <c r="Q194" s="8">
        <f>ROUND(IF(O282=0, 0, O194/O282),5)</f>
        <v>0</v>
      </c>
      <c r="R194" s="7"/>
      <c r="S194" s="6">
        <v>0</v>
      </c>
      <c r="T194" s="7"/>
      <c r="U194" s="37">
        <v>29</v>
      </c>
      <c r="V194" s="7"/>
      <c r="W194" s="6">
        <v>2049.86</v>
      </c>
      <c r="X194" s="7"/>
      <c r="Y194" s="8">
        <f>ROUND(IF(W282=0, 0, W194/W282),5)</f>
        <v>1E-4</v>
      </c>
      <c r="Z194" s="7"/>
      <c r="AA194" s="6">
        <v>70.680000000000007</v>
      </c>
      <c r="AB194" s="7"/>
      <c r="AC194" s="37">
        <v>25</v>
      </c>
      <c r="AD194" s="7"/>
      <c r="AE194" s="6">
        <v>1768.68</v>
      </c>
      <c r="AF194" s="7"/>
      <c r="AG194" s="8">
        <f>ROUND(IF(AE282=0, 0, AE194/AE282),5)</f>
        <v>1E-4</v>
      </c>
      <c r="AH194" s="7"/>
      <c r="AI194" s="6">
        <v>70.75</v>
      </c>
      <c r="AJ194" s="7"/>
      <c r="AK194" s="37">
        <v>16</v>
      </c>
      <c r="AL194" s="7"/>
      <c r="AM194" s="6">
        <v>1131.96</v>
      </c>
      <c r="AN194" s="7"/>
      <c r="AO194" s="8">
        <f>ROUND(IF(AM282=0, 0, AM194/AM282),5)</f>
        <v>6.9999999999999994E-5</v>
      </c>
      <c r="AP194" s="7"/>
      <c r="AQ194" s="6">
        <v>70.75</v>
      </c>
      <c r="AR194" s="7"/>
      <c r="AS194" s="37">
        <v>0</v>
      </c>
      <c r="AT194" s="7"/>
      <c r="AU194" s="28">
        <v>0</v>
      </c>
      <c r="AV194" s="7"/>
      <c r="AW194" s="8">
        <f>ROUND(IF(AU282=0, 0, AU194/AU282),5)</f>
        <v>0</v>
      </c>
      <c r="AX194" s="7"/>
      <c r="AY194" s="6">
        <v>0</v>
      </c>
      <c r="AZ194" s="7"/>
      <c r="BA194" s="6">
        <v>0</v>
      </c>
      <c r="BB194" s="7"/>
      <c r="BC194" s="6">
        <v>0</v>
      </c>
      <c r="BD194" s="7"/>
      <c r="BE194" s="8">
        <f>ROUND(IF(BC282=0, 0, BC194/BC282),5)</f>
        <v>0</v>
      </c>
      <c r="BF194" s="7"/>
      <c r="BG194" s="6">
        <v>0</v>
      </c>
      <c r="BH194" s="7"/>
      <c r="BI194" s="6">
        <v>0</v>
      </c>
      <c r="BJ194" s="7"/>
      <c r="BK194" s="6">
        <v>0</v>
      </c>
      <c r="BL194" s="7"/>
      <c r="BM194" s="8">
        <f>ROUND(IF(BK282=0, 0, BK194/BK282),5)</f>
        <v>0</v>
      </c>
      <c r="BN194" s="7"/>
      <c r="BO194" s="6">
        <v>0</v>
      </c>
      <c r="BP194" s="7"/>
      <c r="BQ194" s="6">
        <v>0</v>
      </c>
      <c r="BR194" s="7"/>
      <c r="BS194" s="6">
        <v>0</v>
      </c>
      <c r="BT194" s="7"/>
      <c r="BU194" s="8">
        <f>ROUND(IF(BS282=0, 0, BS194/BS282),5)</f>
        <v>0</v>
      </c>
      <c r="BV194" s="7"/>
      <c r="BW194" s="6">
        <v>0</v>
      </c>
      <c r="BX194" s="7"/>
      <c r="BY194" s="6">
        <v>0</v>
      </c>
      <c r="BZ194" s="7"/>
      <c r="CA194" s="6">
        <v>0</v>
      </c>
      <c r="CB194" s="7"/>
      <c r="CC194" s="8">
        <f>ROUND(IF(CA282=0, 0, CA194/CA282),5)</f>
        <v>0</v>
      </c>
      <c r="CD194" s="7"/>
      <c r="CE194" s="6">
        <v>0</v>
      </c>
      <c r="CF194" s="7"/>
      <c r="CG194" s="6">
        <v>0</v>
      </c>
      <c r="CH194" s="7"/>
      <c r="CI194" s="6">
        <v>0</v>
      </c>
      <c r="CJ194" s="7"/>
      <c r="CK194" s="8">
        <f>ROUND(IF(CI282=0, 0, CI194/CI282),5)</f>
        <v>0</v>
      </c>
      <c r="CL194" s="7"/>
      <c r="CM194" s="6">
        <v>0</v>
      </c>
      <c r="CN194" s="7"/>
      <c r="CO194" s="6">
        <v>0</v>
      </c>
      <c r="CP194" s="7"/>
      <c r="CQ194" s="6">
        <v>0</v>
      </c>
      <c r="CR194" s="7"/>
      <c r="CS194" s="8">
        <f>ROUND(IF(CQ282=0, 0, CQ194/CQ282),5)</f>
        <v>0</v>
      </c>
      <c r="CT194" s="7"/>
      <c r="CU194" s="6">
        <v>0</v>
      </c>
      <c r="CV194" s="7"/>
      <c r="CW194" s="6">
        <f t="shared" si="6"/>
        <v>70</v>
      </c>
      <c r="CX194" s="7"/>
      <c r="CY194" s="6">
        <f t="shared" si="7"/>
        <v>4950.5</v>
      </c>
      <c r="CZ194" s="7"/>
      <c r="DA194" s="8">
        <f>ROUND(IF(CY282=0, 0, CY194/CY282),5)</f>
        <v>5.0000000000000002E-5</v>
      </c>
      <c r="DB194" s="7"/>
      <c r="DC194" s="6">
        <v>70.72</v>
      </c>
    </row>
    <row r="195" spans="1:107" x14ac:dyDescent="0.25">
      <c r="A195" s="2"/>
      <c r="B195" s="2"/>
      <c r="C195" s="2"/>
      <c r="D195" s="2" t="s">
        <v>206</v>
      </c>
      <c r="E195" s="37">
        <v>0</v>
      </c>
      <c r="F195" s="7"/>
      <c r="G195" s="37">
        <v>0</v>
      </c>
      <c r="H195" s="7"/>
      <c r="I195" s="8">
        <f>ROUND(IF(G282=0, 0, G195/G282),5)</f>
        <v>0</v>
      </c>
      <c r="J195" s="7"/>
      <c r="K195" s="6">
        <v>0</v>
      </c>
      <c r="L195" s="7"/>
      <c r="M195" s="37">
        <v>0</v>
      </c>
      <c r="N195" s="7"/>
      <c r="O195" s="6">
        <v>0</v>
      </c>
      <c r="P195" s="7"/>
      <c r="Q195" s="8">
        <f>ROUND(IF(O282=0, 0, O195/O282),5)</f>
        <v>0</v>
      </c>
      <c r="R195" s="7"/>
      <c r="S195" s="6">
        <v>0</v>
      </c>
      <c r="T195" s="7"/>
      <c r="U195" s="37">
        <v>0</v>
      </c>
      <c r="V195" s="7"/>
      <c r="W195" s="6">
        <v>0</v>
      </c>
      <c r="X195" s="7"/>
      <c r="Y195" s="8">
        <f>ROUND(IF(W282=0, 0, W195/W282),5)</f>
        <v>0</v>
      </c>
      <c r="Z195" s="7"/>
      <c r="AA195" s="6">
        <v>0</v>
      </c>
      <c r="AB195" s="7"/>
      <c r="AC195" s="37">
        <v>19</v>
      </c>
      <c r="AD195" s="7"/>
      <c r="AE195" s="6">
        <v>4900.72</v>
      </c>
      <c r="AF195" s="7"/>
      <c r="AG195" s="8">
        <f>ROUND(IF(AE282=0, 0, AE195/AE282),5)</f>
        <v>2.7999999999999998E-4</v>
      </c>
      <c r="AH195" s="7"/>
      <c r="AI195" s="6">
        <v>257.93</v>
      </c>
      <c r="AJ195" s="7"/>
      <c r="AK195" s="37">
        <v>25</v>
      </c>
      <c r="AL195" s="7"/>
      <c r="AM195" s="6">
        <v>6468</v>
      </c>
      <c r="AN195" s="7"/>
      <c r="AO195" s="8">
        <f>ROUND(IF(AM282=0, 0, AM195/AM282),5)</f>
        <v>4.0000000000000002E-4</v>
      </c>
      <c r="AP195" s="7"/>
      <c r="AQ195" s="6">
        <v>258.72000000000003</v>
      </c>
      <c r="AR195" s="7"/>
      <c r="AS195" s="37">
        <v>73</v>
      </c>
      <c r="AT195" s="7"/>
      <c r="AU195" s="28">
        <v>18913.150000000001</v>
      </c>
      <c r="AV195" s="7"/>
      <c r="AW195" s="8">
        <f>ROUND(IF(AU282=0, 0, AU195/AU282),5)</f>
        <v>1.2999999999999999E-3</v>
      </c>
      <c r="AX195" s="7"/>
      <c r="AY195" s="6">
        <v>259.08</v>
      </c>
      <c r="AZ195" s="7"/>
      <c r="BA195" s="6">
        <v>0</v>
      </c>
      <c r="BB195" s="7"/>
      <c r="BC195" s="6">
        <v>0</v>
      </c>
      <c r="BD195" s="7"/>
      <c r="BE195" s="8">
        <f>ROUND(IF(BC282=0, 0, BC195/BC282),5)</f>
        <v>0</v>
      </c>
      <c r="BF195" s="7"/>
      <c r="BG195" s="6">
        <v>0</v>
      </c>
      <c r="BH195" s="7"/>
      <c r="BI195" s="6">
        <v>0</v>
      </c>
      <c r="BJ195" s="7"/>
      <c r="BK195" s="6">
        <v>0</v>
      </c>
      <c r="BL195" s="7"/>
      <c r="BM195" s="8">
        <f>ROUND(IF(BK282=0, 0, BK195/BK282),5)</f>
        <v>0</v>
      </c>
      <c r="BN195" s="7"/>
      <c r="BO195" s="6">
        <v>0</v>
      </c>
      <c r="BP195" s="7"/>
      <c r="BQ195" s="6">
        <v>0</v>
      </c>
      <c r="BR195" s="7"/>
      <c r="BS195" s="6">
        <v>0</v>
      </c>
      <c r="BT195" s="7"/>
      <c r="BU195" s="8">
        <f>ROUND(IF(BS282=0, 0, BS195/BS282),5)</f>
        <v>0</v>
      </c>
      <c r="BV195" s="7"/>
      <c r="BW195" s="6">
        <v>0</v>
      </c>
      <c r="BX195" s="7"/>
      <c r="BY195" s="6">
        <v>0</v>
      </c>
      <c r="BZ195" s="7"/>
      <c r="CA195" s="6">
        <v>0</v>
      </c>
      <c r="CB195" s="7"/>
      <c r="CC195" s="8">
        <f>ROUND(IF(CA282=0, 0, CA195/CA282),5)</f>
        <v>0</v>
      </c>
      <c r="CD195" s="7"/>
      <c r="CE195" s="6">
        <v>0</v>
      </c>
      <c r="CF195" s="7"/>
      <c r="CG195" s="6">
        <v>0</v>
      </c>
      <c r="CH195" s="7"/>
      <c r="CI195" s="6">
        <v>0</v>
      </c>
      <c r="CJ195" s="7"/>
      <c r="CK195" s="8">
        <f>ROUND(IF(CI282=0, 0, CI195/CI282),5)</f>
        <v>0</v>
      </c>
      <c r="CL195" s="7"/>
      <c r="CM195" s="6">
        <v>0</v>
      </c>
      <c r="CN195" s="7"/>
      <c r="CO195" s="6">
        <v>0</v>
      </c>
      <c r="CP195" s="7"/>
      <c r="CQ195" s="6">
        <v>0</v>
      </c>
      <c r="CR195" s="7"/>
      <c r="CS195" s="8">
        <f>ROUND(IF(CQ282=0, 0, CQ195/CQ282),5)</f>
        <v>0</v>
      </c>
      <c r="CT195" s="7"/>
      <c r="CU195" s="6">
        <v>0</v>
      </c>
      <c r="CV195" s="7"/>
      <c r="CW195" s="6">
        <f t="shared" si="6"/>
        <v>117</v>
      </c>
      <c r="CX195" s="7"/>
      <c r="CY195" s="6">
        <f t="shared" si="7"/>
        <v>30281.87</v>
      </c>
      <c r="CZ195" s="7"/>
      <c r="DA195" s="8">
        <f>ROUND(IF(CY282=0, 0, CY195/CY282),5)</f>
        <v>3.1E-4</v>
      </c>
      <c r="DB195" s="7"/>
      <c r="DC195" s="6">
        <v>258.82</v>
      </c>
    </row>
    <row r="196" spans="1:107" x14ac:dyDescent="0.25">
      <c r="A196" s="2"/>
      <c r="B196" s="2"/>
      <c r="C196" s="2"/>
      <c r="D196" s="2" t="s">
        <v>207</v>
      </c>
      <c r="E196" s="37">
        <v>10</v>
      </c>
      <c r="F196" s="7"/>
      <c r="G196" s="37">
        <v>3598.99</v>
      </c>
      <c r="H196" s="7"/>
      <c r="I196" s="8">
        <f>ROUND(IF(G282=0, 0, G196/G282),5)</f>
        <v>2.1000000000000001E-4</v>
      </c>
      <c r="J196" s="7"/>
      <c r="K196" s="6">
        <v>359.9</v>
      </c>
      <c r="L196" s="7"/>
      <c r="M196" s="37">
        <v>10</v>
      </c>
      <c r="N196" s="7"/>
      <c r="O196" s="6">
        <v>2482.59</v>
      </c>
      <c r="P196" s="7"/>
      <c r="Q196" s="8">
        <f>ROUND(IF(O282=0, 0, O196/O282),5)</f>
        <v>2.4000000000000001E-4</v>
      </c>
      <c r="R196" s="7"/>
      <c r="S196" s="6">
        <v>248.26</v>
      </c>
      <c r="T196" s="7"/>
      <c r="U196" s="37">
        <v>5</v>
      </c>
      <c r="V196" s="7"/>
      <c r="W196" s="6">
        <v>1256.44</v>
      </c>
      <c r="X196" s="7"/>
      <c r="Y196" s="8">
        <f>ROUND(IF(W282=0, 0, W196/W282),5)</f>
        <v>6.0000000000000002E-5</v>
      </c>
      <c r="Z196" s="7"/>
      <c r="AA196" s="6">
        <v>251.29</v>
      </c>
      <c r="AB196" s="7"/>
      <c r="AC196" s="37">
        <v>7</v>
      </c>
      <c r="AD196" s="7"/>
      <c r="AE196" s="6">
        <v>4088.7</v>
      </c>
      <c r="AF196" s="7"/>
      <c r="AG196" s="8">
        <f>ROUND(IF(AE282=0, 0, AE196/AE282),5)</f>
        <v>2.3000000000000001E-4</v>
      </c>
      <c r="AH196" s="7"/>
      <c r="AI196" s="6">
        <v>584.1</v>
      </c>
      <c r="AJ196" s="7"/>
      <c r="AK196" s="37">
        <v>12</v>
      </c>
      <c r="AL196" s="7"/>
      <c r="AM196" s="6">
        <v>3007.17</v>
      </c>
      <c r="AN196" s="7"/>
      <c r="AO196" s="8">
        <f>ROUND(IF(AM282=0, 0, AM196/AM282),5)</f>
        <v>1.9000000000000001E-4</v>
      </c>
      <c r="AP196" s="7"/>
      <c r="AQ196" s="6">
        <v>250.6</v>
      </c>
      <c r="AR196" s="7"/>
      <c r="AS196" s="37">
        <v>5</v>
      </c>
      <c r="AT196" s="7"/>
      <c r="AU196" s="28">
        <v>1251.96</v>
      </c>
      <c r="AV196" s="7"/>
      <c r="AW196" s="8">
        <f>ROUND(IF(AU282=0, 0, AU196/AU282),5)</f>
        <v>9.0000000000000006E-5</v>
      </c>
      <c r="AX196" s="7"/>
      <c r="AY196" s="6">
        <v>250.39</v>
      </c>
      <c r="AZ196" s="7"/>
      <c r="BA196" s="6">
        <v>0</v>
      </c>
      <c r="BB196" s="7"/>
      <c r="BC196" s="6">
        <v>0</v>
      </c>
      <c r="BD196" s="7"/>
      <c r="BE196" s="8">
        <f>ROUND(IF(BC282=0, 0, BC196/BC282),5)</f>
        <v>0</v>
      </c>
      <c r="BF196" s="7"/>
      <c r="BG196" s="6">
        <v>0</v>
      </c>
      <c r="BH196" s="7"/>
      <c r="BI196" s="6">
        <v>0</v>
      </c>
      <c r="BJ196" s="7"/>
      <c r="BK196" s="6">
        <v>0</v>
      </c>
      <c r="BL196" s="7"/>
      <c r="BM196" s="8">
        <f>ROUND(IF(BK282=0, 0, BK196/BK282),5)</f>
        <v>0</v>
      </c>
      <c r="BN196" s="7"/>
      <c r="BO196" s="6">
        <v>0</v>
      </c>
      <c r="BP196" s="7"/>
      <c r="BQ196" s="6">
        <v>0</v>
      </c>
      <c r="BR196" s="7"/>
      <c r="BS196" s="6">
        <v>0</v>
      </c>
      <c r="BT196" s="7"/>
      <c r="BU196" s="8">
        <f>ROUND(IF(BS282=0, 0, BS196/BS282),5)</f>
        <v>0</v>
      </c>
      <c r="BV196" s="7"/>
      <c r="BW196" s="6">
        <v>0</v>
      </c>
      <c r="BX196" s="7"/>
      <c r="BY196" s="6">
        <v>0</v>
      </c>
      <c r="BZ196" s="7"/>
      <c r="CA196" s="6">
        <v>0</v>
      </c>
      <c r="CB196" s="7"/>
      <c r="CC196" s="8">
        <f>ROUND(IF(CA282=0, 0, CA196/CA282),5)</f>
        <v>0</v>
      </c>
      <c r="CD196" s="7"/>
      <c r="CE196" s="6">
        <v>0</v>
      </c>
      <c r="CF196" s="7"/>
      <c r="CG196" s="6">
        <v>0</v>
      </c>
      <c r="CH196" s="7"/>
      <c r="CI196" s="6">
        <v>0</v>
      </c>
      <c r="CJ196" s="7"/>
      <c r="CK196" s="8">
        <f>ROUND(IF(CI282=0, 0, CI196/CI282),5)</f>
        <v>0</v>
      </c>
      <c r="CL196" s="7"/>
      <c r="CM196" s="6">
        <v>0</v>
      </c>
      <c r="CN196" s="7"/>
      <c r="CO196" s="6">
        <v>0</v>
      </c>
      <c r="CP196" s="7"/>
      <c r="CQ196" s="6">
        <v>0</v>
      </c>
      <c r="CR196" s="7"/>
      <c r="CS196" s="8">
        <f>ROUND(IF(CQ282=0, 0, CQ196/CQ282),5)</f>
        <v>0</v>
      </c>
      <c r="CT196" s="7"/>
      <c r="CU196" s="6">
        <v>0</v>
      </c>
      <c r="CV196" s="7"/>
      <c r="CW196" s="6">
        <f t="shared" si="6"/>
        <v>49</v>
      </c>
      <c r="CX196" s="7"/>
      <c r="CY196" s="6">
        <f t="shared" si="7"/>
        <v>15685.85</v>
      </c>
      <c r="CZ196" s="7"/>
      <c r="DA196" s="8">
        <f>ROUND(IF(CY282=0, 0, CY196/CY282),5)</f>
        <v>1.6000000000000001E-4</v>
      </c>
      <c r="DB196" s="7"/>
      <c r="DC196" s="6">
        <v>320.12</v>
      </c>
    </row>
    <row r="197" spans="1:107" x14ac:dyDescent="0.25">
      <c r="A197" s="2"/>
      <c r="B197" s="2"/>
      <c r="C197" s="2"/>
      <c r="D197" s="2" t="s">
        <v>208</v>
      </c>
      <c r="E197" s="37">
        <v>0</v>
      </c>
      <c r="F197" s="7"/>
      <c r="G197" s="37">
        <v>0</v>
      </c>
      <c r="H197" s="7"/>
      <c r="I197" s="8">
        <f>ROUND(IF(G282=0, 0, G197/G282),5)</f>
        <v>0</v>
      </c>
      <c r="J197" s="7"/>
      <c r="K197" s="6">
        <v>0</v>
      </c>
      <c r="L197" s="7"/>
      <c r="M197" s="37">
        <v>0</v>
      </c>
      <c r="N197" s="7"/>
      <c r="O197" s="6">
        <v>0</v>
      </c>
      <c r="P197" s="7"/>
      <c r="Q197" s="8">
        <f>ROUND(IF(O282=0, 0, O197/O282),5)</f>
        <v>0</v>
      </c>
      <c r="R197" s="7"/>
      <c r="S197" s="6">
        <v>0</v>
      </c>
      <c r="T197" s="7"/>
      <c r="U197" s="37">
        <v>0</v>
      </c>
      <c r="V197" s="7"/>
      <c r="W197" s="6">
        <v>0</v>
      </c>
      <c r="X197" s="7"/>
      <c r="Y197" s="8">
        <f>ROUND(IF(W282=0, 0, W197/W282),5)</f>
        <v>0</v>
      </c>
      <c r="Z197" s="7"/>
      <c r="AA197" s="6">
        <v>0</v>
      </c>
      <c r="AB197" s="7"/>
      <c r="AC197" s="37">
        <v>0</v>
      </c>
      <c r="AD197" s="7"/>
      <c r="AE197" s="6">
        <v>0</v>
      </c>
      <c r="AF197" s="7"/>
      <c r="AG197" s="8">
        <f>ROUND(IF(AE282=0, 0, AE197/AE282),5)</f>
        <v>0</v>
      </c>
      <c r="AH197" s="7"/>
      <c r="AI197" s="6">
        <v>0</v>
      </c>
      <c r="AJ197" s="7"/>
      <c r="AK197" s="37">
        <v>1</v>
      </c>
      <c r="AL197" s="7"/>
      <c r="AM197" s="6">
        <v>737.15</v>
      </c>
      <c r="AN197" s="7"/>
      <c r="AO197" s="8">
        <f>ROUND(IF(AM282=0, 0, AM197/AM282),5)</f>
        <v>5.0000000000000002E-5</v>
      </c>
      <c r="AP197" s="7"/>
      <c r="AQ197" s="6">
        <v>737.15</v>
      </c>
      <c r="AR197" s="7"/>
      <c r="AS197" s="37">
        <v>0</v>
      </c>
      <c r="AT197" s="7"/>
      <c r="AU197" s="28">
        <v>0</v>
      </c>
      <c r="AV197" s="7"/>
      <c r="AW197" s="8">
        <f>ROUND(IF(AU282=0, 0, AU197/AU282),5)</f>
        <v>0</v>
      </c>
      <c r="AX197" s="7"/>
      <c r="AY197" s="6">
        <v>0</v>
      </c>
      <c r="AZ197" s="7"/>
      <c r="BA197" s="6">
        <v>0</v>
      </c>
      <c r="BB197" s="7"/>
      <c r="BC197" s="6">
        <v>0</v>
      </c>
      <c r="BD197" s="7"/>
      <c r="BE197" s="8">
        <f>ROUND(IF(BC282=0, 0, BC197/BC282),5)</f>
        <v>0</v>
      </c>
      <c r="BF197" s="7"/>
      <c r="BG197" s="6">
        <v>0</v>
      </c>
      <c r="BH197" s="7"/>
      <c r="BI197" s="6">
        <v>0</v>
      </c>
      <c r="BJ197" s="7"/>
      <c r="BK197" s="6">
        <v>0</v>
      </c>
      <c r="BL197" s="7"/>
      <c r="BM197" s="8">
        <f>ROUND(IF(BK282=0, 0, BK197/BK282),5)</f>
        <v>0</v>
      </c>
      <c r="BN197" s="7"/>
      <c r="BO197" s="6">
        <v>0</v>
      </c>
      <c r="BP197" s="7"/>
      <c r="BQ197" s="6">
        <v>0</v>
      </c>
      <c r="BR197" s="7"/>
      <c r="BS197" s="6">
        <v>0</v>
      </c>
      <c r="BT197" s="7"/>
      <c r="BU197" s="8">
        <f>ROUND(IF(BS282=0, 0, BS197/BS282),5)</f>
        <v>0</v>
      </c>
      <c r="BV197" s="7"/>
      <c r="BW197" s="6">
        <v>0</v>
      </c>
      <c r="BX197" s="7"/>
      <c r="BY197" s="6">
        <v>0</v>
      </c>
      <c r="BZ197" s="7"/>
      <c r="CA197" s="6">
        <v>0</v>
      </c>
      <c r="CB197" s="7"/>
      <c r="CC197" s="8">
        <f>ROUND(IF(CA282=0, 0, CA197/CA282),5)</f>
        <v>0</v>
      </c>
      <c r="CD197" s="7"/>
      <c r="CE197" s="6">
        <v>0</v>
      </c>
      <c r="CF197" s="7"/>
      <c r="CG197" s="6">
        <v>0</v>
      </c>
      <c r="CH197" s="7"/>
      <c r="CI197" s="6">
        <v>0</v>
      </c>
      <c r="CJ197" s="7"/>
      <c r="CK197" s="8">
        <f>ROUND(IF(CI282=0, 0, CI197/CI282),5)</f>
        <v>0</v>
      </c>
      <c r="CL197" s="7"/>
      <c r="CM197" s="6">
        <v>0</v>
      </c>
      <c r="CN197" s="7"/>
      <c r="CO197" s="6">
        <v>0</v>
      </c>
      <c r="CP197" s="7"/>
      <c r="CQ197" s="6">
        <v>0</v>
      </c>
      <c r="CR197" s="7"/>
      <c r="CS197" s="8">
        <f>ROUND(IF(CQ282=0, 0, CQ197/CQ282),5)</f>
        <v>0</v>
      </c>
      <c r="CT197" s="7"/>
      <c r="CU197" s="6">
        <v>0</v>
      </c>
      <c r="CV197" s="7"/>
      <c r="CW197" s="6">
        <f t="shared" si="6"/>
        <v>1</v>
      </c>
      <c r="CX197" s="7"/>
      <c r="CY197" s="6">
        <f t="shared" si="7"/>
        <v>737.15</v>
      </c>
      <c r="CZ197" s="7"/>
      <c r="DA197" s="8">
        <f>ROUND(IF(CY282=0, 0, CY197/CY282),5)</f>
        <v>1.0000000000000001E-5</v>
      </c>
      <c r="DB197" s="7"/>
      <c r="DC197" s="6">
        <v>737.15</v>
      </c>
    </row>
    <row r="198" spans="1:107" x14ac:dyDescent="0.25">
      <c r="A198" s="2"/>
      <c r="B198" s="2"/>
      <c r="C198" s="2"/>
      <c r="D198" s="2" t="s">
        <v>209</v>
      </c>
      <c r="E198" s="37">
        <v>12</v>
      </c>
      <c r="F198" s="7"/>
      <c r="G198" s="37">
        <v>4729.29</v>
      </c>
      <c r="H198" s="7"/>
      <c r="I198" s="8">
        <f>ROUND(IF(G282=0, 0, G198/G282),5)</f>
        <v>2.7E-4</v>
      </c>
      <c r="J198" s="7"/>
      <c r="K198" s="6">
        <v>394.11</v>
      </c>
      <c r="L198" s="7"/>
      <c r="M198" s="37">
        <v>0</v>
      </c>
      <c r="N198" s="7"/>
      <c r="O198" s="6">
        <v>0</v>
      </c>
      <c r="P198" s="7"/>
      <c r="Q198" s="8">
        <f>ROUND(IF(O282=0, 0, O198/O282),5)</f>
        <v>0</v>
      </c>
      <c r="R198" s="7"/>
      <c r="S198" s="6">
        <v>0</v>
      </c>
      <c r="T198" s="7"/>
      <c r="U198" s="37">
        <v>0</v>
      </c>
      <c r="V198" s="7"/>
      <c r="W198" s="6">
        <v>0</v>
      </c>
      <c r="X198" s="7"/>
      <c r="Y198" s="8">
        <f>ROUND(IF(W282=0, 0, W198/W282),5)</f>
        <v>0</v>
      </c>
      <c r="Z198" s="7"/>
      <c r="AA198" s="6">
        <v>0</v>
      </c>
      <c r="AB198" s="7"/>
      <c r="AC198" s="37">
        <v>0</v>
      </c>
      <c r="AD198" s="7"/>
      <c r="AE198" s="6">
        <v>0</v>
      </c>
      <c r="AF198" s="7"/>
      <c r="AG198" s="8">
        <f>ROUND(IF(AE282=0, 0, AE198/AE282),5)</f>
        <v>0</v>
      </c>
      <c r="AH198" s="7"/>
      <c r="AI198" s="6">
        <v>0</v>
      </c>
      <c r="AJ198" s="7"/>
      <c r="AK198" s="37">
        <v>0</v>
      </c>
      <c r="AL198" s="7"/>
      <c r="AM198" s="6">
        <v>0</v>
      </c>
      <c r="AN198" s="7"/>
      <c r="AO198" s="8">
        <f>ROUND(IF(AM282=0, 0, AM198/AM282),5)</f>
        <v>0</v>
      </c>
      <c r="AP198" s="7"/>
      <c r="AQ198" s="6">
        <v>0</v>
      </c>
      <c r="AR198" s="7"/>
      <c r="AS198" s="37">
        <v>0</v>
      </c>
      <c r="AT198" s="7"/>
      <c r="AU198" s="28">
        <v>0</v>
      </c>
      <c r="AV198" s="7"/>
      <c r="AW198" s="8">
        <f>ROUND(IF(AU282=0, 0, AU198/AU282),5)</f>
        <v>0</v>
      </c>
      <c r="AX198" s="7"/>
      <c r="AY198" s="6">
        <v>0</v>
      </c>
      <c r="AZ198" s="7"/>
      <c r="BA198" s="6">
        <v>0</v>
      </c>
      <c r="BB198" s="7"/>
      <c r="BC198" s="6">
        <v>0</v>
      </c>
      <c r="BD198" s="7"/>
      <c r="BE198" s="8">
        <f>ROUND(IF(BC282=0, 0, BC198/BC282),5)</f>
        <v>0</v>
      </c>
      <c r="BF198" s="7"/>
      <c r="BG198" s="6">
        <v>0</v>
      </c>
      <c r="BH198" s="7"/>
      <c r="BI198" s="6">
        <v>0</v>
      </c>
      <c r="BJ198" s="7"/>
      <c r="BK198" s="6">
        <v>0</v>
      </c>
      <c r="BL198" s="7"/>
      <c r="BM198" s="8">
        <f>ROUND(IF(BK282=0, 0, BK198/BK282),5)</f>
        <v>0</v>
      </c>
      <c r="BN198" s="7"/>
      <c r="BO198" s="6">
        <v>0</v>
      </c>
      <c r="BP198" s="7"/>
      <c r="BQ198" s="6">
        <v>0</v>
      </c>
      <c r="BR198" s="7"/>
      <c r="BS198" s="6">
        <v>0</v>
      </c>
      <c r="BT198" s="7"/>
      <c r="BU198" s="8">
        <f>ROUND(IF(BS282=0, 0, BS198/BS282),5)</f>
        <v>0</v>
      </c>
      <c r="BV198" s="7"/>
      <c r="BW198" s="6">
        <v>0</v>
      </c>
      <c r="BX198" s="7"/>
      <c r="BY198" s="6">
        <v>0</v>
      </c>
      <c r="BZ198" s="7"/>
      <c r="CA198" s="6">
        <v>0</v>
      </c>
      <c r="CB198" s="7"/>
      <c r="CC198" s="8">
        <f>ROUND(IF(CA282=0, 0, CA198/CA282),5)</f>
        <v>0</v>
      </c>
      <c r="CD198" s="7"/>
      <c r="CE198" s="6">
        <v>0</v>
      </c>
      <c r="CF198" s="7"/>
      <c r="CG198" s="6">
        <v>0</v>
      </c>
      <c r="CH198" s="7"/>
      <c r="CI198" s="6">
        <v>0</v>
      </c>
      <c r="CJ198" s="7"/>
      <c r="CK198" s="8">
        <f>ROUND(IF(CI282=0, 0, CI198/CI282),5)</f>
        <v>0</v>
      </c>
      <c r="CL198" s="7"/>
      <c r="CM198" s="6">
        <v>0</v>
      </c>
      <c r="CN198" s="7"/>
      <c r="CO198" s="6">
        <v>0</v>
      </c>
      <c r="CP198" s="7"/>
      <c r="CQ198" s="6">
        <v>0</v>
      </c>
      <c r="CR198" s="7"/>
      <c r="CS198" s="8">
        <f>ROUND(IF(CQ282=0, 0, CQ198/CQ282),5)</f>
        <v>0</v>
      </c>
      <c r="CT198" s="7"/>
      <c r="CU198" s="6">
        <v>0</v>
      </c>
      <c r="CV198" s="7"/>
      <c r="CW198" s="6">
        <f t="shared" si="6"/>
        <v>12</v>
      </c>
      <c r="CX198" s="7"/>
      <c r="CY198" s="6">
        <f t="shared" si="7"/>
        <v>4729.29</v>
      </c>
      <c r="CZ198" s="7"/>
      <c r="DA198" s="8">
        <f>ROUND(IF(CY282=0, 0, CY198/CY282),5)</f>
        <v>5.0000000000000002E-5</v>
      </c>
      <c r="DB198" s="7"/>
      <c r="DC198" s="6">
        <v>394.11</v>
      </c>
    </row>
    <row r="199" spans="1:107" x14ac:dyDescent="0.25">
      <c r="A199" s="2"/>
      <c r="B199" s="2"/>
      <c r="C199" s="2"/>
      <c r="D199" s="2" t="s">
        <v>210</v>
      </c>
      <c r="E199" s="37">
        <v>0</v>
      </c>
      <c r="F199" s="7"/>
      <c r="G199" s="37">
        <v>0</v>
      </c>
      <c r="H199" s="7"/>
      <c r="I199" s="8">
        <f>ROUND(IF(G282=0, 0, G199/G282),5)</f>
        <v>0</v>
      </c>
      <c r="J199" s="7"/>
      <c r="K199" s="6">
        <v>0</v>
      </c>
      <c r="L199" s="7"/>
      <c r="M199" s="37">
        <v>0</v>
      </c>
      <c r="N199" s="7"/>
      <c r="O199" s="6">
        <v>0</v>
      </c>
      <c r="P199" s="7"/>
      <c r="Q199" s="8">
        <f>ROUND(IF(O282=0, 0, O199/O282),5)</f>
        <v>0</v>
      </c>
      <c r="R199" s="7"/>
      <c r="S199" s="6">
        <v>0</v>
      </c>
      <c r="T199" s="7"/>
      <c r="U199" s="37">
        <v>0</v>
      </c>
      <c r="V199" s="7"/>
      <c r="W199" s="6">
        <v>0</v>
      </c>
      <c r="X199" s="7"/>
      <c r="Y199" s="8">
        <f>ROUND(IF(W282=0, 0, W199/W282),5)</f>
        <v>0</v>
      </c>
      <c r="Z199" s="7"/>
      <c r="AA199" s="6">
        <v>0</v>
      </c>
      <c r="AB199" s="7"/>
      <c r="AC199" s="37">
        <v>0</v>
      </c>
      <c r="AD199" s="7"/>
      <c r="AE199" s="6">
        <v>0</v>
      </c>
      <c r="AF199" s="7"/>
      <c r="AG199" s="8">
        <f>ROUND(IF(AE282=0, 0, AE199/AE282),5)</f>
        <v>0</v>
      </c>
      <c r="AH199" s="7"/>
      <c r="AI199" s="6">
        <v>0</v>
      </c>
      <c r="AJ199" s="7"/>
      <c r="AK199" s="37">
        <v>2</v>
      </c>
      <c r="AL199" s="7"/>
      <c r="AM199" s="6">
        <v>1474.3</v>
      </c>
      <c r="AN199" s="7"/>
      <c r="AO199" s="8">
        <f>ROUND(IF(AM282=0, 0, AM199/AM282),5)</f>
        <v>9.0000000000000006E-5</v>
      </c>
      <c r="AP199" s="7"/>
      <c r="AQ199" s="6">
        <v>737.15</v>
      </c>
      <c r="AR199" s="7"/>
      <c r="AS199" s="37">
        <v>1</v>
      </c>
      <c r="AT199" s="7"/>
      <c r="AU199" s="28">
        <v>731.65</v>
      </c>
      <c r="AV199" s="7"/>
      <c r="AW199" s="8">
        <f>ROUND(IF(AU282=0, 0, AU199/AU282),5)</f>
        <v>5.0000000000000002E-5</v>
      </c>
      <c r="AX199" s="7"/>
      <c r="AY199" s="6">
        <v>731.65</v>
      </c>
      <c r="AZ199" s="7"/>
      <c r="BA199" s="6">
        <v>0</v>
      </c>
      <c r="BB199" s="7"/>
      <c r="BC199" s="6">
        <v>0</v>
      </c>
      <c r="BD199" s="7"/>
      <c r="BE199" s="8">
        <f>ROUND(IF(BC282=0, 0, BC199/BC282),5)</f>
        <v>0</v>
      </c>
      <c r="BF199" s="7"/>
      <c r="BG199" s="6">
        <v>0</v>
      </c>
      <c r="BH199" s="7"/>
      <c r="BI199" s="6">
        <v>0</v>
      </c>
      <c r="BJ199" s="7"/>
      <c r="BK199" s="6">
        <v>0</v>
      </c>
      <c r="BL199" s="7"/>
      <c r="BM199" s="8">
        <f>ROUND(IF(BK282=0, 0, BK199/BK282),5)</f>
        <v>0</v>
      </c>
      <c r="BN199" s="7"/>
      <c r="BO199" s="6">
        <v>0</v>
      </c>
      <c r="BP199" s="7"/>
      <c r="BQ199" s="6">
        <v>0</v>
      </c>
      <c r="BR199" s="7"/>
      <c r="BS199" s="6">
        <v>0</v>
      </c>
      <c r="BT199" s="7"/>
      <c r="BU199" s="8">
        <f>ROUND(IF(BS282=0, 0, BS199/BS282),5)</f>
        <v>0</v>
      </c>
      <c r="BV199" s="7"/>
      <c r="BW199" s="6">
        <v>0</v>
      </c>
      <c r="BX199" s="7"/>
      <c r="BY199" s="6">
        <v>0</v>
      </c>
      <c r="BZ199" s="7"/>
      <c r="CA199" s="6">
        <v>0</v>
      </c>
      <c r="CB199" s="7"/>
      <c r="CC199" s="8">
        <f>ROUND(IF(CA282=0, 0, CA199/CA282),5)</f>
        <v>0</v>
      </c>
      <c r="CD199" s="7"/>
      <c r="CE199" s="6">
        <v>0</v>
      </c>
      <c r="CF199" s="7"/>
      <c r="CG199" s="6">
        <v>0</v>
      </c>
      <c r="CH199" s="7"/>
      <c r="CI199" s="6">
        <v>0</v>
      </c>
      <c r="CJ199" s="7"/>
      <c r="CK199" s="8">
        <f>ROUND(IF(CI282=0, 0, CI199/CI282),5)</f>
        <v>0</v>
      </c>
      <c r="CL199" s="7"/>
      <c r="CM199" s="6">
        <v>0</v>
      </c>
      <c r="CN199" s="7"/>
      <c r="CO199" s="6">
        <v>0</v>
      </c>
      <c r="CP199" s="7"/>
      <c r="CQ199" s="6">
        <v>0</v>
      </c>
      <c r="CR199" s="7"/>
      <c r="CS199" s="8">
        <f>ROUND(IF(CQ282=0, 0, CQ199/CQ282),5)</f>
        <v>0</v>
      </c>
      <c r="CT199" s="7"/>
      <c r="CU199" s="6">
        <v>0</v>
      </c>
      <c r="CV199" s="7"/>
      <c r="CW199" s="6">
        <f t="shared" si="6"/>
        <v>3</v>
      </c>
      <c r="CX199" s="7"/>
      <c r="CY199" s="6">
        <f t="shared" si="7"/>
        <v>2205.9499999999998</v>
      </c>
      <c r="CZ199" s="7"/>
      <c r="DA199" s="8">
        <f>ROUND(IF(CY282=0, 0, CY199/CY282),5)</f>
        <v>2.0000000000000002E-5</v>
      </c>
      <c r="DB199" s="7"/>
      <c r="DC199" s="6">
        <v>735.32</v>
      </c>
    </row>
    <row r="200" spans="1:107" x14ac:dyDescent="0.25">
      <c r="A200" s="2"/>
      <c r="B200" s="2"/>
      <c r="C200" s="2"/>
      <c r="D200" s="2" t="s">
        <v>211</v>
      </c>
      <c r="E200" s="37">
        <v>4</v>
      </c>
      <c r="F200" s="7"/>
      <c r="G200" s="37">
        <v>1577.39</v>
      </c>
      <c r="H200" s="7"/>
      <c r="I200" s="8">
        <f>ROUND(IF(G282=0, 0, G200/G282),5)</f>
        <v>9.0000000000000006E-5</v>
      </c>
      <c r="J200" s="7"/>
      <c r="K200" s="6">
        <v>394.35</v>
      </c>
      <c r="L200" s="7"/>
      <c r="M200" s="37">
        <v>3</v>
      </c>
      <c r="N200" s="7"/>
      <c r="O200" s="6">
        <v>1184.06</v>
      </c>
      <c r="P200" s="7"/>
      <c r="Q200" s="8">
        <f>ROUND(IF(O282=0, 0, O200/O282),5)</f>
        <v>1.1E-4</v>
      </c>
      <c r="R200" s="7"/>
      <c r="S200" s="6">
        <v>394.69</v>
      </c>
      <c r="T200" s="7"/>
      <c r="U200" s="37">
        <v>4</v>
      </c>
      <c r="V200" s="7"/>
      <c r="W200" s="6">
        <v>1585.92</v>
      </c>
      <c r="X200" s="7"/>
      <c r="Y200" s="8">
        <f>ROUND(IF(W282=0, 0, W200/W282),5)</f>
        <v>8.0000000000000007E-5</v>
      </c>
      <c r="Z200" s="7"/>
      <c r="AA200" s="6">
        <v>396.48</v>
      </c>
      <c r="AB200" s="7"/>
      <c r="AC200" s="37">
        <v>0</v>
      </c>
      <c r="AD200" s="7"/>
      <c r="AE200" s="6">
        <v>0</v>
      </c>
      <c r="AF200" s="7"/>
      <c r="AG200" s="8">
        <f>ROUND(IF(AE282=0, 0, AE200/AE282),5)</f>
        <v>0</v>
      </c>
      <c r="AH200" s="7"/>
      <c r="AI200" s="6">
        <v>0</v>
      </c>
      <c r="AJ200" s="7"/>
      <c r="AK200" s="37">
        <v>0</v>
      </c>
      <c r="AL200" s="7"/>
      <c r="AM200" s="6">
        <v>0</v>
      </c>
      <c r="AN200" s="7"/>
      <c r="AO200" s="8">
        <f>ROUND(IF(AM282=0, 0, AM200/AM282),5)</f>
        <v>0</v>
      </c>
      <c r="AP200" s="7"/>
      <c r="AQ200" s="6">
        <v>0</v>
      </c>
      <c r="AR200" s="7"/>
      <c r="AS200" s="37">
        <v>0</v>
      </c>
      <c r="AT200" s="7"/>
      <c r="AU200" s="28">
        <v>0</v>
      </c>
      <c r="AV200" s="7"/>
      <c r="AW200" s="8">
        <f>ROUND(IF(AU282=0, 0, AU200/AU282),5)</f>
        <v>0</v>
      </c>
      <c r="AX200" s="7"/>
      <c r="AY200" s="6">
        <v>0</v>
      </c>
      <c r="AZ200" s="7"/>
      <c r="BA200" s="6">
        <v>0</v>
      </c>
      <c r="BB200" s="7"/>
      <c r="BC200" s="6">
        <v>0</v>
      </c>
      <c r="BD200" s="7"/>
      <c r="BE200" s="8">
        <f>ROUND(IF(BC282=0, 0, BC200/BC282),5)</f>
        <v>0</v>
      </c>
      <c r="BF200" s="7"/>
      <c r="BG200" s="6">
        <v>0</v>
      </c>
      <c r="BH200" s="7"/>
      <c r="BI200" s="6">
        <v>0</v>
      </c>
      <c r="BJ200" s="7"/>
      <c r="BK200" s="6">
        <v>0</v>
      </c>
      <c r="BL200" s="7"/>
      <c r="BM200" s="8">
        <f>ROUND(IF(BK282=0, 0, BK200/BK282),5)</f>
        <v>0</v>
      </c>
      <c r="BN200" s="7"/>
      <c r="BO200" s="6">
        <v>0</v>
      </c>
      <c r="BP200" s="7"/>
      <c r="BQ200" s="6">
        <v>0</v>
      </c>
      <c r="BR200" s="7"/>
      <c r="BS200" s="6">
        <v>0</v>
      </c>
      <c r="BT200" s="7"/>
      <c r="BU200" s="8">
        <f>ROUND(IF(BS282=0, 0, BS200/BS282),5)</f>
        <v>0</v>
      </c>
      <c r="BV200" s="7"/>
      <c r="BW200" s="6">
        <v>0</v>
      </c>
      <c r="BX200" s="7"/>
      <c r="BY200" s="6">
        <v>0</v>
      </c>
      <c r="BZ200" s="7"/>
      <c r="CA200" s="6">
        <v>0</v>
      </c>
      <c r="CB200" s="7"/>
      <c r="CC200" s="8">
        <f>ROUND(IF(CA282=0, 0, CA200/CA282),5)</f>
        <v>0</v>
      </c>
      <c r="CD200" s="7"/>
      <c r="CE200" s="6">
        <v>0</v>
      </c>
      <c r="CF200" s="7"/>
      <c r="CG200" s="6">
        <v>0</v>
      </c>
      <c r="CH200" s="7"/>
      <c r="CI200" s="6">
        <v>0</v>
      </c>
      <c r="CJ200" s="7"/>
      <c r="CK200" s="8">
        <f>ROUND(IF(CI282=0, 0, CI200/CI282),5)</f>
        <v>0</v>
      </c>
      <c r="CL200" s="7"/>
      <c r="CM200" s="6">
        <v>0</v>
      </c>
      <c r="CN200" s="7"/>
      <c r="CO200" s="6">
        <v>0</v>
      </c>
      <c r="CP200" s="7"/>
      <c r="CQ200" s="6">
        <v>0</v>
      </c>
      <c r="CR200" s="7"/>
      <c r="CS200" s="8">
        <f>ROUND(IF(CQ282=0, 0, CQ200/CQ282),5)</f>
        <v>0</v>
      </c>
      <c r="CT200" s="7"/>
      <c r="CU200" s="6">
        <v>0</v>
      </c>
      <c r="CV200" s="7"/>
      <c r="CW200" s="6">
        <f t="shared" si="6"/>
        <v>11</v>
      </c>
      <c r="CX200" s="7"/>
      <c r="CY200" s="6">
        <f t="shared" si="7"/>
        <v>4347.37</v>
      </c>
      <c r="CZ200" s="7"/>
      <c r="DA200" s="8">
        <f>ROUND(IF(CY282=0, 0, CY200/CY282),5)</f>
        <v>5.0000000000000002E-5</v>
      </c>
      <c r="DB200" s="7"/>
      <c r="DC200" s="6">
        <v>395.22</v>
      </c>
    </row>
    <row r="201" spans="1:107" x14ac:dyDescent="0.25">
      <c r="A201" s="2"/>
      <c r="B201" s="2"/>
      <c r="C201" s="2"/>
      <c r="D201" s="2" t="s">
        <v>212</v>
      </c>
      <c r="E201" s="37">
        <v>0</v>
      </c>
      <c r="F201" s="7"/>
      <c r="G201" s="37">
        <v>0</v>
      </c>
      <c r="H201" s="7"/>
      <c r="I201" s="8">
        <f>ROUND(IF(G282=0, 0, G201/G282),5)</f>
        <v>0</v>
      </c>
      <c r="J201" s="7"/>
      <c r="K201" s="6">
        <v>0</v>
      </c>
      <c r="L201" s="7"/>
      <c r="M201" s="37">
        <v>0</v>
      </c>
      <c r="N201" s="7"/>
      <c r="O201" s="6">
        <v>0</v>
      </c>
      <c r="P201" s="7"/>
      <c r="Q201" s="8">
        <f>ROUND(IF(O282=0, 0, O201/O282),5)</f>
        <v>0</v>
      </c>
      <c r="R201" s="7"/>
      <c r="S201" s="6">
        <v>0</v>
      </c>
      <c r="T201" s="7"/>
      <c r="U201" s="37">
        <v>3</v>
      </c>
      <c r="V201" s="7"/>
      <c r="W201" s="6">
        <v>1497.53</v>
      </c>
      <c r="X201" s="7"/>
      <c r="Y201" s="8">
        <f>ROUND(IF(W282=0, 0, W201/W282),5)</f>
        <v>6.9999999999999994E-5</v>
      </c>
      <c r="Z201" s="7"/>
      <c r="AA201" s="6">
        <v>499.18</v>
      </c>
      <c r="AB201" s="7"/>
      <c r="AC201" s="37">
        <v>1</v>
      </c>
      <c r="AD201" s="7"/>
      <c r="AE201" s="6">
        <v>497.62</v>
      </c>
      <c r="AF201" s="7"/>
      <c r="AG201" s="8">
        <f>ROUND(IF(AE282=0, 0, AE201/AE282),5)</f>
        <v>3.0000000000000001E-5</v>
      </c>
      <c r="AH201" s="7"/>
      <c r="AI201" s="6">
        <v>497.62</v>
      </c>
      <c r="AJ201" s="7"/>
      <c r="AK201" s="37">
        <v>0</v>
      </c>
      <c r="AL201" s="7"/>
      <c r="AM201" s="6">
        <v>0</v>
      </c>
      <c r="AN201" s="7"/>
      <c r="AO201" s="8">
        <f>ROUND(IF(AM282=0, 0, AM201/AM282),5)</f>
        <v>0</v>
      </c>
      <c r="AP201" s="7"/>
      <c r="AQ201" s="6">
        <v>0</v>
      </c>
      <c r="AR201" s="7"/>
      <c r="AS201" s="37">
        <v>0</v>
      </c>
      <c r="AT201" s="7"/>
      <c r="AU201" s="28">
        <v>0</v>
      </c>
      <c r="AV201" s="7"/>
      <c r="AW201" s="8">
        <f>ROUND(IF(AU282=0, 0, AU201/AU282),5)</f>
        <v>0</v>
      </c>
      <c r="AX201" s="7"/>
      <c r="AY201" s="6">
        <v>0</v>
      </c>
      <c r="AZ201" s="7"/>
      <c r="BA201" s="6">
        <v>0</v>
      </c>
      <c r="BB201" s="7"/>
      <c r="BC201" s="6">
        <v>0</v>
      </c>
      <c r="BD201" s="7"/>
      <c r="BE201" s="8">
        <f>ROUND(IF(BC282=0, 0, BC201/BC282),5)</f>
        <v>0</v>
      </c>
      <c r="BF201" s="7"/>
      <c r="BG201" s="6">
        <v>0</v>
      </c>
      <c r="BH201" s="7"/>
      <c r="BI201" s="6">
        <v>0</v>
      </c>
      <c r="BJ201" s="7"/>
      <c r="BK201" s="6">
        <v>0</v>
      </c>
      <c r="BL201" s="7"/>
      <c r="BM201" s="8">
        <f>ROUND(IF(BK282=0, 0, BK201/BK282),5)</f>
        <v>0</v>
      </c>
      <c r="BN201" s="7"/>
      <c r="BO201" s="6">
        <v>0</v>
      </c>
      <c r="BP201" s="7"/>
      <c r="BQ201" s="6">
        <v>0</v>
      </c>
      <c r="BR201" s="7"/>
      <c r="BS201" s="6">
        <v>0</v>
      </c>
      <c r="BT201" s="7"/>
      <c r="BU201" s="8">
        <f>ROUND(IF(BS282=0, 0, BS201/BS282),5)</f>
        <v>0</v>
      </c>
      <c r="BV201" s="7"/>
      <c r="BW201" s="6">
        <v>0</v>
      </c>
      <c r="BX201" s="7"/>
      <c r="BY201" s="6">
        <v>0</v>
      </c>
      <c r="BZ201" s="7"/>
      <c r="CA201" s="6">
        <v>0</v>
      </c>
      <c r="CB201" s="7"/>
      <c r="CC201" s="8">
        <f>ROUND(IF(CA282=0, 0, CA201/CA282),5)</f>
        <v>0</v>
      </c>
      <c r="CD201" s="7"/>
      <c r="CE201" s="6">
        <v>0</v>
      </c>
      <c r="CF201" s="7"/>
      <c r="CG201" s="6">
        <v>0</v>
      </c>
      <c r="CH201" s="7"/>
      <c r="CI201" s="6">
        <v>0</v>
      </c>
      <c r="CJ201" s="7"/>
      <c r="CK201" s="8">
        <f>ROUND(IF(CI282=0, 0, CI201/CI282),5)</f>
        <v>0</v>
      </c>
      <c r="CL201" s="7"/>
      <c r="CM201" s="6">
        <v>0</v>
      </c>
      <c r="CN201" s="7"/>
      <c r="CO201" s="6">
        <v>0</v>
      </c>
      <c r="CP201" s="7"/>
      <c r="CQ201" s="6">
        <v>0</v>
      </c>
      <c r="CR201" s="7"/>
      <c r="CS201" s="8">
        <f>ROUND(IF(CQ282=0, 0, CQ201/CQ282),5)</f>
        <v>0</v>
      </c>
      <c r="CT201" s="7"/>
      <c r="CU201" s="6">
        <v>0</v>
      </c>
      <c r="CV201" s="7"/>
      <c r="CW201" s="6">
        <f t="shared" si="6"/>
        <v>4</v>
      </c>
      <c r="CX201" s="7"/>
      <c r="CY201" s="6">
        <f t="shared" si="7"/>
        <v>1995.15</v>
      </c>
      <c r="CZ201" s="7"/>
      <c r="DA201" s="8">
        <f>ROUND(IF(CY282=0, 0, CY201/CY282),5)</f>
        <v>2.0000000000000002E-5</v>
      </c>
      <c r="DB201" s="7"/>
      <c r="DC201" s="6">
        <v>498.79</v>
      </c>
    </row>
    <row r="202" spans="1:107" x14ac:dyDescent="0.25">
      <c r="A202" s="2"/>
      <c r="B202" s="2"/>
      <c r="C202" s="2"/>
      <c r="D202" s="2" t="s">
        <v>213</v>
      </c>
      <c r="E202" s="37">
        <v>3</v>
      </c>
      <c r="F202" s="7"/>
      <c r="G202" s="37">
        <v>2233.19</v>
      </c>
      <c r="H202" s="7"/>
      <c r="I202" s="8">
        <f>ROUND(IF(G282=0, 0, G202/G282),5)</f>
        <v>1.2999999999999999E-4</v>
      </c>
      <c r="J202" s="7"/>
      <c r="K202" s="6">
        <v>744.4</v>
      </c>
      <c r="L202" s="7"/>
      <c r="M202" s="37">
        <v>0</v>
      </c>
      <c r="N202" s="7"/>
      <c r="O202" s="6">
        <v>0</v>
      </c>
      <c r="P202" s="7"/>
      <c r="Q202" s="8">
        <f>ROUND(IF(O282=0, 0, O202/O282),5)</f>
        <v>0</v>
      </c>
      <c r="R202" s="7"/>
      <c r="S202" s="6">
        <v>0</v>
      </c>
      <c r="T202" s="7"/>
      <c r="U202" s="37">
        <v>5</v>
      </c>
      <c r="V202" s="7"/>
      <c r="W202" s="6">
        <v>3780.94</v>
      </c>
      <c r="X202" s="7"/>
      <c r="Y202" s="8">
        <f>ROUND(IF(W282=0, 0, W202/W282),5)</f>
        <v>1.9000000000000001E-4</v>
      </c>
      <c r="Z202" s="7"/>
      <c r="AA202" s="6">
        <v>756.19</v>
      </c>
      <c r="AB202" s="7"/>
      <c r="AC202" s="37">
        <v>2</v>
      </c>
      <c r="AD202" s="7"/>
      <c r="AE202" s="6">
        <v>1492.87</v>
      </c>
      <c r="AF202" s="7"/>
      <c r="AG202" s="8">
        <f>ROUND(IF(AE282=0, 0, AE202/AE282),5)</f>
        <v>9.0000000000000006E-5</v>
      </c>
      <c r="AH202" s="7"/>
      <c r="AI202" s="6">
        <v>746.44</v>
      </c>
      <c r="AJ202" s="7"/>
      <c r="AK202" s="37">
        <v>3</v>
      </c>
      <c r="AL202" s="7"/>
      <c r="AM202" s="6">
        <v>2255.27</v>
      </c>
      <c r="AN202" s="7"/>
      <c r="AO202" s="8">
        <f>ROUND(IF(AM282=0, 0, AM202/AM282),5)</f>
        <v>1.3999999999999999E-4</v>
      </c>
      <c r="AP202" s="7"/>
      <c r="AQ202" s="6">
        <v>751.76</v>
      </c>
      <c r="AR202" s="7"/>
      <c r="AS202" s="37">
        <v>0</v>
      </c>
      <c r="AT202" s="7"/>
      <c r="AU202" s="28">
        <v>0</v>
      </c>
      <c r="AV202" s="7"/>
      <c r="AW202" s="8">
        <f>ROUND(IF(AU282=0, 0, AU202/AU282),5)</f>
        <v>0</v>
      </c>
      <c r="AX202" s="7"/>
      <c r="AY202" s="6">
        <v>0</v>
      </c>
      <c r="AZ202" s="7"/>
      <c r="BA202" s="6">
        <v>0</v>
      </c>
      <c r="BB202" s="7"/>
      <c r="BC202" s="6">
        <v>0</v>
      </c>
      <c r="BD202" s="7"/>
      <c r="BE202" s="8">
        <f>ROUND(IF(BC282=0, 0, BC202/BC282),5)</f>
        <v>0</v>
      </c>
      <c r="BF202" s="7"/>
      <c r="BG202" s="6">
        <v>0</v>
      </c>
      <c r="BH202" s="7"/>
      <c r="BI202" s="6">
        <v>0</v>
      </c>
      <c r="BJ202" s="7"/>
      <c r="BK202" s="6">
        <v>0</v>
      </c>
      <c r="BL202" s="7"/>
      <c r="BM202" s="8">
        <f>ROUND(IF(BK282=0, 0, BK202/BK282),5)</f>
        <v>0</v>
      </c>
      <c r="BN202" s="7"/>
      <c r="BO202" s="6">
        <v>0</v>
      </c>
      <c r="BP202" s="7"/>
      <c r="BQ202" s="6">
        <v>0</v>
      </c>
      <c r="BR202" s="7"/>
      <c r="BS202" s="6">
        <v>0</v>
      </c>
      <c r="BT202" s="7"/>
      <c r="BU202" s="8">
        <f>ROUND(IF(BS282=0, 0, BS202/BS282),5)</f>
        <v>0</v>
      </c>
      <c r="BV202" s="7"/>
      <c r="BW202" s="6">
        <v>0</v>
      </c>
      <c r="BX202" s="7"/>
      <c r="BY202" s="6">
        <v>0</v>
      </c>
      <c r="BZ202" s="7"/>
      <c r="CA202" s="6">
        <v>0</v>
      </c>
      <c r="CB202" s="7"/>
      <c r="CC202" s="8">
        <f>ROUND(IF(CA282=0, 0, CA202/CA282),5)</f>
        <v>0</v>
      </c>
      <c r="CD202" s="7"/>
      <c r="CE202" s="6">
        <v>0</v>
      </c>
      <c r="CF202" s="7"/>
      <c r="CG202" s="6">
        <v>0</v>
      </c>
      <c r="CH202" s="7"/>
      <c r="CI202" s="6">
        <v>0</v>
      </c>
      <c r="CJ202" s="7"/>
      <c r="CK202" s="8">
        <f>ROUND(IF(CI282=0, 0, CI202/CI282),5)</f>
        <v>0</v>
      </c>
      <c r="CL202" s="7"/>
      <c r="CM202" s="6">
        <v>0</v>
      </c>
      <c r="CN202" s="7"/>
      <c r="CO202" s="6">
        <v>0</v>
      </c>
      <c r="CP202" s="7"/>
      <c r="CQ202" s="6">
        <v>0</v>
      </c>
      <c r="CR202" s="7"/>
      <c r="CS202" s="8">
        <f>ROUND(IF(CQ282=0, 0, CQ202/CQ282),5)</f>
        <v>0</v>
      </c>
      <c r="CT202" s="7"/>
      <c r="CU202" s="6">
        <v>0</v>
      </c>
      <c r="CV202" s="7"/>
      <c r="CW202" s="6">
        <f t="shared" si="6"/>
        <v>13</v>
      </c>
      <c r="CX202" s="7"/>
      <c r="CY202" s="6">
        <f t="shared" si="7"/>
        <v>9762.27</v>
      </c>
      <c r="CZ202" s="7"/>
      <c r="DA202" s="8">
        <f>ROUND(IF(CY282=0, 0, CY202/CY282),5)</f>
        <v>1E-4</v>
      </c>
      <c r="DB202" s="7"/>
      <c r="DC202" s="6">
        <v>750.94</v>
      </c>
    </row>
    <row r="203" spans="1:107" x14ac:dyDescent="0.25">
      <c r="A203" s="2"/>
      <c r="B203" s="2"/>
      <c r="C203" s="2"/>
      <c r="D203" s="2" t="s">
        <v>214</v>
      </c>
      <c r="E203" s="37">
        <v>0</v>
      </c>
      <c r="F203" s="7"/>
      <c r="G203" s="37">
        <v>0</v>
      </c>
      <c r="H203" s="7"/>
      <c r="I203" s="8">
        <f>ROUND(IF(G282=0, 0, G203/G282),5)</f>
        <v>0</v>
      </c>
      <c r="J203" s="7"/>
      <c r="K203" s="6">
        <v>0</v>
      </c>
      <c r="L203" s="7"/>
      <c r="M203" s="37">
        <v>0</v>
      </c>
      <c r="N203" s="7"/>
      <c r="O203" s="6">
        <v>0</v>
      </c>
      <c r="P203" s="7"/>
      <c r="Q203" s="8">
        <f>ROUND(IF(O282=0, 0, O203/O282),5)</f>
        <v>0</v>
      </c>
      <c r="R203" s="7"/>
      <c r="S203" s="6">
        <v>0</v>
      </c>
      <c r="T203" s="7"/>
      <c r="U203" s="37">
        <v>2</v>
      </c>
      <c r="V203" s="7"/>
      <c r="W203" s="6">
        <v>997.97</v>
      </c>
      <c r="X203" s="7"/>
      <c r="Y203" s="8">
        <f>ROUND(IF(W282=0, 0, W203/W282),5)</f>
        <v>5.0000000000000002E-5</v>
      </c>
      <c r="Z203" s="7"/>
      <c r="AA203" s="6">
        <v>498.99</v>
      </c>
      <c r="AB203" s="7"/>
      <c r="AC203" s="37">
        <v>0</v>
      </c>
      <c r="AD203" s="7"/>
      <c r="AE203" s="6">
        <v>0</v>
      </c>
      <c r="AF203" s="7"/>
      <c r="AG203" s="8">
        <f>ROUND(IF(AE282=0, 0, AE203/AE282),5)</f>
        <v>0</v>
      </c>
      <c r="AH203" s="7"/>
      <c r="AI203" s="6">
        <v>0</v>
      </c>
      <c r="AJ203" s="7"/>
      <c r="AK203" s="37">
        <v>10</v>
      </c>
      <c r="AL203" s="7"/>
      <c r="AM203" s="6">
        <v>3000</v>
      </c>
      <c r="AN203" s="7"/>
      <c r="AO203" s="8">
        <f>ROUND(IF(AM282=0, 0, AM203/AM282),5)</f>
        <v>1.9000000000000001E-4</v>
      </c>
      <c r="AP203" s="7"/>
      <c r="AQ203" s="6">
        <v>300</v>
      </c>
      <c r="AR203" s="7"/>
      <c r="AS203" s="37">
        <v>0</v>
      </c>
      <c r="AT203" s="7"/>
      <c r="AU203" s="28">
        <v>0</v>
      </c>
      <c r="AV203" s="7"/>
      <c r="AW203" s="8">
        <f>ROUND(IF(AU282=0, 0, AU203/AU282),5)</f>
        <v>0</v>
      </c>
      <c r="AX203" s="7"/>
      <c r="AY203" s="6">
        <v>0</v>
      </c>
      <c r="AZ203" s="7"/>
      <c r="BA203" s="6">
        <v>0</v>
      </c>
      <c r="BB203" s="7"/>
      <c r="BC203" s="6">
        <v>0</v>
      </c>
      <c r="BD203" s="7"/>
      <c r="BE203" s="8">
        <f>ROUND(IF(BC282=0, 0, BC203/BC282),5)</f>
        <v>0</v>
      </c>
      <c r="BF203" s="7"/>
      <c r="BG203" s="6">
        <v>0</v>
      </c>
      <c r="BH203" s="7"/>
      <c r="BI203" s="6">
        <v>0</v>
      </c>
      <c r="BJ203" s="7"/>
      <c r="BK203" s="6">
        <v>0</v>
      </c>
      <c r="BL203" s="7"/>
      <c r="BM203" s="8">
        <f>ROUND(IF(BK282=0, 0, BK203/BK282),5)</f>
        <v>0</v>
      </c>
      <c r="BN203" s="7"/>
      <c r="BO203" s="6">
        <v>0</v>
      </c>
      <c r="BP203" s="7"/>
      <c r="BQ203" s="6">
        <v>0</v>
      </c>
      <c r="BR203" s="7"/>
      <c r="BS203" s="6">
        <v>0</v>
      </c>
      <c r="BT203" s="7"/>
      <c r="BU203" s="8">
        <f>ROUND(IF(BS282=0, 0, BS203/BS282),5)</f>
        <v>0</v>
      </c>
      <c r="BV203" s="7"/>
      <c r="BW203" s="6">
        <v>0</v>
      </c>
      <c r="BX203" s="7"/>
      <c r="BY203" s="6">
        <v>0</v>
      </c>
      <c r="BZ203" s="7"/>
      <c r="CA203" s="6">
        <v>0</v>
      </c>
      <c r="CB203" s="7"/>
      <c r="CC203" s="8">
        <f>ROUND(IF(CA282=0, 0, CA203/CA282),5)</f>
        <v>0</v>
      </c>
      <c r="CD203" s="7"/>
      <c r="CE203" s="6">
        <v>0</v>
      </c>
      <c r="CF203" s="7"/>
      <c r="CG203" s="6">
        <v>0</v>
      </c>
      <c r="CH203" s="7"/>
      <c r="CI203" s="6">
        <v>0</v>
      </c>
      <c r="CJ203" s="7"/>
      <c r="CK203" s="8">
        <f>ROUND(IF(CI282=0, 0, CI203/CI282),5)</f>
        <v>0</v>
      </c>
      <c r="CL203" s="7"/>
      <c r="CM203" s="6">
        <v>0</v>
      </c>
      <c r="CN203" s="7"/>
      <c r="CO203" s="6">
        <v>0</v>
      </c>
      <c r="CP203" s="7"/>
      <c r="CQ203" s="6">
        <v>0</v>
      </c>
      <c r="CR203" s="7"/>
      <c r="CS203" s="8">
        <f>ROUND(IF(CQ282=0, 0, CQ203/CQ282),5)</f>
        <v>0</v>
      </c>
      <c r="CT203" s="7"/>
      <c r="CU203" s="6">
        <v>0</v>
      </c>
      <c r="CV203" s="7"/>
      <c r="CW203" s="6">
        <f t="shared" si="6"/>
        <v>12</v>
      </c>
      <c r="CX203" s="7"/>
      <c r="CY203" s="6">
        <f t="shared" si="7"/>
        <v>3997.97</v>
      </c>
      <c r="CZ203" s="7"/>
      <c r="DA203" s="8">
        <f>ROUND(IF(CY282=0, 0, CY203/CY282),5)</f>
        <v>4.0000000000000003E-5</v>
      </c>
      <c r="DB203" s="7"/>
      <c r="DC203" s="6">
        <v>333.16</v>
      </c>
    </row>
    <row r="204" spans="1:107" x14ac:dyDescent="0.25">
      <c r="A204" s="2"/>
      <c r="B204" s="2"/>
      <c r="C204" s="2"/>
      <c r="D204" s="2" t="s">
        <v>215</v>
      </c>
      <c r="E204" s="37">
        <v>33</v>
      </c>
      <c r="F204" s="7"/>
      <c r="G204" s="37">
        <v>12283.31</v>
      </c>
      <c r="H204" s="7"/>
      <c r="I204" s="8">
        <f>ROUND(IF(G282=0, 0, G204/G282),5)</f>
        <v>7.1000000000000002E-4</v>
      </c>
      <c r="J204" s="7"/>
      <c r="K204" s="6">
        <v>372.22</v>
      </c>
      <c r="L204" s="7"/>
      <c r="M204" s="37">
        <v>3</v>
      </c>
      <c r="N204" s="7"/>
      <c r="O204" s="6">
        <v>1117.05</v>
      </c>
      <c r="P204" s="7"/>
      <c r="Q204" s="8">
        <f>ROUND(IF(O282=0, 0, O204/O282),5)</f>
        <v>1.1E-4</v>
      </c>
      <c r="R204" s="7"/>
      <c r="S204" s="6">
        <v>372.35</v>
      </c>
      <c r="T204" s="7"/>
      <c r="U204" s="37">
        <v>2</v>
      </c>
      <c r="V204" s="7"/>
      <c r="W204" s="6">
        <v>748.91</v>
      </c>
      <c r="X204" s="7"/>
      <c r="Y204" s="8">
        <f>ROUND(IF(W282=0, 0, W204/W282),5)</f>
        <v>4.0000000000000003E-5</v>
      </c>
      <c r="Z204" s="7"/>
      <c r="AA204" s="6">
        <v>374.46</v>
      </c>
      <c r="AB204" s="7"/>
      <c r="AC204" s="37">
        <v>2</v>
      </c>
      <c r="AD204" s="7"/>
      <c r="AE204" s="6">
        <v>746.44</v>
      </c>
      <c r="AF204" s="7"/>
      <c r="AG204" s="8">
        <f>ROUND(IF(AE282=0, 0, AE204/AE282),5)</f>
        <v>4.0000000000000003E-5</v>
      </c>
      <c r="AH204" s="7"/>
      <c r="AI204" s="6">
        <v>373.22</v>
      </c>
      <c r="AJ204" s="7"/>
      <c r="AK204" s="37">
        <v>0</v>
      </c>
      <c r="AL204" s="7"/>
      <c r="AM204" s="6">
        <v>0</v>
      </c>
      <c r="AN204" s="7"/>
      <c r="AO204" s="8">
        <f>ROUND(IF(AM282=0, 0, AM204/AM282),5)</f>
        <v>0</v>
      </c>
      <c r="AP204" s="7"/>
      <c r="AQ204" s="6">
        <v>0</v>
      </c>
      <c r="AR204" s="7"/>
      <c r="AS204" s="37">
        <v>0</v>
      </c>
      <c r="AT204" s="7"/>
      <c r="AU204" s="28">
        <v>0</v>
      </c>
      <c r="AV204" s="7"/>
      <c r="AW204" s="8">
        <f>ROUND(IF(AU282=0, 0, AU204/AU282),5)</f>
        <v>0</v>
      </c>
      <c r="AX204" s="7"/>
      <c r="AY204" s="6">
        <v>0</v>
      </c>
      <c r="AZ204" s="7"/>
      <c r="BA204" s="6">
        <v>0</v>
      </c>
      <c r="BB204" s="7"/>
      <c r="BC204" s="6">
        <v>0</v>
      </c>
      <c r="BD204" s="7"/>
      <c r="BE204" s="8">
        <f>ROUND(IF(BC282=0, 0, BC204/BC282),5)</f>
        <v>0</v>
      </c>
      <c r="BF204" s="7"/>
      <c r="BG204" s="6">
        <v>0</v>
      </c>
      <c r="BH204" s="7"/>
      <c r="BI204" s="6">
        <v>0</v>
      </c>
      <c r="BJ204" s="7"/>
      <c r="BK204" s="6">
        <v>0</v>
      </c>
      <c r="BL204" s="7"/>
      <c r="BM204" s="8">
        <f>ROUND(IF(BK282=0, 0, BK204/BK282),5)</f>
        <v>0</v>
      </c>
      <c r="BN204" s="7"/>
      <c r="BO204" s="6">
        <v>0</v>
      </c>
      <c r="BP204" s="7"/>
      <c r="BQ204" s="6">
        <v>0</v>
      </c>
      <c r="BR204" s="7"/>
      <c r="BS204" s="6">
        <v>0</v>
      </c>
      <c r="BT204" s="7"/>
      <c r="BU204" s="8">
        <f>ROUND(IF(BS282=0, 0, BS204/BS282),5)</f>
        <v>0</v>
      </c>
      <c r="BV204" s="7"/>
      <c r="BW204" s="6">
        <v>0</v>
      </c>
      <c r="BX204" s="7"/>
      <c r="BY204" s="6">
        <v>0</v>
      </c>
      <c r="BZ204" s="7"/>
      <c r="CA204" s="6">
        <v>0</v>
      </c>
      <c r="CB204" s="7"/>
      <c r="CC204" s="8">
        <f>ROUND(IF(CA282=0, 0, CA204/CA282),5)</f>
        <v>0</v>
      </c>
      <c r="CD204" s="7"/>
      <c r="CE204" s="6">
        <v>0</v>
      </c>
      <c r="CF204" s="7"/>
      <c r="CG204" s="6">
        <v>0</v>
      </c>
      <c r="CH204" s="7"/>
      <c r="CI204" s="6">
        <v>0</v>
      </c>
      <c r="CJ204" s="7"/>
      <c r="CK204" s="8">
        <f>ROUND(IF(CI282=0, 0, CI204/CI282),5)</f>
        <v>0</v>
      </c>
      <c r="CL204" s="7"/>
      <c r="CM204" s="6">
        <v>0</v>
      </c>
      <c r="CN204" s="7"/>
      <c r="CO204" s="6">
        <v>0</v>
      </c>
      <c r="CP204" s="7"/>
      <c r="CQ204" s="6">
        <v>0</v>
      </c>
      <c r="CR204" s="7"/>
      <c r="CS204" s="8">
        <f>ROUND(IF(CQ282=0, 0, CQ204/CQ282),5)</f>
        <v>0</v>
      </c>
      <c r="CT204" s="7"/>
      <c r="CU204" s="6">
        <v>0</v>
      </c>
      <c r="CV204" s="7"/>
      <c r="CW204" s="6">
        <f t="shared" si="6"/>
        <v>40</v>
      </c>
      <c r="CX204" s="7"/>
      <c r="CY204" s="6">
        <f t="shared" si="7"/>
        <v>14895.71</v>
      </c>
      <c r="CZ204" s="7"/>
      <c r="DA204" s="8">
        <f>ROUND(IF(CY282=0, 0, CY204/CY282),5)</f>
        <v>1.4999999999999999E-4</v>
      </c>
      <c r="DB204" s="7"/>
      <c r="DC204" s="6">
        <v>372.39</v>
      </c>
    </row>
    <row r="205" spans="1:107" x14ac:dyDescent="0.25">
      <c r="A205" s="2"/>
      <c r="B205" s="2"/>
      <c r="C205" s="2"/>
      <c r="D205" s="2" t="s">
        <v>216</v>
      </c>
      <c r="E205" s="37">
        <v>4</v>
      </c>
      <c r="F205" s="7"/>
      <c r="G205" s="37">
        <v>1985.06</v>
      </c>
      <c r="H205" s="7"/>
      <c r="I205" s="8">
        <f>ROUND(IF(G282=0, 0, G205/G282),5)</f>
        <v>1.1E-4</v>
      </c>
      <c r="J205" s="7"/>
      <c r="K205" s="6">
        <v>496.27</v>
      </c>
      <c r="L205" s="7"/>
      <c r="M205" s="37">
        <v>18</v>
      </c>
      <c r="N205" s="7"/>
      <c r="O205" s="6">
        <v>8942.85</v>
      </c>
      <c r="P205" s="7"/>
      <c r="Q205" s="8">
        <f>ROUND(IF(O282=0, 0, O205/O282),5)</f>
        <v>8.4999999999999995E-4</v>
      </c>
      <c r="R205" s="7"/>
      <c r="S205" s="6">
        <v>496.83</v>
      </c>
      <c r="T205" s="7"/>
      <c r="U205" s="37">
        <v>6</v>
      </c>
      <c r="V205" s="7"/>
      <c r="W205" s="6">
        <v>2993.9</v>
      </c>
      <c r="X205" s="7"/>
      <c r="Y205" s="8">
        <f>ROUND(IF(W282=0, 0, W205/W282),5)</f>
        <v>1.4999999999999999E-4</v>
      </c>
      <c r="Z205" s="7"/>
      <c r="AA205" s="6">
        <v>498.98</v>
      </c>
      <c r="AB205" s="7"/>
      <c r="AC205" s="37">
        <v>5</v>
      </c>
      <c r="AD205" s="7"/>
      <c r="AE205" s="6">
        <v>2490.27</v>
      </c>
      <c r="AF205" s="7"/>
      <c r="AG205" s="8">
        <f>ROUND(IF(AE282=0, 0, AE205/AE282),5)</f>
        <v>1.3999999999999999E-4</v>
      </c>
      <c r="AH205" s="7"/>
      <c r="AI205" s="6">
        <v>498.05</v>
      </c>
      <c r="AJ205" s="7"/>
      <c r="AK205" s="37">
        <v>0</v>
      </c>
      <c r="AL205" s="7"/>
      <c r="AM205" s="6">
        <v>0</v>
      </c>
      <c r="AN205" s="7"/>
      <c r="AO205" s="8">
        <f>ROUND(IF(AM282=0, 0, AM205/AM282),5)</f>
        <v>0</v>
      </c>
      <c r="AP205" s="7"/>
      <c r="AQ205" s="6">
        <v>0</v>
      </c>
      <c r="AR205" s="7"/>
      <c r="AS205" s="37">
        <v>0</v>
      </c>
      <c r="AT205" s="7"/>
      <c r="AU205" s="28">
        <v>0</v>
      </c>
      <c r="AV205" s="7"/>
      <c r="AW205" s="8">
        <f>ROUND(IF(AU282=0, 0, AU205/AU282),5)</f>
        <v>0</v>
      </c>
      <c r="AX205" s="7"/>
      <c r="AY205" s="6">
        <v>0</v>
      </c>
      <c r="AZ205" s="7"/>
      <c r="BA205" s="6">
        <v>0</v>
      </c>
      <c r="BB205" s="7"/>
      <c r="BC205" s="6">
        <v>0</v>
      </c>
      <c r="BD205" s="7"/>
      <c r="BE205" s="8">
        <f>ROUND(IF(BC282=0, 0, BC205/BC282),5)</f>
        <v>0</v>
      </c>
      <c r="BF205" s="7"/>
      <c r="BG205" s="6">
        <v>0</v>
      </c>
      <c r="BH205" s="7"/>
      <c r="BI205" s="6">
        <v>0</v>
      </c>
      <c r="BJ205" s="7"/>
      <c r="BK205" s="6">
        <v>0</v>
      </c>
      <c r="BL205" s="7"/>
      <c r="BM205" s="8">
        <f>ROUND(IF(BK282=0, 0, BK205/BK282),5)</f>
        <v>0</v>
      </c>
      <c r="BN205" s="7"/>
      <c r="BO205" s="6">
        <v>0</v>
      </c>
      <c r="BP205" s="7"/>
      <c r="BQ205" s="6">
        <v>0</v>
      </c>
      <c r="BR205" s="7"/>
      <c r="BS205" s="6">
        <v>0</v>
      </c>
      <c r="BT205" s="7"/>
      <c r="BU205" s="8">
        <f>ROUND(IF(BS282=0, 0, BS205/BS282),5)</f>
        <v>0</v>
      </c>
      <c r="BV205" s="7"/>
      <c r="BW205" s="6">
        <v>0</v>
      </c>
      <c r="BX205" s="7"/>
      <c r="BY205" s="6">
        <v>0</v>
      </c>
      <c r="BZ205" s="7"/>
      <c r="CA205" s="6">
        <v>0</v>
      </c>
      <c r="CB205" s="7"/>
      <c r="CC205" s="8">
        <f>ROUND(IF(CA282=0, 0, CA205/CA282),5)</f>
        <v>0</v>
      </c>
      <c r="CD205" s="7"/>
      <c r="CE205" s="6">
        <v>0</v>
      </c>
      <c r="CF205" s="7"/>
      <c r="CG205" s="6">
        <v>0</v>
      </c>
      <c r="CH205" s="7"/>
      <c r="CI205" s="6">
        <v>0</v>
      </c>
      <c r="CJ205" s="7"/>
      <c r="CK205" s="8">
        <f>ROUND(IF(CI282=0, 0, CI205/CI282),5)</f>
        <v>0</v>
      </c>
      <c r="CL205" s="7"/>
      <c r="CM205" s="6">
        <v>0</v>
      </c>
      <c r="CN205" s="7"/>
      <c r="CO205" s="6">
        <v>0</v>
      </c>
      <c r="CP205" s="7"/>
      <c r="CQ205" s="6">
        <v>0</v>
      </c>
      <c r="CR205" s="7"/>
      <c r="CS205" s="8">
        <f>ROUND(IF(CQ282=0, 0, CQ205/CQ282),5)</f>
        <v>0</v>
      </c>
      <c r="CT205" s="7"/>
      <c r="CU205" s="6">
        <v>0</v>
      </c>
      <c r="CV205" s="7"/>
      <c r="CW205" s="6">
        <f t="shared" si="6"/>
        <v>33</v>
      </c>
      <c r="CX205" s="7"/>
      <c r="CY205" s="6">
        <f t="shared" si="7"/>
        <v>16412.080000000002</v>
      </c>
      <c r="CZ205" s="7"/>
      <c r="DA205" s="8">
        <f>ROUND(IF(CY282=0, 0, CY205/CY282),5)</f>
        <v>1.7000000000000001E-4</v>
      </c>
      <c r="DB205" s="7"/>
      <c r="DC205" s="6">
        <v>497.34</v>
      </c>
    </row>
    <row r="206" spans="1:107" x14ac:dyDescent="0.25">
      <c r="A206" s="2"/>
      <c r="B206" s="2"/>
      <c r="C206" s="2"/>
      <c r="D206" s="2" t="s">
        <v>217</v>
      </c>
      <c r="E206" s="37">
        <v>7</v>
      </c>
      <c r="F206" s="7"/>
      <c r="G206" s="37">
        <v>868.23</v>
      </c>
      <c r="H206" s="7"/>
      <c r="I206" s="8">
        <f>ROUND(IF(G282=0, 0, G206/G282),5)</f>
        <v>5.0000000000000002E-5</v>
      </c>
      <c r="J206" s="7"/>
      <c r="K206" s="6">
        <v>124.03</v>
      </c>
      <c r="L206" s="7"/>
      <c r="M206" s="37">
        <v>0</v>
      </c>
      <c r="N206" s="7"/>
      <c r="O206" s="6">
        <v>0</v>
      </c>
      <c r="P206" s="7"/>
      <c r="Q206" s="8">
        <f>ROUND(IF(O282=0, 0, O206/O282),5)</f>
        <v>0</v>
      </c>
      <c r="R206" s="7"/>
      <c r="S206" s="6">
        <v>0</v>
      </c>
      <c r="T206" s="7"/>
      <c r="U206" s="37">
        <v>0</v>
      </c>
      <c r="V206" s="7"/>
      <c r="W206" s="6">
        <v>0</v>
      </c>
      <c r="X206" s="7"/>
      <c r="Y206" s="8">
        <f>ROUND(IF(W282=0, 0, W206/W282),5)</f>
        <v>0</v>
      </c>
      <c r="Z206" s="7"/>
      <c r="AA206" s="6">
        <v>0</v>
      </c>
      <c r="AB206" s="7"/>
      <c r="AC206" s="37">
        <v>0</v>
      </c>
      <c r="AD206" s="7"/>
      <c r="AE206" s="6">
        <v>0</v>
      </c>
      <c r="AF206" s="7"/>
      <c r="AG206" s="8">
        <f>ROUND(IF(AE282=0, 0, AE206/AE282),5)</f>
        <v>0</v>
      </c>
      <c r="AH206" s="7"/>
      <c r="AI206" s="6">
        <v>0</v>
      </c>
      <c r="AJ206" s="7"/>
      <c r="AK206" s="37">
        <v>4</v>
      </c>
      <c r="AL206" s="7"/>
      <c r="AM206" s="6">
        <v>501.13</v>
      </c>
      <c r="AN206" s="7"/>
      <c r="AO206" s="8">
        <f>ROUND(IF(AM282=0, 0, AM206/AM282),5)</f>
        <v>3.0000000000000001E-5</v>
      </c>
      <c r="AP206" s="7"/>
      <c r="AQ206" s="6">
        <v>125.28</v>
      </c>
      <c r="AR206" s="7"/>
      <c r="AS206" s="37">
        <v>11</v>
      </c>
      <c r="AT206" s="7"/>
      <c r="AU206" s="28">
        <v>1377.16</v>
      </c>
      <c r="AV206" s="7"/>
      <c r="AW206" s="8">
        <f>ROUND(IF(AU282=0, 0, AU206/AU282),5)</f>
        <v>9.0000000000000006E-5</v>
      </c>
      <c r="AX206" s="7"/>
      <c r="AY206" s="6">
        <v>125.2</v>
      </c>
      <c r="AZ206" s="7"/>
      <c r="BA206" s="6">
        <v>0</v>
      </c>
      <c r="BB206" s="7"/>
      <c r="BC206" s="6">
        <v>0</v>
      </c>
      <c r="BD206" s="7"/>
      <c r="BE206" s="8">
        <f>ROUND(IF(BC282=0, 0, BC206/BC282),5)</f>
        <v>0</v>
      </c>
      <c r="BF206" s="7"/>
      <c r="BG206" s="6">
        <v>0</v>
      </c>
      <c r="BH206" s="7"/>
      <c r="BI206" s="6">
        <v>0</v>
      </c>
      <c r="BJ206" s="7"/>
      <c r="BK206" s="6">
        <v>0</v>
      </c>
      <c r="BL206" s="7"/>
      <c r="BM206" s="8">
        <f>ROUND(IF(BK282=0, 0, BK206/BK282),5)</f>
        <v>0</v>
      </c>
      <c r="BN206" s="7"/>
      <c r="BO206" s="6">
        <v>0</v>
      </c>
      <c r="BP206" s="7"/>
      <c r="BQ206" s="6">
        <v>0</v>
      </c>
      <c r="BR206" s="7"/>
      <c r="BS206" s="6">
        <v>0</v>
      </c>
      <c r="BT206" s="7"/>
      <c r="BU206" s="8">
        <f>ROUND(IF(BS282=0, 0, BS206/BS282),5)</f>
        <v>0</v>
      </c>
      <c r="BV206" s="7"/>
      <c r="BW206" s="6">
        <v>0</v>
      </c>
      <c r="BX206" s="7"/>
      <c r="BY206" s="6">
        <v>0</v>
      </c>
      <c r="BZ206" s="7"/>
      <c r="CA206" s="6">
        <v>0</v>
      </c>
      <c r="CB206" s="7"/>
      <c r="CC206" s="8">
        <f>ROUND(IF(CA282=0, 0, CA206/CA282),5)</f>
        <v>0</v>
      </c>
      <c r="CD206" s="7"/>
      <c r="CE206" s="6">
        <v>0</v>
      </c>
      <c r="CF206" s="7"/>
      <c r="CG206" s="6">
        <v>0</v>
      </c>
      <c r="CH206" s="7"/>
      <c r="CI206" s="6">
        <v>0</v>
      </c>
      <c r="CJ206" s="7"/>
      <c r="CK206" s="8">
        <f>ROUND(IF(CI282=0, 0, CI206/CI282),5)</f>
        <v>0</v>
      </c>
      <c r="CL206" s="7"/>
      <c r="CM206" s="6">
        <v>0</v>
      </c>
      <c r="CN206" s="7"/>
      <c r="CO206" s="6">
        <v>0</v>
      </c>
      <c r="CP206" s="7"/>
      <c r="CQ206" s="6">
        <v>0</v>
      </c>
      <c r="CR206" s="7"/>
      <c r="CS206" s="8">
        <f>ROUND(IF(CQ282=0, 0, CQ206/CQ282),5)</f>
        <v>0</v>
      </c>
      <c r="CT206" s="7"/>
      <c r="CU206" s="6">
        <v>0</v>
      </c>
      <c r="CV206" s="7"/>
      <c r="CW206" s="6">
        <f t="shared" si="6"/>
        <v>22</v>
      </c>
      <c r="CX206" s="7"/>
      <c r="CY206" s="6">
        <f t="shared" si="7"/>
        <v>2746.52</v>
      </c>
      <c r="CZ206" s="7"/>
      <c r="DA206" s="8">
        <f>ROUND(IF(CY282=0, 0, CY206/CY282),5)</f>
        <v>3.0000000000000001E-5</v>
      </c>
      <c r="DB206" s="7"/>
      <c r="DC206" s="6">
        <v>124.84</v>
      </c>
    </row>
    <row r="207" spans="1:107" x14ac:dyDescent="0.25">
      <c r="A207" s="2"/>
      <c r="B207" s="2"/>
      <c r="C207" s="2"/>
      <c r="D207" s="2" t="s">
        <v>218</v>
      </c>
      <c r="E207" s="37">
        <v>33</v>
      </c>
      <c r="F207" s="7"/>
      <c r="G207" s="37">
        <v>4096.25</v>
      </c>
      <c r="H207" s="7"/>
      <c r="I207" s="8">
        <f>ROUND(IF(G282=0, 0, G207/G282),5)</f>
        <v>2.4000000000000001E-4</v>
      </c>
      <c r="J207" s="7"/>
      <c r="K207" s="6">
        <v>124.13</v>
      </c>
      <c r="L207" s="7"/>
      <c r="M207" s="37">
        <v>32</v>
      </c>
      <c r="N207" s="7"/>
      <c r="O207" s="6">
        <v>3976.64</v>
      </c>
      <c r="P207" s="7"/>
      <c r="Q207" s="8">
        <f>ROUND(IF(O282=0, 0, O207/O282),5)</f>
        <v>3.8000000000000002E-4</v>
      </c>
      <c r="R207" s="7"/>
      <c r="S207" s="6">
        <v>124.27</v>
      </c>
      <c r="T207" s="7"/>
      <c r="U207" s="37">
        <v>82</v>
      </c>
      <c r="V207" s="7"/>
      <c r="W207" s="6">
        <v>10293.629999999999</v>
      </c>
      <c r="X207" s="7"/>
      <c r="Y207" s="8">
        <f>ROUND(IF(W282=0, 0, W207/W282),5)</f>
        <v>5.0000000000000001E-4</v>
      </c>
      <c r="Z207" s="7"/>
      <c r="AA207" s="6">
        <v>125.53</v>
      </c>
      <c r="AB207" s="7"/>
      <c r="AC207" s="37">
        <v>17</v>
      </c>
      <c r="AD207" s="7"/>
      <c r="AE207" s="6">
        <v>2129.79</v>
      </c>
      <c r="AF207" s="7"/>
      <c r="AG207" s="8">
        <f>ROUND(IF(AE282=0, 0, AE207/AE282),5)</f>
        <v>1.2E-4</v>
      </c>
      <c r="AH207" s="7"/>
      <c r="AI207" s="6">
        <v>125.28</v>
      </c>
      <c r="AJ207" s="7"/>
      <c r="AK207" s="37">
        <v>29</v>
      </c>
      <c r="AL207" s="7"/>
      <c r="AM207" s="6">
        <v>3638.2</v>
      </c>
      <c r="AN207" s="7"/>
      <c r="AO207" s="8">
        <f>ROUND(IF(AM282=0, 0, AM207/AM282),5)</f>
        <v>2.2000000000000001E-4</v>
      </c>
      <c r="AP207" s="7"/>
      <c r="AQ207" s="6">
        <v>125.46</v>
      </c>
      <c r="AR207" s="7"/>
      <c r="AS207" s="37">
        <v>2</v>
      </c>
      <c r="AT207" s="7"/>
      <c r="AU207" s="28">
        <v>250.39</v>
      </c>
      <c r="AV207" s="7"/>
      <c r="AW207" s="8">
        <f>ROUND(IF(AU282=0, 0, AU207/AU282),5)</f>
        <v>2.0000000000000002E-5</v>
      </c>
      <c r="AX207" s="7"/>
      <c r="AY207" s="6">
        <v>125.2</v>
      </c>
      <c r="AZ207" s="7"/>
      <c r="BA207" s="6">
        <v>0</v>
      </c>
      <c r="BB207" s="7"/>
      <c r="BC207" s="6">
        <v>0</v>
      </c>
      <c r="BD207" s="7"/>
      <c r="BE207" s="8">
        <f>ROUND(IF(BC282=0, 0, BC207/BC282),5)</f>
        <v>0</v>
      </c>
      <c r="BF207" s="7"/>
      <c r="BG207" s="6">
        <v>0</v>
      </c>
      <c r="BH207" s="7"/>
      <c r="BI207" s="6">
        <v>0</v>
      </c>
      <c r="BJ207" s="7"/>
      <c r="BK207" s="6">
        <v>0</v>
      </c>
      <c r="BL207" s="7"/>
      <c r="BM207" s="8">
        <f>ROUND(IF(BK282=0, 0, BK207/BK282),5)</f>
        <v>0</v>
      </c>
      <c r="BN207" s="7"/>
      <c r="BO207" s="6">
        <v>0</v>
      </c>
      <c r="BP207" s="7"/>
      <c r="BQ207" s="6">
        <v>0</v>
      </c>
      <c r="BR207" s="7"/>
      <c r="BS207" s="6">
        <v>0</v>
      </c>
      <c r="BT207" s="7"/>
      <c r="BU207" s="8">
        <f>ROUND(IF(BS282=0, 0, BS207/BS282),5)</f>
        <v>0</v>
      </c>
      <c r="BV207" s="7"/>
      <c r="BW207" s="6">
        <v>0</v>
      </c>
      <c r="BX207" s="7"/>
      <c r="BY207" s="6">
        <v>0</v>
      </c>
      <c r="BZ207" s="7"/>
      <c r="CA207" s="6">
        <v>0</v>
      </c>
      <c r="CB207" s="7"/>
      <c r="CC207" s="8">
        <f>ROUND(IF(CA282=0, 0, CA207/CA282),5)</f>
        <v>0</v>
      </c>
      <c r="CD207" s="7"/>
      <c r="CE207" s="6">
        <v>0</v>
      </c>
      <c r="CF207" s="7"/>
      <c r="CG207" s="6">
        <v>0</v>
      </c>
      <c r="CH207" s="7"/>
      <c r="CI207" s="6">
        <v>0</v>
      </c>
      <c r="CJ207" s="7"/>
      <c r="CK207" s="8">
        <f>ROUND(IF(CI282=0, 0, CI207/CI282),5)</f>
        <v>0</v>
      </c>
      <c r="CL207" s="7"/>
      <c r="CM207" s="6">
        <v>0</v>
      </c>
      <c r="CN207" s="7"/>
      <c r="CO207" s="6">
        <v>0</v>
      </c>
      <c r="CP207" s="7"/>
      <c r="CQ207" s="6">
        <v>0</v>
      </c>
      <c r="CR207" s="7"/>
      <c r="CS207" s="8">
        <f>ROUND(IF(CQ282=0, 0, CQ207/CQ282),5)</f>
        <v>0</v>
      </c>
      <c r="CT207" s="7"/>
      <c r="CU207" s="6">
        <v>0</v>
      </c>
      <c r="CV207" s="7"/>
      <c r="CW207" s="6">
        <f t="shared" si="6"/>
        <v>195</v>
      </c>
      <c r="CX207" s="7"/>
      <c r="CY207" s="6">
        <f t="shared" si="7"/>
        <v>24384.9</v>
      </c>
      <c r="CZ207" s="7"/>
      <c r="DA207" s="8">
        <f>ROUND(IF(CY282=0, 0, CY207/CY282),5)</f>
        <v>2.5000000000000001E-4</v>
      </c>
      <c r="DB207" s="7"/>
      <c r="DC207" s="6">
        <v>125.05</v>
      </c>
    </row>
    <row r="208" spans="1:107" x14ac:dyDescent="0.25">
      <c r="A208" s="2"/>
      <c r="B208" s="2"/>
      <c r="C208" s="2"/>
      <c r="D208" s="2" t="s">
        <v>219</v>
      </c>
      <c r="E208" s="37">
        <v>0</v>
      </c>
      <c r="F208" s="7"/>
      <c r="G208" s="37">
        <v>0</v>
      </c>
      <c r="H208" s="7"/>
      <c r="I208" s="8">
        <f>ROUND(IF(G282=0, 0, G208/G282),5)</f>
        <v>0</v>
      </c>
      <c r="J208" s="7"/>
      <c r="K208" s="6">
        <v>0</v>
      </c>
      <c r="L208" s="7"/>
      <c r="M208" s="37">
        <v>5</v>
      </c>
      <c r="N208" s="7"/>
      <c r="O208" s="6">
        <v>1555.11</v>
      </c>
      <c r="P208" s="7"/>
      <c r="Q208" s="8">
        <f>ROUND(IF(O282=0, 0, O208/O282),5)</f>
        <v>1.4999999999999999E-4</v>
      </c>
      <c r="R208" s="7"/>
      <c r="S208" s="6">
        <v>311.02</v>
      </c>
      <c r="T208" s="7"/>
      <c r="U208" s="37">
        <v>0</v>
      </c>
      <c r="V208" s="7"/>
      <c r="W208" s="6">
        <v>0</v>
      </c>
      <c r="X208" s="7"/>
      <c r="Y208" s="8">
        <f>ROUND(IF(W282=0, 0, W208/W282),5)</f>
        <v>0</v>
      </c>
      <c r="Z208" s="7"/>
      <c r="AA208" s="6">
        <v>0</v>
      </c>
      <c r="AB208" s="7"/>
      <c r="AC208" s="37">
        <v>0</v>
      </c>
      <c r="AD208" s="7"/>
      <c r="AE208" s="6">
        <v>0</v>
      </c>
      <c r="AF208" s="7"/>
      <c r="AG208" s="8">
        <f>ROUND(IF(AE282=0, 0, AE208/AE282),5)</f>
        <v>0</v>
      </c>
      <c r="AH208" s="7"/>
      <c r="AI208" s="6">
        <v>0</v>
      </c>
      <c r="AJ208" s="7"/>
      <c r="AK208" s="37">
        <v>2</v>
      </c>
      <c r="AL208" s="7"/>
      <c r="AM208" s="6">
        <v>629.79999999999995</v>
      </c>
      <c r="AN208" s="7"/>
      <c r="AO208" s="8">
        <f>ROUND(IF(AM282=0, 0, AM208/AM282),5)</f>
        <v>4.0000000000000003E-5</v>
      </c>
      <c r="AP208" s="7"/>
      <c r="AQ208" s="6">
        <v>314.89999999999998</v>
      </c>
      <c r="AR208" s="7"/>
      <c r="AS208" s="37">
        <v>6</v>
      </c>
      <c r="AT208" s="7"/>
      <c r="AU208" s="28">
        <v>746.28</v>
      </c>
      <c r="AV208" s="7"/>
      <c r="AW208" s="8">
        <f>ROUND(IF(AU282=0, 0, AU208/AU282),5)</f>
        <v>5.0000000000000002E-5</v>
      </c>
      <c r="AX208" s="7"/>
      <c r="AY208" s="6">
        <v>124.38</v>
      </c>
      <c r="AZ208" s="7"/>
      <c r="BA208" s="6">
        <v>0</v>
      </c>
      <c r="BB208" s="7"/>
      <c r="BC208" s="6">
        <v>0</v>
      </c>
      <c r="BD208" s="7"/>
      <c r="BE208" s="8">
        <f>ROUND(IF(BC282=0, 0, BC208/BC282),5)</f>
        <v>0</v>
      </c>
      <c r="BF208" s="7"/>
      <c r="BG208" s="6">
        <v>0</v>
      </c>
      <c r="BH208" s="7"/>
      <c r="BI208" s="6">
        <v>0</v>
      </c>
      <c r="BJ208" s="7"/>
      <c r="BK208" s="6">
        <v>0</v>
      </c>
      <c r="BL208" s="7"/>
      <c r="BM208" s="8">
        <f>ROUND(IF(BK282=0, 0, BK208/BK282),5)</f>
        <v>0</v>
      </c>
      <c r="BN208" s="7"/>
      <c r="BO208" s="6">
        <v>0</v>
      </c>
      <c r="BP208" s="7"/>
      <c r="BQ208" s="6">
        <v>0</v>
      </c>
      <c r="BR208" s="7"/>
      <c r="BS208" s="6">
        <v>0</v>
      </c>
      <c r="BT208" s="7"/>
      <c r="BU208" s="8">
        <f>ROUND(IF(BS282=0, 0, BS208/BS282),5)</f>
        <v>0</v>
      </c>
      <c r="BV208" s="7"/>
      <c r="BW208" s="6">
        <v>0</v>
      </c>
      <c r="BX208" s="7"/>
      <c r="BY208" s="6">
        <v>0</v>
      </c>
      <c r="BZ208" s="7"/>
      <c r="CA208" s="6">
        <v>0</v>
      </c>
      <c r="CB208" s="7"/>
      <c r="CC208" s="8">
        <f>ROUND(IF(CA282=0, 0, CA208/CA282),5)</f>
        <v>0</v>
      </c>
      <c r="CD208" s="7"/>
      <c r="CE208" s="6">
        <v>0</v>
      </c>
      <c r="CF208" s="7"/>
      <c r="CG208" s="6">
        <v>0</v>
      </c>
      <c r="CH208" s="7"/>
      <c r="CI208" s="6">
        <v>0</v>
      </c>
      <c r="CJ208" s="7"/>
      <c r="CK208" s="8">
        <f>ROUND(IF(CI282=0, 0, CI208/CI282),5)</f>
        <v>0</v>
      </c>
      <c r="CL208" s="7"/>
      <c r="CM208" s="6">
        <v>0</v>
      </c>
      <c r="CN208" s="7"/>
      <c r="CO208" s="6">
        <v>0</v>
      </c>
      <c r="CP208" s="7"/>
      <c r="CQ208" s="6">
        <v>0</v>
      </c>
      <c r="CR208" s="7"/>
      <c r="CS208" s="8">
        <f>ROUND(IF(CQ282=0, 0, CQ208/CQ282),5)</f>
        <v>0</v>
      </c>
      <c r="CT208" s="7"/>
      <c r="CU208" s="6">
        <v>0</v>
      </c>
      <c r="CV208" s="7"/>
      <c r="CW208" s="6">
        <f t="shared" si="6"/>
        <v>13</v>
      </c>
      <c r="CX208" s="7"/>
      <c r="CY208" s="6">
        <f t="shared" si="7"/>
        <v>2931.19</v>
      </c>
      <c r="CZ208" s="7"/>
      <c r="DA208" s="8">
        <f>ROUND(IF(CY282=0, 0, CY208/CY282),5)</f>
        <v>3.0000000000000001E-5</v>
      </c>
      <c r="DB208" s="7"/>
      <c r="DC208" s="6">
        <v>225.48</v>
      </c>
    </row>
    <row r="209" spans="1:107" x14ac:dyDescent="0.25">
      <c r="A209" s="2"/>
      <c r="B209" s="2"/>
      <c r="C209" s="2"/>
      <c r="D209" s="2" t="s">
        <v>220</v>
      </c>
      <c r="E209" s="37">
        <v>10</v>
      </c>
      <c r="F209" s="7"/>
      <c r="G209" s="37">
        <v>4345.43</v>
      </c>
      <c r="H209" s="7"/>
      <c r="I209" s="8">
        <f>ROUND(IF(G282=0, 0, G209/G282),5)</f>
        <v>2.5000000000000001E-4</v>
      </c>
      <c r="J209" s="7"/>
      <c r="K209" s="6">
        <v>434.54</v>
      </c>
      <c r="L209" s="7"/>
      <c r="M209" s="37">
        <v>5</v>
      </c>
      <c r="N209" s="7"/>
      <c r="O209" s="6">
        <v>2177.9299999999998</v>
      </c>
      <c r="P209" s="7"/>
      <c r="Q209" s="8">
        <f>ROUND(IF(O282=0, 0, O209/O282),5)</f>
        <v>2.1000000000000001E-4</v>
      </c>
      <c r="R209" s="7"/>
      <c r="S209" s="6">
        <v>435.59</v>
      </c>
      <c r="T209" s="7"/>
      <c r="U209" s="37">
        <v>19</v>
      </c>
      <c r="V209" s="7"/>
      <c r="W209" s="6">
        <v>8402.32</v>
      </c>
      <c r="X209" s="7"/>
      <c r="Y209" s="8">
        <f>ROUND(IF(W282=0, 0, W209/W282),5)</f>
        <v>4.0999999999999999E-4</v>
      </c>
      <c r="Z209" s="7"/>
      <c r="AA209" s="6">
        <v>442.23</v>
      </c>
      <c r="AB209" s="7"/>
      <c r="AC209" s="37">
        <v>6</v>
      </c>
      <c r="AD209" s="7"/>
      <c r="AE209" s="6">
        <v>2617.7399999999998</v>
      </c>
      <c r="AF209" s="7"/>
      <c r="AG209" s="8">
        <f>ROUND(IF(AE282=0, 0, AE209/AE282),5)</f>
        <v>1.4999999999999999E-4</v>
      </c>
      <c r="AH209" s="7"/>
      <c r="AI209" s="6">
        <v>436.29</v>
      </c>
      <c r="AJ209" s="7"/>
      <c r="AK209" s="37">
        <v>0</v>
      </c>
      <c r="AL209" s="7"/>
      <c r="AM209" s="6">
        <v>0</v>
      </c>
      <c r="AN209" s="7"/>
      <c r="AO209" s="8">
        <f>ROUND(IF(AM282=0, 0, AM209/AM282),5)</f>
        <v>0</v>
      </c>
      <c r="AP209" s="7"/>
      <c r="AQ209" s="6">
        <v>0</v>
      </c>
      <c r="AR209" s="7"/>
      <c r="AS209" s="37">
        <v>0</v>
      </c>
      <c r="AT209" s="7"/>
      <c r="AU209" s="28">
        <v>0</v>
      </c>
      <c r="AV209" s="7"/>
      <c r="AW209" s="8">
        <f>ROUND(IF(AU282=0, 0, AU209/AU282),5)</f>
        <v>0</v>
      </c>
      <c r="AX209" s="7"/>
      <c r="AY209" s="6">
        <v>0</v>
      </c>
      <c r="AZ209" s="7"/>
      <c r="BA209" s="6">
        <v>0</v>
      </c>
      <c r="BB209" s="7"/>
      <c r="BC209" s="6">
        <v>0</v>
      </c>
      <c r="BD209" s="7"/>
      <c r="BE209" s="8">
        <f>ROUND(IF(BC282=0, 0, BC209/BC282),5)</f>
        <v>0</v>
      </c>
      <c r="BF209" s="7"/>
      <c r="BG209" s="6">
        <v>0</v>
      </c>
      <c r="BH209" s="7"/>
      <c r="BI209" s="6">
        <v>0</v>
      </c>
      <c r="BJ209" s="7"/>
      <c r="BK209" s="6">
        <v>0</v>
      </c>
      <c r="BL209" s="7"/>
      <c r="BM209" s="8">
        <f>ROUND(IF(BK282=0, 0, BK209/BK282),5)</f>
        <v>0</v>
      </c>
      <c r="BN209" s="7"/>
      <c r="BO209" s="6">
        <v>0</v>
      </c>
      <c r="BP209" s="7"/>
      <c r="BQ209" s="6">
        <v>0</v>
      </c>
      <c r="BR209" s="7"/>
      <c r="BS209" s="6">
        <v>0</v>
      </c>
      <c r="BT209" s="7"/>
      <c r="BU209" s="8">
        <f>ROUND(IF(BS282=0, 0, BS209/BS282),5)</f>
        <v>0</v>
      </c>
      <c r="BV209" s="7"/>
      <c r="BW209" s="6">
        <v>0</v>
      </c>
      <c r="BX209" s="7"/>
      <c r="BY209" s="6">
        <v>0</v>
      </c>
      <c r="BZ209" s="7"/>
      <c r="CA209" s="6">
        <v>0</v>
      </c>
      <c r="CB209" s="7"/>
      <c r="CC209" s="8">
        <f>ROUND(IF(CA282=0, 0, CA209/CA282),5)</f>
        <v>0</v>
      </c>
      <c r="CD209" s="7"/>
      <c r="CE209" s="6">
        <v>0</v>
      </c>
      <c r="CF209" s="7"/>
      <c r="CG209" s="6">
        <v>0</v>
      </c>
      <c r="CH209" s="7"/>
      <c r="CI209" s="6">
        <v>0</v>
      </c>
      <c r="CJ209" s="7"/>
      <c r="CK209" s="8">
        <f>ROUND(IF(CI282=0, 0, CI209/CI282),5)</f>
        <v>0</v>
      </c>
      <c r="CL209" s="7"/>
      <c r="CM209" s="6">
        <v>0</v>
      </c>
      <c r="CN209" s="7"/>
      <c r="CO209" s="6">
        <v>0</v>
      </c>
      <c r="CP209" s="7"/>
      <c r="CQ209" s="6">
        <v>0</v>
      </c>
      <c r="CR209" s="7"/>
      <c r="CS209" s="8">
        <f>ROUND(IF(CQ282=0, 0, CQ209/CQ282),5)</f>
        <v>0</v>
      </c>
      <c r="CT209" s="7"/>
      <c r="CU209" s="6">
        <v>0</v>
      </c>
      <c r="CV209" s="7"/>
      <c r="CW209" s="6">
        <f t="shared" si="6"/>
        <v>40</v>
      </c>
      <c r="CX209" s="7"/>
      <c r="CY209" s="6">
        <f t="shared" si="7"/>
        <v>17543.419999999998</v>
      </c>
      <c r="CZ209" s="7"/>
      <c r="DA209" s="8">
        <f>ROUND(IF(CY282=0, 0, CY209/CY282),5)</f>
        <v>1.8000000000000001E-4</v>
      </c>
      <c r="DB209" s="7"/>
      <c r="DC209" s="6">
        <v>438.59</v>
      </c>
    </row>
    <row r="210" spans="1:107" x14ac:dyDescent="0.25">
      <c r="A210" s="2"/>
      <c r="B210" s="2"/>
      <c r="C210" s="2"/>
      <c r="D210" s="2" t="s">
        <v>221</v>
      </c>
      <c r="E210" s="37">
        <v>1</v>
      </c>
      <c r="F210" s="7"/>
      <c r="G210" s="37">
        <v>379.5</v>
      </c>
      <c r="H210" s="7"/>
      <c r="I210" s="8">
        <f>ROUND(IF(G282=0, 0, G210/G282),5)</f>
        <v>2.0000000000000002E-5</v>
      </c>
      <c r="J210" s="7"/>
      <c r="K210" s="6">
        <v>379.5</v>
      </c>
      <c r="L210" s="7"/>
      <c r="M210" s="37">
        <v>0</v>
      </c>
      <c r="N210" s="7"/>
      <c r="O210" s="6">
        <v>0</v>
      </c>
      <c r="P210" s="7"/>
      <c r="Q210" s="8">
        <f>ROUND(IF(O282=0, 0, O210/O282),5)</f>
        <v>0</v>
      </c>
      <c r="R210" s="7"/>
      <c r="S210" s="6">
        <v>0</v>
      </c>
      <c r="T210" s="7"/>
      <c r="U210" s="37">
        <v>0</v>
      </c>
      <c r="V210" s="7"/>
      <c r="W210" s="6">
        <v>0</v>
      </c>
      <c r="X210" s="7"/>
      <c r="Y210" s="8">
        <f>ROUND(IF(W282=0, 0, W210/W282),5)</f>
        <v>0</v>
      </c>
      <c r="Z210" s="7"/>
      <c r="AA210" s="6">
        <v>0</v>
      </c>
      <c r="AB210" s="7"/>
      <c r="AC210" s="37">
        <v>0</v>
      </c>
      <c r="AD210" s="7"/>
      <c r="AE210" s="6">
        <v>0</v>
      </c>
      <c r="AF210" s="7"/>
      <c r="AG210" s="8">
        <f>ROUND(IF(AE282=0, 0, AE210/AE282),5)</f>
        <v>0</v>
      </c>
      <c r="AH210" s="7"/>
      <c r="AI210" s="6">
        <v>0</v>
      </c>
      <c r="AJ210" s="7"/>
      <c r="AK210" s="37">
        <v>0</v>
      </c>
      <c r="AL210" s="7"/>
      <c r="AM210" s="6">
        <v>0</v>
      </c>
      <c r="AN210" s="7"/>
      <c r="AO210" s="8">
        <f>ROUND(IF(AM282=0, 0, AM210/AM282),5)</f>
        <v>0</v>
      </c>
      <c r="AP210" s="7"/>
      <c r="AQ210" s="6">
        <v>0</v>
      </c>
      <c r="AR210" s="7"/>
      <c r="AS210" s="37">
        <v>0</v>
      </c>
      <c r="AT210" s="7"/>
      <c r="AU210" s="28">
        <v>0</v>
      </c>
      <c r="AV210" s="7"/>
      <c r="AW210" s="8">
        <f>ROUND(IF(AU282=0, 0, AU210/AU282),5)</f>
        <v>0</v>
      </c>
      <c r="AX210" s="7"/>
      <c r="AY210" s="6">
        <v>0</v>
      </c>
      <c r="AZ210" s="7"/>
      <c r="BA210" s="6">
        <v>0</v>
      </c>
      <c r="BB210" s="7"/>
      <c r="BC210" s="6">
        <v>0</v>
      </c>
      <c r="BD210" s="7"/>
      <c r="BE210" s="8">
        <f>ROUND(IF(BC282=0, 0, BC210/BC282),5)</f>
        <v>0</v>
      </c>
      <c r="BF210" s="7"/>
      <c r="BG210" s="6">
        <v>0</v>
      </c>
      <c r="BH210" s="7"/>
      <c r="BI210" s="6">
        <v>0</v>
      </c>
      <c r="BJ210" s="7"/>
      <c r="BK210" s="6">
        <v>0</v>
      </c>
      <c r="BL210" s="7"/>
      <c r="BM210" s="8">
        <f>ROUND(IF(BK282=0, 0, BK210/BK282),5)</f>
        <v>0</v>
      </c>
      <c r="BN210" s="7"/>
      <c r="BO210" s="6">
        <v>0</v>
      </c>
      <c r="BP210" s="7"/>
      <c r="BQ210" s="6">
        <v>0</v>
      </c>
      <c r="BR210" s="7"/>
      <c r="BS210" s="6">
        <v>0</v>
      </c>
      <c r="BT210" s="7"/>
      <c r="BU210" s="8">
        <f>ROUND(IF(BS282=0, 0, BS210/BS282),5)</f>
        <v>0</v>
      </c>
      <c r="BV210" s="7"/>
      <c r="BW210" s="6">
        <v>0</v>
      </c>
      <c r="BX210" s="7"/>
      <c r="BY210" s="6">
        <v>0</v>
      </c>
      <c r="BZ210" s="7"/>
      <c r="CA210" s="6">
        <v>0</v>
      </c>
      <c r="CB210" s="7"/>
      <c r="CC210" s="8">
        <f>ROUND(IF(CA282=0, 0, CA210/CA282),5)</f>
        <v>0</v>
      </c>
      <c r="CD210" s="7"/>
      <c r="CE210" s="6">
        <v>0</v>
      </c>
      <c r="CF210" s="7"/>
      <c r="CG210" s="6">
        <v>0</v>
      </c>
      <c r="CH210" s="7"/>
      <c r="CI210" s="6">
        <v>0</v>
      </c>
      <c r="CJ210" s="7"/>
      <c r="CK210" s="8">
        <f>ROUND(IF(CI282=0, 0, CI210/CI282),5)</f>
        <v>0</v>
      </c>
      <c r="CL210" s="7"/>
      <c r="CM210" s="6">
        <v>0</v>
      </c>
      <c r="CN210" s="7"/>
      <c r="CO210" s="6">
        <v>0</v>
      </c>
      <c r="CP210" s="7"/>
      <c r="CQ210" s="6">
        <v>0</v>
      </c>
      <c r="CR210" s="7"/>
      <c r="CS210" s="8">
        <f>ROUND(IF(CQ282=0, 0, CQ210/CQ282),5)</f>
        <v>0</v>
      </c>
      <c r="CT210" s="7"/>
      <c r="CU210" s="6">
        <v>0</v>
      </c>
      <c r="CV210" s="7"/>
      <c r="CW210" s="6">
        <f t="shared" si="6"/>
        <v>1</v>
      </c>
      <c r="CX210" s="7"/>
      <c r="CY210" s="6">
        <f t="shared" si="7"/>
        <v>379.5</v>
      </c>
      <c r="CZ210" s="7"/>
      <c r="DA210" s="8">
        <f>ROUND(IF(CY282=0, 0, CY210/CY282),5)</f>
        <v>0</v>
      </c>
      <c r="DB210" s="7"/>
      <c r="DC210" s="6">
        <v>379.5</v>
      </c>
    </row>
    <row r="211" spans="1:107" x14ac:dyDescent="0.25">
      <c r="A211" s="2"/>
      <c r="B211" s="2"/>
      <c r="C211" s="2"/>
      <c r="D211" s="2" t="s">
        <v>222</v>
      </c>
      <c r="E211" s="37">
        <v>4</v>
      </c>
      <c r="F211" s="7"/>
      <c r="G211" s="37">
        <v>992.53</v>
      </c>
      <c r="H211" s="7"/>
      <c r="I211" s="8">
        <f>ROUND(IF(G282=0, 0, G211/G282),5)</f>
        <v>6.0000000000000002E-5</v>
      </c>
      <c r="J211" s="7"/>
      <c r="K211" s="6">
        <v>248.13</v>
      </c>
      <c r="L211" s="7"/>
      <c r="M211" s="37">
        <v>0</v>
      </c>
      <c r="N211" s="7"/>
      <c r="O211" s="6">
        <v>0</v>
      </c>
      <c r="P211" s="7"/>
      <c r="Q211" s="8">
        <f>ROUND(IF(O282=0, 0, O211/O282),5)</f>
        <v>0</v>
      </c>
      <c r="R211" s="7"/>
      <c r="S211" s="6">
        <v>0</v>
      </c>
      <c r="T211" s="7"/>
      <c r="U211" s="37">
        <v>0</v>
      </c>
      <c r="V211" s="7"/>
      <c r="W211" s="6">
        <v>0</v>
      </c>
      <c r="X211" s="7"/>
      <c r="Y211" s="8">
        <f>ROUND(IF(W282=0, 0, W211/W282),5)</f>
        <v>0</v>
      </c>
      <c r="Z211" s="7"/>
      <c r="AA211" s="6">
        <v>0</v>
      </c>
      <c r="AB211" s="7"/>
      <c r="AC211" s="37">
        <v>0</v>
      </c>
      <c r="AD211" s="7"/>
      <c r="AE211" s="6">
        <v>0</v>
      </c>
      <c r="AF211" s="7"/>
      <c r="AG211" s="8">
        <f>ROUND(IF(AE282=0, 0, AE211/AE282),5)</f>
        <v>0</v>
      </c>
      <c r="AH211" s="7"/>
      <c r="AI211" s="6">
        <v>0</v>
      </c>
      <c r="AJ211" s="7"/>
      <c r="AK211" s="37">
        <v>0</v>
      </c>
      <c r="AL211" s="7"/>
      <c r="AM211" s="6">
        <v>0</v>
      </c>
      <c r="AN211" s="7"/>
      <c r="AO211" s="8">
        <f>ROUND(IF(AM282=0, 0, AM211/AM282),5)</f>
        <v>0</v>
      </c>
      <c r="AP211" s="7"/>
      <c r="AQ211" s="6">
        <v>0</v>
      </c>
      <c r="AR211" s="7"/>
      <c r="AS211" s="37">
        <v>0</v>
      </c>
      <c r="AT211" s="7"/>
      <c r="AU211" s="28">
        <v>0</v>
      </c>
      <c r="AV211" s="7"/>
      <c r="AW211" s="8">
        <f>ROUND(IF(AU282=0, 0, AU211/AU282),5)</f>
        <v>0</v>
      </c>
      <c r="AX211" s="7"/>
      <c r="AY211" s="6">
        <v>0</v>
      </c>
      <c r="AZ211" s="7"/>
      <c r="BA211" s="6">
        <v>0</v>
      </c>
      <c r="BB211" s="7"/>
      <c r="BC211" s="6">
        <v>0</v>
      </c>
      <c r="BD211" s="7"/>
      <c r="BE211" s="8">
        <f>ROUND(IF(BC282=0, 0, BC211/BC282),5)</f>
        <v>0</v>
      </c>
      <c r="BF211" s="7"/>
      <c r="BG211" s="6">
        <v>0</v>
      </c>
      <c r="BH211" s="7"/>
      <c r="BI211" s="6">
        <v>0</v>
      </c>
      <c r="BJ211" s="7"/>
      <c r="BK211" s="6">
        <v>0</v>
      </c>
      <c r="BL211" s="7"/>
      <c r="BM211" s="8">
        <f>ROUND(IF(BK282=0, 0, BK211/BK282),5)</f>
        <v>0</v>
      </c>
      <c r="BN211" s="7"/>
      <c r="BO211" s="6">
        <v>0</v>
      </c>
      <c r="BP211" s="7"/>
      <c r="BQ211" s="6">
        <v>0</v>
      </c>
      <c r="BR211" s="7"/>
      <c r="BS211" s="6">
        <v>0</v>
      </c>
      <c r="BT211" s="7"/>
      <c r="BU211" s="8">
        <f>ROUND(IF(BS282=0, 0, BS211/BS282),5)</f>
        <v>0</v>
      </c>
      <c r="BV211" s="7"/>
      <c r="BW211" s="6">
        <v>0</v>
      </c>
      <c r="BX211" s="7"/>
      <c r="BY211" s="6">
        <v>0</v>
      </c>
      <c r="BZ211" s="7"/>
      <c r="CA211" s="6">
        <v>0</v>
      </c>
      <c r="CB211" s="7"/>
      <c r="CC211" s="8">
        <f>ROUND(IF(CA282=0, 0, CA211/CA282),5)</f>
        <v>0</v>
      </c>
      <c r="CD211" s="7"/>
      <c r="CE211" s="6">
        <v>0</v>
      </c>
      <c r="CF211" s="7"/>
      <c r="CG211" s="6">
        <v>0</v>
      </c>
      <c r="CH211" s="7"/>
      <c r="CI211" s="6">
        <v>0</v>
      </c>
      <c r="CJ211" s="7"/>
      <c r="CK211" s="8">
        <f>ROUND(IF(CI282=0, 0, CI211/CI282),5)</f>
        <v>0</v>
      </c>
      <c r="CL211" s="7"/>
      <c r="CM211" s="6">
        <v>0</v>
      </c>
      <c r="CN211" s="7"/>
      <c r="CO211" s="6">
        <v>0</v>
      </c>
      <c r="CP211" s="7"/>
      <c r="CQ211" s="6">
        <v>0</v>
      </c>
      <c r="CR211" s="7"/>
      <c r="CS211" s="8">
        <f>ROUND(IF(CQ282=0, 0, CQ211/CQ282),5)</f>
        <v>0</v>
      </c>
      <c r="CT211" s="7"/>
      <c r="CU211" s="6">
        <v>0</v>
      </c>
      <c r="CV211" s="7"/>
      <c r="CW211" s="6">
        <f t="shared" si="6"/>
        <v>4</v>
      </c>
      <c r="CX211" s="7"/>
      <c r="CY211" s="6">
        <f t="shared" si="7"/>
        <v>992.53</v>
      </c>
      <c r="CZ211" s="7"/>
      <c r="DA211" s="8">
        <f>ROUND(IF(CY282=0, 0, CY211/CY282),5)</f>
        <v>1.0000000000000001E-5</v>
      </c>
      <c r="DB211" s="7"/>
      <c r="DC211" s="6">
        <v>248.13</v>
      </c>
    </row>
    <row r="212" spans="1:107" x14ac:dyDescent="0.25">
      <c r="A212" s="2"/>
      <c r="B212" s="2"/>
      <c r="C212" s="2"/>
      <c r="D212" s="2" t="s">
        <v>223</v>
      </c>
      <c r="E212" s="37">
        <v>0</v>
      </c>
      <c r="F212" s="7"/>
      <c r="G212" s="37">
        <v>0</v>
      </c>
      <c r="H212" s="7"/>
      <c r="I212" s="8">
        <f>ROUND(IF(G282=0, 0, G212/G282),5)</f>
        <v>0</v>
      </c>
      <c r="J212" s="7"/>
      <c r="K212" s="6">
        <v>0</v>
      </c>
      <c r="L212" s="7"/>
      <c r="M212" s="37">
        <v>0</v>
      </c>
      <c r="N212" s="7"/>
      <c r="O212" s="6">
        <v>0</v>
      </c>
      <c r="P212" s="7"/>
      <c r="Q212" s="8">
        <f>ROUND(IF(O282=0, 0, O212/O282),5)</f>
        <v>0</v>
      </c>
      <c r="R212" s="7"/>
      <c r="S212" s="6">
        <v>0</v>
      </c>
      <c r="T212" s="7"/>
      <c r="U212" s="37">
        <v>0</v>
      </c>
      <c r="V212" s="7"/>
      <c r="W212" s="6">
        <v>0</v>
      </c>
      <c r="X212" s="7"/>
      <c r="Y212" s="8">
        <f>ROUND(IF(W282=0, 0, W212/W282),5)</f>
        <v>0</v>
      </c>
      <c r="Z212" s="7"/>
      <c r="AA212" s="6">
        <v>0</v>
      </c>
      <c r="AB212" s="7"/>
      <c r="AC212" s="37">
        <v>4</v>
      </c>
      <c r="AD212" s="7"/>
      <c r="AE212" s="6">
        <v>2759.14</v>
      </c>
      <c r="AF212" s="7"/>
      <c r="AG212" s="8">
        <f>ROUND(IF(AE282=0, 0, AE212/AE282),5)</f>
        <v>1.6000000000000001E-4</v>
      </c>
      <c r="AH212" s="7"/>
      <c r="AI212" s="6">
        <v>689.79</v>
      </c>
      <c r="AJ212" s="7"/>
      <c r="AK212" s="37">
        <v>6</v>
      </c>
      <c r="AL212" s="7"/>
      <c r="AM212" s="6">
        <v>4151.3500000000004</v>
      </c>
      <c r="AN212" s="7"/>
      <c r="AO212" s="8">
        <f>ROUND(IF(AM282=0, 0, AM212/AM282),5)</f>
        <v>2.5999999999999998E-4</v>
      </c>
      <c r="AP212" s="7"/>
      <c r="AQ212" s="6">
        <v>691.89</v>
      </c>
      <c r="AR212" s="7"/>
      <c r="AS212" s="37">
        <v>0</v>
      </c>
      <c r="AT212" s="7"/>
      <c r="AU212" s="28">
        <v>0</v>
      </c>
      <c r="AV212" s="7"/>
      <c r="AW212" s="8">
        <f>ROUND(IF(AU282=0, 0, AU212/AU282),5)</f>
        <v>0</v>
      </c>
      <c r="AX212" s="7"/>
      <c r="AY212" s="6">
        <v>0</v>
      </c>
      <c r="AZ212" s="7"/>
      <c r="BA212" s="6">
        <v>0</v>
      </c>
      <c r="BB212" s="7"/>
      <c r="BC212" s="6">
        <v>0</v>
      </c>
      <c r="BD212" s="7"/>
      <c r="BE212" s="8">
        <f>ROUND(IF(BC282=0, 0, BC212/BC282),5)</f>
        <v>0</v>
      </c>
      <c r="BF212" s="7"/>
      <c r="BG212" s="6">
        <v>0</v>
      </c>
      <c r="BH212" s="7"/>
      <c r="BI212" s="6">
        <v>0</v>
      </c>
      <c r="BJ212" s="7"/>
      <c r="BK212" s="6">
        <v>0</v>
      </c>
      <c r="BL212" s="7"/>
      <c r="BM212" s="8">
        <f>ROUND(IF(BK282=0, 0, BK212/BK282),5)</f>
        <v>0</v>
      </c>
      <c r="BN212" s="7"/>
      <c r="BO212" s="6">
        <v>0</v>
      </c>
      <c r="BP212" s="7"/>
      <c r="BQ212" s="6">
        <v>0</v>
      </c>
      <c r="BR212" s="7"/>
      <c r="BS212" s="6">
        <v>0</v>
      </c>
      <c r="BT212" s="7"/>
      <c r="BU212" s="8">
        <f>ROUND(IF(BS282=0, 0, BS212/BS282),5)</f>
        <v>0</v>
      </c>
      <c r="BV212" s="7"/>
      <c r="BW212" s="6">
        <v>0</v>
      </c>
      <c r="BX212" s="7"/>
      <c r="BY212" s="6">
        <v>0</v>
      </c>
      <c r="BZ212" s="7"/>
      <c r="CA212" s="6">
        <v>0</v>
      </c>
      <c r="CB212" s="7"/>
      <c r="CC212" s="8">
        <f>ROUND(IF(CA282=0, 0, CA212/CA282),5)</f>
        <v>0</v>
      </c>
      <c r="CD212" s="7"/>
      <c r="CE212" s="6">
        <v>0</v>
      </c>
      <c r="CF212" s="7"/>
      <c r="CG212" s="6">
        <v>0</v>
      </c>
      <c r="CH212" s="7"/>
      <c r="CI212" s="6">
        <v>0</v>
      </c>
      <c r="CJ212" s="7"/>
      <c r="CK212" s="8">
        <f>ROUND(IF(CI282=0, 0, CI212/CI282),5)</f>
        <v>0</v>
      </c>
      <c r="CL212" s="7"/>
      <c r="CM212" s="6">
        <v>0</v>
      </c>
      <c r="CN212" s="7"/>
      <c r="CO212" s="6">
        <v>0</v>
      </c>
      <c r="CP212" s="7"/>
      <c r="CQ212" s="6">
        <v>0</v>
      </c>
      <c r="CR212" s="7"/>
      <c r="CS212" s="8">
        <f>ROUND(IF(CQ282=0, 0, CQ212/CQ282),5)</f>
        <v>0</v>
      </c>
      <c r="CT212" s="7"/>
      <c r="CU212" s="6">
        <v>0</v>
      </c>
      <c r="CV212" s="7"/>
      <c r="CW212" s="6">
        <f t="shared" si="6"/>
        <v>10</v>
      </c>
      <c r="CX212" s="7"/>
      <c r="CY212" s="6">
        <f t="shared" si="7"/>
        <v>6910.49</v>
      </c>
      <c r="CZ212" s="7"/>
      <c r="DA212" s="8">
        <f>ROUND(IF(CY282=0, 0, CY212/CY282),5)</f>
        <v>6.9999999999999994E-5</v>
      </c>
      <c r="DB212" s="7"/>
      <c r="DC212" s="6">
        <v>691.05</v>
      </c>
    </row>
    <row r="213" spans="1:107" x14ac:dyDescent="0.25">
      <c r="A213" s="2"/>
      <c r="B213" s="2"/>
      <c r="C213" s="2"/>
      <c r="D213" s="2" t="s">
        <v>224</v>
      </c>
      <c r="E213" s="37">
        <v>9</v>
      </c>
      <c r="F213" s="7"/>
      <c r="G213" s="37">
        <v>3399</v>
      </c>
      <c r="H213" s="7"/>
      <c r="I213" s="8">
        <f>ROUND(IF(G282=0, 0, G213/G282),5)</f>
        <v>2.0000000000000001E-4</v>
      </c>
      <c r="J213" s="7"/>
      <c r="K213" s="6">
        <v>377.67</v>
      </c>
      <c r="L213" s="7"/>
      <c r="M213" s="37">
        <v>0</v>
      </c>
      <c r="N213" s="7"/>
      <c r="O213" s="6">
        <v>0</v>
      </c>
      <c r="P213" s="7"/>
      <c r="Q213" s="8">
        <f>ROUND(IF(O282=0, 0, O213/O282),5)</f>
        <v>0</v>
      </c>
      <c r="R213" s="7"/>
      <c r="S213" s="6">
        <v>0</v>
      </c>
      <c r="T213" s="7"/>
      <c r="U213" s="37">
        <v>8</v>
      </c>
      <c r="V213" s="7"/>
      <c r="W213" s="6">
        <v>5501.06</v>
      </c>
      <c r="X213" s="7"/>
      <c r="Y213" s="8">
        <f>ROUND(IF(W282=0, 0, W213/W282),5)</f>
        <v>2.7E-4</v>
      </c>
      <c r="Z213" s="7"/>
      <c r="AA213" s="6">
        <v>687.63</v>
      </c>
      <c r="AB213" s="7"/>
      <c r="AC213" s="37">
        <v>0</v>
      </c>
      <c r="AD213" s="7"/>
      <c r="AE213" s="6">
        <v>0</v>
      </c>
      <c r="AF213" s="7"/>
      <c r="AG213" s="8">
        <f>ROUND(IF(AE282=0, 0, AE213/AE282),5)</f>
        <v>0</v>
      </c>
      <c r="AH213" s="7"/>
      <c r="AI213" s="6">
        <v>0</v>
      </c>
      <c r="AJ213" s="7"/>
      <c r="AK213" s="37">
        <v>0</v>
      </c>
      <c r="AL213" s="7"/>
      <c r="AM213" s="6">
        <v>0</v>
      </c>
      <c r="AN213" s="7"/>
      <c r="AO213" s="8">
        <f>ROUND(IF(AM282=0, 0, AM213/AM282),5)</f>
        <v>0</v>
      </c>
      <c r="AP213" s="7"/>
      <c r="AQ213" s="6">
        <v>0</v>
      </c>
      <c r="AR213" s="7"/>
      <c r="AS213" s="37">
        <v>0</v>
      </c>
      <c r="AT213" s="7"/>
      <c r="AU213" s="28">
        <v>0</v>
      </c>
      <c r="AV213" s="7"/>
      <c r="AW213" s="8">
        <f>ROUND(IF(AU282=0, 0, AU213/AU282),5)</f>
        <v>0</v>
      </c>
      <c r="AX213" s="7"/>
      <c r="AY213" s="6">
        <v>0</v>
      </c>
      <c r="AZ213" s="7"/>
      <c r="BA213" s="6">
        <v>0</v>
      </c>
      <c r="BB213" s="7"/>
      <c r="BC213" s="6">
        <v>0</v>
      </c>
      <c r="BD213" s="7"/>
      <c r="BE213" s="8">
        <f>ROUND(IF(BC282=0, 0, BC213/BC282),5)</f>
        <v>0</v>
      </c>
      <c r="BF213" s="7"/>
      <c r="BG213" s="6">
        <v>0</v>
      </c>
      <c r="BH213" s="7"/>
      <c r="BI213" s="6">
        <v>0</v>
      </c>
      <c r="BJ213" s="7"/>
      <c r="BK213" s="6">
        <v>0</v>
      </c>
      <c r="BL213" s="7"/>
      <c r="BM213" s="8">
        <f>ROUND(IF(BK282=0, 0, BK213/BK282),5)</f>
        <v>0</v>
      </c>
      <c r="BN213" s="7"/>
      <c r="BO213" s="6">
        <v>0</v>
      </c>
      <c r="BP213" s="7"/>
      <c r="BQ213" s="6">
        <v>0</v>
      </c>
      <c r="BR213" s="7"/>
      <c r="BS213" s="6">
        <v>0</v>
      </c>
      <c r="BT213" s="7"/>
      <c r="BU213" s="8">
        <f>ROUND(IF(BS282=0, 0, BS213/BS282),5)</f>
        <v>0</v>
      </c>
      <c r="BV213" s="7"/>
      <c r="BW213" s="6">
        <v>0</v>
      </c>
      <c r="BX213" s="7"/>
      <c r="BY213" s="6">
        <v>0</v>
      </c>
      <c r="BZ213" s="7"/>
      <c r="CA213" s="6">
        <v>0</v>
      </c>
      <c r="CB213" s="7"/>
      <c r="CC213" s="8">
        <f>ROUND(IF(CA282=0, 0, CA213/CA282),5)</f>
        <v>0</v>
      </c>
      <c r="CD213" s="7"/>
      <c r="CE213" s="6">
        <v>0</v>
      </c>
      <c r="CF213" s="7"/>
      <c r="CG213" s="6">
        <v>0</v>
      </c>
      <c r="CH213" s="7"/>
      <c r="CI213" s="6">
        <v>0</v>
      </c>
      <c r="CJ213" s="7"/>
      <c r="CK213" s="8">
        <f>ROUND(IF(CI282=0, 0, CI213/CI282),5)</f>
        <v>0</v>
      </c>
      <c r="CL213" s="7"/>
      <c r="CM213" s="6">
        <v>0</v>
      </c>
      <c r="CN213" s="7"/>
      <c r="CO213" s="6">
        <v>0</v>
      </c>
      <c r="CP213" s="7"/>
      <c r="CQ213" s="6">
        <v>0</v>
      </c>
      <c r="CR213" s="7"/>
      <c r="CS213" s="8">
        <f>ROUND(IF(CQ282=0, 0, CQ213/CQ282),5)</f>
        <v>0</v>
      </c>
      <c r="CT213" s="7"/>
      <c r="CU213" s="6">
        <v>0</v>
      </c>
      <c r="CV213" s="7"/>
      <c r="CW213" s="6">
        <f t="shared" si="6"/>
        <v>17</v>
      </c>
      <c r="CX213" s="7"/>
      <c r="CY213" s="6">
        <f t="shared" si="7"/>
        <v>8900.06</v>
      </c>
      <c r="CZ213" s="7"/>
      <c r="DA213" s="8">
        <f>ROUND(IF(CY282=0, 0, CY213/CY282),5)</f>
        <v>9.0000000000000006E-5</v>
      </c>
      <c r="DB213" s="7"/>
      <c r="DC213" s="6">
        <v>523.53</v>
      </c>
    </row>
    <row r="214" spans="1:107" x14ac:dyDescent="0.25">
      <c r="A214" s="2"/>
      <c r="B214" s="2"/>
      <c r="C214" s="2"/>
      <c r="D214" s="2" t="s">
        <v>225</v>
      </c>
      <c r="E214" s="37">
        <v>10</v>
      </c>
      <c r="F214" s="7"/>
      <c r="G214" s="37">
        <v>3500</v>
      </c>
      <c r="H214" s="7"/>
      <c r="I214" s="8">
        <f>ROUND(IF(G282=0, 0, G214/G282),5)</f>
        <v>2.0000000000000001E-4</v>
      </c>
      <c r="J214" s="7"/>
      <c r="K214" s="6">
        <v>350</v>
      </c>
      <c r="L214" s="7"/>
      <c r="M214" s="37">
        <v>0</v>
      </c>
      <c r="N214" s="7"/>
      <c r="O214" s="6">
        <v>0</v>
      </c>
      <c r="P214" s="7"/>
      <c r="Q214" s="8">
        <f>ROUND(IF(O282=0, 0, O214/O282),5)</f>
        <v>0</v>
      </c>
      <c r="R214" s="7"/>
      <c r="S214" s="6">
        <v>0</v>
      </c>
      <c r="T214" s="7"/>
      <c r="U214" s="37">
        <v>3</v>
      </c>
      <c r="V214" s="7"/>
      <c r="W214" s="6">
        <v>1686.92</v>
      </c>
      <c r="X214" s="7"/>
      <c r="Y214" s="8">
        <f>ROUND(IF(W282=0, 0, W214/W282),5)</f>
        <v>8.0000000000000007E-5</v>
      </c>
      <c r="Z214" s="7"/>
      <c r="AA214" s="6">
        <v>562.30999999999995</v>
      </c>
      <c r="AB214" s="7"/>
      <c r="AC214" s="37">
        <v>6</v>
      </c>
      <c r="AD214" s="7"/>
      <c r="AE214" s="6">
        <v>3387.02</v>
      </c>
      <c r="AF214" s="7"/>
      <c r="AG214" s="8">
        <f>ROUND(IF(AE282=0, 0, AE214/AE282),5)</f>
        <v>1.9000000000000001E-4</v>
      </c>
      <c r="AH214" s="7"/>
      <c r="AI214" s="6">
        <v>564.5</v>
      </c>
      <c r="AJ214" s="7"/>
      <c r="AK214" s="37">
        <v>3</v>
      </c>
      <c r="AL214" s="7"/>
      <c r="AM214" s="6">
        <v>1695.54</v>
      </c>
      <c r="AN214" s="7"/>
      <c r="AO214" s="8">
        <f>ROUND(IF(AM282=0, 0, AM214/AM282),5)</f>
        <v>1E-4</v>
      </c>
      <c r="AP214" s="7"/>
      <c r="AQ214" s="6">
        <v>565.17999999999995</v>
      </c>
      <c r="AR214" s="7"/>
      <c r="AS214" s="37">
        <v>0</v>
      </c>
      <c r="AT214" s="7"/>
      <c r="AU214" s="28">
        <v>0</v>
      </c>
      <c r="AV214" s="7"/>
      <c r="AW214" s="8">
        <f>ROUND(IF(AU282=0, 0, AU214/AU282),5)</f>
        <v>0</v>
      </c>
      <c r="AX214" s="7"/>
      <c r="AY214" s="6">
        <v>0</v>
      </c>
      <c r="AZ214" s="7"/>
      <c r="BA214" s="6">
        <v>0</v>
      </c>
      <c r="BB214" s="7"/>
      <c r="BC214" s="6">
        <v>0</v>
      </c>
      <c r="BD214" s="7"/>
      <c r="BE214" s="8">
        <f>ROUND(IF(BC282=0, 0, BC214/BC282),5)</f>
        <v>0</v>
      </c>
      <c r="BF214" s="7"/>
      <c r="BG214" s="6">
        <v>0</v>
      </c>
      <c r="BH214" s="7"/>
      <c r="BI214" s="6">
        <v>0</v>
      </c>
      <c r="BJ214" s="7"/>
      <c r="BK214" s="6">
        <v>0</v>
      </c>
      <c r="BL214" s="7"/>
      <c r="BM214" s="8">
        <f>ROUND(IF(BK282=0, 0, BK214/BK282),5)</f>
        <v>0</v>
      </c>
      <c r="BN214" s="7"/>
      <c r="BO214" s="6">
        <v>0</v>
      </c>
      <c r="BP214" s="7"/>
      <c r="BQ214" s="6">
        <v>0</v>
      </c>
      <c r="BR214" s="7"/>
      <c r="BS214" s="6">
        <v>0</v>
      </c>
      <c r="BT214" s="7"/>
      <c r="BU214" s="8">
        <f>ROUND(IF(BS282=0, 0, BS214/BS282),5)</f>
        <v>0</v>
      </c>
      <c r="BV214" s="7"/>
      <c r="BW214" s="6">
        <v>0</v>
      </c>
      <c r="BX214" s="7"/>
      <c r="BY214" s="6">
        <v>0</v>
      </c>
      <c r="BZ214" s="7"/>
      <c r="CA214" s="6">
        <v>0</v>
      </c>
      <c r="CB214" s="7"/>
      <c r="CC214" s="8">
        <f>ROUND(IF(CA282=0, 0, CA214/CA282),5)</f>
        <v>0</v>
      </c>
      <c r="CD214" s="7"/>
      <c r="CE214" s="6">
        <v>0</v>
      </c>
      <c r="CF214" s="7"/>
      <c r="CG214" s="6">
        <v>0</v>
      </c>
      <c r="CH214" s="7"/>
      <c r="CI214" s="6">
        <v>0</v>
      </c>
      <c r="CJ214" s="7"/>
      <c r="CK214" s="8">
        <f>ROUND(IF(CI282=0, 0, CI214/CI282),5)</f>
        <v>0</v>
      </c>
      <c r="CL214" s="7"/>
      <c r="CM214" s="6">
        <v>0</v>
      </c>
      <c r="CN214" s="7"/>
      <c r="CO214" s="6">
        <v>0</v>
      </c>
      <c r="CP214" s="7"/>
      <c r="CQ214" s="6">
        <v>0</v>
      </c>
      <c r="CR214" s="7"/>
      <c r="CS214" s="8">
        <f>ROUND(IF(CQ282=0, 0, CQ214/CQ282),5)</f>
        <v>0</v>
      </c>
      <c r="CT214" s="7"/>
      <c r="CU214" s="6">
        <v>0</v>
      </c>
      <c r="CV214" s="7"/>
      <c r="CW214" s="6">
        <f t="shared" si="6"/>
        <v>22</v>
      </c>
      <c r="CX214" s="7"/>
      <c r="CY214" s="6">
        <f t="shared" si="7"/>
        <v>10269.48</v>
      </c>
      <c r="CZ214" s="7"/>
      <c r="DA214" s="8">
        <f>ROUND(IF(CY282=0, 0, CY214/CY282),5)</f>
        <v>1.1E-4</v>
      </c>
      <c r="DB214" s="7"/>
      <c r="DC214" s="6">
        <v>466.79</v>
      </c>
    </row>
    <row r="215" spans="1:107" x14ac:dyDescent="0.25">
      <c r="A215" s="2"/>
      <c r="B215" s="2"/>
      <c r="C215" s="2"/>
      <c r="D215" s="2" t="s">
        <v>226</v>
      </c>
      <c r="E215" s="37">
        <v>0</v>
      </c>
      <c r="F215" s="7"/>
      <c r="G215" s="37">
        <v>0</v>
      </c>
      <c r="H215" s="7"/>
      <c r="I215" s="8">
        <f>ROUND(IF(G282=0, 0, G215/G282),5)</f>
        <v>0</v>
      </c>
      <c r="J215" s="7"/>
      <c r="K215" s="6">
        <v>0</v>
      </c>
      <c r="L215" s="7"/>
      <c r="M215" s="37">
        <v>21</v>
      </c>
      <c r="N215" s="7"/>
      <c r="O215" s="6">
        <v>14350.85</v>
      </c>
      <c r="P215" s="7"/>
      <c r="Q215" s="8">
        <f>ROUND(IF(O282=0, 0, O215/O282),5)</f>
        <v>1.3699999999999999E-3</v>
      </c>
      <c r="R215" s="7"/>
      <c r="S215" s="6">
        <v>683.37</v>
      </c>
      <c r="T215" s="7"/>
      <c r="U215" s="37">
        <v>0</v>
      </c>
      <c r="V215" s="7"/>
      <c r="W215" s="6">
        <v>0</v>
      </c>
      <c r="X215" s="7"/>
      <c r="Y215" s="8">
        <f>ROUND(IF(W282=0, 0, W215/W282),5)</f>
        <v>0</v>
      </c>
      <c r="Z215" s="7"/>
      <c r="AA215" s="6">
        <v>0</v>
      </c>
      <c r="AB215" s="7"/>
      <c r="AC215" s="37">
        <v>31</v>
      </c>
      <c r="AD215" s="7"/>
      <c r="AE215" s="6">
        <v>21383.34</v>
      </c>
      <c r="AF215" s="7"/>
      <c r="AG215" s="8">
        <f>ROUND(IF(AE282=0, 0, AE215/AE282),5)</f>
        <v>1.2199999999999999E-3</v>
      </c>
      <c r="AH215" s="7"/>
      <c r="AI215" s="6">
        <v>689.79</v>
      </c>
      <c r="AJ215" s="7"/>
      <c r="AK215" s="37">
        <v>98</v>
      </c>
      <c r="AL215" s="7"/>
      <c r="AM215" s="6">
        <v>67704.25</v>
      </c>
      <c r="AN215" s="7"/>
      <c r="AO215" s="8">
        <f>ROUND(IF(AM282=0, 0, AM215/AM282),5)</f>
        <v>4.1799999999999997E-3</v>
      </c>
      <c r="AP215" s="7"/>
      <c r="AQ215" s="6">
        <v>690.86</v>
      </c>
      <c r="AR215" s="7"/>
      <c r="AS215" s="37">
        <v>20</v>
      </c>
      <c r="AT215" s="7"/>
      <c r="AU215" s="28">
        <v>13968.86</v>
      </c>
      <c r="AV215" s="7"/>
      <c r="AW215" s="8">
        <f>ROUND(IF(AU282=0, 0, AU215/AU282),5)</f>
        <v>9.6000000000000002E-4</v>
      </c>
      <c r="AX215" s="7"/>
      <c r="AY215" s="6">
        <v>698.44</v>
      </c>
      <c r="AZ215" s="7"/>
      <c r="BA215" s="6">
        <v>0</v>
      </c>
      <c r="BB215" s="7"/>
      <c r="BC215" s="6">
        <v>0</v>
      </c>
      <c r="BD215" s="7"/>
      <c r="BE215" s="8">
        <f>ROUND(IF(BC282=0, 0, BC215/BC282),5)</f>
        <v>0</v>
      </c>
      <c r="BF215" s="7"/>
      <c r="BG215" s="6">
        <v>0</v>
      </c>
      <c r="BH215" s="7"/>
      <c r="BI215" s="6">
        <v>0</v>
      </c>
      <c r="BJ215" s="7"/>
      <c r="BK215" s="6">
        <v>0</v>
      </c>
      <c r="BL215" s="7"/>
      <c r="BM215" s="8">
        <f>ROUND(IF(BK282=0, 0, BK215/BK282),5)</f>
        <v>0</v>
      </c>
      <c r="BN215" s="7"/>
      <c r="BO215" s="6">
        <v>0</v>
      </c>
      <c r="BP215" s="7"/>
      <c r="BQ215" s="6">
        <v>0</v>
      </c>
      <c r="BR215" s="7"/>
      <c r="BS215" s="6">
        <v>0</v>
      </c>
      <c r="BT215" s="7"/>
      <c r="BU215" s="8">
        <f>ROUND(IF(BS282=0, 0, BS215/BS282),5)</f>
        <v>0</v>
      </c>
      <c r="BV215" s="7"/>
      <c r="BW215" s="6">
        <v>0</v>
      </c>
      <c r="BX215" s="7"/>
      <c r="BY215" s="6">
        <v>0</v>
      </c>
      <c r="BZ215" s="7"/>
      <c r="CA215" s="6">
        <v>0</v>
      </c>
      <c r="CB215" s="7"/>
      <c r="CC215" s="8">
        <f>ROUND(IF(CA282=0, 0, CA215/CA282),5)</f>
        <v>0</v>
      </c>
      <c r="CD215" s="7"/>
      <c r="CE215" s="6">
        <v>0</v>
      </c>
      <c r="CF215" s="7"/>
      <c r="CG215" s="6">
        <v>0</v>
      </c>
      <c r="CH215" s="7"/>
      <c r="CI215" s="6">
        <v>0</v>
      </c>
      <c r="CJ215" s="7"/>
      <c r="CK215" s="8">
        <f>ROUND(IF(CI282=0, 0, CI215/CI282),5)</f>
        <v>0</v>
      </c>
      <c r="CL215" s="7"/>
      <c r="CM215" s="6">
        <v>0</v>
      </c>
      <c r="CN215" s="7"/>
      <c r="CO215" s="6">
        <v>0</v>
      </c>
      <c r="CP215" s="7"/>
      <c r="CQ215" s="6">
        <v>0</v>
      </c>
      <c r="CR215" s="7"/>
      <c r="CS215" s="8">
        <f>ROUND(IF(CQ282=0, 0, CQ215/CQ282),5)</f>
        <v>0</v>
      </c>
      <c r="CT215" s="7"/>
      <c r="CU215" s="6">
        <v>0</v>
      </c>
      <c r="CV215" s="7"/>
      <c r="CW215" s="6">
        <f t="shared" si="6"/>
        <v>170</v>
      </c>
      <c r="CX215" s="7"/>
      <c r="CY215" s="6">
        <f t="shared" si="7"/>
        <v>117407.3</v>
      </c>
      <c r="CZ215" s="7"/>
      <c r="DA215" s="8">
        <f>ROUND(IF(CY282=0, 0, CY215/CY282),5)</f>
        <v>1.2199999999999999E-3</v>
      </c>
      <c r="DB215" s="7"/>
      <c r="DC215" s="6">
        <v>690.63</v>
      </c>
    </row>
    <row r="216" spans="1:107" x14ac:dyDescent="0.25">
      <c r="A216" s="2"/>
      <c r="B216" s="2"/>
      <c r="C216" s="2"/>
      <c r="D216" s="2" t="s">
        <v>227</v>
      </c>
      <c r="E216" s="37">
        <v>6</v>
      </c>
      <c r="F216" s="7"/>
      <c r="G216" s="37">
        <v>1865.37</v>
      </c>
      <c r="H216" s="7"/>
      <c r="I216" s="8">
        <f>ROUND(IF(G282=0, 0, G216/G282),5)</f>
        <v>1.1E-4</v>
      </c>
      <c r="J216" s="7"/>
      <c r="K216" s="6">
        <v>310.89999999999998</v>
      </c>
      <c r="L216" s="7"/>
      <c r="M216" s="37">
        <v>0</v>
      </c>
      <c r="N216" s="7"/>
      <c r="O216" s="6">
        <v>0</v>
      </c>
      <c r="P216" s="7"/>
      <c r="Q216" s="8">
        <f>ROUND(IF(O282=0, 0, O216/O282),5)</f>
        <v>0</v>
      </c>
      <c r="R216" s="7"/>
      <c r="S216" s="6">
        <v>0</v>
      </c>
      <c r="T216" s="7"/>
      <c r="U216" s="37">
        <v>0</v>
      </c>
      <c r="V216" s="7"/>
      <c r="W216" s="6">
        <v>0</v>
      </c>
      <c r="X216" s="7"/>
      <c r="Y216" s="8">
        <f>ROUND(IF(W282=0, 0, W216/W282),5)</f>
        <v>0</v>
      </c>
      <c r="Z216" s="7"/>
      <c r="AA216" s="6">
        <v>0</v>
      </c>
      <c r="AB216" s="7"/>
      <c r="AC216" s="37">
        <v>0</v>
      </c>
      <c r="AD216" s="7"/>
      <c r="AE216" s="6">
        <v>0</v>
      </c>
      <c r="AF216" s="7"/>
      <c r="AG216" s="8">
        <f>ROUND(IF(AE282=0, 0, AE216/AE282),5)</f>
        <v>0</v>
      </c>
      <c r="AH216" s="7"/>
      <c r="AI216" s="6">
        <v>0</v>
      </c>
      <c r="AJ216" s="7"/>
      <c r="AK216" s="37">
        <v>0</v>
      </c>
      <c r="AL216" s="7"/>
      <c r="AM216" s="6">
        <v>0</v>
      </c>
      <c r="AN216" s="7"/>
      <c r="AO216" s="8">
        <f>ROUND(IF(AM282=0, 0, AM216/AM282),5)</f>
        <v>0</v>
      </c>
      <c r="AP216" s="7"/>
      <c r="AQ216" s="6">
        <v>0</v>
      </c>
      <c r="AR216" s="7"/>
      <c r="AS216" s="37">
        <v>0</v>
      </c>
      <c r="AT216" s="7"/>
      <c r="AU216" s="28">
        <v>0</v>
      </c>
      <c r="AV216" s="7"/>
      <c r="AW216" s="8">
        <f>ROUND(IF(AU282=0, 0, AU216/AU282),5)</f>
        <v>0</v>
      </c>
      <c r="AX216" s="7"/>
      <c r="AY216" s="6">
        <v>0</v>
      </c>
      <c r="AZ216" s="7"/>
      <c r="BA216" s="6">
        <v>0</v>
      </c>
      <c r="BB216" s="7"/>
      <c r="BC216" s="6">
        <v>0</v>
      </c>
      <c r="BD216" s="7"/>
      <c r="BE216" s="8">
        <f>ROUND(IF(BC282=0, 0, BC216/BC282),5)</f>
        <v>0</v>
      </c>
      <c r="BF216" s="7"/>
      <c r="BG216" s="6">
        <v>0</v>
      </c>
      <c r="BH216" s="7"/>
      <c r="BI216" s="6">
        <v>0</v>
      </c>
      <c r="BJ216" s="7"/>
      <c r="BK216" s="6">
        <v>0</v>
      </c>
      <c r="BL216" s="7"/>
      <c r="BM216" s="8">
        <f>ROUND(IF(BK282=0, 0, BK216/BK282),5)</f>
        <v>0</v>
      </c>
      <c r="BN216" s="7"/>
      <c r="BO216" s="6">
        <v>0</v>
      </c>
      <c r="BP216" s="7"/>
      <c r="BQ216" s="6">
        <v>0</v>
      </c>
      <c r="BR216" s="7"/>
      <c r="BS216" s="6">
        <v>0</v>
      </c>
      <c r="BT216" s="7"/>
      <c r="BU216" s="8">
        <f>ROUND(IF(BS282=0, 0, BS216/BS282),5)</f>
        <v>0</v>
      </c>
      <c r="BV216" s="7"/>
      <c r="BW216" s="6">
        <v>0</v>
      </c>
      <c r="BX216" s="7"/>
      <c r="BY216" s="6">
        <v>0</v>
      </c>
      <c r="BZ216" s="7"/>
      <c r="CA216" s="6">
        <v>0</v>
      </c>
      <c r="CB216" s="7"/>
      <c r="CC216" s="8">
        <f>ROUND(IF(CA282=0, 0, CA216/CA282),5)</f>
        <v>0</v>
      </c>
      <c r="CD216" s="7"/>
      <c r="CE216" s="6">
        <v>0</v>
      </c>
      <c r="CF216" s="7"/>
      <c r="CG216" s="6">
        <v>0</v>
      </c>
      <c r="CH216" s="7"/>
      <c r="CI216" s="6">
        <v>0</v>
      </c>
      <c r="CJ216" s="7"/>
      <c r="CK216" s="8">
        <f>ROUND(IF(CI282=0, 0, CI216/CI282),5)</f>
        <v>0</v>
      </c>
      <c r="CL216" s="7"/>
      <c r="CM216" s="6">
        <v>0</v>
      </c>
      <c r="CN216" s="7"/>
      <c r="CO216" s="6">
        <v>0</v>
      </c>
      <c r="CP216" s="7"/>
      <c r="CQ216" s="6">
        <v>0</v>
      </c>
      <c r="CR216" s="7"/>
      <c r="CS216" s="8">
        <f>ROUND(IF(CQ282=0, 0, CQ216/CQ282),5)</f>
        <v>0</v>
      </c>
      <c r="CT216" s="7"/>
      <c r="CU216" s="6">
        <v>0</v>
      </c>
      <c r="CV216" s="7"/>
      <c r="CW216" s="6">
        <f t="shared" si="6"/>
        <v>6</v>
      </c>
      <c r="CX216" s="7"/>
      <c r="CY216" s="6">
        <f t="shared" si="7"/>
        <v>1865.37</v>
      </c>
      <c r="CZ216" s="7"/>
      <c r="DA216" s="8">
        <f>ROUND(IF(CY282=0, 0, CY216/CY282),5)</f>
        <v>2.0000000000000002E-5</v>
      </c>
      <c r="DB216" s="7"/>
      <c r="DC216" s="6">
        <v>310.89999999999998</v>
      </c>
    </row>
    <row r="217" spans="1:107" x14ac:dyDescent="0.25">
      <c r="A217" s="2"/>
      <c r="B217" s="2"/>
      <c r="C217" s="2"/>
      <c r="D217" s="2" t="s">
        <v>228</v>
      </c>
      <c r="E217" s="37">
        <v>0</v>
      </c>
      <c r="F217" s="7"/>
      <c r="G217" s="37">
        <v>0</v>
      </c>
      <c r="H217" s="7"/>
      <c r="I217" s="8">
        <f>ROUND(IF(G282=0, 0, G217/G282),5)</f>
        <v>0</v>
      </c>
      <c r="J217" s="7"/>
      <c r="K217" s="6">
        <v>0</v>
      </c>
      <c r="L217" s="7"/>
      <c r="M217" s="37">
        <v>0</v>
      </c>
      <c r="N217" s="7"/>
      <c r="O217" s="6">
        <v>0</v>
      </c>
      <c r="P217" s="7"/>
      <c r="Q217" s="8">
        <f>ROUND(IF(O282=0, 0, O217/O282),5)</f>
        <v>0</v>
      </c>
      <c r="R217" s="7"/>
      <c r="S217" s="6">
        <v>0</v>
      </c>
      <c r="T217" s="7"/>
      <c r="U217" s="37">
        <v>1</v>
      </c>
      <c r="V217" s="7"/>
      <c r="W217" s="6">
        <v>320.64999999999998</v>
      </c>
      <c r="X217" s="7"/>
      <c r="Y217" s="8">
        <f>ROUND(IF(W282=0, 0, W217/W282),5)</f>
        <v>2.0000000000000002E-5</v>
      </c>
      <c r="Z217" s="7"/>
      <c r="AA217" s="6">
        <v>320.64999999999998</v>
      </c>
      <c r="AB217" s="7"/>
      <c r="AC217" s="37">
        <v>0</v>
      </c>
      <c r="AD217" s="7"/>
      <c r="AE217" s="6">
        <v>0</v>
      </c>
      <c r="AF217" s="7"/>
      <c r="AG217" s="8">
        <f>ROUND(IF(AE282=0, 0, AE217/AE282),5)</f>
        <v>0</v>
      </c>
      <c r="AH217" s="7"/>
      <c r="AI217" s="6">
        <v>0</v>
      </c>
      <c r="AJ217" s="7"/>
      <c r="AK217" s="37">
        <v>0</v>
      </c>
      <c r="AL217" s="7"/>
      <c r="AM217" s="6">
        <v>0</v>
      </c>
      <c r="AN217" s="7"/>
      <c r="AO217" s="8">
        <f>ROUND(IF(AM282=0, 0, AM217/AM282),5)</f>
        <v>0</v>
      </c>
      <c r="AP217" s="7"/>
      <c r="AQ217" s="6">
        <v>0</v>
      </c>
      <c r="AR217" s="7"/>
      <c r="AS217" s="37">
        <v>0</v>
      </c>
      <c r="AT217" s="7"/>
      <c r="AU217" s="28">
        <v>0</v>
      </c>
      <c r="AV217" s="7"/>
      <c r="AW217" s="8">
        <f>ROUND(IF(AU282=0, 0, AU217/AU282),5)</f>
        <v>0</v>
      </c>
      <c r="AX217" s="7"/>
      <c r="AY217" s="6">
        <v>0</v>
      </c>
      <c r="AZ217" s="7"/>
      <c r="BA217" s="6">
        <v>0</v>
      </c>
      <c r="BB217" s="7"/>
      <c r="BC217" s="6">
        <v>0</v>
      </c>
      <c r="BD217" s="7"/>
      <c r="BE217" s="8">
        <f>ROUND(IF(BC282=0, 0, BC217/BC282),5)</f>
        <v>0</v>
      </c>
      <c r="BF217" s="7"/>
      <c r="BG217" s="6">
        <v>0</v>
      </c>
      <c r="BH217" s="7"/>
      <c r="BI217" s="6">
        <v>0</v>
      </c>
      <c r="BJ217" s="7"/>
      <c r="BK217" s="6">
        <v>0</v>
      </c>
      <c r="BL217" s="7"/>
      <c r="BM217" s="8">
        <f>ROUND(IF(BK282=0, 0, BK217/BK282),5)</f>
        <v>0</v>
      </c>
      <c r="BN217" s="7"/>
      <c r="BO217" s="6">
        <v>0</v>
      </c>
      <c r="BP217" s="7"/>
      <c r="BQ217" s="6">
        <v>0</v>
      </c>
      <c r="BR217" s="7"/>
      <c r="BS217" s="6">
        <v>0</v>
      </c>
      <c r="BT217" s="7"/>
      <c r="BU217" s="8">
        <f>ROUND(IF(BS282=0, 0, BS217/BS282),5)</f>
        <v>0</v>
      </c>
      <c r="BV217" s="7"/>
      <c r="BW217" s="6">
        <v>0</v>
      </c>
      <c r="BX217" s="7"/>
      <c r="BY217" s="6">
        <v>0</v>
      </c>
      <c r="BZ217" s="7"/>
      <c r="CA217" s="6">
        <v>0</v>
      </c>
      <c r="CB217" s="7"/>
      <c r="CC217" s="8">
        <f>ROUND(IF(CA282=0, 0, CA217/CA282),5)</f>
        <v>0</v>
      </c>
      <c r="CD217" s="7"/>
      <c r="CE217" s="6">
        <v>0</v>
      </c>
      <c r="CF217" s="7"/>
      <c r="CG217" s="6">
        <v>0</v>
      </c>
      <c r="CH217" s="7"/>
      <c r="CI217" s="6">
        <v>0</v>
      </c>
      <c r="CJ217" s="7"/>
      <c r="CK217" s="8">
        <f>ROUND(IF(CI282=0, 0, CI217/CI282),5)</f>
        <v>0</v>
      </c>
      <c r="CL217" s="7"/>
      <c r="CM217" s="6">
        <v>0</v>
      </c>
      <c r="CN217" s="7"/>
      <c r="CO217" s="6">
        <v>0</v>
      </c>
      <c r="CP217" s="7"/>
      <c r="CQ217" s="6">
        <v>0</v>
      </c>
      <c r="CR217" s="7"/>
      <c r="CS217" s="8">
        <f>ROUND(IF(CQ282=0, 0, CQ217/CQ282),5)</f>
        <v>0</v>
      </c>
      <c r="CT217" s="7"/>
      <c r="CU217" s="6">
        <v>0</v>
      </c>
      <c r="CV217" s="7"/>
      <c r="CW217" s="6">
        <f t="shared" si="6"/>
        <v>1</v>
      </c>
      <c r="CX217" s="7"/>
      <c r="CY217" s="6">
        <f t="shared" si="7"/>
        <v>320.64999999999998</v>
      </c>
      <c r="CZ217" s="7"/>
      <c r="DA217" s="8">
        <f>ROUND(IF(CY282=0, 0, CY217/CY282),5)</f>
        <v>0</v>
      </c>
      <c r="DB217" s="7"/>
      <c r="DC217" s="6">
        <v>320.64999999999998</v>
      </c>
    </row>
    <row r="218" spans="1:107" x14ac:dyDescent="0.25">
      <c r="A218" s="2"/>
      <c r="B218" s="2"/>
      <c r="C218" s="2"/>
      <c r="D218" s="2" t="s">
        <v>229</v>
      </c>
      <c r="E218" s="37">
        <v>1</v>
      </c>
      <c r="F218" s="7"/>
      <c r="G218" s="37">
        <v>394.63</v>
      </c>
      <c r="H218" s="7"/>
      <c r="I218" s="8">
        <f>ROUND(IF(G282=0, 0, G218/G282),5)</f>
        <v>2.0000000000000002E-5</v>
      </c>
      <c r="J218" s="7"/>
      <c r="K218" s="6">
        <v>394.63</v>
      </c>
      <c r="L218" s="7"/>
      <c r="M218" s="37">
        <v>0</v>
      </c>
      <c r="N218" s="7"/>
      <c r="O218" s="6">
        <v>0</v>
      </c>
      <c r="P218" s="7"/>
      <c r="Q218" s="8">
        <f>ROUND(IF(O282=0, 0, O218/O282),5)</f>
        <v>0</v>
      </c>
      <c r="R218" s="7"/>
      <c r="S218" s="6">
        <v>0</v>
      </c>
      <c r="T218" s="7"/>
      <c r="U218" s="37">
        <v>0</v>
      </c>
      <c r="V218" s="7"/>
      <c r="W218" s="6">
        <v>0</v>
      </c>
      <c r="X218" s="7"/>
      <c r="Y218" s="8">
        <f>ROUND(IF(W282=0, 0, W218/W282),5)</f>
        <v>0</v>
      </c>
      <c r="Z218" s="7"/>
      <c r="AA218" s="6">
        <v>0</v>
      </c>
      <c r="AB218" s="7"/>
      <c r="AC218" s="37">
        <v>0</v>
      </c>
      <c r="AD218" s="7"/>
      <c r="AE218" s="6">
        <v>0</v>
      </c>
      <c r="AF218" s="7"/>
      <c r="AG218" s="8">
        <f>ROUND(IF(AE282=0, 0, AE218/AE282),5)</f>
        <v>0</v>
      </c>
      <c r="AH218" s="7"/>
      <c r="AI218" s="6">
        <v>0</v>
      </c>
      <c r="AJ218" s="7"/>
      <c r="AK218" s="37">
        <v>1</v>
      </c>
      <c r="AL218" s="7"/>
      <c r="AM218" s="6">
        <v>737.15</v>
      </c>
      <c r="AN218" s="7"/>
      <c r="AO218" s="8">
        <f>ROUND(IF(AM282=0, 0, AM218/AM282),5)</f>
        <v>5.0000000000000002E-5</v>
      </c>
      <c r="AP218" s="7"/>
      <c r="AQ218" s="6">
        <v>737.15</v>
      </c>
      <c r="AR218" s="7"/>
      <c r="AS218" s="37">
        <v>0</v>
      </c>
      <c r="AT218" s="7"/>
      <c r="AU218" s="28">
        <v>0</v>
      </c>
      <c r="AV218" s="7"/>
      <c r="AW218" s="8">
        <f>ROUND(IF(AU282=0, 0, AU218/AU282),5)</f>
        <v>0</v>
      </c>
      <c r="AX218" s="7"/>
      <c r="AY218" s="6">
        <v>0</v>
      </c>
      <c r="AZ218" s="7"/>
      <c r="BA218" s="6">
        <v>0</v>
      </c>
      <c r="BB218" s="7"/>
      <c r="BC218" s="6">
        <v>0</v>
      </c>
      <c r="BD218" s="7"/>
      <c r="BE218" s="8">
        <f>ROUND(IF(BC282=0, 0, BC218/BC282),5)</f>
        <v>0</v>
      </c>
      <c r="BF218" s="7"/>
      <c r="BG218" s="6">
        <v>0</v>
      </c>
      <c r="BH218" s="7"/>
      <c r="BI218" s="6">
        <v>0</v>
      </c>
      <c r="BJ218" s="7"/>
      <c r="BK218" s="6">
        <v>0</v>
      </c>
      <c r="BL218" s="7"/>
      <c r="BM218" s="8">
        <f>ROUND(IF(BK282=0, 0, BK218/BK282),5)</f>
        <v>0</v>
      </c>
      <c r="BN218" s="7"/>
      <c r="BO218" s="6">
        <v>0</v>
      </c>
      <c r="BP218" s="7"/>
      <c r="BQ218" s="6">
        <v>0</v>
      </c>
      <c r="BR218" s="7"/>
      <c r="BS218" s="6">
        <v>0</v>
      </c>
      <c r="BT218" s="7"/>
      <c r="BU218" s="8">
        <f>ROUND(IF(BS282=0, 0, BS218/BS282),5)</f>
        <v>0</v>
      </c>
      <c r="BV218" s="7"/>
      <c r="BW218" s="6">
        <v>0</v>
      </c>
      <c r="BX218" s="7"/>
      <c r="BY218" s="6">
        <v>0</v>
      </c>
      <c r="BZ218" s="7"/>
      <c r="CA218" s="6">
        <v>0</v>
      </c>
      <c r="CB218" s="7"/>
      <c r="CC218" s="8">
        <f>ROUND(IF(CA282=0, 0, CA218/CA282),5)</f>
        <v>0</v>
      </c>
      <c r="CD218" s="7"/>
      <c r="CE218" s="6">
        <v>0</v>
      </c>
      <c r="CF218" s="7"/>
      <c r="CG218" s="6">
        <v>0</v>
      </c>
      <c r="CH218" s="7"/>
      <c r="CI218" s="6">
        <v>0</v>
      </c>
      <c r="CJ218" s="7"/>
      <c r="CK218" s="8">
        <f>ROUND(IF(CI282=0, 0, CI218/CI282),5)</f>
        <v>0</v>
      </c>
      <c r="CL218" s="7"/>
      <c r="CM218" s="6">
        <v>0</v>
      </c>
      <c r="CN218" s="7"/>
      <c r="CO218" s="6">
        <v>0</v>
      </c>
      <c r="CP218" s="7"/>
      <c r="CQ218" s="6">
        <v>0</v>
      </c>
      <c r="CR218" s="7"/>
      <c r="CS218" s="8">
        <f>ROUND(IF(CQ282=0, 0, CQ218/CQ282),5)</f>
        <v>0</v>
      </c>
      <c r="CT218" s="7"/>
      <c r="CU218" s="6">
        <v>0</v>
      </c>
      <c r="CV218" s="7"/>
      <c r="CW218" s="6">
        <f t="shared" si="6"/>
        <v>2</v>
      </c>
      <c r="CX218" s="7"/>
      <c r="CY218" s="6">
        <f t="shared" si="7"/>
        <v>1131.78</v>
      </c>
      <c r="CZ218" s="7"/>
      <c r="DA218" s="8">
        <f>ROUND(IF(CY282=0, 0, CY218/CY282),5)</f>
        <v>1.0000000000000001E-5</v>
      </c>
      <c r="DB218" s="7"/>
      <c r="DC218" s="6">
        <v>565.89</v>
      </c>
    </row>
    <row r="219" spans="1:107" x14ac:dyDescent="0.25">
      <c r="A219" s="2"/>
      <c r="B219" s="2"/>
      <c r="C219" s="2"/>
      <c r="D219" s="2" t="s">
        <v>230</v>
      </c>
      <c r="E219" s="37">
        <v>0</v>
      </c>
      <c r="F219" s="7"/>
      <c r="G219" s="37">
        <v>0</v>
      </c>
      <c r="H219" s="7"/>
      <c r="I219" s="8">
        <f>ROUND(IF(G282=0, 0, G219/G282),5)</f>
        <v>0</v>
      </c>
      <c r="J219" s="7"/>
      <c r="K219" s="6">
        <v>0</v>
      </c>
      <c r="L219" s="7"/>
      <c r="M219" s="37">
        <v>0</v>
      </c>
      <c r="N219" s="7"/>
      <c r="O219" s="6">
        <v>0</v>
      </c>
      <c r="P219" s="7"/>
      <c r="Q219" s="8">
        <f>ROUND(IF(O282=0, 0, O219/O282),5)</f>
        <v>0</v>
      </c>
      <c r="R219" s="7"/>
      <c r="S219" s="6">
        <v>0</v>
      </c>
      <c r="T219" s="7"/>
      <c r="U219" s="37">
        <v>3</v>
      </c>
      <c r="V219" s="7"/>
      <c r="W219" s="6">
        <v>2808.96</v>
      </c>
      <c r="X219" s="7"/>
      <c r="Y219" s="8">
        <f>ROUND(IF(W282=0, 0, W219/W282),5)</f>
        <v>1.3999999999999999E-4</v>
      </c>
      <c r="Z219" s="7"/>
      <c r="AA219" s="6">
        <v>936.32</v>
      </c>
      <c r="AB219" s="7"/>
      <c r="AC219" s="37">
        <v>0</v>
      </c>
      <c r="AD219" s="7"/>
      <c r="AE219" s="6">
        <v>0</v>
      </c>
      <c r="AF219" s="7"/>
      <c r="AG219" s="8">
        <f>ROUND(IF(AE282=0, 0, AE219/AE282),5)</f>
        <v>0</v>
      </c>
      <c r="AH219" s="7"/>
      <c r="AI219" s="6">
        <v>0</v>
      </c>
      <c r="AJ219" s="7"/>
      <c r="AK219" s="37">
        <v>4</v>
      </c>
      <c r="AL219" s="7"/>
      <c r="AM219" s="6">
        <v>3769.92</v>
      </c>
      <c r="AN219" s="7"/>
      <c r="AO219" s="8">
        <f>ROUND(IF(AM282=0, 0, AM219/AM282),5)</f>
        <v>2.3000000000000001E-4</v>
      </c>
      <c r="AP219" s="7"/>
      <c r="AQ219" s="6">
        <v>942.48</v>
      </c>
      <c r="AR219" s="7"/>
      <c r="AS219" s="37">
        <v>0</v>
      </c>
      <c r="AT219" s="7"/>
      <c r="AU219" s="28">
        <v>0</v>
      </c>
      <c r="AV219" s="7"/>
      <c r="AW219" s="8">
        <f>ROUND(IF(AU282=0, 0, AU219/AU282),5)</f>
        <v>0</v>
      </c>
      <c r="AX219" s="7"/>
      <c r="AY219" s="6">
        <v>0</v>
      </c>
      <c r="AZ219" s="7"/>
      <c r="BA219" s="6">
        <v>0</v>
      </c>
      <c r="BB219" s="7"/>
      <c r="BC219" s="6">
        <v>0</v>
      </c>
      <c r="BD219" s="7"/>
      <c r="BE219" s="8">
        <f>ROUND(IF(BC282=0, 0, BC219/BC282),5)</f>
        <v>0</v>
      </c>
      <c r="BF219" s="7"/>
      <c r="BG219" s="6">
        <v>0</v>
      </c>
      <c r="BH219" s="7"/>
      <c r="BI219" s="6">
        <v>0</v>
      </c>
      <c r="BJ219" s="7"/>
      <c r="BK219" s="6">
        <v>0</v>
      </c>
      <c r="BL219" s="7"/>
      <c r="BM219" s="8">
        <f>ROUND(IF(BK282=0, 0, BK219/BK282),5)</f>
        <v>0</v>
      </c>
      <c r="BN219" s="7"/>
      <c r="BO219" s="6">
        <v>0</v>
      </c>
      <c r="BP219" s="7"/>
      <c r="BQ219" s="6">
        <v>0</v>
      </c>
      <c r="BR219" s="7"/>
      <c r="BS219" s="6">
        <v>0</v>
      </c>
      <c r="BT219" s="7"/>
      <c r="BU219" s="8">
        <f>ROUND(IF(BS282=0, 0, BS219/BS282),5)</f>
        <v>0</v>
      </c>
      <c r="BV219" s="7"/>
      <c r="BW219" s="6">
        <v>0</v>
      </c>
      <c r="BX219" s="7"/>
      <c r="BY219" s="6">
        <v>0</v>
      </c>
      <c r="BZ219" s="7"/>
      <c r="CA219" s="6">
        <v>0</v>
      </c>
      <c r="CB219" s="7"/>
      <c r="CC219" s="8">
        <f>ROUND(IF(CA282=0, 0, CA219/CA282),5)</f>
        <v>0</v>
      </c>
      <c r="CD219" s="7"/>
      <c r="CE219" s="6">
        <v>0</v>
      </c>
      <c r="CF219" s="7"/>
      <c r="CG219" s="6">
        <v>0</v>
      </c>
      <c r="CH219" s="7"/>
      <c r="CI219" s="6">
        <v>0</v>
      </c>
      <c r="CJ219" s="7"/>
      <c r="CK219" s="8">
        <f>ROUND(IF(CI282=0, 0, CI219/CI282),5)</f>
        <v>0</v>
      </c>
      <c r="CL219" s="7"/>
      <c r="CM219" s="6">
        <v>0</v>
      </c>
      <c r="CN219" s="7"/>
      <c r="CO219" s="6">
        <v>0</v>
      </c>
      <c r="CP219" s="7"/>
      <c r="CQ219" s="6">
        <v>0</v>
      </c>
      <c r="CR219" s="7"/>
      <c r="CS219" s="8">
        <f>ROUND(IF(CQ282=0, 0, CQ219/CQ282),5)</f>
        <v>0</v>
      </c>
      <c r="CT219" s="7"/>
      <c r="CU219" s="6">
        <v>0</v>
      </c>
      <c r="CV219" s="7"/>
      <c r="CW219" s="6">
        <f t="shared" si="6"/>
        <v>7</v>
      </c>
      <c r="CX219" s="7"/>
      <c r="CY219" s="6">
        <f t="shared" si="7"/>
        <v>6578.88</v>
      </c>
      <c r="CZ219" s="7"/>
      <c r="DA219" s="8">
        <f>ROUND(IF(CY282=0, 0, CY219/CY282),5)</f>
        <v>6.9999999999999994E-5</v>
      </c>
      <c r="DB219" s="7"/>
      <c r="DC219" s="6">
        <v>939.84</v>
      </c>
    </row>
    <row r="220" spans="1:107" x14ac:dyDescent="0.25">
      <c r="A220" s="2"/>
      <c r="B220" s="2"/>
      <c r="C220" s="2"/>
      <c r="D220" s="2" t="s">
        <v>231</v>
      </c>
      <c r="E220" s="37">
        <v>0</v>
      </c>
      <c r="F220" s="7"/>
      <c r="G220" s="37">
        <v>0</v>
      </c>
      <c r="H220" s="7"/>
      <c r="I220" s="8">
        <f>ROUND(IF(G282=0, 0, G220/G282),5)</f>
        <v>0</v>
      </c>
      <c r="J220" s="7"/>
      <c r="K220" s="6">
        <v>0</v>
      </c>
      <c r="L220" s="7"/>
      <c r="M220" s="37">
        <v>0</v>
      </c>
      <c r="N220" s="7"/>
      <c r="O220" s="6">
        <v>0</v>
      </c>
      <c r="P220" s="7"/>
      <c r="Q220" s="8">
        <f>ROUND(IF(O282=0, 0, O220/O282),5)</f>
        <v>0</v>
      </c>
      <c r="R220" s="7"/>
      <c r="S220" s="6">
        <v>0</v>
      </c>
      <c r="T220" s="7"/>
      <c r="U220" s="37">
        <v>12</v>
      </c>
      <c r="V220" s="7"/>
      <c r="W220" s="6">
        <v>1872.1</v>
      </c>
      <c r="X220" s="7"/>
      <c r="Y220" s="8">
        <f>ROUND(IF(W282=0, 0, W220/W282),5)</f>
        <v>9.0000000000000006E-5</v>
      </c>
      <c r="Z220" s="7"/>
      <c r="AA220" s="6">
        <v>156.01</v>
      </c>
      <c r="AB220" s="7"/>
      <c r="AC220" s="37">
        <v>0</v>
      </c>
      <c r="AD220" s="7"/>
      <c r="AE220" s="6">
        <v>0</v>
      </c>
      <c r="AF220" s="7"/>
      <c r="AG220" s="8">
        <f>ROUND(IF(AE282=0, 0, AE220/AE282),5)</f>
        <v>0</v>
      </c>
      <c r="AH220" s="7"/>
      <c r="AI220" s="6">
        <v>0</v>
      </c>
      <c r="AJ220" s="7"/>
      <c r="AK220" s="37">
        <v>0</v>
      </c>
      <c r="AL220" s="7"/>
      <c r="AM220" s="6">
        <v>0</v>
      </c>
      <c r="AN220" s="7"/>
      <c r="AO220" s="8">
        <f>ROUND(IF(AM282=0, 0, AM220/AM282),5)</f>
        <v>0</v>
      </c>
      <c r="AP220" s="7"/>
      <c r="AQ220" s="6">
        <v>0</v>
      </c>
      <c r="AR220" s="7"/>
      <c r="AS220" s="37">
        <v>0</v>
      </c>
      <c r="AT220" s="7"/>
      <c r="AU220" s="28">
        <v>0</v>
      </c>
      <c r="AV220" s="7"/>
      <c r="AW220" s="8">
        <f>ROUND(IF(AU282=0, 0, AU220/AU282),5)</f>
        <v>0</v>
      </c>
      <c r="AX220" s="7"/>
      <c r="AY220" s="6">
        <v>0</v>
      </c>
      <c r="AZ220" s="7"/>
      <c r="BA220" s="6">
        <v>0</v>
      </c>
      <c r="BB220" s="7"/>
      <c r="BC220" s="6">
        <v>0</v>
      </c>
      <c r="BD220" s="7"/>
      <c r="BE220" s="8">
        <f>ROUND(IF(BC282=0, 0, BC220/BC282),5)</f>
        <v>0</v>
      </c>
      <c r="BF220" s="7"/>
      <c r="BG220" s="6">
        <v>0</v>
      </c>
      <c r="BH220" s="7"/>
      <c r="BI220" s="6">
        <v>0</v>
      </c>
      <c r="BJ220" s="7"/>
      <c r="BK220" s="6">
        <v>0</v>
      </c>
      <c r="BL220" s="7"/>
      <c r="BM220" s="8">
        <f>ROUND(IF(BK282=0, 0, BK220/BK282),5)</f>
        <v>0</v>
      </c>
      <c r="BN220" s="7"/>
      <c r="BO220" s="6">
        <v>0</v>
      </c>
      <c r="BP220" s="7"/>
      <c r="BQ220" s="6">
        <v>0</v>
      </c>
      <c r="BR220" s="7"/>
      <c r="BS220" s="6">
        <v>0</v>
      </c>
      <c r="BT220" s="7"/>
      <c r="BU220" s="8">
        <f>ROUND(IF(BS282=0, 0, BS220/BS282),5)</f>
        <v>0</v>
      </c>
      <c r="BV220" s="7"/>
      <c r="BW220" s="6">
        <v>0</v>
      </c>
      <c r="BX220" s="7"/>
      <c r="BY220" s="6">
        <v>0</v>
      </c>
      <c r="BZ220" s="7"/>
      <c r="CA220" s="6">
        <v>0</v>
      </c>
      <c r="CB220" s="7"/>
      <c r="CC220" s="8">
        <f>ROUND(IF(CA282=0, 0, CA220/CA282),5)</f>
        <v>0</v>
      </c>
      <c r="CD220" s="7"/>
      <c r="CE220" s="6">
        <v>0</v>
      </c>
      <c r="CF220" s="7"/>
      <c r="CG220" s="6">
        <v>0</v>
      </c>
      <c r="CH220" s="7"/>
      <c r="CI220" s="6">
        <v>0</v>
      </c>
      <c r="CJ220" s="7"/>
      <c r="CK220" s="8">
        <f>ROUND(IF(CI282=0, 0, CI220/CI282),5)</f>
        <v>0</v>
      </c>
      <c r="CL220" s="7"/>
      <c r="CM220" s="6">
        <v>0</v>
      </c>
      <c r="CN220" s="7"/>
      <c r="CO220" s="6">
        <v>0</v>
      </c>
      <c r="CP220" s="7"/>
      <c r="CQ220" s="6">
        <v>0</v>
      </c>
      <c r="CR220" s="7"/>
      <c r="CS220" s="8">
        <f>ROUND(IF(CQ282=0, 0, CQ220/CQ282),5)</f>
        <v>0</v>
      </c>
      <c r="CT220" s="7"/>
      <c r="CU220" s="6">
        <v>0</v>
      </c>
      <c r="CV220" s="7"/>
      <c r="CW220" s="6">
        <f t="shared" si="6"/>
        <v>12</v>
      </c>
      <c r="CX220" s="7"/>
      <c r="CY220" s="6">
        <f t="shared" si="7"/>
        <v>1872.1</v>
      </c>
      <c r="CZ220" s="7"/>
      <c r="DA220" s="8">
        <f>ROUND(IF(CY282=0, 0, CY220/CY282),5)</f>
        <v>2.0000000000000002E-5</v>
      </c>
      <c r="DB220" s="7"/>
      <c r="DC220" s="6">
        <v>156.01</v>
      </c>
    </row>
    <row r="221" spans="1:107" x14ac:dyDescent="0.25">
      <c r="A221" s="2"/>
      <c r="B221" s="2"/>
      <c r="C221" s="2"/>
      <c r="D221" s="2" t="s">
        <v>232</v>
      </c>
      <c r="E221" s="37">
        <v>2</v>
      </c>
      <c r="F221" s="7"/>
      <c r="G221" s="37">
        <v>496.26</v>
      </c>
      <c r="H221" s="7"/>
      <c r="I221" s="8">
        <f>ROUND(IF(G282=0, 0, G221/G282),5)</f>
        <v>3.0000000000000001E-5</v>
      </c>
      <c r="J221" s="7"/>
      <c r="K221" s="6">
        <v>248.13</v>
      </c>
      <c r="L221" s="7"/>
      <c r="M221" s="37">
        <v>0</v>
      </c>
      <c r="N221" s="7"/>
      <c r="O221" s="6">
        <v>0</v>
      </c>
      <c r="P221" s="7"/>
      <c r="Q221" s="8">
        <f>ROUND(IF(O282=0, 0, O221/O282),5)</f>
        <v>0</v>
      </c>
      <c r="R221" s="7"/>
      <c r="S221" s="6">
        <v>0</v>
      </c>
      <c r="T221" s="7"/>
      <c r="U221" s="37">
        <v>0</v>
      </c>
      <c r="V221" s="7"/>
      <c r="W221" s="6">
        <v>0</v>
      </c>
      <c r="X221" s="7"/>
      <c r="Y221" s="8">
        <f>ROUND(IF(W282=0, 0, W221/W282),5)</f>
        <v>0</v>
      </c>
      <c r="Z221" s="7"/>
      <c r="AA221" s="6">
        <v>0</v>
      </c>
      <c r="AB221" s="7"/>
      <c r="AC221" s="37">
        <v>0</v>
      </c>
      <c r="AD221" s="7"/>
      <c r="AE221" s="6">
        <v>0</v>
      </c>
      <c r="AF221" s="7"/>
      <c r="AG221" s="8">
        <f>ROUND(IF(AE282=0, 0, AE221/AE282),5)</f>
        <v>0</v>
      </c>
      <c r="AH221" s="7"/>
      <c r="AI221" s="6">
        <v>0</v>
      </c>
      <c r="AJ221" s="7"/>
      <c r="AK221" s="37">
        <v>0</v>
      </c>
      <c r="AL221" s="7"/>
      <c r="AM221" s="6">
        <v>0</v>
      </c>
      <c r="AN221" s="7"/>
      <c r="AO221" s="8">
        <f>ROUND(IF(AM282=0, 0, AM221/AM282),5)</f>
        <v>0</v>
      </c>
      <c r="AP221" s="7"/>
      <c r="AQ221" s="6">
        <v>0</v>
      </c>
      <c r="AR221" s="7"/>
      <c r="AS221" s="37">
        <v>0</v>
      </c>
      <c r="AT221" s="7"/>
      <c r="AU221" s="28">
        <v>0</v>
      </c>
      <c r="AV221" s="7"/>
      <c r="AW221" s="8">
        <f>ROUND(IF(AU282=0, 0, AU221/AU282),5)</f>
        <v>0</v>
      </c>
      <c r="AX221" s="7"/>
      <c r="AY221" s="6">
        <v>0</v>
      </c>
      <c r="AZ221" s="7"/>
      <c r="BA221" s="6">
        <v>0</v>
      </c>
      <c r="BB221" s="7"/>
      <c r="BC221" s="6">
        <v>0</v>
      </c>
      <c r="BD221" s="7"/>
      <c r="BE221" s="8">
        <f>ROUND(IF(BC282=0, 0, BC221/BC282),5)</f>
        <v>0</v>
      </c>
      <c r="BF221" s="7"/>
      <c r="BG221" s="6">
        <v>0</v>
      </c>
      <c r="BH221" s="7"/>
      <c r="BI221" s="6">
        <v>0</v>
      </c>
      <c r="BJ221" s="7"/>
      <c r="BK221" s="6">
        <v>0</v>
      </c>
      <c r="BL221" s="7"/>
      <c r="BM221" s="8">
        <f>ROUND(IF(BK282=0, 0, BK221/BK282),5)</f>
        <v>0</v>
      </c>
      <c r="BN221" s="7"/>
      <c r="BO221" s="6">
        <v>0</v>
      </c>
      <c r="BP221" s="7"/>
      <c r="BQ221" s="6">
        <v>0</v>
      </c>
      <c r="BR221" s="7"/>
      <c r="BS221" s="6">
        <v>0</v>
      </c>
      <c r="BT221" s="7"/>
      <c r="BU221" s="8">
        <f>ROUND(IF(BS282=0, 0, BS221/BS282),5)</f>
        <v>0</v>
      </c>
      <c r="BV221" s="7"/>
      <c r="BW221" s="6">
        <v>0</v>
      </c>
      <c r="BX221" s="7"/>
      <c r="BY221" s="6">
        <v>0</v>
      </c>
      <c r="BZ221" s="7"/>
      <c r="CA221" s="6">
        <v>0</v>
      </c>
      <c r="CB221" s="7"/>
      <c r="CC221" s="8">
        <f>ROUND(IF(CA282=0, 0, CA221/CA282),5)</f>
        <v>0</v>
      </c>
      <c r="CD221" s="7"/>
      <c r="CE221" s="6">
        <v>0</v>
      </c>
      <c r="CF221" s="7"/>
      <c r="CG221" s="6">
        <v>0</v>
      </c>
      <c r="CH221" s="7"/>
      <c r="CI221" s="6">
        <v>0</v>
      </c>
      <c r="CJ221" s="7"/>
      <c r="CK221" s="8">
        <f>ROUND(IF(CI282=0, 0, CI221/CI282),5)</f>
        <v>0</v>
      </c>
      <c r="CL221" s="7"/>
      <c r="CM221" s="6">
        <v>0</v>
      </c>
      <c r="CN221" s="7"/>
      <c r="CO221" s="6">
        <v>0</v>
      </c>
      <c r="CP221" s="7"/>
      <c r="CQ221" s="6">
        <v>0</v>
      </c>
      <c r="CR221" s="7"/>
      <c r="CS221" s="8">
        <f>ROUND(IF(CQ282=0, 0, CQ221/CQ282),5)</f>
        <v>0</v>
      </c>
      <c r="CT221" s="7"/>
      <c r="CU221" s="6">
        <v>0</v>
      </c>
      <c r="CV221" s="7"/>
      <c r="CW221" s="6">
        <f t="shared" si="6"/>
        <v>2</v>
      </c>
      <c r="CX221" s="7"/>
      <c r="CY221" s="6">
        <f t="shared" si="7"/>
        <v>496.26</v>
      </c>
      <c r="CZ221" s="7"/>
      <c r="DA221" s="8">
        <f>ROUND(IF(CY282=0, 0, CY221/CY282),5)</f>
        <v>1.0000000000000001E-5</v>
      </c>
      <c r="DB221" s="7"/>
      <c r="DC221" s="6">
        <v>248.13</v>
      </c>
    </row>
    <row r="222" spans="1:107" x14ac:dyDescent="0.25">
      <c r="A222" s="2"/>
      <c r="B222" s="2"/>
      <c r="C222" s="2"/>
      <c r="D222" s="2" t="s">
        <v>233</v>
      </c>
      <c r="E222" s="37">
        <v>5</v>
      </c>
      <c r="F222" s="7"/>
      <c r="G222" s="37">
        <v>2172.0500000000002</v>
      </c>
      <c r="H222" s="7"/>
      <c r="I222" s="8">
        <f>ROUND(IF(G282=0, 0, G222/G282),5)</f>
        <v>1.2999999999999999E-4</v>
      </c>
      <c r="J222" s="7"/>
      <c r="K222" s="6">
        <v>434.41</v>
      </c>
      <c r="L222" s="7"/>
      <c r="M222" s="37">
        <v>5</v>
      </c>
      <c r="N222" s="7"/>
      <c r="O222" s="6">
        <v>2174.21</v>
      </c>
      <c r="P222" s="7"/>
      <c r="Q222" s="8">
        <f>ROUND(IF(O282=0, 0, O222/O282),5)</f>
        <v>2.1000000000000001E-4</v>
      </c>
      <c r="R222" s="7"/>
      <c r="S222" s="6">
        <v>434.84</v>
      </c>
      <c r="T222" s="7"/>
      <c r="U222" s="37">
        <v>7</v>
      </c>
      <c r="V222" s="7"/>
      <c r="W222" s="6">
        <v>3081.74</v>
      </c>
      <c r="X222" s="7"/>
      <c r="Y222" s="8">
        <f>ROUND(IF(W282=0, 0, W222/W282),5)</f>
        <v>1.4999999999999999E-4</v>
      </c>
      <c r="Z222" s="7"/>
      <c r="AA222" s="6">
        <v>440.25</v>
      </c>
      <c r="AB222" s="7"/>
      <c r="AC222" s="37">
        <v>2</v>
      </c>
      <c r="AD222" s="7"/>
      <c r="AE222" s="6">
        <v>876.97</v>
      </c>
      <c r="AF222" s="7"/>
      <c r="AG222" s="8">
        <f>ROUND(IF(AE282=0, 0, AE222/AE282),5)</f>
        <v>5.0000000000000002E-5</v>
      </c>
      <c r="AH222" s="7"/>
      <c r="AI222" s="6">
        <v>438.49</v>
      </c>
      <c r="AJ222" s="7"/>
      <c r="AK222" s="37">
        <v>2</v>
      </c>
      <c r="AL222" s="7"/>
      <c r="AM222" s="6">
        <v>876.97</v>
      </c>
      <c r="AN222" s="7"/>
      <c r="AO222" s="8">
        <f>ROUND(IF(AM282=0, 0, AM222/AM282),5)</f>
        <v>5.0000000000000002E-5</v>
      </c>
      <c r="AP222" s="7"/>
      <c r="AQ222" s="6">
        <v>438.49</v>
      </c>
      <c r="AR222" s="7"/>
      <c r="AS222" s="37">
        <v>7</v>
      </c>
      <c r="AT222" s="7"/>
      <c r="AU222" s="28">
        <v>3050.18</v>
      </c>
      <c r="AV222" s="7"/>
      <c r="AW222" s="8">
        <f>ROUND(IF(AU282=0, 0, AU222/AU282),5)</f>
        <v>2.1000000000000001E-4</v>
      </c>
      <c r="AX222" s="7"/>
      <c r="AY222" s="6">
        <v>435.74</v>
      </c>
      <c r="AZ222" s="7"/>
      <c r="BA222" s="6">
        <v>0</v>
      </c>
      <c r="BB222" s="7"/>
      <c r="BC222" s="6">
        <v>0</v>
      </c>
      <c r="BD222" s="7"/>
      <c r="BE222" s="8">
        <f>ROUND(IF(BC282=0, 0, BC222/BC282),5)</f>
        <v>0</v>
      </c>
      <c r="BF222" s="7"/>
      <c r="BG222" s="6">
        <v>0</v>
      </c>
      <c r="BH222" s="7"/>
      <c r="BI222" s="6">
        <v>0</v>
      </c>
      <c r="BJ222" s="7"/>
      <c r="BK222" s="6">
        <v>0</v>
      </c>
      <c r="BL222" s="7"/>
      <c r="BM222" s="8">
        <f>ROUND(IF(BK282=0, 0, BK222/BK282),5)</f>
        <v>0</v>
      </c>
      <c r="BN222" s="7"/>
      <c r="BO222" s="6">
        <v>0</v>
      </c>
      <c r="BP222" s="7"/>
      <c r="BQ222" s="6">
        <v>0</v>
      </c>
      <c r="BR222" s="7"/>
      <c r="BS222" s="6">
        <v>0</v>
      </c>
      <c r="BT222" s="7"/>
      <c r="BU222" s="8">
        <f>ROUND(IF(BS282=0, 0, BS222/BS282),5)</f>
        <v>0</v>
      </c>
      <c r="BV222" s="7"/>
      <c r="BW222" s="6">
        <v>0</v>
      </c>
      <c r="BX222" s="7"/>
      <c r="BY222" s="6">
        <v>0</v>
      </c>
      <c r="BZ222" s="7"/>
      <c r="CA222" s="6">
        <v>0</v>
      </c>
      <c r="CB222" s="7"/>
      <c r="CC222" s="8">
        <f>ROUND(IF(CA282=0, 0, CA222/CA282),5)</f>
        <v>0</v>
      </c>
      <c r="CD222" s="7"/>
      <c r="CE222" s="6">
        <v>0</v>
      </c>
      <c r="CF222" s="7"/>
      <c r="CG222" s="6">
        <v>0</v>
      </c>
      <c r="CH222" s="7"/>
      <c r="CI222" s="6">
        <v>0</v>
      </c>
      <c r="CJ222" s="7"/>
      <c r="CK222" s="8">
        <f>ROUND(IF(CI282=0, 0, CI222/CI282),5)</f>
        <v>0</v>
      </c>
      <c r="CL222" s="7"/>
      <c r="CM222" s="6">
        <v>0</v>
      </c>
      <c r="CN222" s="7"/>
      <c r="CO222" s="6">
        <v>0</v>
      </c>
      <c r="CP222" s="7"/>
      <c r="CQ222" s="6">
        <v>0</v>
      </c>
      <c r="CR222" s="7"/>
      <c r="CS222" s="8">
        <f>ROUND(IF(CQ282=0, 0, CQ222/CQ282),5)</f>
        <v>0</v>
      </c>
      <c r="CT222" s="7"/>
      <c r="CU222" s="6">
        <v>0</v>
      </c>
      <c r="CV222" s="7"/>
      <c r="CW222" s="6">
        <f t="shared" si="6"/>
        <v>28</v>
      </c>
      <c r="CX222" s="7"/>
      <c r="CY222" s="6">
        <f t="shared" si="7"/>
        <v>12232.12</v>
      </c>
      <c r="CZ222" s="7"/>
      <c r="DA222" s="8">
        <f>ROUND(IF(CY282=0, 0, CY222/CY282),5)</f>
        <v>1.2999999999999999E-4</v>
      </c>
      <c r="DB222" s="7"/>
      <c r="DC222" s="6">
        <v>436.86</v>
      </c>
    </row>
    <row r="223" spans="1:107" x14ac:dyDescent="0.25">
      <c r="A223" s="2"/>
      <c r="B223" s="2"/>
      <c r="C223" s="2"/>
      <c r="D223" s="2" t="s">
        <v>234</v>
      </c>
      <c r="E223" s="37">
        <v>0</v>
      </c>
      <c r="F223" s="7"/>
      <c r="G223" s="37">
        <v>0</v>
      </c>
      <c r="H223" s="7"/>
      <c r="I223" s="8">
        <f>ROUND(IF(G282=0, 0, G223/G282),5)</f>
        <v>0</v>
      </c>
      <c r="J223" s="7"/>
      <c r="K223" s="6">
        <v>0</v>
      </c>
      <c r="L223" s="7"/>
      <c r="M223" s="37">
        <v>0</v>
      </c>
      <c r="N223" s="7"/>
      <c r="O223" s="6">
        <v>0</v>
      </c>
      <c r="P223" s="7"/>
      <c r="Q223" s="8">
        <f>ROUND(IF(O282=0, 0, O223/O282),5)</f>
        <v>0</v>
      </c>
      <c r="R223" s="7"/>
      <c r="S223" s="6">
        <v>0</v>
      </c>
      <c r="T223" s="7"/>
      <c r="U223" s="37">
        <v>0</v>
      </c>
      <c r="V223" s="7"/>
      <c r="W223" s="6">
        <v>0</v>
      </c>
      <c r="X223" s="7"/>
      <c r="Y223" s="8">
        <f>ROUND(IF(W282=0, 0, W223/W282),5)</f>
        <v>0</v>
      </c>
      <c r="Z223" s="7"/>
      <c r="AA223" s="6">
        <v>0</v>
      </c>
      <c r="AB223" s="7"/>
      <c r="AC223" s="37">
        <v>2</v>
      </c>
      <c r="AD223" s="7"/>
      <c r="AE223" s="6">
        <v>1127.53</v>
      </c>
      <c r="AF223" s="7"/>
      <c r="AG223" s="8">
        <f>ROUND(IF(AE282=0, 0, AE223/AE282),5)</f>
        <v>6.0000000000000002E-5</v>
      </c>
      <c r="AH223" s="7"/>
      <c r="AI223" s="6">
        <v>563.77</v>
      </c>
      <c r="AJ223" s="7"/>
      <c r="AK223" s="37">
        <v>0</v>
      </c>
      <c r="AL223" s="7"/>
      <c r="AM223" s="6">
        <v>0</v>
      </c>
      <c r="AN223" s="7"/>
      <c r="AO223" s="8">
        <f>ROUND(IF(AM282=0, 0, AM223/AM282),5)</f>
        <v>0</v>
      </c>
      <c r="AP223" s="7"/>
      <c r="AQ223" s="6">
        <v>0</v>
      </c>
      <c r="AR223" s="7"/>
      <c r="AS223" s="37">
        <v>0</v>
      </c>
      <c r="AT223" s="7"/>
      <c r="AU223" s="28">
        <v>0</v>
      </c>
      <c r="AV223" s="7"/>
      <c r="AW223" s="8">
        <f>ROUND(IF(AU282=0, 0, AU223/AU282),5)</f>
        <v>0</v>
      </c>
      <c r="AX223" s="7"/>
      <c r="AY223" s="6">
        <v>0</v>
      </c>
      <c r="AZ223" s="7"/>
      <c r="BA223" s="6">
        <v>0</v>
      </c>
      <c r="BB223" s="7"/>
      <c r="BC223" s="6">
        <v>0</v>
      </c>
      <c r="BD223" s="7"/>
      <c r="BE223" s="8">
        <f>ROUND(IF(BC282=0, 0, BC223/BC282),5)</f>
        <v>0</v>
      </c>
      <c r="BF223" s="7"/>
      <c r="BG223" s="6">
        <v>0</v>
      </c>
      <c r="BH223" s="7"/>
      <c r="BI223" s="6">
        <v>0</v>
      </c>
      <c r="BJ223" s="7"/>
      <c r="BK223" s="6">
        <v>0</v>
      </c>
      <c r="BL223" s="7"/>
      <c r="BM223" s="8">
        <f>ROUND(IF(BK282=0, 0, BK223/BK282),5)</f>
        <v>0</v>
      </c>
      <c r="BN223" s="7"/>
      <c r="BO223" s="6">
        <v>0</v>
      </c>
      <c r="BP223" s="7"/>
      <c r="BQ223" s="6">
        <v>0</v>
      </c>
      <c r="BR223" s="7"/>
      <c r="BS223" s="6">
        <v>0</v>
      </c>
      <c r="BT223" s="7"/>
      <c r="BU223" s="8">
        <f>ROUND(IF(BS282=0, 0, BS223/BS282),5)</f>
        <v>0</v>
      </c>
      <c r="BV223" s="7"/>
      <c r="BW223" s="6">
        <v>0</v>
      </c>
      <c r="BX223" s="7"/>
      <c r="BY223" s="6">
        <v>0</v>
      </c>
      <c r="BZ223" s="7"/>
      <c r="CA223" s="6">
        <v>0</v>
      </c>
      <c r="CB223" s="7"/>
      <c r="CC223" s="8">
        <f>ROUND(IF(CA282=0, 0, CA223/CA282),5)</f>
        <v>0</v>
      </c>
      <c r="CD223" s="7"/>
      <c r="CE223" s="6">
        <v>0</v>
      </c>
      <c r="CF223" s="7"/>
      <c r="CG223" s="6">
        <v>0</v>
      </c>
      <c r="CH223" s="7"/>
      <c r="CI223" s="6">
        <v>0</v>
      </c>
      <c r="CJ223" s="7"/>
      <c r="CK223" s="8">
        <f>ROUND(IF(CI282=0, 0, CI223/CI282),5)</f>
        <v>0</v>
      </c>
      <c r="CL223" s="7"/>
      <c r="CM223" s="6">
        <v>0</v>
      </c>
      <c r="CN223" s="7"/>
      <c r="CO223" s="6">
        <v>0</v>
      </c>
      <c r="CP223" s="7"/>
      <c r="CQ223" s="6">
        <v>0</v>
      </c>
      <c r="CR223" s="7"/>
      <c r="CS223" s="8">
        <f>ROUND(IF(CQ282=0, 0, CQ223/CQ282),5)</f>
        <v>0</v>
      </c>
      <c r="CT223" s="7"/>
      <c r="CU223" s="6">
        <v>0</v>
      </c>
      <c r="CV223" s="7"/>
      <c r="CW223" s="6">
        <f t="shared" si="6"/>
        <v>2</v>
      </c>
      <c r="CX223" s="7"/>
      <c r="CY223" s="6">
        <f t="shared" si="7"/>
        <v>1127.53</v>
      </c>
      <c r="CZ223" s="7"/>
      <c r="DA223" s="8">
        <f>ROUND(IF(CY282=0, 0, CY223/CY282),5)</f>
        <v>1.0000000000000001E-5</v>
      </c>
      <c r="DB223" s="7"/>
      <c r="DC223" s="6">
        <v>563.77</v>
      </c>
    </row>
    <row r="224" spans="1:107" x14ac:dyDescent="0.25">
      <c r="A224" s="2"/>
      <c r="B224" s="2"/>
      <c r="C224" s="2"/>
      <c r="D224" s="2" t="s">
        <v>235</v>
      </c>
      <c r="E224" s="37">
        <v>1</v>
      </c>
      <c r="F224" s="7"/>
      <c r="G224" s="37">
        <v>372.2</v>
      </c>
      <c r="H224" s="7"/>
      <c r="I224" s="8">
        <f>ROUND(IF(G282=0, 0, G224/G282),5)</f>
        <v>2.0000000000000002E-5</v>
      </c>
      <c r="J224" s="7"/>
      <c r="K224" s="6">
        <v>372.2</v>
      </c>
      <c r="L224" s="7"/>
      <c r="M224" s="37">
        <v>0</v>
      </c>
      <c r="N224" s="7"/>
      <c r="O224" s="6">
        <v>0</v>
      </c>
      <c r="P224" s="7"/>
      <c r="Q224" s="8">
        <f>ROUND(IF(O282=0, 0, O224/O282),5)</f>
        <v>0</v>
      </c>
      <c r="R224" s="7"/>
      <c r="S224" s="6">
        <v>0</v>
      </c>
      <c r="T224" s="7"/>
      <c r="U224" s="37">
        <v>0</v>
      </c>
      <c r="V224" s="7"/>
      <c r="W224" s="6">
        <v>0</v>
      </c>
      <c r="X224" s="7"/>
      <c r="Y224" s="8">
        <f>ROUND(IF(W282=0, 0, W224/W282),5)</f>
        <v>0</v>
      </c>
      <c r="Z224" s="7"/>
      <c r="AA224" s="6">
        <v>0</v>
      </c>
      <c r="AB224" s="7"/>
      <c r="AC224" s="37">
        <v>0</v>
      </c>
      <c r="AD224" s="7"/>
      <c r="AE224" s="6">
        <v>0</v>
      </c>
      <c r="AF224" s="7"/>
      <c r="AG224" s="8">
        <f>ROUND(IF(AE282=0, 0, AE224/AE282),5)</f>
        <v>0</v>
      </c>
      <c r="AH224" s="7"/>
      <c r="AI224" s="6">
        <v>0</v>
      </c>
      <c r="AJ224" s="7"/>
      <c r="AK224" s="37">
        <v>0</v>
      </c>
      <c r="AL224" s="7"/>
      <c r="AM224" s="6">
        <v>0</v>
      </c>
      <c r="AN224" s="7"/>
      <c r="AO224" s="8">
        <f>ROUND(IF(AM282=0, 0, AM224/AM282),5)</f>
        <v>0</v>
      </c>
      <c r="AP224" s="7"/>
      <c r="AQ224" s="6">
        <v>0</v>
      </c>
      <c r="AR224" s="7"/>
      <c r="AS224" s="37">
        <v>0</v>
      </c>
      <c r="AT224" s="7"/>
      <c r="AU224" s="28">
        <v>0</v>
      </c>
      <c r="AV224" s="7"/>
      <c r="AW224" s="8">
        <f>ROUND(IF(AU282=0, 0, AU224/AU282),5)</f>
        <v>0</v>
      </c>
      <c r="AX224" s="7"/>
      <c r="AY224" s="6">
        <v>0</v>
      </c>
      <c r="AZ224" s="7"/>
      <c r="BA224" s="6">
        <v>0</v>
      </c>
      <c r="BB224" s="7"/>
      <c r="BC224" s="6">
        <v>0</v>
      </c>
      <c r="BD224" s="7"/>
      <c r="BE224" s="8">
        <f>ROUND(IF(BC282=0, 0, BC224/BC282),5)</f>
        <v>0</v>
      </c>
      <c r="BF224" s="7"/>
      <c r="BG224" s="6">
        <v>0</v>
      </c>
      <c r="BH224" s="7"/>
      <c r="BI224" s="6">
        <v>0</v>
      </c>
      <c r="BJ224" s="7"/>
      <c r="BK224" s="6">
        <v>0</v>
      </c>
      <c r="BL224" s="7"/>
      <c r="BM224" s="8">
        <f>ROUND(IF(BK282=0, 0, BK224/BK282),5)</f>
        <v>0</v>
      </c>
      <c r="BN224" s="7"/>
      <c r="BO224" s="6">
        <v>0</v>
      </c>
      <c r="BP224" s="7"/>
      <c r="BQ224" s="6">
        <v>0</v>
      </c>
      <c r="BR224" s="7"/>
      <c r="BS224" s="6">
        <v>0</v>
      </c>
      <c r="BT224" s="7"/>
      <c r="BU224" s="8">
        <f>ROUND(IF(BS282=0, 0, BS224/BS282),5)</f>
        <v>0</v>
      </c>
      <c r="BV224" s="7"/>
      <c r="BW224" s="6">
        <v>0</v>
      </c>
      <c r="BX224" s="7"/>
      <c r="BY224" s="6">
        <v>0</v>
      </c>
      <c r="BZ224" s="7"/>
      <c r="CA224" s="6">
        <v>0</v>
      </c>
      <c r="CB224" s="7"/>
      <c r="CC224" s="8">
        <f>ROUND(IF(CA282=0, 0, CA224/CA282),5)</f>
        <v>0</v>
      </c>
      <c r="CD224" s="7"/>
      <c r="CE224" s="6">
        <v>0</v>
      </c>
      <c r="CF224" s="7"/>
      <c r="CG224" s="6">
        <v>0</v>
      </c>
      <c r="CH224" s="7"/>
      <c r="CI224" s="6">
        <v>0</v>
      </c>
      <c r="CJ224" s="7"/>
      <c r="CK224" s="8">
        <f>ROUND(IF(CI282=0, 0, CI224/CI282),5)</f>
        <v>0</v>
      </c>
      <c r="CL224" s="7"/>
      <c r="CM224" s="6">
        <v>0</v>
      </c>
      <c r="CN224" s="7"/>
      <c r="CO224" s="6">
        <v>0</v>
      </c>
      <c r="CP224" s="7"/>
      <c r="CQ224" s="6">
        <v>0</v>
      </c>
      <c r="CR224" s="7"/>
      <c r="CS224" s="8">
        <f>ROUND(IF(CQ282=0, 0, CQ224/CQ282),5)</f>
        <v>0</v>
      </c>
      <c r="CT224" s="7"/>
      <c r="CU224" s="6">
        <v>0</v>
      </c>
      <c r="CV224" s="7"/>
      <c r="CW224" s="6">
        <f t="shared" si="6"/>
        <v>1</v>
      </c>
      <c r="CX224" s="7"/>
      <c r="CY224" s="6">
        <f t="shared" si="7"/>
        <v>372.2</v>
      </c>
      <c r="CZ224" s="7"/>
      <c r="DA224" s="8">
        <f>ROUND(IF(CY282=0, 0, CY224/CY282),5)</f>
        <v>0</v>
      </c>
      <c r="DB224" s="7"/>
      <c r="DC224" s="6">
        <v>372.2</v>
      </c>
    </row>
    <row r="225" spans="1:107" x14ac:dyDescent="0.25">
      <c r="A225" s="2"/>
      <c r="B225" s="2"/>
      <c r="C225" s="2"/>
      <c r="D225" s="2" t="s">
        <v>236</v>
      </c>
      <c r="E225" s="37">
        <v>2</v>
      </c>
      <c r="F225" s="7"/>
      <c r="G225" s="37">
        <v>1490.83</v>
      </c>
      <c r="H225" s="7"/>
      <c r="I225" s="8">
        <f>ROUND(IF(G282=0, 0, G225/G282),5)</f>
        <v>9.0000000000000006E-5</v>
      </c>
      <c r="J225" s="7"/>
      <c r="K225" s="6">
        <v>745.42</v>
      </c>
      <c r="L225" s="7"/>
      <c r="M225" s="37">
        <v>0</v>
      </c>
      <c r="N225" s="7"/>
      <c r="O225" s="6">
        <v>0</v>
      </c>
      <c r="P225" s="7"/>
      <c r="Q225" s="8">
        <f>ROUND(IF(O282=0, 0, O225/O282),5)</f>
        <v>0</v>
      </c>
      <c r="R225" s="7"/>
      <c r="S225" s="6">
        <v>0</v>
      </c>
      <c r="T225" s="7"/>
      <c r="U225" s="37">
        <v>7</v>
      </c>
      <c r="V225" s="7"/>
      <c r="W225" s="6">
        <v>5006.43</v>
      </c>
      <c r="X225" s="7"/>
      <c r="Y225" s="8">
        <f>ROUND(IF(W282=0, 0, W225/W282),5)</f>
        <v>2.5000000000000001E-4</v>
      </c>
      <c r="Z225" s="7"/>
      <c r="AA225" s="6">
        <v>715.2</v>
      </c>
      <c r="AB225" s="7"/>
      <c r="AC225" s="37">
        <v>3</v>
      </c>
      <c r="AD225" s="7"/>
      <c r="AE225" s="6">
        <v>2248.9499999999998</v>
      </c>
      <c r="AF225" s="7"/>
      <c r="AG225" s="8">
        <f>ROUND(IF(AE282=0, 0, AE225/AE282),5)</f>
        <v>1.2999999999999999E-4</v>
      </c>
      <c r="AH225" s="7"/>
      <c r="AI225" s="6">
        <v>749.65</v>
      </c>
      <c r="AJ225" s="7"/>
      <c r="AK225" s="37">
        <v>0</v>
      </c>
      <c r="AL225" s="7"/>
      <c r="AM225" s="6">
        <v>0</v>
      </c>
      <c r="AN225" s="7"/>
      <c r="AO225" s="8">
        <f>ROUND(IF(AM282=0, 0, AM225/AM282),5)</f>
        <v>0</v>
      </c>
      <c r="AP225" s="7"/>
      <c r="AQ225" s="6">
        <v>0</v>
      </c>
      <c r="AR225" s="7"/>
      <c r="AS225" s="37">
        <v>3</v>
      </c>
      <c r="AT225" s="7"/>
      <c r="AU225" s="28">
        <v>2250.5300000000002</v>
      </c>
      <c r="AV225" s="7"/>
      <c r="AW225" s="8">
        <f>ROUND(IF(AU282=0, 0, AU225/AU282),5)</f>
        <v>1.4999999999999999E-4</v>
      </c>
      <c r="AX225" s="7"/>
      <c r="AY225" s="6">
        <v>750.18</v>
      </c>
      <c r="AZ225" s="7"/>
      <c r="BA225" s="6">
        <v>0</v>
      </c>
      <c r="BB225" s="7"/>
      <c r="BC225" s="6">
        <v>0</v>
      </c>
      <c r="BD225" s="7"/>
      <c r="BE225" s="8">
        <f>ROUND(IF(BC282=0, 0, BC225/BC282),5)</f>
        <v>0</v>
      </c>
      <c r="BF225" s="7"/>
      <c r="BG225" s="6">
        <v>0</v>
      </c>
      <c r="BH225" s="7"/>
      <c r="BI225" s="6">
        <v>0</v>
      </c>
      <c r="BJ225" s="7"/>
      <c r="BK225" s="6">
        <v>0</v>
      </c>
      <c r="BL225" s="7"/>
      <c r="BM225" s="8">
        <f>ROUND(IF(BK282=0, 0, BK225/BK282),5)</f>
        <v>0</v>
      </c>
      <c r="BN225" s="7"/>
      <c r="BO225" s="6">
        <v>0</v>
      </c>
      <c r="BP225" s="7"/>
      <c r="BQ225" s="6">
        <v>0</v>
      </c>
      <c r="BR225" s="7"/>
      <c r="BS225" s="6">
        <v>0</v>
      </c>
      <c r="BT225" s="7"/>
      <c r="BU225" s="8">
        <f>ROUND(IF(BS282=0, 0, BS225/BS282),5)</f>
        <v>0</v>
      </c>
      <c r="BV225" s="7"/>
      <c r="BW225" s="6">
        <v>0</v>
      </c>
      <c r="BX225" s="7"/>
      <c r="BY225" s="6">
        <v>0</v>
      </c>
      <c r="BZ225" s="7"/>
      <c r="CA225" s="6">
        <v>0</v>
      </c>
      <c r="CB225" s="7"/>
      <c r="CC225" s="8">
        <f>ROUND(IF(CA282=0, 0, CA225/CA282),5)</f>
        <v>0</v>
      </c>
      <c r="CD225" s="7"/>
      <c r="CE225" s="6">
        <v>0</v>
      </c>
      <c r="CF225" s="7"/>
      <c r="CG225" s="6">
        <v>0</v>
      </c>
      <c r="CH225" s="7"/>
      <c r="CI225" s="6">
        <v>0</v>
      </c>
      <c r="CJ225" s="7"/>
      <c r="CK225" s="8">
        <f>ROUND(IF(CI282=0, 0, CI225/CI282),5)</f>
        <v>0</v>
      </c>
      <c r="CL225" s="7"/>
      <c r="CM225" s="6">
        <v>0</v>
      </c>
      <c r="CN225" s="7"/>
      <c r="CO225" s="6">
        <v>0</v>
      </c>
      <c r="CP225" s="7"/>
      <c r="CQ225" s="6">
        <v>0</v>
      </c>
      <c r="CR225" s="7"/>
      <c r="CS225" s="8">
        <f>ROUND(IF(CQ282=0, 0, CQ225/CQ282),5)</f>
        <v>0</v>
      </c>
      <c r="CT225" s="7"/>
      <c r="CU225" s="6">
        <v>0</v>
      </c>
      <c r="CV225" s="7"/>
      <c r="CW225" s="6">
        <f t="shared" si="6"/>
        <v>15</v>
      </c>
      <c r="CX225" s="7"/>
      <c r="CY225" s="6">
        <f t="shared" si="7"/>
        <v>10996.74</v>
      </c>
      <c r="CZ225" s="7"/>
      <c r="DA225" s="8">
        <f>ROUND(IF(CY282=0, 0, CY225/CY282),5)</f>
        <v>1.1E-4</v>
      </c>
      <c r="DB225" s="7"/>
      <c r="DC225" s="6">
        <v>733.12</v>
      </c>
    </row>
    <row r="226" spans="1:107" x14ac:dyDescent="0.25">
      <c r="A226" s="2"/>
      <c r="B226" s="2"/>
      <c r="C226" s="2"/>
      <c r="D226" s="2" t="s">
        <v>237</v>
      </c>
      <c r="E226" s="37">
        <v>20</v>
      </c>
      <c r="F226" s="7"/>
      <c r="G226" s="37">
        <v>13662.23</v>
      </c>
      <c r="H226" s="7"/>
      <c r="I226" s="8">
        <f>ROUND(IF(G282=0, 0, G226/G282),5)</f>
        <v>7.9000000000000001E-4</v>
      </c>
      <c r="J226" s="7"/>
      <c r="K226" s="6">
        <v>683.11</v>
      </c>
      <c r="L226" s="7"/>
      <c r="M226" s="37">
        <v>0</v>
      </c>
      <c r="N226" s="7"/>
      <c r="O226" s="6">
        <v>0</v>
      </c>
      <c r="P226" s="7"/>
      <c r="Q226" s="8">
        <f>ROUND(IF(O282=0, 0, O226/O282),5)</f>
        <v>0</v>
      </c>
      <c r="R226" s="7"/>
      <c r="S226" s="6">
        <v>0</v>
      </c>
      <c r="T226" s="7"/>
      <c r="U226" s="37">
        <v>10</v>
      </c>
      <c r="V226" s="7"/>
      <c r="W226" s="6">
        <v>6974.51</v>
      </c>
      <c r="X226" s="7"/>
      <c r="Y226" s="8">
        <f>ROUND(IF(W282=0, 0, W226/W282),5)</f>
        <v>3.4000000000000002E-4</v>
      </c>
      <c r="Z226" s="7"/>
      <c r="AA226" s="6">
        <v>697.45</v>
      </c>
      <c r="AB226" s="7"/>
      <c r="AC226" s="37">
        <v>0</v>
      </c>
      <c r="AD226" s="7"/>
      <c r="AE226" s="6">
        <v>0</v>
      </c>
      <c r="AF226" s="7"/>
      <c r="AG226" s="8">
        <f>ROUND(IF(AE282=0, 0, AE226/AE282),5)</f>
        <v>0</v>
      </c>
      <c r="AH226" s="7"/>
      <c r="AI226" s="6">
        <v>0</v>
      </c>
      <c r="AJ226" s="7"/>
      <c r="AK226" s="37">
        <v>1</v>
      </c>
      <c r="AL226" s="7"/>
      <c r="AM226" s="6">
        <v>689.97</v>
      </c>
      <c r="AN226" s="7"/>
      <c r="AO226" s="8">
        <f>ROUND(IF(AM282=0, 0, AM226/AM282),5)</f>
        <v>4.0000000000000003E-5</v>
      </c>
      <c r="AP226" s="7"/>
      <c r="AQ226" s="6">
        <v>689.97</v>
      </c>
      <c r="AR226" s="7"/>
      <c r="AS226" s="37">
        <v>0</v>
      </c>
      <c r="AT226" s="7"/>
      <c r="AU226" s="28">
        <v>0</v>
      </c>
      <c r="AV226" s="7"/>
      <c r="AW226" s="8">
        <f>ROUND(IF(AU282=0, 0, AU226/AU282),5)</f>
        <v>0</v>
      </c>
      <c r="AX226" s="7"/>
      <c r="AY226" s="6">
        <v>0</v>
      </c>
      <c r="AZ226" s="7"/>
      <c r="BA226" s="6">
        <v>0</v>
      </c>
      <c r="BB226" s="7"/>
      <c r="BC226" s="6">
        <v>0</v>
      </c>
      <c r="BD226" s="7"/>
      <c r="BE226" s="8">
        <f>ROUND(IF(BC282=0, 0, BC226/BC282),5)</f>
        <v>0</v>
      </c>
      <c r="BF226" s="7"/>
      <c r="BG226" s="6">
        <v>0</v>
      </c>
      <c r="BH226" s="7"/>
      <c r="BI226" s="6">
        <v>0</v>
      </c>
      <c r="BJ226" s="7"/>
      <c r="BK226" s="6">
        <v>0</v>
      </c>
      <c r="BL226" s="7"/>
      <c r="BM226" s="8">
        <f>ROUND(IF(BK282=0, 0, BK226/BK282),5)</f>
        <v>0</v>
      </c>
      <c r="BN226" s="7"/>
      <c r="BO226" s="6">
        <v>0</v>
      </c>
      <c r="BP226" s="7"/>
      <c r="BQ226" s="6">
        <v>0</v>
      </c>
      <c r="BR226" s="7"/>
      <c r="BS226" s="6">
        <v>0</v>
      </c>
      <c r="BT226" s="7"/>
      <c r="BU226" s="8">
        <f>ROUND(IF(BS282=0, 0, BS226/BS282),5)</f>
        <v>0</v>
      </c>
      <c r="BV226" s="7"/>
      <c r="BW226" s="6">
        <v>0</v>
      </c>
      <c r="BX226" s="7"/>
      <c r="BY226" s="6">
        <v>0</v>
      </c>
      <c r="BZ226" s="7"/>
      <c r="CA226" s="6">
        <v>0</v>
      </c>
      <c r="CB226" s="7"/>
      <c r="CC226" s="8">
        <f>ROUND(IF(CA282=0, 0, CA226/CA282),5)</f>
        <v>0</v>
      </c>
      <c r="CD226" s="7"/>
      <c r="CE226" s="6">
        <v>0</v>
      </c>
      <c r="CF226" s="7"/>
      <c r="CG226" s="6">
        <v>0</v>
      </c>
      <c r="CH226" s="7"/>
      <c r="CI226" s="6">
        <v>0</v>
      </c>
      <c r="CJ226" s="7"/>
      <c r="CK226" s="8">
        <f>ROUND(IF(CI282=0, 0, CI226/CI282),5)</f>
        <v>0</v>
      </c>
      <c r="CL226" s="7"/>
      <c r="CM226" s="6">
        <v>0</v>
      </c>
      <c r="CN226" s="7"/>
      <c r="CO226" s="6">
        <v>0</v>
      </c>
      <c r="CP226" s="7"/>
      <c r="CQ226" s="6">
        <v>0</v>
      </c>
      <c r="CR226" s="7"/>
      <c r="CS226" s="8">
        <f>ROUND(IF(CQ282=0, 0, CQ226/CQ282),5)</f>
        <v>0</v>
      </c>
      <c r="CT226" s="7"/>
      <c r="CU226" s="6">
        <v>0</v>
      </c>
      <c r="CV226" s="7"/>
      <c r="CW226" s="6">
        <f t="shared" si="6"/>
        <v>31</v>
      </c>
      <c r="CX226" s="7"/>
      <c r="CY226" s="6">
        <f t="shared" si="7"/>
        <v>21326.71</v>
      </c>
      <c r="CZ226" s="7"/>
      <c r="DA226" s="8">
        <f>ROUND(IF(CY282=0, 0, CY226/CY282),5)</f>
        <v>2.2000000000000001E-4</v>
      </c>
      <c r="DB226" s="7"/>
      <c r="DC226" s="6">
        <v>687.96</v>
      </c>
    </row>
    <row r="227" spans="1:107" x14ac:dyDescent="0.25">
      <c r="A227" s="2"/>
      <c r="B227" s="2"/>
      <c r="C227" s="2"/>
      <c r="D227" s="2" t="s">
        <v>238</v>
      </c>
      <c r="E227" s="37">
        <v>2</v>
      </c>
      <c r="F227" s="7"/>
      <c r="G227" s="37">
        <v>3104.39</v>
      </c>
      <c r="H227" s="7"/>
      <c r="I227" s="8">
        <f>ROUND(IF(G282=0, 0, G227/G282),5)</f>
        <v>1.8000000000000001E-4</v>
      </c>
      <c r="J227" s="7"/>
      <c r="K227" s="6">
        <v>1552.2</v>
      </c>
      <c r="L227" s="7"/>
      <c r="M227" s="37">
        <v>0</v>
      </c>
      <c r="N227" s="7"/>
      <c r="O227" s="6">
        <v>0</v>
      </c>
      <c r="P227" s="7"/>
      <c r="Q227" s="8">
        <f>ROUND(IF(O282=0, 0, O227/O282),5)</f>
        <v>0</v>
      </c>
      <c r="R227" s="7"/>
      <c r="S227" s="6">
        <v>0</v>
      </c>
      <c r="T227" s="7"/>
      <c r="U227" s="37">
        <v>4</v>
      </c>
      <c r="V227" s="7"/>
      <c r="W227" s="6">
        <v>6296.36</v>
      </c>
      <c r="X227" s="7"/>
      <c r="Y227" s="8">
        <f>ROUND(IF(W282=0, 0, W227/W282),5)</f>
        <v>3.1E-4</v>
      </c>
      <c r="Z227" s="7"/>
      <c r="AA227" s="6">
        <v>1574.09</v>
      </c>
      <c r="AB227" s="7"/>
      <c r="AC227" s="37">
        <v>10</v>
      </c>
      <c r="AD227" s="7"/>
      <c r="AE227" s="6">
        <v>16749.04</v>
      </c>
      <c r="AF227" s="7"/>
      <c r="AG227" s="8">
        <f>ROUND(IF(AE282=0, 0, AE227/AE282),5)</f>
        <v>9.6000000000000002E-4</v>
      </c>
      <c r="AH227" s="7"/>
      <c r="AI227" s="6">
        <v>1674.9</v>
      </c>
      <c r="AJ227" s="7"/>
      <c r="AK227" s="37">
        <v>0</v>
      </c>
      <c r="AL227" s="7"/>
      <c r="AM227" s="6">
        <v>0</v>
      </c>
      <c r="AN227" s="7"/>
      <c r="AO227" s="8">
        <f>ROUND(IF(AM282=0, 0, AM227/AM282),5)</f>
        <v>0</v>
      </c>
      <c r="AP227" s="7"/>
      <c r="AQ227" s="6">
        <v>0</v>
      </c>
      <c r="AR227" s="7"/>
      <c r="AS227" s="37">
        <v>4</v>
      </c>
      <c r="AT227" s="7"/>
      <c r="AU227" s="28">
        <v>6270.64</v>
      </c>
      <c r="AV227" s="7"/>
      <c r="AW227" s="8">
        <f>ROUND(IF(AU282=0, 0, AU227/AU282),5)</f>
        <v>4.2999999999999999E-4</v>
      </c>
      <c r="AX227" s="7"/>
      <c r="AY227" s="6">
        <v>1567.66</v>
      </c>
      <c r="AZ227" s="7"/>
      <c r="BA227" s="6">
        <v>0</v>
      </c>
      <c r="BB227" s="7"/>
      <c r="BC227" s="6">
        <v>0</v>
      </c>
      <c r="BD227" s="7"/>
      <c r="BE227" s="8">
        <f>ROUND(IF(BC282=0, 0, BC227/BC282),5)</f>
        <v>0</v>
      </c>
      <c r="BF227" s="7"/>
      <c r="BG227" s="6">
        <v>0</v>
      </c>
      <c r="BH227" s="7"/>
      <c r="BI227" s="6">
        <v>0</v>
      </c>
      <c r="BJ227" s="7"/>
      <c r="BK227" s="6">
        <v>0</v>
      </c>
      <c r="BL227" s="7"/>
      <c r="BM227" s="8">
        <f>ROUND(IF(BK282=0, 0, BK227/BK282),5)</f>
        <v>0</v>
      </c>
      <c r="BN227" s="7"/>
      <c r="BO227" s="6">
        <v>0</v>
      </c>
      <c r="BP227" s="7"/>
      <c r="BQ227" s="6">
        <v>0</v>
      </c>
      <c r="BR227" s="7"/>
      <c r="BS227" s="6">
        <v>0</v>
      </c>
      <c r="BT227" s="7"/>
      <c r="BU227" s="8">
        <f>ROUND(IF(BS282=0, 0, BS227/BS282),5)</f>
        <v>0</v>
      </c>
      <c r="BV227" s="7"/>
      <c r="BW227" s="6">
        <v>0</v>
      </c>
      <c r="BX227" s="7"/>
      <c r="BY227" s="6">
        <v>0</v>
      </c>
      <c r="BZ227" s="7"/>
      <c r="CA227" s="6">
        <v>0</v>
      </c>
      <c r="CB227" s="7"/>
      <c r="CC227" s="8">
        <f>ROUND(IF(CA282=0, 0, CA227/CA282),5)</f>
        <v>0</v>
      </c>
      <c r="CD227" s="7"/>
      <c r="CE227" s="6">
        <v>0</v>
      </c>
      <c r="CF227" s="7"/>
      <c r="CG227" s="6">
        <v>0</v>
      </c>
      <c r="CH227" s="7"/>
      <c r="CI227" s="6">
        <v>0</v>
      </c>
      <c r="CJ227" s="7"/>
      <c r="CK227" s="8">
        <f>ROUND(IF(CI282=0, 0, CI227/CI282),5)</f>
        <v>0</v>
      </c>
      <c r="CL227" s="7"/>
      <c r="CM227" s="6">
        <v>0</v>
      </c>
      <c r="CN227" s="7"/>
      <c r="CO227" s="6">
        <v>0</v>
      </c>
      <c r="CP227" s="7"/>
      <c r="CQ227" s="6">
        <v>0</v>
      </c>
      <c r="CR227" s="7"/>
      <c r="CS227" s="8">
        <f>ROUND(IF(CQ282=0, 0, CQ227/CQ282),5)</f>
        <v>0</v>
      </c>
      <c r="CT227" s="7"/>
      <c r="CU227" s="6">
        <v>0</v>
      </c>
      <c r="CV227" s="7"/>
      <c r="CW227" s="6">
        <f t="shared" si="6"/>
        <v>20</v>
      </c>
      <c r="CX227" s="7"/>
      <c r="CY227" s="6">
        <f t="shared" si="7"/>
        <v>32420.43</v>
      </c>
      <c r="CZ227" s="7"/>
      <c r="DA227" s="8">
        <f>ROUND(IF(CY282=0, 0, CY227/CY282),5)</f>
        <v>3.4000000000000002E-4</v>
      </c>
      <c r="DB227" s="7"/>
      <c r="DC227" s="6">
        <v>1621.02</v>
      </c>
    </row>
    <row r="228" spans="1:107" x14ac:dyDescent="0.25">
      <c r="A228" s="2"/>
      <c r="B228" s="2"/>
      <c r="C228" s="2"/>
      <c r="D228" s="2" t="s">
        <v>239</v>
      </c>
      <c r="E228" s="37">
        <v>4</v>
      </c>
      <c r="F228" s="7"/>
      <c r="G228" s="37">
        <v>1200</v>
      </c>
      <c r="H228" s="7"/>
      <c r="I228" s="8">
        <f>ROUND(IF(G282=0, 0, G228/G282),5)</f>
        <v>6.9999999999999994E-5</v>
      </c>
      <c r="J228" s="7"/>
      <c r="K228" s="6">
        <v>300</v>
      </c>
      <c r="L228" s="7"/>
      <c r="M228" s="37">
        <v>38</v>
      </c>
      <c r="N228" s="7"/>
      <c r="O228" s="6">
        <v>29138.87</v>
      </c>
      <c r="P228" s="7"/>
      <c r="Q228" s="8">
        <f>ROUND(IF(O282=0, 0, O228/O282),5)</f>
        <v>2.7899999999999999E-3</v>
      </c>
      <c r="R228" s="7"/>
      <c r="S228" s="6">
        <v>766.81</v>
      </c>
      <c r="T228" s="7"/>
      <c r="U228" s="37">
        <v>54</v>
      </c>
      <c r="V228" s="7"/>
      <c r="W228" s="6">
        <v>41703.06</v>
      </c>
      <c r="X228" s="7"/>
      <c r="Y228" s="8">
        <f>ROUND(IF(W282=0, 0, W228/W282),5)</f>
        <v>2.0400000000000001E-3</v>
      </c>
      <c r="Z228" s="7"/>
      <c r="AA228" s="6">
        <v>772.28</v>
      </c>
      <c r="AB228" s="7"/>
      <c r="AC228" s="37">
        <v>9</v>
      </c>
      <c r="AD228" s="7"/>
      <c r="AE228" s="6">
        <v>7959.06</v>
      </c>
      <c r="AF228" s="7"/>
      <c r="AG228" s="8">
        <f>ROUND(IF(AE282=0, 0, AE228/AE282),5)</f>
        <v>4.6000000000000001E-4</v>
      </c>
      <c r="AH228" s="7"/>
      <c r="AI228" s="6">
        <v>884.34</v>
      </c>
      <c r="AJ228" s="7"/>
      <c r="AK228" s="37">
        <v>46</v>
      </c>
      <c r="AL228" s="7"/>
      <c r="AM228" s="6">
        <v>35692.6</v>
      </c>
      <c r="AN228" s="7"/>
      <c r="AO228" s="8">
        <f>ROUND(IF(AM282=0, 0, AM228/AM282),5)</f>
        <v>2.2000000000000001E-3</v>
      </c>
      <c r="AP228" s="7"/>
      <c r="AQ228" s="6">
        <v>775.93</v>
      </c>
      <c r="AR228" s="7"/>
      <c r="AS228" s="37">
        <v>75</v>
      </c>
      <c r="AT228" s="7"/>
      <c r="AU228" s="28">
        <v>57976.85</v>
      </c>
      <c r="AV228" s="7"/>
      <c r="AW228" s="8">
        <f>ROUND(IF(AU282=0, 0, AU228/AU282),5)</f>
        <v>3.98E-3</v>
      </c>
      <c r="AX228" s="7"/>
      <c r="AY228" s="6">
        <v>773.02</v>
      </c>
      <c r="AZ228" s="7"/>
      <c r="BA228" s="6">
        <v>0</v>
      </c>
      <c r="BB228" s="7"/>
      <c r="BC228" s="6">
        <v>0</v>
      </c>
      <c r="BD228" s="7"/>
      <c r="BE228" s="8">
        <f>ROUND(IF(BC282=0, 0, BC228/BC282),5)</f>
        <v>0</v>
      </c>
      <c r="BF228" s="7"/>
      <c r="BG228" s="6">
        <v>0</v>
      </c>
      <c r="BH228" s="7"/>
      <c r="BI228" s="6">
        <v>0</v>
      </c>
      <c r="BJ228" s="7"/>
      <c r="BK228" s="6">
        <v>0</v>
      </c>
      <c r="BL228" s="7"/>
      <c r="BM228" s="8">
        <f>ROUND(IF(BK282=0, 0, BK228/BK282),5)</f>
        <v>0</v>
      </c>
      <c r="BN228" s="7"/>
      <c r="BO228" s="6">
        <v>0</v>
      </c>
      <c r="BP228" s="7"/>
      <c r="BQ228" s="6">
        <v>0</v>
      </c>
      <c r="BR228" s="7"/>
      <c r="BS228" s="6">
        <v>0</v>
      </c>
      <c r="BT228" s="7"/>
      <c r="BU228" s="8">
        <f>ROUND(IF(BS282=0, 0, BS228/BS282),5)</f>
        <v>0</v>
      </c>
      <c r="BV228" s="7"/>
      <c r="BW228" s="6">
        <v>0</v>
      </c>
      <c r="BX228" s="7"/>
      <c r="BY228" s="6">
        <v>0</v>
      </c>
      <c r="BZ228" s="7"/>
      <c r="CA228" s="6">
        <v>0</v>
      </c>
      <c r="CB228" s="7"/>
      <c r="CC228" s="8">
        <f>ROUND(IF(CA282=0, 0, CA228/CA282),5)</f>
        <v>0</v>
      </c>
      <c r="CD228" s="7"/>
      <c r="CE228" s="6">
        <v>0</v>
      </c>
      <c r="CF228" s="7"/>
      <c r="CG228" s="6">
        <v>0</v>
      </c>
      <c r="CH228" s="7"/>
      <c r="CI228" s="6">
        <v>0</v>
      </c>
      <c r="CJ228" s="7"/>
      <c r="CK228" s="8">
        <f>ROUND(IF(CI282=0, 0, CI228/CI282),5)</f>
        <v>0</v>
      </c>
      <c r="CL228" s="7"/>
      <c r="CM228" s="6">
        <v>0</v>
      </c>
      <c r="CN228" s="7"/>
      <c r="CO228" s="6">
        <v>0</v>
      </c>
      <c r="CP228" s="7"/>
      <c r="CQ228" s="6">
        <v>0</v>
      </c>
      <c r="CR228" s="7"/>
      <c r="CS228" s="8">
        <f>ROUND(IF(CQ282=0, 0, CQ228/CQ282),5)</f>
        <v>0</v>
      </c>
      <c r="CT228" s="7"/>
      <c r="CU228" s="6">
        <v>0</v>
      </c>
      <c r="CV228" s="7"/>
      <c r="CW228" s="6">
        <f t="shared" si="6"/>
        <v>226</v>
      </c>
      <c r="CX228" s="7"/>
      <c r="CY228" s="6">
        <f t="shared" si="7"/>
        <v>173670.44</v>
      </c>
      <c r="CZ228" s="7"/>
      <c r="DA228" s="8">
        <f>ROUND(IF(CY282=0, 0, CY228/CY282),5)</f>
        <v>1.8E-3</v>
      </c>
      <c r="DB228" s="7"/>
      <c r="DC228" s="6">
        <v>768.45</v>
      </c>
    </row>
    <row r="229" spans="1:107" x14ac:dyDescent="0.25">
      <c r="A229" s="2"/>
      <c r="B229" s="2"/>
      <c r="C229" s="2"/>
      <c r="D229" s="2" t="s">
        <v>240</v>
      </c>
      <c r="E229" s="37">
        <v>10</v>
      </c>
      <c r="F229" s="7"/>
      <c r="G229" s="37">
        <v>3425</v>
      </c>
      <c r="H229" s="7"/>
      <c r="I229" s="8">
        <f>ROUND(IF(G282=0, 0, G229/G282),5)</f>
        <v>2.0000000000000001E-4</v>
      </c>
      <c r="J229" s="7"/>
      <c r="K229" s="6">
        <v>342.5</v>
      </c>
      <c r="L229" s="7"/>
      <c r="M229" s="37">
        <v>19</v>
      </c>
      <c r="N229" s="7"/>
      <c r="O229" s="6">
        <v>12732.47</v>
      </c>
      <c r="P229" s="7"/>
      <c r="Q229" s="8">
        <f>ROUND(IF(O282=0, 0, O229/O282),5)</f>
        <v>1.2199999999999999E-3</v>
      </c>
      <c r="R229" s="7"/>
      <c r="S229" s="6">
        <v>670.13</v>
      </c>
      <c r="T229" s="7"/>
      <c r="U229" s="37">
        <v>0</v>
      </c>
      <c r="V229" s="7"/>
      <c r="W229" s="6">
        <v>0</v>
      </c>
      <c r="X229" s="7"/>
      <c r="Y229" s="8">
        <f>ROUND(IF(W282=0, 0, W229/W282),5)</f>
        <v>0</v>
      </c>
      <c r="Z229" s="7"/>
      <c r="AA229" s="6">
        <v>0</v>
      </c>
      <c r="AB229" s="7"/>
      <c r="AC229" s="37">
        <v>0</v>
      </c>
      <c r="AD229" s="7"/>
      <c r="AE229" s="6">
        <v>0</v>
      </c>
      <c r="AF229" s="7"/>
      <c r="AG229" s="8">
        <f>ROUND(IF(AE282=0, 0, AE229/AE282),5)</f>
        <v>0</v>
      </c>
      <c r="AH229" s="7"/>
      <c r="AI229" s="6">
        <v>0</v>
      </c>
      <c r="AJ229" s="7"/>
      <c r="AK229" s="37">
        <v>10</v>
      </c>
      <c r="AL229" s="7"/>
      <c r="AM229" s="6">
        <v>4373.8</v>
      </c>
      <c r="AN229" s="7"/>
      <c r="AO229" s="8">
        <f>ROUND(IF(AM282=0, 0, AM229/AM282),5)</f>
        <v>2.7E-4</v>
      </c>
      <c r="AP229" s="7"/>
      <c r="AQ229" s="6">
        <v>437.38</v>
      </c>
      <c r="AR229" s="7"/>
      <c r="AS229" s="37">
        <v>9</v>
      </c>
      <c r="AT229" s="7"/>
      <c r="AU229" s="28">
        <v>6966.44</v>
      </c>
      <c r="AV229" s="7"/>
      <c r="AW229" s="8">
        <f>ROUND(IF(AU282=0, 0, AU229/AU282),5)</f>
        <v>4.8000000000000001E-4</v>
      </c>
      <c r="AX229" s="7"/>
      <c r="AY229" s="6">
        <v>774.05</v>
      </c>
      <c r="AZ229" s="7"/>
      <c r="BA229" s="6">
        <v>0</v>
      </c>
      <c r="BB229" s="7"/>
      <c r="BC229" s="6">
        <v>0</v>
      </c>
      <c r="BD229" s="7"/>
      <c r="BE229" s="8">
        <f>ROUND(IF(BC282=0, 0, BC229/BC282),5)</f>
        <v>0</v>
      </c>
      <c r="BF229" s="7"/>
      <c r="BG229" s="6">
        <v>0</v>
      </c>
      <c r="BH229" s="7"/>
      <c r="BI229" s="6">
        <v>0</v>
      </c>
      <c r="BJ229" s="7"/>
      <c r="BK229" s="6">
        <v>0</v>
      </c>
      <c r="BL229" s="7"/>
      <c r="BM229" s="8">
        <f>ROUND(IF(BK282=0, 0, BK229/BK282),5)</f>
        <v>0</v>
      </c>
      <c r="BN229" s="7"/>
      <c r="BO229" s="6">
        <v>0</v>
      </c>
      <c r="BP229" s="7"/>
      <c r="BQ229" s="6">
        <v>0</v>
      </c>
      <c r="BR229" s="7"/>
      <c r="BS229" s="6">
        <v>0</v>
      </c>
      <c r="BT229" s="7"/>
      <c r="BU229" s="8">
        <f>ROUND(IF(BS282=0, 0, BS229/BS282),5)</f>
        <v>0</v>
      </c>
      <c r="BV229" s="7"/>
      <c r="BW229" s="6">
        <v>0</v>
      </c>
      <c r="BX229" s="7"/>
      <c r="BY229" s="6">
        <v>0</v>
      </c>
      <c r="BZ229" s="7"/>
      <c r="CA229" s="6">
        <v>0</v>
      </c>
      <c r="CB229" s="7"/>
      <c r="CC229" s="8">
        <f>ROUND(IF(CA282=0, 0, CA229/CA282),5)</f>
        <v>0</v>
      </c>
      <c r="CD229" s="7"/>
      <c r="CE229" s="6">
        <v>0</v>
      </c>
      <c r="CF229" s="7"/>
      <c r="CG229" s="6">
        <v>0</v>
      </c>
      <c r="CH229" s="7"/>
      <c r="CI229" s="6">
        <v>0</v>
      </c>
      <c r="CJ229" s="7"/>
      <c r="CK229" s="8">
        <f>ROUND(IF(CI282=0, 0, CI229/CI282),5)</f>
        <v>0</v>
      </c>
      <c r="CL229" s="7"/>
      <c r="CM229" s="6">
        <v>0</v>
      </c>
      <c r="CN229" s="7"/>
      <c r="CO229" s="6">
        <v>0</v>
      </c>
      <c r="CP229" s="7"/>
      <c r="CQ229" s="6">
        <v>0</v>
      </c>
      <c r="CR229" s="7"/>
      <c r="CS229" s="8">
        <f>ROUND(IF(CQ282=0, 0, CQ229/CQ282),5)</f>
        <v>0</v>
      </c>
      <c r="CT229" s="7"/>
      <c r="CU229" s="6">
        <v>0</v>
      </c>
      <c r="CV229" s="7"/>
      <c r="CW229" s="6">
        <f t="shared" si="6"/>
        <v>48</v>
      </c>
      <c r="CX229" s="7"/>
      <c r="CY229" s="6">
        <f t="shared" si="7"/>
        <v>27497.71</v>
      </c>
      <c r="CZ229" s="7"/>
      <c r="DA229" s="8">
        <f>ROUND(IF(CY282=0, 0, CY229/CY282),5)</f>
        <v>2.9E-4</v>
      </c>
      <c r="DB229" s="7"/>
      <c r="DC229" s="6">
        <v>572.87</v>
      </c>
    </row>
    <row r="230" spans="1:107" x14ac:dyDescent="0.25">
      <c r="A230" s="2"/>
      <c r="B230" s="2"/>
      <c r="C230" s="2"/>
      <c r="D230" s="2" t="s">
        <v>241</v>
      </c>
      <c r="E230" s="37">
        <v>1</v>
      </c>
      <c r="F230" s="7"/>
      <c r="G230" s="37">
        <v>350</v>
      </c>
      <c r="H230" s="7"/>
      <c r="I230" s="8">
        <f>ROUND(IF(G282=0, 0, G230/G282),5)</f>
        <v>2.0000000000000002E-5</v>
      </c>
      <c r="J230" s="7"/>
      <c r="K230" s="6">
        <v>350</v>
      </c>
      <c r="L230" s="7"/>
      <c r="M230" s="37">
        <v>1</v>
      </c>
      <c r="N230" s="7"/>
      <c r="O230" s="6">
        <v>876.12</v>
      </c>
      <c r="P230" s="7"/>
      <c r="Q230" s="8">
        <f>ROUND(IF(O282=0, 0, O230/O282),5)</f>
        <v>8.0000000000000007E-5</v>
      </c>
      <c r="R230" s="7"/>
      <c r="S230" s="6">
        <v>876.12</v>
      </c>
      <c r="T230" s="7"/>
      <c r="U230" s="37">
        <v>0</v>
      </c>
      <c r="V230" s="7"/>
      <c r="W230" s="6">
        <v>0</v>
      </c>
      <c r="X230" s="7"/>
      <c r="Y230" s="8">
        <f>ROUND(IF(W282=0, 0, W230/W282),5)</f>
        <v>0</v>
      </c>
      <c r="Z230" s="7"/>
      <c r="AA230" s="6">
        <v>0</v>
      </c>
      <c r="AB230" s="7"/>
      <c r="AC230" s="37">
        <v>0</v>
      </c>
      <c r="AD230" s="7"/>
      <c r="AE230" s="6">
        <v>0</v>
      </c>
      <c r="AF230" s="7"/>
      <c r="AG230" s="8">
        <f>ROUND(IF(AE282=0, 0, AE230/AE282),5)</f>
        <v>0</v>
      </c>
      <c r="AH230" s="7"/>
      <c r="AI230" s="6">
        <v>0</v>
      </c>
      <c r="AJ230" s="7"/>
      <c r="AK230" s="37">
        <v>0</v>
      </c>
      <c r="AL230" s="7"/>
      <c r="AM230" s="6">
        <v>0</v>
      </c>
      <c r="AN230" s="7"/>
      <c r="AO230" s="8">
        <f>ROUND(IF(AM282=0, 0, AM230/AM282),5)</f>
        <v>0</v>
      </c>
      <c r="AP230" s="7"/>
      <c r="AQ230" s="6">
        <v>0</v>
      </c>
      <c r="AR230" s="7"/>
      <c r="AS230" s="37">
        <v>1</v>
      </c>
      <c r="AT230" s="7"/>
      <c r="AU230" s="28">
        <v>883.74</v>
      </c>
      <c r="AV230" s="7"/>
      <c r="AW230" s="8">
        <f>ROUND(IF(AU282=0, 0, AU230/AU282),5)</f>
        <v>6.0000000000000002E-5</v>
      </c>
      <c r="AX230" s="7"/>
      <c r="AY230" s="6">
        <v>883.74</v>
      </c>
      <c r="AZ230" s="7"/>
      <c r="BA230" s="6">
        <v>0</v>
      </c>
      <c r="BB230" s="7"/>
      <c r="BC230" s="6">
        <v>0</v>
      </c>
      <c r="BD230" s="7"/>
      <c r="BE230" s="8">
        <f>ROUND(IF(BC282=0, 0, BC230/BC282),5)</f>
        <v>0</v>
      </c>
      <c r="BF230" s="7"/>
      <c r="BG230" s="6">
        <v>0</v>
      </c>
      <c r="BH230" s="7"/>
      <c r="BI230" s="6">
        <v>0</v>
      </c>
      <c r="BJ230" s="7"/>
      <c r="BK230" s="6">
        <v>0</v>
      </c>
      <c r="BL230" s="7"/>
      <c r="BM230" s="8">
        <f>ROUND(IF(BK282=0, 0, BK230/BK282),5)</f>
        <v>0</v>
      </c>
      <c r="BN230" s="7"/>
      <c r="BO230" s="6">
        <v>0</v>
      </c>
      <c r="BP230" s="7"/>
      <c r="BQ230" s="6">
        <v>0</v>
      </c>
      <c r="BR230" s="7"/>
      <c r="BS230" s="6">
        <v>0</v>
      </c>
      <c r="BT230" s="7"/>
      <c r="BU230" s="8">
        <f>ROUND(IF(BS282=0, 0, BS230/BS282),5)</f>
        <v>0</v>
      </c>
      <c r="BV230" s="7"/>
      <c r="BW230" s="6">
        <v>0</v>
      </c>
      <c r="BX230" s="7"/>
      <c r="BY230" s="6">
        <v>0</v>
      </c>
      <c r="BZ230" s="7"/>
      <c r="CA230" s="6">
        <v>0</v>
      </c>
      <c r="CB230" s="7"/>
      <c r="CC230" s="8">
        <f>ROUND(IF(CA282=0, 0, CA230/CA282),5)</f>
        <v>0</v>
      </c>
      <c r="CD230" s="7"/>
      <c r="CE230" s="6">
        <v>0</v>
      </c>
      <c r="CF230" s="7"/>
      <c r="CG230" s="6">
        <v>0</v>
      </c>
      <c r="CH230" s="7"/>
      <c r="CI230" s="6">
        <v>0</v>
      </c>
      <c r="CJ230" s="7"/>
      <c r="CK230" s="8">
        <f>ROUND(IF(CI282=0, 0, CI230/CI282),5)</f>
        <v>0</v>
      </c>
      <c r="CL230" s="7"/>
      <c r="CM230" s="6">
        <v>0</v>
      </c>
      <c r="CN230" s="7"/>
      <c r="CO230" s="6">
        <v>0</v>
      </c>
      <c r="CP230" s="7"/>
      <c r="CQ230" s="6">
        <v>0</v>
      </c>
      <c r="CR230" s="7"/>
      <c r="CS230" s="8">
        <f>ROUND(IF(CQ282=0, 0, CQ230/CQ282),5)</f>
        <v>0</v>
      </c>
      <c r="CT230" s="7"/>
      <c r="CU230" s="6">
        <v>0</v>
      </c>
      <c r="CV230" s="7"/>
      <c r="CW230" s="6">
        <f t="shared" si="6"/>
        <v>3</v>
      </c>
      <c r="CX230" s="7"/>
      <c r="CY230" s="6">
        <f t="shared" si="7"/>
        <v>2109.86</v>
      </c>
      <c r="CZ230" s="7"/>
      <c r="DA230" s="8">
        <f>ROUND(IF(CY282=0, 0, CY230/CY282),5)</f>
        <v>2.0000000000000002E-5</v>
      </c>
      <c r="DB230" s="7"/>
      <c r="DC230" s="6">
        <v>703.29</v>
      </c>
    </row>
    <row r="231" spans="1:107" x14ac:dyDescent="0.25">
      <c r="A231" s="2"/>
      <c r="B231" s="2"/>
      <c r="C231" s="2"/>
      <c r="D231" s="2" t="s">
        <v>242</v>
      </c>
      <c r="E231" s="37">
        <v>0</v>
      </c>
      <c r="F231" s="7"/>
      <c r="G231" s="37">
        <v>0</v>
      </c>
      <c r="H231" s="7"/>
      <c r="I231" s="8">
        <f>ROUND(IF(G282=0, 0, G231/G282),5)</f>
        <v>0</v>
      </c>
      <c r="J231" s="7"/>
      <c r="K231" s="6">
        <v>0</v>
      </c>
      <c r="L231" s="7"/>
      <c r="M231" s="37">
        <v>0</v>
      </c>
      <c r="N231" s="7"/>
      <c r="O231" s="6">
        <v>0</v>
      </c>
      <c r="P231" s="7"/>
      <c r="Q231" s="8">
        <f>ROUND(IF(O282=0, 0, O231/O282),5)</f>
        <v>0</v>
      </c>
      <c r="R231" s="7"/>
      <c r="S231" s="6">
        <v>0</v>
      </c>
      <c r="T231" s="7"/>
      <c r="U231" s="37">
        <v>0</v>
      </c>
      <c r="V231" s="7"/>
      <c r="W231" s="6">
        <v>0</v>
      </c>
      <c r="X231" s="7"/>
      <c r="Y231" s="8">
        <f>ROUND(IF(W282=0, 0, W231/W282),5)</f>
        <v>0</v>
      </c>
      <c r="Z231" s="7"/>
      <c r="AA231" s="6">
        <v>0</v>
      </c>
      <c r="AB231" s="7"/>
      <c r="AC231" s="37">
        <v>0</v>
      </c>
      <c r="AD231" s="7"/>
      <c r="AE231" s="6">
        <v>0</v>
      </c>
      <c r="AF231" s="7"/>
      <c r="AG231" s="8">
        <f>ROUND(IF(AE282=0, 0, AE231/AE282),5)</f>
        <v>0</v>
      </c>
      <c r="AH231" s="7"/>
      <c r="AI231" s="6">
        <v>0</v>
      </c>
      <c r="AJ231" s="7"/>
      <c r="AK231" s="37">
        <v>1</v>
      </c>
      <c r="AL231" s="7"/>
      <c r="AM231" s="6">
        <v>884.58</v>
      </c>
      <c r="AN231" s="7"/>
      <c r="AO231" s="8">
        <f>ROUND(IF(AM282=0, 0, AM231/AM282),5)</f>
        <v>5.0000000000000002E-5</v>
      </c>
      <c r="AP231" s="7"/>
      <c r="AQ231" s="6">
        <v>884.58</v>
      </c>
      <c r="AR231" s="7"/>
      <c r="AS231" s="37">
        <v>0</v>
      </c>
      <c r="AT231" s="7"/>
      <c r="AU231" s="28">
        <v>0</v>
      </c>
      <c r="AV231" s="7"/>
      <c r="AW231" s="8">
        <f>ROUND(IF(AU282=0, 0, AU231/AU282),5)</f>
        <v>0</v>
      </c>
      <c r="AX231" s="7"/>
      <c r="AY231" s="6">
        <v>0</v>
      </c>
      <c r="AZ231" s="7"/>
      <c r="BA231" s="6">
        <v>0</v>
      </c>
      <c r="BB231" s="7"/>
      <c r="BC231" s="6">
        <v>0</v>
      </c>
      <c r="BD231" s="7"/>
      <c r="BE231" s="8">
        <f>ROUND(IF(BC282=0, 0, BC231/BC282),5)</f>
        <v>0</v>
      </c>
      <c r="BF231" s="7"/>
      <c r="BG231" s="6">
        <v>0</v>
      </c>
      <c r="BH231" s="7"/>
      <c r="BI231" s="6">
        <v>0</v>
      </c>
      <c r="BJ231" s="7"/>
      <c r="BK231" s="6">
        <v>0</v>
      </c>
      <c r="BL231" s="7"/>
      <c r="BM231" s="8">
        <f>ROUND(IF(BK282=0, 0, BK231/BK282),5)</f>
        <v>0</v>
      </c>
      <c r="BN231" s="7"/>
      <c r="BO231" s="6">
        <v>0</v>
      </c>
      <c r="BP231" s="7"/>
      <c r="BQ231" s="6">
        <v>0</v>
      </c>
      <c r="BR231" s="7"/>
      <c r="BS231" s="6">
        <v>0</v>
      </c>
      <c r="BT231" s="7"/>
      <c r="BU231" s="8">
        <f>ROUND(IF(BS282=0, 0, BS231/BS282),5)</f>
        <v>0</v>
      </c>
      <c r="BV231" s="7"/>
      <c r="BW231" s="6">
        <v>0</v>
      </c>
      <c r="BX231" s="7"/>
      <c r="BY231" s="6">
        <v>0</v>
      </c>
      <c r="BZ231" s="7"/>
      <c r="CA231" s="6">
        <v>0</v>
      </c>
      <c r="CB231" s="7"/>
      <c r="CC231" s="8">
        <f>ROUND(IF(CA282=0, 0, CA231/CA282),5)</f>
        <v>0</v>
      </c>
      <c r="CD231" s="7"/>
      <c r="CE231" s="6">
        <v>0</v>
      </c>
      <c r="CF231" s="7"/>
      <c r="CG231" s="6">
        <v>0</v>
      </c>
      <c r="CH231" s="7"/>
      <c r="CI231" s="6">
        <v>0</v>
      </c>
      <c r="CJ231" s="7"/>
      <c r="CK231" s="8">
        <f>ROUND(IF(CI282=0, 0, CI231/CI282),5)</f>
        <v>0</v>
      </c>
      <c r="CL231" s="7"/>
      <c r="CM231" s="6">
        <v>0</v>
      </c>
      <c r="CN231" s="7"/>
      <c r="CO231" s="6">
        <v>0</v>
      </c>
      <c r="CP231" s="7"/>
      <c r="CQ231" s="6">
        <v>0</v>
      </c>
      <c r="CR231" s="7"/>
      <c r="CS231" s="8">
        <f>ROUND(IF(CQ282=0, 0, CQ231/CQ282),5)</f>
        <v>0</v>
      </c>
      <c r="CT231" s="7"/>
      <c r="CU231" s="6">
        <v>0</v>
      </c>
      <c r="CV231" s="7"/>
      <c r="CW231" s="6">
        <f t="shared" si="6"/>
        <v>1</v>
      </c>
      <c r="CX231" s="7"/>
      <c r="CY231" s="6">
        <f t="shared" si="7"/>
        <v>884.58</v>
      </c>
      <c r="CZ231" s="7"/>
      <c r="DA231" s="8">
        <f>ROUND(IF(CY282=0, 0, CY231/CY282),5)</f>
        <v>1.0000000000000001E-5</v>
      </c>
      <c r="DB231" s="7"/>
      <c r="DC231" s="6">
        <v>884.58</v>
      </c>
    </row>
    <row r="232" spans="1:107" x14ac:dyDescent="0.25">
      <c r="A232" s="2"/>
      <c r="B232" s="2"/>
      <c r="C232" s="2"/>
      <c r="D232" s="2" t="s">
        <v>243</v>
      </c>
      <c r="E232" s="37">
        <v>0</v>
      </c>
      <c r="F232" s="7"/>
      <c r="G232" s="37">
        <v>0</v>
      </c>
      <c r="H232" s="7"/>
      <c r="I232" s="8">
        <f>ROUND(IF(G282=0, 0, G232/G282),5)</f>
        <v>0</v>
      </c>
      <c r="J232" s="7"/>
      <c r="K232" s="6">
        <v>0</v>
      </c>
      <c r="L232" s="7"/>
      <c r="M232" s="37">
        <v>0</v>
      </c>
      <c r="N232" s="7"/>
      <c r="O232" s="6">
        <v>0</v>
      </c>
      <c r="P232" s="7"/>
      <c r="Q232" s="8">
        <f>ROUND(IF(O282=0, 0, O232/O282),5)</f>
        <v>0</v>
      </c>
      <c r="R232" s="7"/>
      <c r="S232" s="6">
        <v>0</v>
      </c>
      <c r="T232" s="7"/>
      <c r="U232" s="37">
        <v>0</v>
      </c>
      <c r="V232" s="7"/>
      <c r="W232" s="6">
        <v>0</v>
      </c>
      <c r="X232" s="7"/>
      <c r="Y232" s="8">
        <f>ROUND(IF(W282=0, 0, W232/W282),5)</f>
        <v>0</v>
      </c>
      <c r="Z232" s="7"/>
      <c r="AA232" s="6">
        <v>0</v>
      </c>
      <c r="AB232" s="7"/>
      <c r="AC232" s="37">
        <v>0</v>
      </c>
      <c r="AD232" s="7"/>
      <c r="AE232" s="6">
        <v>0</v>
      </c>
      <c r="AF232" s="7"/>
      <c r="AG232" s="8">
        <f>ROUND(IF(AE282=0, 0, AE232/AE282),5)</f>
        <v>0</v>
      </c>
      <c r="AH232" s="7"/>
      <c r="AI232" s="6">
        <v>0</v>
      </c>
      <c r="AJ232" s="7"/>
      <c r="AK232" s="37">
        <v>0</v>
      </c>
      <c r="AL232" s="7"/>
      <c r="AM232" s="6">
        <v>0</v>
      </c>
      <c r="AN232" s="7"/>
      <c r="AO232" s="8">
        <f>ROUND(IF(AM282=0, 0, AM232/AM282),5)</f>
        <v>0</v>
      </c>
      <c r="AP232" s="7"/>
      <c r="AQ232" s="6">
        <v>0</v>
      </c>
      <c r="AR232" s="7"/>
      <c r="AS232" s="37">
        <v>1</v>
      </c>
      <c r="AT232" s="7"/>
      <c r="AU232" s="28">
        <v>913.2</v>
      </c>
      <c r="AV232" s="7"/>
      <c r="AW232" s="8">
        <f>ROUND(IF(AU282=0, 0, AU232/AU282),5)</f>
        <v>6.0000000000000002E-5</v>
      </c>
      <c r="AX232" s="7"/>
      <c r="AY232" s="6">
        <v>913.2</v>
      </c>
      <c r="AZ232" s="7"/>
      <c r="BA232" s="6">
        <v>0</v>
      </c>
      <c r="BB232" s="7"/>
      <c r="BC232" s="6">
        <v>0</v>
      </c>
      <c r="BD232" s="7"/>
      <c r="BE232" s="8">
        <f>ROUND(IF(BC282=0, 0, BC232/BC282),5)</f>
        <v>0</v>
      </c>
      <c r="BF232" s="7"/>
      <c r="BG232" s="6">
        <v>0</v>
      </c>
      <c r="BH232" s="7"/>
      <c r="BI232" s="6">
        <v>0</v>
      </c>
      <c r="BJ232" s="7"/>
      <c r="BK232" s="6">
        <v>0</v>
      </c>
      <c r="BL232" s="7"/>
      <c r="BM232" s="8">
        <f>ROUND(IF(BK282=0, 0, BK232/BK282),5)</f>
        <v>0</v>
      </c>
      <c r="BN232" s="7"/>
      <c r="BO232" s="6">
        <v>0</v>
      </c>
      <c r="BP232" s="7"/>
      <c r="BQ232" s="6">
        <v>0</v>
      </c>
      <c r="BR232" s="7"/>
      <c r="BS232" s="6">
        <v>0</v>
      </c>
      <c r="BT232" s="7"/>
      <c r="BU232" s="8">
        <f>ROUND(IF(BS282=0, 0, BS232/BS282),5)</f>
        <v>0</v>
      </c>
      <c r="BV232" s="7"/>
      <c r="BW232" s="6">
        <v>0</v>
      </c>
      <c r="BX232" s="7"/>
      <c r="BY232" s="6">
        <v>0</v>
      </c>
      <c r="BZ232" s="7"/>
      <c r="CA232" s="6">
        <v>0</v>
      </c>
      <c r="CB232" s="7"/>
      <c r="CC232" s="8">
        <f>ROUND(IF(CA282=0, 0, CA232/CA282),5)</f>
        <v>0</v>
      </c>
      <c r="CD232" s="7"/>
      <c r="CE232" s="6">
        <v>0</v>
      </c>
      <c r="CF232" s="7"/>
      <c r="CG232" s="6">
        <v>0</v>
      </c>
      <c r="CH232" s="7"/>
      <c r="CI232" s="6">
        <v>0</v>
      </c>
      <c r="CJ232" s="7"/>
      <c r="CK232" s="8">
        <f>ROUND(IF(CI282=0, 0, CI232/CI282),5)</f>
        <v>0</v>
      </c>
      <c r="CL232" s="7"/>
      <c r="CM232" s="6">
        <v>0</v>
      </c>
      <c r="CN232" s="7"/>
      <c r="CO232" s="6">
        <v>0</v>
      </c>
      <c r="CP232" s="7"/>
      <c r="CQ232" s="6">
        <v>0</v>
      </c>
      <c r="CR232" s="7"/>
      <c r="CS232" s="8">
        <f>ROUND(IF(CQ282=0, 0, CQ232/CQ282),5)</f>
        <v>0</v>
      </c>
      <c r="CT232" s="7"/>
      <c r="CU232" s="6">
        <v>0</v>
      </c>
      <c r="CV232" s="7"/>
      <c r="CW232" s="6">
        <f t="shared" si="6"/>
        <v>1</v>
      </c>
      <c r="CX232" s="7"/>
      <c r="CY232" s="6">
        <f t="shared" si="7"/>
        <v>913.2</v>
      </c>
      <c r="CZ232" s="7"/>
      <c r="DA232" s="8">
        <f>ROUND(IF(CY282=0, 0, CY232/CY282),5)</f>
        <v>1.0000000000000001E-5</v>
      </c>
      <c r="DB232" s="7"/>
      <c r="DC232" s="6">
        <v>913.2</v>
      </c>
    </row>
    <row r="233" spans="1:107" x14ac:dyDescent="0.25">
      <c r="A233" s="2"/>
      <c r="B233" s="2"/>
      <c r="C233" s="2"/>
      <c r="D233" s="2" t="s">
        <v>244</v>
      </c>
      <c r="E233" s="37">
        <v>0</v>
      </c>
      <c r="F233" s="7"/>
      <c r="G233" s="37">
        <v>0</v>
      </c>
      <c r="H233" s="7"/>
      <c r="I233" s="8">
        <f>ROUND(IF(G282=0, 0, G233/G282),5)</f>
        <v>0</v>
      </c>
      <c r="J233" s="7"/>
      <c r="K233" s="6">
        <v>0</v>
      </c>
      <c r="L233" s="7"/>
      <c r="M233" s="37">
        <v>0</v>
      </c>
      <c r="N233" s="7"/>
      <c r="O233" s="6">
        <v>0</v>
      </c>
      <c r="P233" s="7"/>
      <c r="Q233" s="8">
        <f>ROUND(IF(O282=0, 0, O233/O282),5)</f>
        <v>0</v>
      </c>
      <c r="R233" s="7"/>
      <c r="S233" s="6">
        <v>0</v>
      </c>
      <c r="T233" s="7"/>
      <c r="U233" s="37">
        <v>0</v>
      </c>
      <c r="V233" s="7"/>
      <c r="W233" s="6">
        <v>0</v>
      </c>
      <c r="X233" s="7"/>
      <c r="Y233" s="8">
        <f>ROUND(IF(W282=0, 0, W233/W282),5)</f>
        <v>0</v>
      </c>
      <c r="Z233" s="7"/>
      <c r="AA233" s="6">
        <v>0</v>
      </c>
      <c r="AB233" s="7"/>
      <c r="AC233" s="37">
        <v>0</v>
      </c>
      <c r="AD233" s="7"/>
      <c r="AE233" s="6">
        <v>0</v>
      </c>
      <c r="AF233" s="7"/>
      <c r="AG233" s="8">
        <f>ROUND(IF(AE282=0, 0, AE233/AE282),5)</f>
        <v>0</v>
      </c>
      <c r="AH233" s="7"/>
      <c r="AI233" s="6">
        <v>0</v>
      </c>
      <c r="AJ233" s="7"/>
      <c r="AK233" s="37">
        <v>1</v>
      </c>
      <c r="AL233" s="7"/>
      <c r="AM233" s="6">
        <v>314.02999999999997</v>
      </c>
      <c r="AN233" s="7"/>
      <c r="AO233" s="8">
        <f>ROUND(IF(AM282=0, 0, AM233/AM282),5)</f>
        <v>2.0000000000000002E-5</v>
      </c>
      <c r="AP233" s="7"/>
      <c r="AQ233" s="6">
        <v>314.02999999999997</v>
      </c>
      <c r="AR233" s="7"/>
      <c r="AS233" s="37">
        <v>0</v>
      </c>
      <c r="AT233" s="7"/>
      <c r="AU233" s="28">
        <v>0</v>
      </c>
      <c r="AV233" s="7"/>
      <c r="AW233" s="8">
        <f>ROUND(IF(AU282=0, 0, AU233/AU282),5)</f>
        <v>0</v>
      </c>
      <c r="AX233" s="7"/>
      <c r="AY233" s="6">
        <v>0</v>
      </c>
      <c r="AZ233" s="7"/>
      <c r="BA233" s="6">
        <v>0</v>
      </c>
      <c r="BB233" s="7"/>
      <c r="BC233" s="6">
        <v>0</v>
      </c>
      <c r="BD233" s="7"/>
      <c r="BE233" s="8">
        <f>ROUND(IF(BC282=0, 0, BC233/BC282),5)</f>
        <v>0</v>
      </c>
      <c r="BF233" s="7"/>
      <c r="BG233" s="6">
        <v>0</v>
      </c>
      <c r="BH233" s="7"/>
      <c r="BI233" s="6">
        <v>0</v>
      </c>
      <c r="BJ233" s="7"/>
      <c r="BK233" s="6">
        <v>0</v>
      </c>
      <c r="BL233" s="7"/>
      <c r="BM233" s="8">
        <f>ROUND(IF(BK282=0, 0, BK233/BK282),5)</f>
        <v>0</v>
      </c>
      <c r="BN233" s="7"/>
      <c r="BO233" s="6">
        <v>0</v>
      </c>
      <c r="BP233" s="7"/>
      <c r="BQ233" s="6">
        <v>0</v>
      </c>
      <c r="BR233" s="7"/>
      <c r="BS233" s="6">
        <v>0</v>
      </c>
      <c r="BT233" s="7"/>
      <c r="BU233" s="8">
        <f>ROUND(IF(BS282=0, 0, BS233/BS282),5)</f>
        <v>0</v>
      </c>
      <c r="BV233" s="7"/>
      <c r="BW233" s="6">
        <v>0</v>
      </c>
      <c r="BX233" s="7"/>
      <c r="BY233" s="6">
        <v>0</v>
      </c>
      <c r="BZ233" s="7"/>
      <c r="CA233" s="6">
        <v>0</v>
      </c>
      <c r="CB233" s="7"/>
      <c r="CC233" s="8">
        <f>ROUND(IF(CA282=0, 0, CA233/CA282),5)</f>
        <v>0</v>
      </c>
      <c r="CD233" s="7"/>
      <c r="CE233" s="6">
        <v>0</v>
      </c>
      <c r="CF233" s="7"/>
      <c r="CG233" s="6">
        <v>0</v>
      </c>
      <c r="CH233" s="7"/>
      <c r="CI233" s="6">
        <v>0</v>
      </c>
      <c r="CJ233" s="7"/>
      <c r="CK233" s="8">
        <f>ROUND(IF(CI282=0, 0, CI233/CI282),5)</f>
        <v>0</v>
      </c>
      <c r="CL233" s="7"/>
      <c r="CM233" s="6">
        <v>0</v>
      </c>
      <c r="CN233" s="7"/>
      <c r="CO233" s="6">
        <v>0</v>
      </c>
      <c r="CP233" s="7"/>
      <c r="CQ233" s="6">
        <v>0</v>
      </c>
      <c r="CR233" s="7"/>
      <c r="CS233" s="8">
        <f>ROUND(IF(CQ282=0, 0, CQ233/CQ282),5)</f>
        <v>0</v>
      </c>
      <c r="CT233" s="7"/>
      <c r="CU233" s="6">
        <v>0</v>
      </c>
      <c r="CV233" s="7"/>
      <c r="CW233" s="6">
        <f t="shared" si="6"/>
        <v>1</v>
      </c>
      <c r="CX233" s="7"/>
      <c r="CY233" s="6">
        <f t="shared" si="7"/>
        <v>314.02999999999997</v>
      </c>
      <c r="CZ233" s="7"/>
      <c r="DA233" s="8">
        <f>ROUND(IF(CY282=0, 0, CY233/CY282),5)</f>
        <v>0</v>
      </c>
      <c r="DB233" s="7"/>
      <c r="DC233" s="6">
        <v>314.02999999999997</v>
      </c>
    </row>
    <row r="234" spans="1:107" x14ac:dyDescent="0.25">
      <c r="A234" s="2"/>
      <c r="B234" s="2"/>
      <c r="C234" s="2"/>
      <c r="D234" s="2" t="s">
        <v>245</v>
      </c>
      <c r="E234" s="37">
        <v>0</v>
      </c>
      <c r="F234" s="7"/>
      <c r="G234" s="37">
        <v>0</v>
      </c>
      <c r="H234" s="7"/>
      <c r="I234" s="8">
        <f>ROUND(IF(G282=0, 0, G234/G282),5)</f>
        <v>0</v>
      </c>
      <c r="J234" s="7"/>
      <c r="K234" s="6">
        <v>0</v>
      </c>
      <c r="L234" s="7"/>
      <c r="M234" s="37">
        <v>46</v>
      </c>
      <c r="N234" s="7"/>
      <c r="O234" s="6">
        <v>17130.82</v>
      </c>
      <c r="P234" s="7"/>
      <c r="Q234" s="8">
        <f>ROUND(IF(O282=0, 0, O234/O282),5)</f>
        <v>1.64E-3</v>
      </c>
      <c r="R234" s="7"/>
      <c r="S234" s="6">
        <v>372.41</v>
      </c>
      <c r="T234" s="7"/>
      <c r="U234" s="37">
        <v>1</v>
      </c>
      <c r="V234" s="7"/>
      <c r="W234" s="6">
        <v>375.51</v>
      </c>
      <c r="X234" s="7"/>
      <c r="Y234" s="8">
        <f>ROUND(IF(W282=0, 0, W234/W282),5)</f>
        <v>2.0000000000000002E-5</v>
      </c>
      <c r="Z234" s="7"/>
      <c r="AA234" s="6">
        <v>375.51</v>
      </c>
      <c r="AB234" s="7"/>
      <c r="AC234" s="37">
        <v>11</v>
      </c>
      <c r="AD234" s="7"/>
      <c r="AE234" s="6">
        <v>4134.29</v>
      </c>
      <c r="AF234" s="7"/>
      <c r="AG234" s="8">
        <f>ROUND(IF(AE282=0, 0, AE234/AE282),5)</f>
        <v>2.4000000000000001E-4</v>
      </c>
      <c r="AH234" s="7"/>
      <c r="AI234" s="6">
        <v>375.84</v>
      </c>
      <c r="AJ234" s="7"/>
      <c r="AK234" s="37">
        <v>51</v>
      </c>
      <c r="AL234" s="7"/>
      <c r="AM234" s="6">
        <v>19210.52</v>
      </c>
      <c r="AN234" s="7"/>
      <c r="AO234" s="8">
        <f>ROUND(IF(AM282=0, 0, AM234/AM282),5)</f>
        <v>1.1900000000000001E-3</v>
      </c>
      <c r="AP234" s="7"/>
      <c r="AQ234" s="6">
        <v>376.68</v>
      </c>
      <c r="AR234" s="7"/>
      <c r="AS234" s="37">
        <v>48</v>
      </c>
      <c r="AT234" s="7"/>
      <c r="AU234" s="28">
        <v>17984.060000000001</v>
      </c>
      <c r="AV234" s="7"/>
      <c r="AW234" s="8">
        <f>ROUND(IF(AU282=0, 0, AU234/AU282),5)</f>
        <v>1.23E-3</v>
      </c>
      <c r="AX234" s="7"/>
      <c r="AY234" s="6">
        <v>374.67</v>
      </c>
      <c r="AZ234" s="7"/>
      <c r="BA234" s="6">
        <v>0</v>
      </c>
      <c r="BB234" s="7"/>
      <c r="BC234" s="6">
        <v>0</v>
      </c>
      <c r="BD234" s="7"/>
      <c r="BE234" s="8">
        <f>ROUND(IF(BC282=0, 0, BC234/BC282),5)</f>
        <v>0</v>
      </c>
      <c r="BF234" s="7"/>
      <c r="BG234" s="6">
        <v>0</v>
      </c>
      <c r="BH234" s="7"/>
      <c r="BI234" s="6">
        <v>0</v>
      </c>
      <c r="BJ234" s="7"/>
      <c r="BK234" s="6">
        <v>0</v>
      </c>
      <c r="BL234" s="7"/>
      <c r="BM234" s="8">
        <f>ROUND(IF(BK282=0, 0, BK234/BK282),5)</f>
        <v>0</v>
      </c>
      <c r="BN234" s="7"/>
      <c r="BO234" s="6">
        <v>0</v>
      </c>
      <c r="BP234" s="7"/>
      <c r="BQ234" s="6">
        <v>0</v>
      </c>
      <c r="BR234" s="7"/>
      <c r="BS234" s="6">
        <v>0</v>
      </c>
      <c r="BT234" s="7"/>
      <c r="BU234" s="8">
        <f>ROUND(IF(BS282=0, 0, BS234/BS282),5)</f>
        <v>0</v>
      </c>
      <c r="BV234" s="7"/>
      <c r="BW234" s="6">
        <v>0</v>
      </c>
      <c r="BX234" s="7"/>
      <c r="BY234" s="6">
        <v>0</v>
      </c>
      <c r="BZ234" s="7"/>
      <c r="CA234" s="6">
        <v>0</v>
      </c>
      <c r="CB234" s="7"/>
      <c r="CC234" s="8">
        <f>ROUND(IF(CA282=0, 0, CA234/CA282),5)</f>
        <v>0</v>
      </c>
      <c r="CD234" s="7"/>
      <c r="CE234" s="6">
        <v>0</v>
      </c>
      <c r="CF234" s="7"/>
      <c r="CG234" s="6">
        <v>0</v>
      </c>
      <c r="CH234" s="7"/>
      <c r="CI234" s="6">
        <v>0</v>
      </c>
      <c r="CJ234" s="7"/>
      <c r="CK234" s="8">
        <f>ROUND(IF(CI282=0, 0, CI234/CI282),5)</f>
        <v>0</v>
      </c>
      <c r="CL234" s="7"/>
      <c r="CM234" s="6">
        <v>0</v>
      </c>
      <c r="CN234" s="7"/>
      <c r="CO234" s="6">
        <v>0</v>
      </c>
      <c r="CP234" s="7"/>
      <c r="CQ234" s="6">
        <v>0</v>
      </c>
      <c r="CR234" s="7"/>
      <c r="CS234" s="8">
        <f>ROUND(IF(CQ282=0, 0, CQ234/CQ282),5)</f>
        <v>0</v>
      </c>
      <c r="CT234" s="7"/>
      <c r="CU234" s="6">
        <v>0</v>
      </c>
      <c r="CV234" s="7"/>
      <c r="CW234" s="6">
        <f t="shared" si="6"/>
        <v>157</v>
      </c>
      <c r="CX234" s="7"/>
      <c r="CY234" s="6">
        <f t="shared" si="7"/>
        <v>58835.199999999997</v>
      </c>
      <c r="CZ234" s="7"/>
      <c r="DA234" s="8">
        <f>ROUND(IF(CY282=0, 0, CY234/CY282),5)</f>
        <v>6.0999999999999997E-4</v>
      </c>
      <c r="DB234" s="7"/>
      <c r="DC234" s="6">
        <v>374.75</v>
      </c>
    </row>
    <row r="235" spans="1:107" x14ac:dyDescent="0.25">
      <c r="A235" s="2"/>
      <c r="B235" s="2"/>
      <c r="C235" s="2"/>
      <c r="D235" s="2" t="s">
        <v>246</v>
      </c>
      <c r="E235" s="37">
        <v>0</v>
      </c>
      <c r="F235" s="7"/>
      <c r="G235" s="37">
        <v>0</v>
      </c>
      <c r="H235" s="7"/>
      <c r="I235" s="8">
        <f>ROUND(IF(G282=0, 0, G235/G282),5)</f>
        <v>0</v>
      </c>
      <c r="J235" s="7"/>
      <c r="K235" s="6">
        <v>0</v>
      </c>
      <c r="L235" s="7"/>
      <c r="M235" s="37">
        <v>13</v>
      </c>
      <c r="N235" s="7"/>
      <c r="O235" s="6">
        <v>7270.33</v>
      </c>
      <c r="P235" s="7"/>
      <c r="Q235" s="8">
        <f>ROUND(IF(O282=0, 0, O235/O282),5)</f>
        <v>6.9999999999999999E-4</v>
      </c>
      <c r="R235" s="7"/>
      <c r="S235" s="6">
        <v>559.26</v>
      </c>
      <c r="T235" s="7"/>
      <c r="U235" s="37">
        <v>1</v>
      </c>
      <c r="V235" s="7"/>
      <c r="W235" s="6">
        <v>564.01</v>
      </c>
      <c r="X235" s="7"/>
      <c r="Y235" s="8">
        <f>ROUND(IF(W282=0, 0, W235/W282),5)</f>
        <v>3.0000000000000001E-5</v>
      </c>
      <c r="Z235" s="7"/>
      <c r="AA235" s="6">
        <v>564.01</v>
      </c>
      <c r="AB235" s="7"/>
      <c r="AC235" s="37">
        <v>0</v>
      </c>
      <c r="AD235" s="7"/>
      <c r="AE235" s="6">
        <v>0</v>
      </c>
      <c r="AF235" s="7"/>
      <c r="AG235" s="8">
        <f>ROUND(IF(AE282=0, 0, AE235/AE282),5)</f>
        <v>0</v>
      </c>
      <c r="AH235" s="7"/>
      <c r="AI235" s="6">
        <v>0</v>
      </c>
      <c r="AJ235" s="7"/>
      <c r="AK235" s="37">
        <v>5</v>
      </c>
      <c r="AL235" s="7"/>
      <c r="AM235" s="6">
        <v>2823.28</v>
      </c>
      <c r="AN235" s="7"/>
      <c r="AO235" s="8">
        <f>ROUND(IF(AM282=0, 0, AM235/AM282),5)</f>
        <v>1.7000000000000001E-4</v>
      </c>
      <c r="AP235" s="7"/>
      <c r="AQ235" s="6">
        <v>564.66</v>
      </c>
      <c r="AR235" s="7"/>
      <c r="AS235" s="37">
        <v>6</v>
      </c>
      <c r="AT235" s="7"/>
      <c r="AU235" s="28">
        <v>3384.72</v>
      </c>
      <c r="AV235" s="7"/>
      <c r="AW235" s="8">
        <f>ROUND(IF(AU282=0, 0, AU235/AU282),5)</f>
        <v>2.3000000000000001E-4</v>
      </c>
      <c r="AX235" s="7"/>
      <c r="AY235" s="6">
        <v>564.12</v>
      </c>
      <c r="AZ235" s="7"/>
      <c r="BA235" s="6">
        <v>0</v>
      </c>
      <c r="BB235" s="7"/>
      <c r="BC235" s="6">
        <v>0</v>
      </c>
      <c r="BD235" s="7"/>
      <c r="BE235" s="8">
        <f>ROUND(IF(BC282=0, 0, BC235/BC282),5)</f>
        <v>0</v>
      </c>
      <c r="BF235" s="7"/>
      <c r="BG235" s="6">
        <v>0</v>
      </c>
      <c r="BH235" s="7"/>
      <c r="BI235" s="6">
        <v>0</v>
      </c>
      <c r="BJ235" s="7"/>
      <c r="BK235" s="6">
        <v>0</v>
      </c>
      <c r="BL235" s="7"/>
      <c r="BM235" s="8">
        <f>ROUND(IF(BK282=0, 0, BK235/BK282),5)</f>
        <v>0</v>
      </c>
      <c r="BN235" s="7"/>
      <c r="BO235" s="6">
        <v>0</v>
      </c>
      <c r="BP235" s="7"/>
      <c r="BQ235" s="6">
        <v>0</v>
      </c>
      <c r="BR235" s="7"/>
      <c r="BS235" s="6">
        <v>0</v>
      </c>
      <c r="BT235" s="7"/>
      <c r="BU235" s="8">
        <f>ROUND(IF(BS282=0, 0, BS235/BS282),5)</f>
        <v>0</v>
      </c>
      <c r="BV235" s="7"/>
      <c r="BW235" s="6">
        <v>0</v>
      </c>
      <c r="BX235" s="7"/>
      <c r="BY235" s="6">
        <v>0</v>
      </c>
      <c r="BZ235" s="7"/>
      <c r="CA235" s="6">
        <v>0</v>
      </c>
      <c r="CB235" s="7"/>
      <c r="CC235" s="8">
        <f>ROUND(IF(CA282=0, 0, CA235/CA282),5)</f>
        <v>0</v>
      </c>
      <c r="CD235" s="7"/>
      <c r="CE235" s="6">
        <v>0</v>
      </c>
      <c r="CF235" s="7"/>
      <c r="CG235" s="6">
        <v>0</v>
      </c>
      <c r="CH235" s="7"/>
      <c r="CI235" s="6">
        <v>0</v>
      </c>
      <c r="CJ235" s="7"/>
      <c r="CK235" s="8">
        <f>ROUND(IF(CI282=0, 0, CI235/CI282),5)</f>
        <v>0</v>
      </c>
      <c r="CL235" s="7"/>
      <c r="CM235" s="6">
        <v>0</v>
      </c>
      <c r="CN235" s="7"/>
      <c r="CO235" s="6">
        <v>0</v>
      </c>
      <c r="CP235" s="7"/>
      <c r="CQ235" s="6">
        <v>0</v>
      </c>
      <c r="CR235" s="7"/>
      <c r="CS235" s="8">
        <f>ROUND(IF(CQ282=0, 0, CQ235/CQ282),5)</f>
        <v>0</v>
      </c>
      <c r="CT235" s="7"/>
      <c r="CU235" s="6">
        <v>0</v>
      </c>
      <c r="CV235" s="7"/>
      <c r="CW235" s="6">
        <f t="shared" si="6"/>
        <v>25</v>
      </c>
      <c r="CX235" s="7"/>
      <c r="CY235" s="6">
        <f t="shared" si="7"/>
        <v>14042.34</v>
      </c>
      <c r="CZ235" s="7"/>
      <c r="DA235" s="8">
        <f>ROUND(IF(CY282=0, 0, CY235/CY282),5)</f>
        <v>1.4999999999999999E-4</v>
      </c>
      <c r="DB235" s="7"/>
      <c r="DC235" s="6">
        <v>561.69000000000005</v>
      </c>
    </row>
    <row r="236" spans="1:107" x14ac:dyDescent="0.25">
      <c r="A236" s="2"/>
      <c r="B236" s="2"/>
      <c r="C236" s="2"/>
      <c r="D236" s="2" t="s">
        <v>247</v>
      </c>
      <c r="E236" s="37">
        <v>0</v>
      </c>
      <c r="F236" s="7"/>
      <c r="G236" s="37">
        <v>0</v>
      </c>
      <c r="H236" s="7"/>
      <c r="I236" s="8">
        <f>ROUND(IF(G282=0, 0, G236/G282),5)</f>
        <v>0</v>
      </c>
      <c r="J236" s="7"/>
      <c r="K236" s="6">
        <v>0</v>
      </c>
      <c r="L236" s="7"/>
      <c r="M236" s="37">
        <v>0</v>
      </c>
      <c r="N236" s="7"/>
      <c r="O236" s="6">
        <v>0</v>
      </c>
      <c r="P236" s="7"/>
      <c r="Q236" s="8">
        <f>ROUND(IF(O282=0, 0, O236/O282),5)</f>
        <v>0</v>
      </c>
      <c r="R236" s="7"/>
      <c r="S236" s="6">
        <v>0</v>
      </c>
      <c r="T236" s="7"/>
      <c r="U236" s="37">
        <v>0</v>
      </c>
      <c r="V236" s="7"/>
      <c r="W236" s="6">
        <v>0</v>
      </c>
      <c r="X236" s="7"/>
      <c r="Y236" s="8">
        <f>ROUND(IF(W282=0, 0, W236/W282),5)</f>
        <v>0</v>
      </c>
      <c r="Z236" s="7"/>
      <c r="AA236" s="6">
        <v>0</v>
      </c>
      <c r="AB236" s="7"/>
      <c r="AC236" s="37">
        <v>598</v>
      </c>
      <c r="AD236" s="7"/>
      <c r="AE236" s="6">
        <v>3967072.2</v>
      </c>
      <c r="AF236" s="7"/>
      <c r="AG236" s="8">
        <f>ROUND(IF(AE282=0, 0, AE236/AE282),5)</f>
        <v>0.22711000000000001</v>
      </c>
      <c r="AH236" s="7"/>
      <c r="AI236" s="6">
        <v>6633.9</v>
      </c>
      <c r="AJ236" s="7"/>
      <c r="AK236" s="37">
        <v>0</v>
      </c>
      <c r="AL236" s="7"/>
      <c r="AM236" s="6">
        <v>0</v>
      </c>
      <c r="AN236" s="7"/>
      <c r="AO236" s="8">
        <f>ROUND(IF(AM282=0, 0, AM236/AM282),5)</f>
        <v>0</v>
      </c>
      <c r="AP236" s="7"/>
      <c r="AQ236" s="6">
        <v>0</v>
      </c>
      <c r="AR236" s="7"/>
      <c r="AS236" s="37">
        <v>700</v>
      </c>
      <c r="AT236" s="7"/>
      <c r="AU236" s="28">
        <v>479966.76</v>
      </c>
      <c r="AV236" s="7"/>
      <c r="AW236" s="8">
        <f>ROUND(IF(AU282=0, 0, AU236/AU282),5)</f>
        <v>3.2919999999999998E-2</v>
      </c>
      <c r="AX236" s="7"/>
      <c r="AY236" s="6">
        <v>685.67</v>
      </c>
      <c r="AZ236" s="7"/>
      <c r="BA236" s="6">
        <v>0</v>
      </c>
      <c r="BB236" s="7"/>
      <c r="BC236" s="6">
        <v>0</v>
      </c>
      <c r="BD236" s="7"/>
      <c r="BE236" s="8">
        <f>ROUND(IF(BC282=0, 0, BC236/BC282),5)</f>
        <v>0</v>
      </c>
      <c r="BF236" s="7"/>
      <c r="BG236" s="6">
        <v>0</v>
      </c>
      <c r="BH236" s="7"/>
      <c r="BI236" s="6">
        <v>0</v>
      </c>
      <c r="BJ236" s="7"/>
      <c r="BK236" s="6">
        <v>0</v>
      </c>
      <c r="BL236" s="7"/>
      <c r="BM236" s="8">
        <f>ROUND(IF(BK282=0, 0, BK236/BK282),5)</f>
        <v>0</v>
      </c>
      <c r="BN236" s="7"/>
      <c r="BO236" s="6">
        <v>0</v>
      </c>
      <c r="BP236" s="7"/>
      <c r="BQ236" s="6">
        <v>0</v>
      </c>
      <c r="BR236" s="7"/>
      <c r="BS236" s="6">
        <v>0</v>
      </c>
      <c r="BT236" s="7"/>
      <c r="BU236" s="8">
        <f>ROUND(IF(BS282=0, 0, BS236/BS282),5)</f>
        <v>0</v>
      </c>
      <c r="BV236" s="7"/>
      <c r="BW236" s="6">
        <v>0</v>
      </c>
      <c r="BX236" s="7"/>
      <c r="BY236" s="6">
        <v>0</v>
      </c>
      <c r="BZ236" s="7"/>
      <c r="CA236" s="6">
        <v>0</v>
      </c>
      <c r="CB236" s="7"/>
      <c r="CC236" s="8">
        <f>ROUND(IF(CA282=0, 0, CA236/CA282),5)</f>
        <v>0</v>
      </c>
      <c r="CD236" s="7"/>
      <c r="CE236" s="6">
        <v>0</v>
      </c>
      <c r="CF236" s="7"/>
      <c r="CG236" s="6">
        <v>0</v>
      </c>
      <c r="CH236" s="7"/>
      <c r="CI236" s="6">
        <v>0</v>
      </c>
      <c r="CJ236" s="7"/>
      <c r="CK236" s="8">
        <f>ROUND(IF(CI282=0, 0, CI236/CI282),5)</f>
        <v>0</v>
      </c>
      <c r="CL236" s="7"/>
      <c r="CM236" s="6">
        <v>0</v>
      </c>
      <c r="CN236" s="7"/>
      <c r="CO236" s="6">
        <v>0</v>
      </c>
      <c r="CP236" s="7"/>
      <c r="CQ236" s="6">
        <v>0</v>
      </c>
      <c r="CR236" s="7"/>
      <c r="CS236" s="8">
        <f>ROUND(IF(CQ282=0, 0, CQ236/CQ282),5)</f>
        <v>0</v>
      </c>
      <c r="CT236" s="7"/>
      <c r="CU236" s="6">
        <v>0</v>
      </c>
      <c r="CV236" s="7"/>
      <c r="CW236" s="6">
        <f t="shared" si="6"/>
        <v>1298</v>
      </c>
      <c r="CX236" s="7"/>
      <c r="CY236" s="6">
        <f t="shared" si="7"/>
        <v>4447038.96</v>
      </c>
      <c r="CZ236" s="7"/>
      <c r="DA236" s="8">
        <f>ROUND(IF(CY282=0, 0, CY236/CY282),5)</f>
        <v>4.6149999999999997E-2</v>
      </c>
      <c r="DB236" s="7"/>
      <c r="DC236" s="6">
        <v>3426.07</v>
      </c>
    </row>
    <row r="237" spans="1:107" x14ac:dyDescent="0.25">
      <c r="A237" s="2"/>
      <c r="B237" s="2"/>
      <c r="C237" s="2"/>
      <c r="D237" s="2" t="s">
        <v>248</v>
      </c>
      <c r="E237" s="37">
        <v>25</v>
      </c>
      <c r="F237" s="7"/>
      <c r="G237" s="37">
        <v>20701.439999999999</v>
      </c>
      <c r="H237" s="7"/>
      <c r="I237" s="8">
        <f>ROUND(IF(G282=0, 0, G237/G282),5)</f>
        <v>1.1999999999999999E-3</v>
      </c>
      <c r="J237" s="7"/>
      <c r="K237" s="6">
        <v>828.06</v>
      </c>
      <c r="L237" s="7"/>
      <c r="M237" s="37">
        <v>0</v>
      </c>
      <c r="N237" s="7"/>
      <c r="O237" s="6">
        <v>0</v>
      </c>
      <c r="P237" s="7"/>
      <c r="Q237" s="8">
        <f>ROUND(IF(O282=0, 0, O237/O282),5)</f>
        <v>0</v>
      </c>
      <c r="R237" s="7"/>
      <c r="S237" s="6">
        <v>0</v>
      </c>
      <c r="T237" s="7"/>
      <c r="U237" s="37">
        <v>23</v>
      </c>
      <c r="V237" s="7"/>
      <c r="W237" s="6">
        <v>21535.56</v>
      </c>
      <c r="X237" s="7"/>
      <c r="Y237" s="8">
        <f>ROUND(IF(W282=0, 0, W237/W282),5)</f>
        <v>1.06E-3</v>
      </c>
      <c r="Z237" s="7"/>
      <c r="AA237" s="6">
        <v>936.33</v>
      </c>
      <c r="AB237" s="7"/>
      <c r="AC237" s="37">
        <v>8</v>
      </c>
      <c r="AD237" s="7"/>
      <c r="AE237" s="6">
        <v>7503.07</v>
      </c>
      <c r="AF237" s="7"/>
      <c r="AG237" s="8">
        <f>ROUND(IF(AE282=0, 0, AE237/AE282),5)</f>
        <v>4.2999999999999999E-4</v>
      </c>
      <c r="AH237" s="7"/>
      <c r="AI237" s="6">
        <v>937.88</v>
      </c>
      <c r="AJ237" s="7"/>
      <c r="AK237" s="37">
        <v>496</v>
      </c>
      <c r="AL237" s="7"/>
      <c r="AM237" s="6">
        <v>466446.84</v>
      </c>
      <c r="AN237" s="7"/>
      <c r="AO237" s="8">
        <f>ROUND(IF(AM282=0, 0, AM237/AM282),5)</f>
        <v>2.8809999999999999E-2</v>
      </c>
      <c r="AP237" s="7"/>
      <c r="AQ237" s="6">
        <v>940.42</v>
      </c>
      <c r="AR237" s="7"/>
      <c r="AS237" s="37">
        <v>2</v>
      </c>
      <c r="AT237" s="7"/>
      <c r="AU237" s="28">
        <v>1900.35</v>
      </c>
      <c r="AV237" s="7"/>
      <c r="AW237" s="8">
        <f>ROUND(IF(AU282=0, 0, AU237/AU282),5)</f>
        <v>1.2999999999999999E-4</v>
      </c>
      <c r="AX237" s="7"/>
      <c r="AY237" s="6">
        <v>950.18</v>
      </c>
      <c r="AZ237" s="7"/>
      <c r="BA237" s="6">
        <v>0</v>
      </c>
      <c r="BB237" s="7"/>
      <c r="BC237" s="6">
        <v>0</v>
      </c>
      <c r="BD237" s="7"/>
      <c r="BE237" s="8">
        <f>ROUND(IF(BC282=0, 0, BC237/BC282),5)</f>
        <v>0</v>
      </c>
      <c r="BF237" s="7"/>
      <c r="BG237" s="6">
        <v>0</v>
      </c>
      <c r="BH237" s="7"/>
      <c r="BI237" s="6">
        <v>0</v>
      </c>
      <c r="BJ237" s="7"/>
      <c r="BK237" s="6">
        <v>0</v>
      </c>
      <c r="BL237" s="7"/>
      <c r="BM237" s="8">
        <f>ROUND(IF(BK282=0, 0, BK237/BK282),5)</f>
        <v>0</v>
      </c>
      <c r="BN237" s="7"/>
      <c r="BO237" s="6">
        <v>0</v>
      </c>
      <c r="BP237" s="7"/>
      <c r="BQ237" s="6">
        <v>0</v>
      </c>
      <c r="BR237" s="7"/>
      <c r="BS237" s="6">
        <v>0</v>
      </c>
      <c r="BT237" s="7"/>
      <c r="BU237" s="8">
        <f>ROUND(IF(BS282=0, 0, BS237/BS282),5)</f>
        <v>0</v>
      </c>
      <c r="BV237" s="7"/>
      <c r="BW237" s="6">
        <v>0</v>
      </c>
      <c r="BX237" s="7"/>
      <c r="BY237" s="6">
        <v>0</v>
      </c>
      <c r="BZ237" s="7"/>
      <c r="CA237" s="6">
        <v>0</v>
      </c>
      <c r="CB237" s="7"/>
      <c r="CC237" s="8">
        <f>ROUND(IF(CA282=0, 0, CA237/CA282),5)</f>
        <v>0</v>
      </c>
      <c r="CD237" s="7"/>
      <c r="CE237" s="6">
        <v>0</v>
      </c>
      <c r="CF237" s="7"/>
      <c r="CG237" s="6">
        <v>0</v>
      </c>
      <c r="CH237" s="7"/>
      <c r="CI237" s="6">
        <v>0</v>
      </c>
      <c r="CJ237" s="7"/>
      <c r="CK237" s="8">
        <f>ROUND(IF(CI282=0, 0, CI237/CI282),5)</f>
        <v>0</v>
      </c>
      <c r="CL237" s="7"/>
      <c r="CM237" s="6">
        <v>0</v>
      </c>
      <c r="CN237" s="7"/>
      <c r="CO237" s="6">
        <v>0</v>
      </c>
      <c r="CP237" s="7"/>
      <c r="CQ237" s="6">
        <v>0</v>
      </c>
      <c r="CR237" s="7"/>
      <c r="CS237" s="8">
        <f>ROUND(IF(CQ282=0, 0, CQ237/CQ282),5)</f>
        <v>0</v>
      </c>
      <c r="CT237" s="7"/>
      <c r="CU237" s="6">
        <v>0</v>
      </c>
      <c r="CV237" s="7"/>
      <c r="CW237" s="6">
        <f t="shared" si="6"/>
        <v>554</v>
      </c>
      <c r="CX237" s="7"/>
      <c r="CY237" s="6">
        <f t="shared" si="7"/>
        <v>518087.26</v>
      </c>
      <c r="CZ237" s="7"/>
      <c r="DA237" s="8">
        <f>ROUND(IF(CY282=0, 0, CY237/CY282),5)</f>
        <v>5.3800000000000002E-3</v>
      </c>
      <c r="DB237" s="7"/>
      <c r="DC237" s="6">
        <v>935.18</v>
      </c>
    </row>
    <row r="238" spans="1:107" x14ac:dyDescent="0.25">
      <c r="A238" s="2"/>
      <c r="B238" s="2"/>
      <c r="C238" s="2"/>
      <c r="D238" s="2" t="s">
        <v>249</v>
      </c>
      <c r="E238" s="37">
        <v>227</v>
      </c>
      <c r="F238" s="7"/>
      <c r="G238" s="37">
        <v>221477.99</v>
      </c>
      <c r="H238" s="7"/>
      <c r="I238" s="8">
        <f>ROUND(IF(G282=0, 0, G238/G282),5)</f>
        <v>1.2829999999999999E-2</v>
      </c>
      <c r="J238" s="7"/>
      <c r="K238" s="6">
        <v>975.67</v>
      </c>
      <c r="L238" s="7"/>
      <c r="M238" s="37">
        <v>7</v>
      </c>
      <c r="N238" s="7"/>
      <c r="O238" s="6">
        <v>6951.58</v>
      </c>
      <c r="P238" s="7"/>
      <c r="Q238" s="8">
        <f>ROUND(IF(O282=0, 0, O238/O282),5)</f>
        <v>6.6E-4</v>
      </c>
      <c r="R238" s="7"/>
      <c r="S238" s="6">
        <v>993.08</v>
      </c>
      <c r="T238" s="7"/>
      <c r="U238" s="37">
        <v>34</v>
      </c>
      <c r="V238" s="7"/>
      <c r="W238" s="6">
        <v>34113.43</v>
      </c>
      <c r="X238" s="7"/>
      <c r="Y238" s="8">
        <f>ROUND(IF(W282=0, 0, W238/W282),5)</f>
        <v>1.67E-3</v>
      </c>
      <c r="Z238" s="7"/>
      <c r="AA238" s="6">
        <v>1003.34</v>
      </c>
      <c r="AB238" s="7"/>
      <c r="AC238" s="37">
        <v>12</v>
      </c>
      <c r="AD238" s="7"/>
      <c r="AE238" s="6">
        <v>13734.32</v>
      </c>
      <c r="AF238" s="7"/>
      <c r="AG238" s="8">
        <f>ROUND(IF(AE282=0, 0, AE238/AE282),5)</f>
        <v>7.9000000000000001E-4</v>
      </c>
      <c r="AH238" s="7"/>
      <c r="AI238" s="6">
        <v>1144.53</v>
      </c>
      <c r="AJ238" s="7"/>
      <c r="AK238" s="37">
        <v>95</v>
      </c>
      <c r="AL238" s="7"/>
      <c r="AM238" s="6">
        <v>89201.97</v>
      </c>
      <c r="AN238" s="7"/>
      <c r="AO238" s="8">
        <f>ROUND(IF(AM282=0, 0, AM238/AM282),5)</f>
        <v>5.5100000000000001E-3</v>
      </c>
      <c r="AP238" s="7"/>
      <c r="AQ238" s="6">
        <v>938.97</v>
      </c>
      <c r="AR238" s="7"/>
      <c r="AS238" s="37">
        <v>8</v>
      </c>
      <c r="AT238" s="7"/>
      <c r="AU238" s="28">
        <v>8084.93</v>
      </c>
      <c r="AV238" s="7"/>
      <c r="AW238" s="8">
        <f>ROUND(IF(AU282=0, 0, AU238/AU282),5)</f>
        <v>5.5000000000000003E-4</v>
      </c>
      <c r="AX238" s="7"/>
      <c r="AY238" s="6">
        <v>1010.62</v>
      </c>
      <c r="AZ238" s="7"/>
      <c r="BA238" s="6">
        <v>0</v>
      </c>
      <c r="BB238" s="7"/>
      <c r="BC238" s="6">
        <v>0</v>
      </c>
      <c r="BD238" s="7"/>
      <c r="BE238" s="8">
        <f>ROUND(IF(BC282=0, 0, BC238/BC282),5)</f>
        <v>0</v>
      </c>
      <c r="BF238" s="7"/>
      <c r="BG238" s="6">
        <v>0</v>
      </c>
      <c r="BH238" s="7"/>
      <c r="BI238" s="6">
        <v>0</v>
      </c>
      <c r="BJ238" s="7"/>
      <c r="BK238" s="6">
        <v>0</v>
      </c>
      <c r="BL238" s="7"/>
      <c r="BM238" s="8">
        <f>ROUND(IF(BK282=0, 0, BK238/BK282),5)</f>
        <v>0</v>
      </c>
      <c r="BN238" s="7"/>
      <c r="BO238" s="6">
        <v>0</v>
      </c>
      <c r="BP238" s="7"/>
      <c r="BQ238" s="6">
        <v>0</v>
      </c>
      <c r="BR238" s="7"/>
      <c r="BS238" s="6">
        <v>0</v>
      </c>
      <c r="BT238" s="7"/>
      <c r="BU238" s="8">
        <f>ROUND(IF(BS282=0, 0, BS238/BS282),5)</f>
        <v>0</v>
      </c>
      <c r="BV238" s="7"/>
      <c r="BW238" s="6">
        <v>0</v>
      </c>
      <c r="BX238" s="7"/>
      <c r="BY238" s="6">
        <v>0</v>
      </c>
      <c r="BZ238" s="7"/>
      <c r="CA238" s="6">
        <v>0</v>
      </c>
      <c r="CB238" s="7"/>
      <c r="CC238" s="8">
        <f>ROUND(IF(CA282=0, 0, CA238/CA282),5)</f>
        <v>0</v>
      </c>
      <c r="CD238" s="7"/>
      <c r="CE238" s="6">
        <v>0</v>
      </c>
      <c r="CF238" s="7"/>
      <c r="CG238" s="6">
        <v>0</v>
      </c>
      <c r="CH238" s="7"/>
      <c r="CI238" s="6">
        <v>0</v>
      </c>
      <c r="CJ238" s="7"/>
      <c r="CK238" s="8">
        <f>ROUND(IF(CI282=0, 0, CI238/CI282),5)</f>
        <v>0</v>
      </c>
      <c r="CL238" s="7"/>
      <c r="CM238" s="6">
        <v>0</v>
      </c>
      <c r="CN238" s="7"/>
      <c r="CO238" s="6">
        <v>0</v>
      </c>
      <c r="CP238" s="7"/>
      <c r="CQ238" s="6">
        <v>0</v>
      </c>
      <c r="CR238" s="7"/>
      <c r="CS238" s="8">
        <f>ROUND(IF(CQ282=0, 0, CQ238/CQ282),5)</f>
        <v>0</v>
      </c>
      <c r="CT238" s="7"/>
      <c r="CU238" s="6">
        <v>0</v>
      </c>
      <c r="CV238" s="7"/>
      <c r="CW238" s="6">
        <f t="shared" si="6"/>
        <v>383</v>
      </c>
      <c r="CX238" s="7"/>
      <c r="CY238" s="6">
        <f t="shared" si="7"/>
        <v>373564.22</v>
      </c>
      <c r="CZ238" s="7"/>
      <c r="DA238" s="8">
        <f>ROUND(IF(CY282=0, 0, CY238/CY282),5)</f>
        <v>3.8800000000000002E-3</v>
      </c>
      <c r="DB238" s="7"/>
      <c r="DC238" s="6">
        <v>975.36</v>
      </c>
    </row>
    <row r="239" spans="1:107" x14ac:dyDescent="0.25">
      <c r="A239" s="2"/>
      <c r="B239" s="2"/>
      <c r="C239" s="2"/>
      <c r="D239" s="2" t="s">
        <v>250</v>
      </c>
      <c r="E239" s="37">
        <v>29</v>
      </c>
      <c r="F239" s="7"/>
      <c r="G239" s="37">
        <v>55784.44</v>
      </c>
      <c r="H239" s="7"/>
      <c r="I239" s="8">
        <f>ROUND(IF(G282=0, 0, G239/G282),5)</f>
        <v>3.2299999999999998E-3</v>
      </c>
      <c r="J239" s="7"/>
      <c r="K239" s="6">
        <v>1923.6</v>
      </c>
      <c r="L239" s="7"/>
      <c r="M239" s="37">
        <v>3</v>
      </c>
      <c r="N239" s="7"/>
      <c r="O239" s="6">
        <v>6702.32</v>
      </c>
      <c r="P239" s="7"/>
      <c r="Q239" s="8">
        <f>ROUND(IF(O282=0, 0, O239/O282),5)</f>
        <v>6.4000000000000005E-4</v>
      </c>
      <c r="R239" s="7"/>
      <c r="S239" s="6">
        <v>2234.11</v>
      </c>
      <c r="T239" s="7"/>
      <c r="U239" s="37">
        <v>7</v>
      </c>
      <c r="V239" s="7"/>
      <c r="W239" s="6">
        <v>15821.73</v>
      </c>
      <c r="X239" s="7"/>
      <c r="Y239" s="8">
        <f>ROUND(IF(W282=0, 0, W239/W282),5)</f>
        <v>7.7999999999999999E-4</v>
      </c>
      <c r="Z239" s="7"/>
      <c r="AA239" s="6">
        <v>2260.25</v>
      </c>
      <c r="AB239" s="7"/>
      <c r="AC239" s="37">
        <v>6</v>
      </c>
      <c r="AD239" s="7"/>
      <c r="AE239" s="6">
        <v>13518.16</v>
      </c>
      <c r="AF239" s="7"/>
      <c r="AG239" s="8">
        <f>ROUND(IF(AE282=0, 0, AE239/AE282),5)</f>
        <v>7.6999999999999996E-4</v>
      </c>
      <c r="AH239" s="7"/>
      <c r="AI239" s="6">
        <v>2253.0300000000002</v>
      </c>
      <c r="AJ239" s="7"/>
      <c r="AK239" s="37">
        <v>23</v>
      </c>
      <c r="AL239" s="7"/>
      <c r="AM239" s="6">
        <v>51873.89</v>
      </c>
      <c r="AN239" s="7"/>
      <c r="AO239" s="8">
        <f>ROUND(IF(AM282=0, 0, AM239/AM282),5)</f>
        <v>3.2000000000000002E-3</v>
      </c>
      <c r="AP239" s="7"/>
      <c r="AQ239" s="6">
        <v>2255.39</v>
      </c>
      <c r="AR239" s="7"/>
      <c r="AS239" s="37">
        <v>1</v>
      </c>
      <c r="AT239" s="7"/>
      <c r="AU239" s="28">
        <v>2283.37</v>
      </c>
      <c r="AV239" s="7"/>
      <c r="AW239" s="8">
        <f>ROUND(IF(AU282=0, 0, AU239/AU282),5)</f>
        <v>1.6000000000000001E-4</v>
      </c>
      <c r="AX239" s="7"/>
      <c r="AY239" s="6">
        <v>2283.37</v>
      </c>
      <c r="AZ239" s="7"/>
      <c r="BA239" s="6">
        <v>0</v>
      </c>
      <c r="BB239" s="7"/>
      <c r="BC239" s="6">
        <v>0</v>
      </c>
      <c r="BD239" s="7"/>
      <c r="BE239" s="8">
        <f>ROUND(IF(BC282=0, 0, BC239/BC282),5)</f>
        <v>0</v>
      </c>
      <c r="BF239" s="7"/>
      <c r="BG239" s="6">
        <v>0</v>
      </c>
      <c r="BH239" s="7"/>
      <c r="BI239" s="6">
        <v>0</v>
      </c>
      <c r="BJ239" s="7"/>
      <c r="BK239" s="6">
        <v>0</v>
      </c>
      <c r="BL239" s="7"/>
      <c r="BM239" s="8">
        <f>ROUND(IF(BK282=0, 0, BK239/BK282),5)</f>
        <v>0</v>
      </c>
      <c r="BN239" s="7"/>
      <c r="BO239" s="6">
        <v>0</v>
      </c>
      <c r="BP239" s="7"/>
      <c r="BQ239" s="6">
        <v>0</v>
      </c>
      <c r="BR239" s="7"/>
      <c r="BS239" s="6">
        <v>0</v>
      </c>
      <c r="BT239" s="7"/>
      <c r="BU239" s="8">
        <f>ROUND(IF(BS282=0, 0, BS239/BS282),5)</f>
        <v>0</v>
      </c>
      <c r="BV239" s="7"/>
      <c r="BW239" s="6">
        <v>0</v>
      </c>
      <c r="BX239" s="7"/>
      <c r="BY239" s="6">
        <v>0</v>
      </c>
      <c r="BZ239" s="7"/>
      <c r="CA239" s="6">
        <v>0</v>
      </c>
      <c r="CB239" s="7"/>
      <c r="CC239" s="8">
        <f>ROUND(IF(CA282=0, 0, CA239/CA282),5)</f>
        <v>0</v>
      </c>
      <c r="CD239" s="7"/>
      <c r="CE239" s="6">
        <v>0</v>
      </c>
      <c r="CF239" s="7"/>
      <c r="CG239" s="6">
        <v>0</v>
      </c>
      <c r="CH239" s="7"/>
      <c r="CI239" s="6">
        <v>0</v>
      </c>
      <c r="CJ239" s="7"/>
      <c r="CK239" s="8">
        <f>ROUND(IF(CI282=0, 0, CI239/CI282),5)</f>
        <v>0</v>
      </c>
      <c r="CL239" s="7"/>
      <c r="CM239" s="6">
        <v>0</v>
      </c>
      <c r="CN239" s="7"/>
      <c r="CO239" s="6">
        <v>0</v>
      </c>
      <c r="CP239" s="7"/>
      <c r="CQ239" s="6">
        <v>0</v>
      </c>
      <c r="CR239" s="7"/>
      <c r="CS239" s="8">
        <f>ROUND(IF(CQ282=0, 0, CQ239/CQ282),5)</f>
        <v>0</v>
      </c>
      <c r="CT239" s="7"/>
      <c r="CU239" s="6">
        <v>0</v>
      </c>
      <c r="CV239" s="7"/>
      <c r="CW239" s="6">
        <f t="shared" si="6"/>
        <v>69</v>
      </c>
      <c r="CX239" s="7"/>
      <c r="CY239" s="6">
        <f t="shared" si="7"/>
        <v>145983.91</v>
      </c>
      <c r="CZ239" s="7"/>
      <c r="DA239" s="8">
        <f>ROUND(IF(CY282=0, 0, CY239/CY282),5)</f>
        <v>1.5100000000000001E-3</v>
      </c>
      <c r="DB239" s="7"/>
      <c r="DC239" s="6">
        <v>2115.71</v>
      </c>
    </row>
    <row r="240" spans="1:107" x14ac:dyDescent="0.25">
      <c r="A240" s="2"/>
      <c r="B240" s="2"/>
      <c r="C240" s="2"/>
      <c r="D240" s="2" t="s">
        <v>251</v>
      </c>
      <c r="E240" s="37">
        <v>23</v>
      </c>
      <c r="F240" s="7"/>
      <c r="G240" s="37">
        <v>36717.550000000003</v>
      </c>
      <c r="H240" s="7"/>
      <c r="I240" s="8">
        <f>ROUND(IF(G282=0, 0, G240/G282),5)</f>
        <v>2.1299999999999999E-3</v>
      </c>
      <c r="J240" s="7"/>
      <c r="K240" s="6">
        <v>1596.42</v>
      </c>
      <c r="L240" s="7"/>
      <c r="M240" s="37">
        <v>-1</v>
      </c>
      <c r="N240" s="7"/>
      <c r="O240" s="6">
        <v>-1100</v>
      </c>
      <c r="P240" s="7"/>
      <c r="Q240" s="8">
        <f>ROUND(IF(O282=0, 0, O240/O282),5)</f>
        <v>-1.1E-4</v>
      </c>
      <c r="R240" s="7"/>
      <c r="S240" s="6">
        <v>1100</v>
      </c>
      <c r="T240" s="7"/>
      <c r="U240" s="37">
        <v>1</v>
      </c>
      <c r="V240" s="7"/>
      <c r="W240" s="6">
        <v>3129.28</v>
      </c>
      <c r="X240" s="7"/>
      <c r="Y240" s="8">
        <f>ROUND(IF(W282=0, 0, W240/W282),5)</f>
        <v>1.4999999999999999E-4</v>
      </c>
      <c r="Z240" s="7"/>
      <c r="AA240" s="6">
        <v>3129.28</v>
      </c>
      <c r="AB240" s="7"/>
      <c r="AC240" s="37">
        <v>0</v>
      </c>
      <c r="AD240" s="7"/>
      <c r="AE240" s="6">
        <v>0</v>
      </c>
      <c r="AF240" s="7"/>
      <c r="AG240" s="8">
        <f>ROUND(IF(AE282=0, 0, AE240/AE282),5)</f>
        <v>0</v>
      </c>
      <c r="AH240" s="7"/>
      <c r="AI240" s="6">
        <v>0</v>
      </c>
      <c r="AJ240" s="7"/>
      <c r="AK240" s="37">
        <v>10</v>
      </c>
      <c r="AL240" s="7"/>
      <c r="AM240" s="6">
        <v>31325.48</v>
      </c>
      <c r="AN240" s="7"/>
      <c r="AO240" s="8">
        <f>ROUND(IF(AM282=0, 0, AM240/AM282),5)</f>
        <v>1.9300000000000001E-3</v>
      </c>
      <c r="AP240" s="7"/>
      <c r="AQ240" s="6">
        <v>3132.55</v>
      </c>
      <c r="AR240" s="7"/>
      <c r="AS240" s="37">
        <v>6</v>
      </c>
      <c r="AT240" s="7"/>
      <c r="AU240" s="28">
        <v>18975.400000000001</v>
      </c>
      <c r="AV240" s="7"/>
      <c r="AW240" s="8">
        <f>ROUND(IF(AU282=0, 0, AU240/AU282),5)</f>
        <v>1.2999999999999999E-3</v>
      </c>
      <c r="AX240" s="7"/>
      <c r="AY240" s="6">
        <v>3162.57</v>
      </c>
      <c r="AZ240" s="7"/>
      <c r="BA240" s="6">
        <v>0</v>
      </c>
      <c r="BB240" s="7"/>
      <c r="BC240" s="6">
        <v>0</v>
      </c>
      <c r="BD240" s="7"/>
      <c r="BE240" s="8">
        <f>ROUND(IF(BC282=0, 0, BC240/BC282),5)</f>
        <v>0</v>
      </c>
      <c r="BF240" s="7"/>
      <c r="BG240" s="6">
        <v>0</v>
      </c>
      <c r="BH240" s="7"/>
      <c r="BI240" s="6">
        <v>0</v>
      </c>
      <c r="BJ240" s="7"/>
      <c r="BK240" s="6">
        <v>0</v>
      </c>
      <c r="BL240" s="7"/>
      <c r="BM240" s="8">
        <f>ROUND(IF(BK282=0, 0, BK240/BK282),5)</f>
        <v>0</v>
      </c>
      <c r="BN240" s="7"/>
      <c r="BO240" s="6">
        <v>0</v>
      </c>
      <c r="BP240" s="7"/>
      <c r="BQ240" s="6">
        <v>0</v>
      </c>
      <c r="BR240" s="7"/>
      <c r="BS240" s="6">
        <v>0</v>
      </c>
      <c r="BT240" s="7"/>
      <c r="BU240" s="8">
        <f>ROUND(IF(BS282=0, 0, BS240/BS282),5)</f>
        <v>0</v>
      </c>
      <c r="BV240" s="7"/>
      <c r="BW240" s="6">
        <v>0</v>
      </c>
      <c r="BX240" s="7"/>
      <c r="BY240" s="6">
        <v>0</v>
      </c>
      <c r="BZ240" s="7"/>
      <c r="CA240" s="6">
        <v>0</v>
      </c>
      <c r="CB240" s="7"/>
      <c r="CC240" s="8">
        <f>ROUND(IF(CA282=0, 0, CA240/CA282),5)</f>
        <v>0</v>
      </c>
      <c r="CD240" s="7"/>
      <c r="CE240" s="6">
        <v>0</v>
      </c>
      <c r="CF240" s="7"/>
      <c r="CG240" s="6">
        <v>0</v>
      </c>
      <c r="CH240" s="7"/>
      <c r="CI240" s="6">
        <v>0</v>
      </c>
      <c r="CJ240" s="7"/>
      <c r="CK240" s="8">
        <f>ROUND(IF(CI282=0, 0, CI240/CI282),5)</f>
        <v>0</v>
      </c>
      <c r="CL240" s="7"/>
      <c r="CM240" s="6">
        <v>0</v>
      </c>
      <c r="CN240" s="7"/>
      <c r="CO240" s="6">
        <v>0</v>
      </c>
      <c r="CP240" s="7"/>
      <c r="CQ240" s="6">
        <v>0</v>
      </c>
      <c r="CR240" s="7"/>
      <c r="CS240" s="8">
        <f>ROUND(IF(CQ282=0, 0, CQ240/CQ282),5)</f>
        <v>0</v>
      </c>
      <c r="CT240" s="7"/>
      <c r="CU240" s="6">
        <v>0</v>
      </c>
      <c r="CV240" s="7"/>
      <c r="CW240" s="6">
        <f t="shared" si="6"/>
        <v>39</v>
      </c>
      <c r="CX240" s="7"/>
      <c r="CY240" s="6">
        <f t="shared" si="7"/>
        <v>89047.71</v>
      </c>
      <c r="CZ240" s="7"/>
      <c r="DA240" s="8">
        <f>ROUND(IF(CY282=0, 0, CY240/CY282),5)</f>
        <v>9.2000000000000003E-4</v>
      </c>
      <c r="DB240" s="7"/>
      <c r="DC240" s="6">
        <v>2283.27</v>
      </c>
    </row>
    <row r="241" spans="1:107" x14ac:dyDescent="0.25">
      <c r="A241" s="2"/>
      <c r="B241" s="2"/>
      <c r="C241" s="2"/>
      <c r="D241" s="2" t="s">
        <v>252</v>
      </c>
      <c r="E241" s="37">
        <v>11</v>
      </c>
      <c r="F241" s="7"/>
      <c r="G241" s="37">
        <v>3419.84</v>
      </c>
      <c r="H241" s="7"/>
      <c r="I241" s="8">
        <f>ROUND(IF(G282=0, 0, G241/G282),5)</f>
        <v>2.0000000000000001E-4</v>
      </c>
      <c r="J241" s="7"/>
      <c r="K241" s="6">
        <v>310.89</v>
      </c>
      <c r="L241" s="7"/>
      <c r="M241" s="37">
        <v>0</v>
      </c>
      <c r="N241" s="7"/>
      <c r="O241" s="6">
        <v>0</v>
      </c>
      <c r="P241" s="7"/>
      <c r="Q241" s="8">
        <f>ROUND(IF(O282=0, 0, O241/O282),5)</f>
        <v>0</v>
      </c>
      <c r="R241" s="7"/>
      <c r="S241" s="6">
        <v>0</v>
      </c>
      <c r="T241" s="7"/>
      <c r="U241" s="37">
        <v>13</v>
      </c>
      <c r="V241" s="7"/>
      <c r="W241" s="6">
        <v>4099.54</v>
      </c>
      <c r="X241" s="7"/>
      <c r="Y241" s="8">
        <f>ROUND(IF(W282=0, 0, W241/W282),5)</f>
        <v>2.0000000000000001E-4</v>
      </c>
      <c r="Z241" s="7"/>
      <c r="AA241" s="6">
        <v>315.35000000000002</v>
      </c>
      <c r="AB241" s="7"/>
      <c r="AC241" s="37">
        <v>2</v>
      </c>
      <c r="AD241" s="7"/>
      <c r="AE241" s="6">
        <v>1208.93</v>
      </c>
      <c r="AF241" s="7"/>
      <c r="AG241" s="8">
        <f>ROUND(IF(AE282=0, 0, AE241/AE282),5)</f>
        <v>6.9999999999999994E-5</v>
      </c>
      <c r="AH241" s="7"/>
      <c r="AI241" s="6">
        <v>604.47</v>
      </c>
      <c r="AJ241" s="7"/>
      <c r="AK241" s="37">
        <v>6</v>
      </c>
      <c r="AL241" s="7"/>
      <c r="AM241" s="6">
        <v>1887.03</v>
      </c>
      <c r="AN241" s="7"/>
      <c r="AO241" s="8">
        <f>ROUND(IF(AM282=0, 0, AM241/AM282),5)</f>
        <v>1.2E-4</v>
      </c>
      <c r="AP241" s="7"/>
      <c r="AQ241" s="6">
        <v>314.51</v>
      </c>
      <c r="AR241" s="7"/>
      <c r="AS241" s="37">
        <v>0</v>
      </c>
      <c r="AT241" s="7"/>
      <c r="AU241" s="28">
        <v>0</v>
      </c>
      <c r="AV241" s="7"/>
      <c r="AW241" s="8">
        <f>ROUND(IF(AU282=0, 0, AU241/AU282),5)</f>
        <v>0</v>
      </c>
      <c r="AX241" s="7"/>
      <c r="AY241" s="6">
        <v>0</v>
      </c>
      <c r="AZ241" s="7"/>
      <c r="BA241" s="6">
        <v>0</v>
      </c>
      <c r="BB241" s="7"/>
      <c r="BC241" s="6">
        <v>0</v>
      </c>
      <c r="BD241" s="7"/>
      <c r="BE241" s="8">
        <f>ROUND(IF(BC282=0, 0, BC241/BC282),5)</f>
        <v>0</v>
      </c>
      <c r="BF241" s="7"/>
      <c r="BG241" s="6">
        <v>0</v>
      </c>
      <c r="BH241" s="7"/>
      <c r="BI241" s="6">
        <v>0</v>
      </c>
      <c r="BJ241" s="7"/>
      <c r="BK241" s="6">
        <v>0</v>
      </c>
      <c r="BL241" s="7"/>
      <c r="BM241" s="8">
        <f>ROUND(IF(BK282=0, 0, BK241/BK282),5)</f>
        <v>0</v>
      </c>
      <c r="BN241" s="7"/>
      <c r="BO241" s="6">
        <v>0</v>
      </c>
      <c r="BP241" s="7"/>
      <c r="BQ241" s="6">
        <v>0</v>
      </c>
      <c r="BR241" s="7"/>
      <c r="BS241" s="6">
        <v>0</v>
      </c>
      <c r="BT241" s="7"/>
      <c r="BU241" s="8">
        <f>ROUND(IF(BS282=0, 0, BS241/BS282),5)</f>
        <v>0</v>
      </c>
      <c r="BV241" s="7"/>
      <c r="BW241" s="6">
        <v>0</v>
      </c>
      <c r="BX241" s="7"/>
      <c r="BY241" s="6">
        <v>0</v>
      </c>
      <c r="BZ241" s="7"/>
      <c r="CA241" s="6">
        <v>0</v>
      </c>
      <c r="CB241" s="7"/>
      <c r="CC241" s="8">
        <f>ROUND(IF(CA282=0, 0, CA241/CA282),5)</f>
        <v>0</v>
      </c>
      <c r="CD241" s="7"/>
      <c r="CE241" s="6">
        <v>0</v>
      </c>
      <c r="CF241" s="7"/>
      <c r="CG241" s="6">
        <v>0</v>
      </c>
      <c r="CH241" s="7"/>
      <c r="CI241" s="6">
        <v>0</v>
      </c>
      <c r="CJ241" s="7"/>
      <c r="CK241" s="8">
        <f>ROUND(IF(CI282=0, 0, CI241/CI282),5)</f>
        <v>0</v>
      </c>
      <c r="CL241" s="7"/>
      <c r="CM241" s="6">
        <v>0</v>
      </c>
      <c r="CN241" s="7"/>
      <c r="CO241" s="6">
        <v>0</v>
      </c>
      <c r="CP241" s="7"/>
      <c r="CQ241" s="6">
        <v>0</v>
      </c>
      <c r="CR241" s="7"/>
      <c r="CS241" s="8">
        <f>ROUND(IF(CQ282=0, 0, CQ241/CQ282),5)</f>
        <v>0</v>
      </c>
      <c r="CT241" s="7"/>
      <c r="CU241" s="6">
        <v>0</v>
      </c>
      <c r="CV241" s="7"/>
      <c r="CW241" s="6">
        <f t="shared" si="6"/>
        <v>32</v>
      </c>
      <c r="CX241" s="7"/>
      <c r="CY241" s="6">
        <f t="shared" si="7"/>
        <v>10615.34</v>
      </c>
      <c r="CZ241" s="7"/>
      <c r="DA241" s="8">
        <f>ROUND(IF(CY282=0, 0, CY241/CY282),5)</f>
        <v>1.1E-4</v>
      </c>
      <c r="DB241" s="7"/>
      <c r="DC241" s="6">
        <v>331.73</v>
      </c>
    </row>
    <row r="242" spans="1:107" x14ac:dyDescent="0.25">
      <c r="A242" s="2"/>
      <c r="B242" s="2"/>
      <c r="C242" s="2"/>
      <c r="D242" s="2" t="s">
        <v>253</v>
      </c>
      <c r="E242" s="37">
        <v>126</v>
      </c>
      <c r="F242" s="7"/>
      <c r="G242" s="37">
        <v>56317.59</v>
      </c>
      <c r="H242" s="7"/>
      <c r="I242" s="8">
        <f>ROUND(IF(G282=0, 0, G242/G282),5)</f>
        <v>3.2599999999999999E-3</v>
      </c>
      <c r="J242" s="7"/>
      <c r="K242" s="6">
        <v>446.97</v>
      </c>
      <c r="L242" s="7"/>
      <c r="M242" s="37">
        <v>0</v>
      </c>
      <c r="N242" s="7"/>
      <c r="O242" s="6">
        <v>0</v>
      </c>
      <c r="P242" s="7"/>
      <c r="Q242" s="8">
        <f>ROUND(IF(O282=0, 0, O242/O282),5)</f>
        <v>0</v>
      </c>
      <c r="R242" s="7"/>
      <c r="S242" s="6">
        <v>0</v>
      </c>
      <c r="T242" s="7"/>
      <c r="U242" s="37">
        <v>26</v>
      </c>
      <c r="V242" s="7"/>
      <c r="W242" s="6">
        <v>11524.37</v>
      </c>
      <c r="X242" s="7"/>
      <c r="Y242" s="8">
        <f>ROUND(IF(W282=0, 0, W242/W282),5)</f>
        <v>5.5999999999999995E-4</v>
      </c>
      <c r="Z242" s="7"/>
      <c r="AA242" s="6">
        <v>443.25</v>
      </c>
      <c r="AB242" s="7"/>
      <c r="AC242" s="37">
        <v>10</v>
      </c>
      <c r="AD242" s="7"/>
      <c r="AE242" s="6">
        <v>11679.53</v>
      </c>
      <c r="AF242" s="7"/>
      <c r="AG242" s="8">
        <f>ROUND(IF(AE282=0, 0, AE242/AE282),5)</f>
        <v>6.7000000000000002E-4</v>
      </c>
      <c r="AH242" s="7"/>
      <c r="AI242" s="6">
        <v>1167.95</v>
      </c>
      <c r="AJ242" s="7"/>
      <c r="AK242" s="37">
        <v>9</v>
      </c>
      <c r="AL242" s="7"/>
      <c r="AM242" s="6">
        <v>3965.07</v>
      </c>
      <c r="AN242" s="7"/>
      <c r="AO242" s="8">
        <f>ROUND(IF(AM282=0, 0, AM242/AM282),5)</f>
        <v>2.4000000000000001E-4</v>
      </c>
      <c r="AP242" s="7"/>
      <c r="AQ242" s="6">
        <v>440.56</v>
      </c>
      <c r="AR242" s="7"/>
      <c r="AS242" s="37">
        <v>454</v>
      </c>
      <c r="AT242" s="7"/>
      <c r="AU242" s="28">
        <v>198360.63</v>
      </c>
      <c r="AV242" s="7"/>
      <c r="AW242" s="8">
        <f>ROUND(IF(AU282=0, 0, AU242/AU282),5)</f>
        <v>1.3610000000000001E-2</v>
      </c>
      <c r="AX242" s="7"/>
      <c r="AY242" s="6">
        <v>436.92</v>
      </c>
      <c r="AZ242" s="7"/>
      <c r="BA242" s="6">
        <v>0</v>
      </c>
      <c r="BB242" s="7"/>
      <c r="BC242" s="6">
        <v>0</v>
      </c>
      <c r="BD242" s="7"/>
      <c r="BE242" s="8">
        <f>ROUND(IF(BC282=0, 0, BC242/BC282),5)</f>
        <v>0</v>
      </c>
      <c r="BF242" s="7"/>
      <c r="BG242" s="6">
        <v>0</v>
      </c>
      <c r="BH242" s="7"/>
      <c r="BI242" s="6">
        <v>0</v>
      </c>
      <c r="BJ242" s="7"/>
      <c r="BK242" s="6">
        <v>0</v>
      </c>
      <c r="BL242" s="7"/>
      <c r="BM242" s="8">
        <f>ROUND(IF(BK282=0, 0, BK242/BK282),5)</f>
        <v>0</v>
      </c>
      <c r="BN242" s="7"/>
      <c r="BO242" s="6">
        <v>0</v>
      </c>
      <c r="BP242" s="7"/>
      <c r="BQ242" s="6">
        <v>0</v>
      </c>
      <c r="BR242" s="7"/>
      <c r="BS242" s="6">
        <v>0</v>
      </c>
      <c r="BT242" s="7"/>
      <c r="BU242" s="8">
        <f>ROUND(IF(BS282=0, 0, BS242/BS282),5)</f>
        <v>0</v>
      </c>
      <c r="BV242" s="7"/>
      <c r="BW242" s="6">
        <v>0</v>
      </c>
      <c r="BX242" s="7"/>
      <c r="BY242" s="6">
        <v>0</v>
      </c>
      <c r="BZ242" s="7"/>
      <c r="CA242" s="6">
        <v>0</v>
      </c>
      <c r="CB242" s="7"/>
      <c r="CC242" s="8">
        <f>ROUND(IF(CA282=0, 0, CA242/CA282),5)</f>
        <v>0</v>
      </c>
      <c r="CD242" s="7"/>
      <c r="CE242" s="6">
        <v>0</v>
      </c>
      <c r="CF242" s="7"/>
      <c r="CG242" s="6">
        <v>0</v>
      </c>
      <c r="CH242" s="7"/>
      <c r="CI242" s="6">
        <v>0</v>
      </c>
      <c r="CJ242" s="7"/>
      <c r="CK242" s="8">
        <f>ROUND(IF(CI282=0, 0, CI242/CI282),5)</f>
        <v>0</v>
      </c>
      <c r="CL242" s="7"/>
      <c r="CM242" s="6">
        <v>0</v>
      </c>
      <c r="CN242" s="7"/>
      <c r="CO242" s="6">
        <v>0</v>
      </c>
      <c r="CP242" s="7"/>
      <c r="CQ242" s="6">
        <v>0</v>
      </c>
      <c r="CR242" s="7"/>
      <c r="CS242" s="8">
        <f>ROUND(IF(CQ282=0, 0, CQ242/CQ282),5)</f>
        <v>0</v>
      </c>
      <c r="CT242" s="7"/>
      <c r="CU242" s="6">
        <v>0</v>
      </c>
      <c r="CV242" s="7"/>
      <c r="CW242" s="6">
        <f t="shared" si="6"/>
        <v>625</v>
      </c>
      <c r="CX242" s="7"/>
      <c r="CY242" s="6">
        <f t="shared" si="7"/>
        <v>281847.19</v>
      </c>
      <c r="CZ242" s="7"/>
      <c r="DA242" s="8">
        <f>ROUND(IF(CY282=0, 0, CY242/CY282),5)</f>
        <v>2.9199999999999999E-3</v>
      </c>
      <c r="DB242" s="7"/>
      <c r="DC242" s="6">
        <v>450.96</v>
      </c>
    </row>
    <row r="243" spans="1:107" x14ac:dyDescent="0.25">
      <c r="A243" s="2"/>
      <c r="B243" s="2"/>
      <c r="C243" s="2"/>
      <c r="D243" s="2" t="s">
        <v>254</v>
      </c>
      <c r="E243" s="37">
        <v>13</v>
      </c>
      <c r="F243" s="7"/>
      <c r="G243" s="37">
        <v>12105.92</v>
      </c>
      <c r="H243" s="7"/>
      <c r="I243" s="8">
        <f>ROUND(IF(G282=0, 0, G243/G282),5)</f>
        <v>6.9999999999999999E-4</v>
      </c>
      <c r="J243" s="7"/>
      <c r="K243" s="6">
        <v>931.22</v>
      </c>
      <c r="L243" s="7"/>
      <c r="M243" s="37">
        <v>6</v>
      </c>
      <c r="N243" s="7"/>
      <c r="O243" s="6">
        <v>5591.75</v>
      </c>
      <c r="P243" s="7"/>
      <c r="Q243" s="8">
        <f>ROUND(IF(O282=0, 0, O243/O282),5)</f>
        <v>5.2999999999999998E-4</v>
      </c>
      <c r="R243" s="7"/>
      <c r="S243" s="6">
        <v>931.96</v>
      </c>
      <c r="T243" s="7"/>
      <c r="U243" s="37">
        <v>8</v>
      </c>
      <c r="V243" s="7"/>
      <c r="W243" s="6">
        <v>7524.39</v>
      </c>
      <c r="X243" s="7"/>
      <c r="Y243" s="8">
        <f>ROUND(IF(W282=0, 0, W243/W282),5)</f>
        <v>3.6999999999999999E-4</v>
      </c>
      <c r="Z243" s="7"/>
      <c r="AA243" s="6">
        <v>940.55</v>
      </c>
      <c r="AB243" s="7"/>
      <c r="AC243" s="37">
        <v>1</v>
      </c>
      <c r="AD243" s="7"/>
      <c r="AE243" s="6">
        <v>933.78</v>
      </c>
      <c r="AF243" s="7"/>
      <c r="AG243" s="8">
        <f>ROUND(IF(AE282=0, 0, AE243/AE282),5)</f>
        <v>5.0000000000000002E-5</v>
      </c>
      <c r="AH243" s="7"/>
      <c r="AI243" s="6">
        <v>933.78</v>
      </c>
      <c r="AJ243" s="7"/>
      <c r="AK243" s="37">
        <v>1</v>
      </c>
      <c r="AL243" s="7"/>
      <c r="AM243" s="6">
        <v>940.6</v>
      </c>
      <c r="AN243" s="7"/>
      <c r="AO243" s="8">
        <f>ROUND(IF(AM282=0, 0, AM243/AM282),5)</f>
        <v>6.0000000000000002E-5</v>
      </c>
      <c r="AP243" s="7"/>
      <c r="AQ243" s="6">
        <v>940.6</v>
      </c>
      <c r="AR243" s="7"/>
      <c r="AS243" s="37">
        <v>1</v>
      </c>
      <c r="AT243" s="7"/>
      <c r="AU243" s="28">
        <v>952.15</v>
      </c>
      <c r="AV243" s="7"/>
      <c r="AW243" s="8">
        <f>ROUND(IF(AU282=0, 0, AU243/AU282),5)</f>
        <v>6.9999999999999994E-5</v>
      </c>
      <c r="AX243" s="7"/>
      <c r="AY243" s="6">
        <v>952.15</v>
      </c>
      <c r="AZ243" s="7"/>
      <c r="BA243" s="6">
        <v>0</v>
      </c>
      <c r="BB243" s="7"/>
      <c r="BC243" s="6">
        <v>0</v>
      </c>
      <c r="BD243" s="7"/>
      <c r="BE243" s="8">
        <f>ROUND(IF(BC282=0, 0, BC243/BC282),5)</f>
        <v>0</v>
      </c>
      <c r="BF243" s="7"/>
      <c r="BG243" s="6">
        <v>0</v>
      </c>
      <c r="BH243" s="7"/>
      <c r="BI243" s="6">
        <v>0</v>
      </c>
      <c r="BJ243" s="7"/>
      <c r="BK243" s="6">
        <v>0</v>
      </c>
      <c r="BL243" s="7"/>
      <c r="BM243" s="8">
        <f>ROUND(IF(BK282=0, 0, BK243/BK282),5)</f>
        <v>0</v>
      </c>
      <c r="BN243" s="7"/>
      <c r="BO243" s="6">
        <v>0</v>
      </c>
      <c r="BP243" s="7"/>
      <c r="BQ243" s="6">
        <v>0</v>
      </c>
      <c r="BR243" s="7"/>
      <c r="BS243" s="6">
        <v>0</v>
      </c>
      <c r="BT243" s="7"/>
      <c r="BU243" s="8">
        <f>ROUND(IF(BS282=0, 0, BS243/BS282),5)</f>
        <v>0</v>
      </c>
      <c r="BV243" s="7"/>
      <c r="BW243" s="6">
        <v>0</v>
      </c>
      <c r="BX243" s="7"/>
      <c r="BY243" s="6">
        <v>0</v>
      </c>
      <c r="BZ243" s="7"/>
      <c r="CA243" s="6">
        <v>0</v>
      </c>
      <c r="CB243" s="7"/>
      <c r="CC243" s="8">
        <f>ROUND(IF(CA282=0, 0, CA243/CA282),5)</f>
        <v>0</v>
      </c>
      <c r="CD243" s="7"/>
      <c r="CE243" s="6">
        <v>0</v>
      </c>
      <c r="CF243" s="7"/>
      <c r="CG243" s="6">
        <v>0</v>
      </c>
      <c r="CH243" s="7"/>
      <c r="CI243" s="6">
        <v>0</v>
      </c>
      <c r="CJ243" s="7"/>
      <c r="CK243" s="8">
        <f>ROUND(IF(CI282=0, 0, CI243/CI282),5)</f>
        <v>0</v>
      </c>
      <c r="CL243" s="7"/>
      <c r="CM243" s="6">
        <v>0</v>
      </c>
      <c r="CN243" s="7"/>
      <c r="CO243" s="6">
        <v>0</v>
      </c>
      <c r="CP243" s="7"/>
      <c r="CQ243" s="6">
        <v>0</v>
      </c>
      <c r="CR243" s="7"/>
      <c r="CS243" s="8">
        <f>ROUND(IF(CQ282=0, 0, CQ243/CQ282),5)</f>
        <v>0</v>
      </c>
      <c r="CT243" s="7"/>
      <c r="CU243" s="6">
        <v>0</v>
      </c>
      <c r="CV243" s="7"/>
      <c r="CW243" s="6">
        <f t="shared" si="6"/>
        <v>30</v>
      </c>
      <c r="CX243" s="7"/>
      <c r="CY243" s="6">
        <f t="shared" si="7"/>
        <v>28048.59</v>
      </c>
      <c r="CZ243" s="7"/>
      <c r="DA243" s="8">
        <f>ROUND(IF(CY282=0, 0, CY243/CY282),5)</f>
        <v>2.9E-4</v>
      </c>
      <c r="DB243" s="7"/>
      <c r="DC243" s="6">
        <v>934.95</v>
      </c>
    </row>
    <row r="244" spans="1:107" x14ac:dyDescent="0.25">
      <c r="A244" s="2"/>
      <c r="B244" s="2"/>
      <c r="C244" s="2"/>
      <c r="D244" s="2" t="s">
        <v>255</v>
      </c>
      <c r="E244" s="37">
        <v>0</v>
      </c>
      <c r="F244" s="7"/>
      <c r="G244" s="37">
        <v>0</v>
      </c>
      <c r="H244" s="7"/>
      <c r="I244" s="8">
        <f>ROUND(IF(G282=0, 0, G244/G282),5)</f>
        <v>0</v>
      </c>
      <c r="J244" s="7"/>
      <c r="K244" s="6">
        <v>0</v>
      </c>
      <c r="L244" s="7"/>
      <c r="M244" s="37">
        <v>0</v>
      </c>
      <c r="N244" s="7"/>
      <c r="O244" s="6">
        <v>0</v>
      </c>
      <c r="P244" s="7"/>
      <c r="Q244" s="8">
        <f>ROUND(IF(O282=0, 0, O244/O282),5)</f>
        <v>0</v>
      </c>
      <c r="R244" s="7"/>
      <c r="S244" s="6">
        <v>0</v>
      </c>
      <c r="T244" s="7"/>
      <c r="U244" s="37">
        <v>3</v>
      </c>
      <c r="V244" s="7"/>
      <c r="W244" s="6">
        <v>5429.14</v>
      </c>
      <c r="X244" s="7"/>
      <c r="Y244" s="8">
        <f>ROUND(IF(W282=0, 0, W244/W282),5)</f>
        <v>2.7E-4</v>
      </c>
      <c r="Z244" s="7"/>
      <c r="AA244" s="6">
        <v>1809.71</v>
      </c>
      <c r="AB244" s="7"/>
      <c r="AC244" s="37">
        <v>0</v>
      </c>
      <c r="AD244" s="7"/>
      <c r="AE244" s="6">
        <v>0</v>
      </c>
      <c r="AF244" s="7"/>
      <c r="AG244" s="8">
        <f>ROUND(IF(AE282=0, 0, AE244/AE282),5)</f>
        <v>0</v>
      </c>
      <c r="AH244" s="7"/>
      <c r="AI244" s="6">
        <v>0</v>
      </c>
      <c r="AJ244" s="7"/>
      <c r="AK244" s="37">
        <v>0</v>
      </c>
      <c r="AL244" s="7"/>
      <c r="AM244" s="6">
        <v>0</v>
      </c>
      <c r="AN244" s="7"/>
      <c r="AO244" s="8">
        <f>ROUND(IF(AM282=0, 0, AM244/AM282),5)</f>
        <v>0</v>
      </c>
      <c r="AP244" s="7"/>
      <c r="AQ244" s="6">
        <v>0</v>
      </c>
      <c r="AR244" s="7"/>
      <c r="AS244" s="37">
        <v>0</v>
      </c>
      <c r="AT244" s="7"/>
      <c r="AU244" s="28">
        <v>0</v>
      </c>
      <c r="AV244" s="7"/>
      <c r="AW244" s="8">
        <f>ROUND(IF(AU282=0, 0, AU244/AU282),5)</f>
        <v>0</v>
      </c>
      <c r="AX244" s="7"/>
      <c r="AY244" s="6">
        <v>0</v>
      </c>
      <c r="AZ244" s="7"/>
      <c r="BA244" s="6">
        <v>0</v>
      </c>
      <c r="BB244" s="7"/>
      <c r="BC244" s="6">
        <v>0</v>
      </c>
      <c r="BD244" s="7"/>
      <c r="BE244" s="8">
        <f>ROUND(IF(BC282=0, 0, BC244/BC282),5)</f>
        <v>0</v>
      </c>
      <c r="BF244" s="7"/>
      <c r="BG244" s="6">
        <v>0</v>
      </c>
      <c r="BH244" s="7"/>
      <c r="BI244" s="6">
        <v>0</v>
      </c>
      <c r="BJ244" s="7"/>
      <c r="BK244" s="6">
        <v>0</v>
      </c>
      <c r="BL244" s="7"/>
      <c r="BM244" s="8">
        <f>ROUND(IF(BK282=0, 0, BK244/BK282),5)</f>
        <v>0</v>
      </c>
      <c r="BN244" s="7"/>
      <c r="BO244" s="6">
        <v>0</v>
      </c>
      <c r="BP244" s="7"/>
      <c r="BQ244" s="6">
        <v>0</v>
      </c>
      <c r="BR244" s="7"/>
      <c r="BS244" s="6">
        <v>0</v>
      </c>
      <c r="BT244" s="7"/>
      <c r="BU244" s="8">
        <f>ROUND(IF(BS282=0, 0, BS244/BS282),5)</f>
        <v>0</v>
      </c>
      <c r="BV244" s="7"/>
      <c r="BW244" s="6">
        <v>0</v>
      </c>
      <c r="BX244" s="7"/>
      <c r="BY244" s="6">
        <v>0</v>
      </c>
      <c r="BZ244" s="7"/>
      <c r="CA244" s="6">
        <v>0</v>
      </c>
      <c r="CB244" s="7"/>
      <c r="CC244" s="8">
        <f>ROUND(IF(CA282=0, 0, CA244/CA282),5)</f>
        <v>0</v>
      </c>
      <c r="CD244" s="7"/>
      <c r="CE244" s="6">
        <v>0</v>
      </c>
      <c r="CF244" s="7"/>
      <c r="CG244" s="6">
        <v>0</v>
      </c>
      <c r="CH244" s="7"/>
      <c r="CI244" s="6">
        <v>0</v>
      </c>
      <c r="CJ244" s="7"/>
      <c r="CK244" s="8">
        <f>ROUND(IF(CI282=0, 0, CI244/CI282),5)</f>
        <v>0</v>
      </c>
      <c r="CL244" s="7"/>
      <c r="CM244" s="6">
        <v>0</v>
      </c>
      <c r="CN244" s="7"/>
      <c r="CO244" s="6">
        <v>0</v>
      </c>
      <c r="CP244" s="7"/>
      <c r="CQ244" s="6">
        <v>0</v>
      </c>
      <c r="CR244" s="7"/>
      <c r="CS244" s="8">
        <f>ROUND(IF(CQ282=0, 0, CQ244/CQ282),5)</f>
        <v>0</v>
      </c>
      <c r="CT244" s="7"/>
      <c r="CU244" s="6">
        <v>0</v>
      </c>
      <c r="CV244" s="7"/>
      <c r="CW244" s="6">
        <f t="shared" si="6"/>
        <v>3</v>
      </c>
      <c r="CX244" s="7"/>
      <c r="CY244" s="6">
        <f t="shared" si="7"/>
        <v>5429.14</v>
      </c>
      <c r="CZ244" s="7"/>
      <c r="DA244" s="8">
        <f>ROUND(IF(CY282=0, 0, CY244/CY282),5)</f>
        <v>6.0000000000000002E-5</v>
      </c>
      <c r="DB244" s="7"/>
      <c r="DC244" s="6">
        <v>1809.71</v>
      </c>
    </row>
    <row r="245" spans="1:107" x14ac:dyDescent="0.25">
      <c r="A245" s="2"/>
      <c r="B245" s="2"/>
      <c r="C245" s="2"/>
      <c r="D245" s="2" t="s">
        <v>256</v>
      </c>
      <c r="E245" s="37">
        <v>0</v>
      </c>
      <c r="F245" s="7"/>
      <c r="G245" s="37">
        <v>0</v>
      </c>
      <c r="H245" s="7"/>
      <c r="I245" s="8">
        <f>ROUND(IF(G282=0, 0, G245/G282),5)</f>
        <v>0</v>
      </c>
      <c r="J245" s="7"/>
      <c r="K245" s="6">
        <v>0</v>
      </c>
      <c r="L245" s="7"/>
      <c r="M245" s="37">
        <v>0</v>
      </c>
      <c r="N245" s="7"/>
      <c r="O245" s="6">
        <v>0</v>
      </c>
      <c r="P245" s="7"/>
      <c r="Q245" s="8">
        <f>ROUND(IF(O282=0, 0, O245/O282),5)</f>
        <v>0</v>
      </c>
      <c r="R245" s="7"/>
      <c r="S245" s="6">
        <v>0</v>
      </c>
      <c r="T245" s="7"/>
      <c r="U245" s="37">
        <v>4</v>
      </c>
      <c r="V245" s="7"/>
      <c r="W245" s="6">
        <v>3250.09</v>
      </c>
      <c r="X245" s="7"/>
      <c r="Y245" s="8">
        <f>ROUND(IF(W282=0, 0, W245/W282),5)</f>
        <v>1.6000000000000001E-4</v>
      </c>
      <c r="Z245" s="7"/>
      <c r="AA245" s="6">
        <v>812.52</v>
      </c>
      <c r="AB245" s="7"/>
      <c r="AC245" s="37">
        <v>13</v>
      </c>
      <c r="AD245" s="7"/>
      <c r="AE245" s="6">
        <v>10549.36</v>
      </c>
      <c r="AF245" s="7"/>
      <c r="AG245" s="8">
        <f>ROUND(IF(AE282=0, 0, AE245/AE282),5)</f>
        <v>5.9999999999999995E-4</v>
      </c>
      <c r="AH245" s="7"/>
      <c r="AI245" s="6">
        <v>811.49</v>
      </c>
      <c r="AJ245" s="7"/>
      <c r="AK245" s="37">
        <v>5</v>
      </c>
      <c r="AL245" s="7"/>
      <c r="AM245" s="6">
        <v>4080.98</v>
      </c>
      <c r="AN245" s="7"/>
      <c r="AO245" s="8">
        <f>ROUND(IF(AM282=0, 0, AM245/AM282),5)</f>
        <v>2.5000000000000001E-4</v>
      </c>
      <c r="AP245" s="7"/>
      <c r="AQ245" s="6">
        <v>816.2</v>
      </c>
      <c r="AR245" s="7"/>
      <c r="AS245" s="37">
        <v>0</v>
      </c>
      <c r="AT245" s="7"/>
      <c r="AU245" s="28">
        <v>0</v>
      </c>
      <c r="AV245" s="7"/>
      <c r="AW245" s="8">
        <f>ROUND(IF(AU282=0, 0, AU245/AU282),5)</f>
        <v>0</v>
      </c>
      <c r="AX245" s="7"/>
      <c r="AY245" s="6">
        <v>0</v>
      </c>
      <c r="AZ245" s="7"/>
      <c r="BA245" s="6">
        <v>0</v>
      </c>
      <c r="BB245" s="7"/>
      <c r="BC245" s="6">
        <v>0</v>
      </c>
      <c r="BD245" s="7"/>
      <c r="BE245" s="8">
        <f>ROUND(IF(BC282=0, 0, BC245/BC282),5)</f>
        <v>0</v>
      </c>
      <c r="BF245" s="7"/>
      <c r="BG245" s="6">
        <v>0</v>
      </c>
      <c r="BH245" s="7"/>
      <c r="BI245" s="6">
        <v>0</v>
      </c>
      <c r="BJ245" s="7"/>
      <c r="BK245" s="6">
        <v>0</v>
      </c>
      <c r="BL245" s="7"/>
      <c r="BM245" s="8">
        <f>ROUND(IF(BK282=0, 0, BK245/BK282),5)</f>
        <v>0</v>
      </c>
      <c r="BN245" s="7"/>
      <c r="BO245" s="6">
        <v>0</v>
      </c>
      <c r="BP245" s="7"/>
      <c r="BQ245" s="6">
        <v>0</v>
      </c>
      <c r="BR245" s="7"/>
      <c r="BS245" s="6">
        <v>0</v>
      </c>
      <c r="BT245" s="7"/>
      <c r="BU245" s="8">
        <f>ROUND(IF(BS282=0, 0, BS245/BS282),5)</f>
        <v>0</v>
      </c>
      <c r="BV245" s="7"/>
      <c r="BW245" s="6">
        <v>0</v>
      </c>
      <c r="BX245" s="7"/>
      <c r="BY245" s="6">
        <v>0</v>
      </c>
      <c r="BZ245" s="7"/>
      <c r="CA245" s="6">
        <v>0</v>
      </c>
      <c r="CB245" s="7"/>
      <c r="CC245" s="8">
        <f>ROUND(IF(CA282=0, 0, CA245/CA282),5)</f>
        <v>0</v>
      </c>
      <c r="CD245" s="7"/>
      <c r="CE245" s="6">
        <v>0</v>
      </c>
      <c r="CF245" s="7"/>
      <c r="CG245" s="6">
        <v>0</v>
      </c>
      <c r="CH245" s="7"/>
      <c r="CI245" s="6">
        <v>0</v>
      </c>
      <c r="CJ245" s="7"/>
      <c r="CK245" s="8">
        <f>ROUND(IF(CI282=0, 0, CI245/CI282),5)</f>
        <v>0</v>
      </c>
      <c r="CL245" s="7"/>
      <c r="CM245" s="6">
        <v>0</v>
      </c>
      <c r="CN245" s="7"/>
      <c r="CO245" s="6">
        <v>0</v>
      </c>
      <c r="CP245" s="7"/>
      <c r="CQ245" s="6">
        <v>0</v>
      </c>
      <c r="CR245" s="7"/>
      <c r="CS245" s="8">
        <f>ROUND(IF(CQ282=0, 0, CQ245/CQ282),5)</f>
        <v>0</v>
      </c>
      <c r="CT245" s="7"/>
      <c r="CU245" s="6">
        <v>0</v>
      </c>
      <c r="CV245" s="7"/>
      <c r="CW245" s="6">
        <f t="shared" si="6"/>
        <v>22</v>
      </c>
      <c r="CX245" s="7"/>
      <c r="CY245" s="6">
        <f t="shared" si="7"/>
        <v>17880.43</v>
      </c>
      <c r="CZ245" s="7"/>
      <c r="DA245" s="8">
        <f>ROUND(IF(CY282=0, 0, CY245/CY282),5)</f>
        <v>1.9000000000000001E-4</v>
      </c>
      <c r="DB245" s="7"/>
      <c r="DC245" s="6">
        <v>812.75</v>
      </c>
    </row>
    <row r="246" spans="1:107" x14ac:dyDescent="0.25">
      <c r="A246" s="2"/>
      <c r="B246" s="2"/>
      <c r="C246" s="2"/>
      <c r="D246" s="2" t="s">
        <v>257</v>
      </c>
      <c r="E246" s="37">
        <v>0</v>
      </c>
      <c r="F246" s="7"/>
      <c r="G246" s="37">
        <v>0</v>
      </c>
      <c r="H246" s="7"/>
      <c r="I246" s="8">
        <f>ROUND(IF(G282=0, 0, G246/G282),5)</f>
        <v>0</v>
      </c>
      <c r="J246" s="7"/>
      <c r="K246" s="6">
        <v>0</v>
      </c>
      <c r="L246" s="7"/>
      <c r="M246" s="37">
        <v>0</v>
      </c>
      <c r="N246" s="7"/>
      <c r="O246" s="6">
        <v>0</v>
      </c>
      <c r="P246" s="7"/>
      <c r="Q246" s="8">
        <f>ROUND(IF(O282=0, 0, O246/O282),5)</f>
        <v>0</v>
      </c>
      <c r="R246" s="7"/>
      <c r="S246" s="6">
        <v>0</v>
      </c>
      <c r="T246" s="7"/>
      <c r="U246" s="37">
        <v>6</v>
      </c>
      <c r="V246" s="7"/>
      <c r="W246" s="6">
        <v>6370.13</v>
      </c>
      <c r="X246" s="7"/>
      <c r="Y246" s="8">
        <f>ROUND(IF(W282=0, 0, W246/W282),5)</f>
        <v>3.1E-4</v>
      </c>
      <c r="Z246" s="7"/>
      <c r="AA246" s="6">
        <v>1061.69</v>
      </c>
      <c r="AB246" s="7"/>
      <c r="AC246" s="37">
        <v>1</v>
      </c>
      <c r="AD246" s="7"/>
      <c r="AE246" s="6">
        <v>1058.18</v>
      </c>
      <c r="AF246" s="7"/>
      <c r="AG246" s="8">
        <f>ROUND(IF(AE282=0, 0, AE246/AE282),5)</f>
        <v>6.0000000000000002E-5</v>
      </c>
      <c r="AH246" s="7"/>
      <c r="AI246" s="6">
        <v>1058.18</v>
      </c>
      <c r="AJ246" s="7"/>
      <c r="AK246" s="37">
        <v>0</v>
      </c>
      <c r="AL246" s="7"/>
      <c r="AM246" s="6">
        <v>0</v>
      </c>
      <c r="AN246" s="7"/>
      <c r="AO246" s="8">
        <f>ROUND(IF(AM282=0, 0, AM246/AM282),5)</f>
        <v>0</v>
      </c>
      <c r="AP246" s="7"/>
      <c r="AQ246" s="6">
        <v>0</v>
      </c>
      <c r="AR246" s="7"/>
      <c r="AS246" s="37">
        <v>0</v>
      </c>
      <c r="AT246" s="7"/>
      <c r="AU246" s="28">
        <v>0</v>
      </c>
      <c r="AV246" s="7"/>
      <c r="AW246" s="8">
        <f>ROUND(IF(AU282=0, 0, AU246/AU282),5)</f>
        <v>0</v>
      </c>
      <c r="AX246" s="7"/>
      <c r="AY246" s="6">
        <v>0</v>
      </c>
      <c r="AZ246" s="7"/>
      <c r="BA246" s="6">
        <v>0</v>
      </c>
      <c r="BB246" s="7"/>
      <c r="BC246" s="6">
        <v>0</v>
      </c>
      <c r="BD246" s="7"/>
      <c r="BE246" s="8">
        <f>ROUND(IF(BC282=0, 0, BC246/BC282),5)</f>
        <v>0</v>
      </c>
      <c r="BF246" s="7"/>
      <c r="BG246" s="6">
        <v>0</v>
      </c>
      <c r="BH246" s="7"/>
      <c r="BI246" s="6">
        <v>0</v>
      </c>
      <c r="BJ246" s="7"/>
      <c r="BK246" s="6">
        <v>0</v>
      </c>
      <c r="BL246" s="7"/>
      <c r="BM246" s="8">
        <f>ROUND(IF(BK282=0, 0, BK246/BK282),5)</f>
        <v>0</v>
      </c>
      <c r="BN246" s="7"/>
      <c r="BO246" s="6">
        <v>0</v>
      </c>
      <c r="BP246" s="7"/>
      <c r="BQ246" s="6">
        <v>0</v>
      </c>
      <c r="BR246" s="7"/>
      <c r="BS246" s="6">
        <v>0</v>
      </c>
      <c r="BT246" s="7"/>
      <c r="BU246" s="8">
        <f>ROUND(IF(BS282=0, 0, BS246/BS282),5)</f>
        <v>0</v>
      </c>
      <c r="BV246" s="7"/>
      <c r="BW246" s="6">
        <v>0</v>
      </c>
      <c r="BX246" s="7"/>
      <c r="BY246" s="6">
        <v>0</v>
      </c>
      <c r="BZ246" s="7"/>
      <c r="CA246" s="6">
        <v>0</v>
      </c>
      <c r="CB246" s="7"/>
      <c r="CC246" s="8">
        <f>ROUND(IF(CA282=0, 0, CA246/CA282),5)</f>
        <v>0</v>
      </c>
      <c r="CD246" s="7"/>
      <c r="CE246" s="6">
        <v>0</v>
      </c>
      <c r="CF246" s="7"/>
      <c r="CG246" s="6">
        <v>0</v>
      </c>
      <c r="CH246" s="7"/>
      <c r="CI246" s="6">
        <v>0</v>
      </c>
      <c r="CJ246" s="7"/>
      <c r="CK246" s="8">
        <f>ROUND(IF(CI282=0, 0, CI246/CI282),5)</f>
        <v>0</v>
      </c>
      <c r="CL246" s="7"/>
      <c r="CM246" s="6">
        <v>0</v>
      </c>
      <c r="CN246" s="7"/>
      <c r="CO246" s="6">
        <v>0</v>
      </c>
      <c r="CP246" s="7"/>
      <c r="CQ246" s="6">
        <v>0</v>
      </c>
      <c r="CR246" s="7"/>
      <c r="CS246" s="8">
        <f>ROUND(IF(CQ282=0, 0, CQ246/CQ282),5)</f>
        <v>0</v>
      </c>
      <c r="CT246" s="7"/>
      <c r="CU246" s="6">
        <v>0</v>
      </c>
      <c r="CV246" s="7"/>
      <c r="CW246" s="6">
        <f t="shared" si="6"/>
        <v>7</v>
      </c>
      <c r="CX246" s="7"/>
      <c r="CY246" s="6">
        <f t="shared" si="7"/>
        <v>7428.31</v>
      </c>
      <c r="CZ246" s="7"/>
      <c r="DA246" s="8">
        <f>ROUND(IF(CY282=0, 0, CY246/CY282),5)</f>
        <v>8.0000000000000007E-5</v>
      </c>
      <c r="DB246" s="7"/>
      <c r="DC246" s="6">
        <v>1061.19</v>
      </c>
    </row>
    <row r="247" spans="1:107" x14ac:dyDescent="0.25">
      <c r="A247" s="2"/>
      <c r="B247" s="2"/>
      <c r="C247" s="2"/>
      <c r="D247" s="2" t="s">
        <v>258</v>
      </c>
      <c r="E247" s="37">
        <v>3</v>
      </c>
      <c r="F247" s="7"/>
      <c r="G247" s="37">
        <v>7398.83</v>
      </c>
      <c r="H247" s="7"/>
      <c r="I247" s="8">
        <f>ROUND(IF(G282=0, 0, G247/G282),5)</f>
        <v>4.2999999999999999E-4</v>
      </c>
      <c r="J247" s="7"/>
      <c r="K247" s="6">
        <v>2466.2800000000002</v>
      </c>
      <c r="L247" s="7"/>
      <c r="M247" s="37">
        <v>0</v>
      </c>
      <c r="N247" s="7"/>
      <c r="O247" s="6">
        <v>0</v>
      </c>
      <c r="P247" s="7"/>
      <c r="Q247" s="8">
        <f>ROUND(IF(O282=0, 0, O247/O282),5)</f>
        <v>0</v>
      </c>
      <c r="R247" s="7"/>
      <c r="S247" s="6">
        <v>0</v>
      </c>
      <c r="T247" s="7"/>
      <c r="U247" s="37">
        <v>4</v>
      </c>
      <c r="V247" s="7"/>
      <c r="W247" s="6">
        <v>14001.82</v>
      </c>
      <c r="X247" s="7"/>
      <c r="Y247" s="8">
        <f>ROUND(IF(W282=0, 0, W247/W282),5)</f>
        <v>6.8999999999999997E-4</v>
      </c>
      <c r="Z247" s="7"/>
      <c r="AA247" s="6">
        <v>3500.46</v>
      </c>
      <c r="AB247" s="7"/>
      <c r="AC247" s="37">
        <v>0</v>
      </c>
      <c r="AD247" s="7"/>
      <c r="AE247" s="6">
        <v>0</v>
      </c>
      <c r="AF247" s="7"/>
      <c r="AG247" s="8">
        <f>ROUND(IF(AE282=0, 0, AE247/AE282),5)</f>
        <v>0</v>
      </c>
      <c r="AH247" s="7"/>
      <c r="AI247" s="6">
        <v>0</v>
      </c>
      <c r="AJ247" s="7"/>
      <c r="AK247" s="37">
        <v>0</v>
      </c>
      <c r="AL247" s="7"/>
      <c r="AM247" s="6">
        <v>0</v>
      </c>
      <c r="AN247" s="7"/>
      <c r="AO247" s="8">
        <f>ROUND(IF(AM282=0, 0, AM247/AM282),5)</f>
        <v>0</v>
      </c>
      <c r="AP247" s="7"/>
      <c r="AQ247" s="6">
        <v>0</v>
      </c>
      <c r="AR247" s="7"/>
      <c r="AS247" s="37">
        <v>0</v>
      </c>
      <c r="AT247" s="7"/>
      <c r="AU247" s="28">
        <v>0</v>
      </c>
      <c r="AV247" s="7"/>
      <c r="AW247" s="8">
        <f>ROUND(IF(AU282=0, 0, AU247/AU282),5)</f>
        <v>0</v>
      </c>
      <c r="AX247" s="7"/>
      <c r="AY247" s="6">
        <v>0</v>
      </c>
      <c r="AZ247" s="7"/>
      <c r="BA247" s="6">
        <v>0</v>
      </c>
      <c r="BB247" s="7"/>
      <c r="BC247" s="6">
        <v>0</v>
      </c>
      <c r="BD247" s="7"/>
      <c r="BE247" s="8">
        <f>ROUND(IF(BC282=0, 0, BC247/BC282),5)</f>
        <v>0</v>
      </c>
      <c r="BF247" s="7"/>
      <c r="BG247" s="6">
        <v>0</v>
      </c>
      <c r="BH247" s="7"/>
      <c r="BI247" s="6">
        <v>0</v>
      </c>
      <c r="BJ247" s="7"/>
      <c r="BK247" s="6">
        <v>0</v>
      </c>
      <c r="BL247" s="7"/>
      <c r="BM247" s="8">
        <f>ROUND(IF(BK282=0, 0, BK247/BK282),5)</f>
        <v>0</v>
      </c>
      <c r="BN247" s="7"/>
      <c r="BO247" s="6">
        <v>0</v>
      </c>
      <c r="BP247" s="7"/>
      <c r="BQ247" s="6">
        <v>0</v>
      </c>
      <c r="BR247" s="7"/>
      <c r="BS247" s="6">
        <v>0</v>
      </c>
      <c r="BT247" s="7"/>
      <c r="BU247" s="8">
        <f>ROUND(IF(BS282=0, 0, BS247/BS282),5)</f>
        <v>0</v>
      </c>
      <c r="BV247" s="7"/>
      <c r="BW247" s="6">
        <v>0</v>
      </c>
      <c r="BX247" s="7"/>
      <c r="BY247" s="6">
        <v>0</v>
      </c>
      <c r="BZ247" s="7"/>
      <c r="CA247" s="6">
        <v>0</v>
      </c>
      <c r="CB247" s="7"/>
      <c r="CC247" s="8">
        <f>ROUND(IF(CA282=0, 0, CA247/CA282),5)</f>
        <v>0</v>
      </c>
      <c r="CD247" s="7"/>
      <c r="CE247" s="6">
        <v>0</v>
      </c>
      <c r="CF247" s="7"/>
      <c r="CG247" s="6">
        <v>0</v>
      </c>
      <c r="CH247" s="7"/>
      <c r="CI247" s="6">
        <v>0</v>
      </c>
      <c r="CJ247" s="7"/>
      <c r="CK247" s="8">
        <f>ROUND(IF(CI282=0, 0, CI247/CI282),5)</f>
        <v>0</v>
      </c>
      <c r="CL247" s="7"/>
      <c r="CM247" s="6">
        <v>0</v>
      </c>
      <c r="CN247" s="7"/>
      <c r="CO247" s="6">
        <v>0</v>
      </c>
      <c r="CP247" s="7"/>
      <c r="CQ247" s="6">
        <v>0</v>
      </c>
      <c r="CR247" s="7"/>
      <c r="CS247" s="8">
        <f>ROUND(IF(CQ282=0, 0, CQ247/CQ282),5)</f>
        <v>0</v>
      </c>
      <c r="CT247" s="7"/>
      <c r="CU247" s="6">
        <v>0</v>
      </c>
      <c r="CV247" s="7"/>
      <c r="CW247" s="6">
        <f t="shared" si="6"/>
        <v>7</v>
      </c>
      <c r="CX247" s="7"/>
      <c r="CY247" s="6">
        <f t="shared" si="7"/>
        <v>21400.65</v>
      </c>
      <c r="CZ247" s="7"/>
      <c r="DA247" s="8">
        <f>ROUND(IF(CY282=0, 0, CY247/CY282),5)</f>
        <v>2.2000000000000001E-4</v>
      </c>
      <c r="DB247" s="7"/>
      <c r="DC247" s="6">
        <v>3057.24</v>
      </c>
    </row>
    <row r="248" spans="1:107" x14ac:dyDescent="0.25">
      <c r="A248" s="2"/>
      <c r="B248" s="2"/>
      <c r="C248" s="2"/>
      <c r="D248" s="2" t="s">
        <v>259</v>
      </c>
      <c r="E248" s="37">
        <v>0</v>
      </c>
      <c r="F248" s="7"/>
      <c r="G248" s="37">
        <v>0</v>
      </c>
      <c r="H248" s="7"/>
      <c r="I248" s="8">
        <f>ROUND(IF(G282=0, 0, G248/G282),5)</f>
        <v>0</v>
      </c>
      <c r="J248" s="7"/>
      <c r="K248" s="6">
        <v>0</v>
      </c>
      <c r="L248" s="7"/>
      <c r="M248" s="37">
        <v>0</v>
      </c>
      <c r="N248" s="7"/>
      <c r="O248" s="6">
        <v>0</v>
      </c>
      <c r="P248" s="7"/>
      <c r="Q248" s="8">
        <f>ROUND(IF(O282=0, 0, O248/O282),5)</f>
        <v>0</v>
      </c>
      <c r="R248" s="7"/>
      <c r="S248" s="6">
        <v>0</v>
      </c>
      <c r="T248" s="7"/>
      <c r="U248" s="37">
        <v>0</v>
      </c>
      <c r="V248" s="7"/>
      <c r="W248" s="6">
        <v>0</v>
      </c>
      <c r="X248" s="7"/>
      <c r="Y248" s="8">
        <f>ROUND(IF(W282=0, 0, W248/W282),5)</f>
        <v>0</v>
      </c>
      <c r="Z248" s="7"/>
      <c r="AA248" s="6">
        <v>0</v>
      </c>
      <c r="AB248" s="7"/>
      <c r="AC248" s="37">
        <v>2</v>
      </c>
      <c r="AD248" s="7"/>
      <c r="AE248" s="6">
        <v>1617.28</v>
      </c>
      <c r="AF248" s="7"/>
      <c r="AG248" s="8">
        <f>ROUND(IF(AE282=0, 0, AE248/AE282),5)</f>
        <v>9.0000000000000006E-5</v>
      </c>
      <c r="AH248" s="7"/>
      <c r="AI248" s="6">
        <v>808.64</v>
      </c>
      <c r="AJ248" s="7"/>
      <c r="AK248" s="37">
        <v>0</v>
      </c>
      <c r="AL248" s="7"/>
      <c r="AM248" s="6">
        <v>0</v>
      </c>
      <c r="AN248" s="7"/>
      <c r="AO248" s="8">
        <f>ROUND(IF(AM282=0, 0, AM248/AM282),5)</f>
        <v>0</v>
      </c>
      <c r="AP248" s="7"/>
      <c r="AQ248" s="6">
        <v>0</v>
      </c>
      <c r="AR248" s="7"/>
      <c r="AS248" s="37">
        <v>5</v>
      </c>
      <c r="AT248" s="7"/>
      <c r="AU248" s="28">
        <v>4109.34</v>
      </c>
      <c r="AV248" s="7"/>
      <c r="AW248" s="8">
        <f>ROUND(IF(AU282=0, 0, AU248/AU282),5)</f>
        <v>2.7999999999999998E-4</v>
      </c>
      <c r="AX248" s="7"/>
      <c r="AY248" s="6">
        <v>821.87</v>
      </c>
      <c r="AZ248" s="7"/>
      <c r="BA248" s="6">
        <v>0</v>
      </c>
      <c r="BB248" s="7"/>
      <c r="BC248" s="6">
        <v>0</v>
      </c>
      <c r="BD248" s="7"/>
      <c r="BE248" s="8">
        <f>ROUND(IF(BC282=0, 0, BC248/BC282),5)</f>
        <v>0</v>
      </c>
      <c r="BF248" s="7"/>
      <c r="BG248" s="6">
        <v>0</v>
      </c>
      <c r="BH248" s="7"/>
      <c r="BI248" s="6">
        <v>0</v>
      </c>
      <c r="BJ248" s="7"/>
      <c r="BK248" s="6">
        <v>0</v>
      </c>
      <c r="BL248" s="7"/>
      <c r="BM248" s="8">
        <f>ROUND(IF(BK282=0, 0, BK248/BK282),5)</f>
        <v>0</v>
      </c>
      <c r="BN248" s="7"/>
      <c r="BO248" s="6">
        <v>0</v>
      </c>
      <c r="BP248" s="7"/>
      <c r="BQ248" s="6">
        <v>0</v>
      </c>
      <c r="BR248" s="7"/>
      <c r="BS248" s="6">
        <v>0</v>
      </c>
      <c r="BT248" s="7"/>
      <c r="BU248" s="8">
        <f>ROUND(IF(BS282=0, 0, BS248/BS282),5)</f>
        <v>0</v>
      </c>
      <c r="BV248" s="7"/>
      <c r="BW248" s="6">
        <v>0</v>
      </c>
      <c r="BX248" s="7"/>
      <c r="BY248" s="6">
        <v>0</v>
      </c>
      <c r="BZ248" s="7"/>
      <c r="CA248" s="6">
        <v>0</v>
      </c>
      <c r="CB248" s="7"/>
      <c r="CC248" s="8">
        <f>ROUND(IF(CA282=0, 0, CA248/CA282),5)</f>
        <v>0</v>
      </c>
      <c r="CD248" s="7"/>
      <c r="CE248" s="6">
        <v>0</v>
      </c>
      <c r="CF248" s="7"/>
      <c r="CG248" s="6">
        <v>0</v>
      </c>
      <c r="CH248" s="7"/>
      <c r="CI248" s="6">
        <v>0</v>
      </c>
      <c r="CJ248" s="7"/>
      <c r="CK248" s="8">
        <f>ROUND(IF(CI282=0, 0, CI248/CI282),5)</f>
        <v>0</v>
      </c>
      <c r="CL248" s="7"/>
      <c r="CM248" s="6">
        <v>0</v>
      </c>
      <c r="CN248" s="7"/>
      <c r="CO248" s="6">
        <v>0</v>
      </c>
      <c r="CP248" s="7"/>
      <c r="CQ248" s="6">
        <v>0</v>
      </c>
      <c r="CR248" s="7"/>
      <c r="CS248" s="8">
        <f>ROUND(IF(CQ282=0, 0, CQ248/CQ282),5)</f>
        <v>0</v>
      </c>
      <c r="CT248" s="7"/>
      <c r="CU248" s="6">
        <v>0</v>
      </c>
      <c r="CV248" s="7"/>
      <c r="CW248" s="6">
        <f t="shared" ref="CW248:CW267" si="8">ROUND(E248+M248+U248+AC248+AK248+AS248+BA248+BI248+BQ248+BY248+CG248+CO248,5)</f>
        <v>7</v>
      </c>
      <c r="CX248" s="7"/>
      <c r="CY248" s="6">
        <f t="shared" ref="CY248:CY267" si="9">ROUND(G248+O248+W248+AE248+AM248+AU248+BC248+BK248+BS248+CA248+CI248+CQ248,5)</f>
        <v>5726.62</v>
      </c>
      <c r="CZ248" s="7"/>
      <c r="DA248" s="8">
        <f>ROUND(IF(CY282=0, 0, CY248/CY282),5)</f>
        <v>6.0000000000000002E-5</v>
      </c>
      <c r="DB248" s="7"/>
      <c r="DC248" s="6">
        <v>818.09</v>
      </c>
    </row>
    <row r="249" spans="1:107" x14ac:dyDescent="0.25">
      <c r="A249" s="2"/>
      <c r="B249" s="2"/>
      <c r="C249" s="2"/>
      <c r="D249" s="2" t="s">
        <v>260</v>
      </c>
      <c r="E249" s="37">
        <v>0</v>
      </c>
      <c r="F249" s="7"/>
      <c r="G249" s="37">
        <v>0</v>
      </c>
      <c r="H249" s="7"/>
      <c r="I249" s="8">
        <f>ROUND(IF(G282=0, 0, G249/G282),5)</f>
        <v>0</v>
      </c>
      <c r="J249" s="7"/>
      <c r="K249" s="6">
        <v>0</v>
      </c>
      <c r="L249" s="7"/>
      <c r="M249" s="37">
        <v>0</v>
      </c>
      <c r="N249" s="7"/>
      <c r="O249" s="6">
        <v>0</v>
      </c>
      <c r="P249" s="7"/>
      <c r="Q249" s="8">
        <f>ROUND(IF(O282=0, 0, O249/O282),5)</f>
        <v>0</v>
      </c>
      <c r="R249" s="7"/>
      <c r="S249" s="6">
        <v>0</v>
      </c>
      <c r="T249" s="7"/>
      <c r="U249" s="37">
        <v>0</v>
      </c>
      <c r="V249" s="7"/>
      <c r="W249" s="6">
        <v>0</v>
      </c>
      <c r="X249" s="7"/>
      <c r="Y249" s="8">
        <f>ROUND(IF(W282=0, 0, W249/W282),5)</f>
        <v>0</v>
      </c>
      <c r="Z249" s="7"/>
      <c r="AA249" s="6">
        <v>0</v>
      </c>
      <c r="AB249" s="7"/>
      <c r="AC249" s="37">
        <v>0</v>
      </c>
      <c r="AD249" s="7"/>
      <c r="AE249" s="6">
        <v>0</v>
      </c>
      <c r="AF249" s="7"/>
      <c r="AG249" s="8">
        <f>ROUND(IF(AE282=0, 0, AE249/AE282),5)</f>
        <v>0</v>
      </c>
      <c r="AH249" s="7"/>
      <c r="AI249" s="6">
        <v>0</v>
      </c>
      <c r="AJ249" s="7"/>
      <c r="AK249" s="37">
        <v>0</v>
      </c>
      <c r="AL249" s="7"/>
      <c r="AM249" s="6">
        <v>0</v>
      </c>
      <c r="AN249" s="7"/>
      <c r="AO249" s="8">
        <f>ROUND(IF(AM282=0, 0, AM249/AM282),5)</f>
        <v>0</v>
      </c>
      <c r="AP249" s="7"/>
      <c r="AQ249" s="6">
        <v>0</v>
      </c>
      <c r="AR249" s="7"/>
      <c r="AS249" s="37">
        <v>1</v>
      </c>
      <c r="AT249" s="7"/>
      <c r="AU249" s="28">
        <v>1074.52</v>
      </c>
      <c r="AV249" s="7"/>
      <c r="AW249" s="8">
        <f>ROUND(IF(AU282=0, 0, AU249/AU282),5)</f>
        <v>6.9999999999999994E-5</v>
      </c>
      <c r="AX249" s="7"/>
      <c r="AY249" s="6">
        <v>1074.52</v>
      </c>
      <c r="AZ249" s="7"/>
      <c r="BA249" s="6">
        <v>0</v>
      </c>
      <c r="BB249" s="7"/>
      <c r="BC249" s="6">
        <v>0</v>
      </c>
      <c r="BD249" s="7"/>
      <c r="BE249" s="8">
        <f>ROUND(IF(BC282=0, 0, BC249/BC282),5)</f>
        <v>0</v>
      </c>
      <c r="BF249" s="7"/>
      <c r="BG249" s="6">
        <v>0</v>
      </c>
      <c r="BH249" s="7"/>
      <c r="BI249" s="6">
        <v>0</v>
      </c>
      <c r="BJ249" s="7"/>
      <c r="BK249" s="6">
        <v>0</v>
      </c>
      <c r="BL249" s="7"/>
      <c r="BM249" s="8">
        <f>ROUND(IF(BK282=0, 0, BK249/BK282),5)</f>
        <v>0</v>
      </c>
      <c r="BN249" s="7"/>
      <c r="BO249" s="6">
        <v>0</v>
      </c>
      <c r="BP249" s="7"/>
      <c r="BQ249" s="6">
        <v>0</v>
      </c>
      <c r="BR249" s="7"/>
      <c r="BS249" s="6">
        <v>0</v>
      </c>
      <c r="BT249" s="7"/>
      <c r="BU249" s="8">
        <f>ROUND(IF(BS282=0, 0, BS249/BS282),5)</f>
        <v>0</v>
      </c>
      <c r="BV249" s="7"/>
      <c r="BW249" s="6">
        <v>0</v>
      </c>
      <c r="BX249" s="7"/>
      <c r="BY249" s="6">
        <v>0</v>
      </c>
      <c r="BZ249" s="7"/>
      <c r="CA249" s="6">
        <v>0</v>
      </c>
      <c r="CB249" s="7"/>
      <c r="CC249" s="8">
        <f>ROUND(IF(CA282=0, 0, CA249/CA282),5)</f>
        <v>0</v>
      </c>
      <c r="CD249" s="7"/>
      <c r="CE249" s="6">
        <v>0</v>
      </c>
      <c r="CF249" s="7"/>
      <c r="CG249" s="6">
        <v>0</v>
      </c>
      <c r="CH249" s="7"/>
      <c r="CI249" s="6">
        <v>0</v>
      </c>
      <c r="CJ249" s="7"/>
      <c r="CK249" s="8">
        <f>ROUND(IF(CI282=0, 0, CI249/CI282),5)</f>
        <v>0</v>
      </c>
      <c r="CL249" s="7"/>
      <c r="CM249" s="6">
        <v>0</v>
      </c>
      <c r="CN249" s="7"/>
      <c r="CO249" s="6">
        <v>0</v>
      </c>
      <c r="CP249" s="7"/>
      <c r="CQ249" s="6">
        <v>0</v>
      </c>
      <c r="CR249" s="7"/>
      <c r="CS249" s="8">
        <f>ROUND(IF(CQ282=0, 0, CQ249/CQ282),5)</f>
        <v>0</v>
      </c>
      <c r="CT249" s="7"/>
      <c r="CU249" s="6">
        <v>0</v>
      </c>
      <c r="CV249" s="7"/>
      <c r="CW249" s="6">
        <f t="shared" si="8"/>
        <v>1</v>
      </c>
      <c r="CX249" s="7"/>
      <c r="CY249" s="6">
        <f t="shared" si="9"/>
        <v>1074.52</v>
      </c>
      <c r="CZ249" s="7"/>
      <c r="DA249" s="8">
        <f>ROUND(IF(CY282=0, 0, CY249/CY282),5)</f>
        <v>1.0000000000000001E-5</v>
      </c>
      <c r="DB249" s="7"/>
      <c r="DC249" s="6">
        <v>1074.52</v>
      </c>
    </row>
    <row r="250" spans="1:107" x14ac:dyDescent="0.25">
      <c r="A250" s="2"/>
      <c r="B250" s="2"/>
      <c r="C250" s="2"/>
      <c r="D250" s="2" t="s">
        <v>261</v>
      </c>
      <c r="E250" s="37">
        <v>0</v>
      </c>
      <c r="F250" s="7"/>
      <c r="G250" s="37">
        <v>0</v>
      </c>
      <c r="H250" s="7"/>
      <c r="I250" s="8">
        <f>ROUND(IF(G282=0, 0, G250/G282),5)</f>
        <v>0</v>
      </c>
      <c r="J250" s="7"/>
      <c r="K250" s="6">
        <v>0</v>
      </c>
      <c r="L250" s="7"/>
      <c r="M250" s="37">
        <v>0</v>
      </c>
      <c r="N250" s="7"/>
      <c r="O250" s="6">
        <v>0</v>
      </c>
      <c r="P250" s="7"/>
      <c r="Q250" s="8">
        <f>ROUND(IF(O282=0, 0, O250/O282),5)</f>
        <v>0</v>
      </c>
      <c r="R250" s="7"/>
      <c r="S250" s="6">
        <v>0</v>
      </c>
      <c r="T250" s="7"/>
      <c r="U250" s="37">
        <v>0</v>
      </c>
      <c r="V250" s="7"/>
      <c r="W250" s="6">
        <v>0</v>
      </c>
      <c r="X250" s="7"/>
      <c r="Y250" s="8">
        <f>ROUND(IF(W282=0, 0, W250/W282),5)</f>
        <v>0</v>
      </c>
      <c r="Z250" s="7"/>
      <c r="AA250" s="6">
        <v>0</v>
      </c>
      <c r="AB250" s="7"/>
      <c r="AC250" s="37">
        <v>3</v>
      </c>
      <c r="AD250" s="7"/>
      <c r="AE250" s="6">
        <v>5524.91</v>
      </c>
      <c r="AF250" s="7"/>
      <c r="AG250" s="8">
        <f>ROUND(IF(AE282=0, 0, AE250/AE282),5)</f>
        <v>3.2000000000000003E-4</v>
      </c>
      <c r="AH250" s="7"/>
      <c r="AI250" s="6">
        <v>1841.64</v>
      </c>
      <c r="AJ250" s="7"/>
      <c r="AK250" s="37">
        <v>5</v>
      </c>
      <c r="AL250" s="7"/>
      <c r="AM250" s="6">
        <v>8254.5499999999993</v>
      </c>
      <c r="AN250" s="7"/>
      <c r="AO250" s="8">
        <f>ROUND(IF(AM282=0, 0, AM250/AM282),5)</f>
        <v>5.1000000000000004E-4</v>
      </c>
      <c r="AP250" s="7"/>
      <c r="AQ250" s="6">
        <v>1650.91</v>
      </c>
      <c r="AR250" s="7"/>
      <c r="AS250" s="37">
        <v>0</v>
      </c>
      <c r="AT250" s="7"/>
      <c r="AU250" s="28">
        <v>0</v>
      </c>
      <c r="AV250" s="7"/>
      <c r="AW250" s="8">
        <f>ROUND(IF(AU282=0, 0, AU250/AU282),5)</f>
        <v>0</v>
      </c>
      <c r="AX250" s="7"/>
      <c r="AY250" s="6">
        <v>0</v>
      </c>
      <c r="AZ250" s="7"/>
      <c r="BA250" s="6">
        <v>0</v>
      </c>
      <c r="BB250" s="7"/>
      <c r="BC250" s="6">
        <v>0</v>
      </c>
      <c r="BD250" s="7"/>
      <c r="BE250" s="8">
        <f>ROUND(IF(BC282=0, 0, BC250/BC282),5)</f>
        <v>0</v>
      </c>
      <c r="BF250" s="7"/>
      <c r="BG250" s="6">
        <v>0</v>
      </c>
      <c r="BH250" s="7"/>
      <c r="BI250" s="6">
        <v>0</v>
      </c>
      <c r="BJ250" s="7"/>
      <c r="BK250" s="6">
        <v>0</v>
      </c>
      <c r="BL250" s="7"/>
      <c r="BM250" s="8">
        <f>ROUND(IF(BK282=0, 0, BK250/BK282),5)</f>
        <v>0</v>
      </c>
      <c r="BN250" s="7"/>
      <c r="BO250" s="6">
        <v>0</v>
      </c>
      <c r="BP250" s="7"/>
      <c r="BQ250" s="6">
        <v>0</v>
      </c>
      <c r="BR250" s="7"/>
      <c r="BS250" s="6">
        <v>0</v>
      </c>
      <c r="BT250" s="7"/>
      <c r="BU250" s="8">
        <f>ROUND(IF(BS282=0, 0, BS250/BS282),5)</f>
        <v>0</v>
      </c>
      <c r="BV250" s="7"/>
      <c r="BW250" s="6">
        <v>0</v>
      </c>
      <c r="BX250" s="7"/>
      <c r="BY250" s="6">
        <v>0</v>
      </c>
      <c r="BZ250" s="7"/>
      <c r="CA250" s="6">
        <v>0</v>
      </c>
      <c r="CB250" s="7"/>
      <c r="CC250" s="8">
        <f>ROUND(IF(CA282=0, 0, CA250/CA282),5)</f>
        <v>0</v>
      </c>
      <c r="CD250" s="7"/>
      <c r="CE250" s="6">
        <v>0</v>
      </c>
      <c r="CF250" s="7"/>
      <c r="CG250" s="6">
        <v>0</v>
      </c>
      <c r="CH250" s="7"/>
      <c r="CI250" s="6">
        <v>0</v>
      </c>
      <c r="CJ250" s="7"/>
      <c r="CK250" s="8">
        <f>ROUND(IF(CI282=0, 0, CI250/CI282),5)</f>
        <v>0</v>
      </c>
      <c r="CL250" s="7"/>
      <c r="CM250" s="6">
        <v>0</v>
      </c>
      <c r="CN250" s="7"/>
      <c r="CO250" s="6">
        <v>0</v>
      </c>
      <c r="CP250" s="7"/>
      <c r="CQ250" s="6">
        <v>0</v>
      </c>
      <c r="CR250" s="7"/>
      <c r="CS250" s="8">
        <f>ROUND(IF(CQ282=0, 0, CQ250/CQ282),5)</f>
        <v>0</v>
      </c>
      <c r="CT250" s="7"/>
      <c r="CU250" s="6">
        <v>0</v>
      </c>
      <c r="CV250" s="7"/>
      <c r="CW250" s="6">
        <f t="shared" si="8"/>
        <v>8</v>
      </c>
      <c r="CX250" s="7"/>
      <c r="CY250" s="6">
        <f t="shared" si="9"/>
        <v>13779.46</v>
      </c>
      <c r="CZ250" s="7"/>
      <c r="DA250" s="8">
        <f>ROUND(IF(CY282=0, 0, CY250/CY282),5)</f>
        <v>1.3999999999999999E-4</v>
      </c>
      <c r="DB250" s="7"/>
      <c r="DC250" s="6">
        <v>1722.43</v>
      </c>
    </row>
    <row r="251" spans="1:107" x14ac:dyDescent="0.25">
      <c r="A251" s="2"/>
      <c r="B251" s="2"/>
      <c r="C251" s="2"/>
      <c r="D251" s="2" t="s">
        <v>262</v>
      </c>
      <c r="E251" s="37">
        <v>3</v>
      </c>
      <c r="F251" s="7"/>
      <c r="G251" s="37">
        <v>932.68</v>
      </c>
      <c r="H251" s="7"/>
      <c r="I251" s="8">
        <f>ROUND(IF(G282=0, 0, G251/G282),5)</f>
        <v>5.0000000000000002E-5</v>
      </c>
      <c r="J251" s="7"/>
      <c r="K251" s="6">
        <v>310.89</v>
      </c>
      <c r="L251" s="7"/>
      <c r="M251" s="37">
        <v>0</v>
      </c>
      <c r="N251" s="7"/>
      <c r="O251" s="6">
        <v>0</v>
      </c>
      <c r="P251" s="7"/>
      <c r="Q251" s="8">
        <f>ROUND(IF(O282=0, 0, O251/O282),5)</f>
        <v>0</v>
      </c>
      <c r="R251" s="7"/>
      <c r="S251" s="6">
        <v>0</v>
      </c>
      <c r="T251" s="7"/>
      <c r="U251" s="37">
        <v>2</v>
      </c>
      <c r="V251" s="7"/>
      <c r="W251" s="6">
        <v>625.91999999999996</v>
      </c>
      <c r="X251" s="7"/>
      <c r="Y251" s="8">
        <f>ROUND(IF(W282=0, 0, W251/W282),5)</f>
        <v>3.0000000000000001E-5</v>
      </c>
      <c r="Z251" s="7"/>
      <c r="AA251" s="6">
        <v>312.95999999999998</v>
      </c>
      <c r="AB251" s="7"/>
      <c r="AC251" s="37">
        <v>3</v>
      </c>
      <c r="AD251" s="7"/>
      <c r="AE251" s="6">
        <v>941.82</v>
      </c>
      <c r="AF251" s="7"/>
      <c r="AG251" s="8">
        <f>ROUND(IF(AE282=0, 0, AE251/AE282),5)</f>
        <v>5.0000000000000002E-5</v>
      </c>
      <c r="AH251" s="7"/>
      <c r="AI251" s="6">
        <v>313.94</v>
      </c>
      <c r="AJ251" s="7"/>
      <c r="AK251" s="37">
        <v>11</v>
      </c>
      <c r="AL251" s="7"/>
      <c r="AM251" s="6">
        <v>3456.65</v>
      </c>
      <c r="AN251" s="7"/>
      <c r="AO251" s="8">
        <f>ROUND(IF(AM282=0, 0, AM251/AM282),5)</f>
        <v>2.1000000000000001E-4</v>
      </c>
      <c r="AP251" s="7"/>
      <c r="AQ251" s="6">
        <v>314.24</v>
      </c>
      <c r="AR251" s="7"/>
      <c r="AS251" s="37">
        <v>0</v>
      </c>
      <c r="AT251" s="7"/>
      <c r="AU251" s="28">
        <v>0</v>
      </c>
      <c r="AV251" s="7"/>
      <c r="AW251" s="8">
        <f>ROUND(IF(AU282=0, 0, AU251/AU282),5)</f>
        <v>0</v>
      </c>
      <c r="AX251" s="7"/>
      <c r="AY251" s="6">
        <v>0</v>
      </c>
      <c r="AZ251" s="7"/>
      <c r="BA251" s="6">
        <v>0</v>
      </c>
      <c r="BB251" s="7"/>
      <c r="BC251" s="6">
        <v>0</v>
      </c>
      <c r="BD251" s="7"/>
      <c r="BE251" s="8">
        <f>ROUND(IF(BC282=0, 0, BC251/BC282),5)</f>
        <v>0</v>
      </c>
      <c r="BF251" s="7"/>
      <c r="BG251" s="6">
        <v>0</v>
      </c>
      <c r="BH251" s="7"/>
      <c r="BI251" s="6">
        <v>0</v>
      </c>
      <c r="BJ251" s="7"/>
      <c r="BK251" s="6">
        <v>0</v>
      </c>
      <c r="BL251" s="7"/>
      <c r="BM251" s="8">
        <f>ROUND(IF(BK282=0, 0, BK251/BK282),5)</f>
        <v>0</v>
      </c>
      <c r="BN251" s="7"/>
      <c r="BO251" s="6">
        <v>0</v>
      </c>
      <c r="BP251" s="7"/>
      <c r="BQ251" s="6">
        <v>0</v>
      </c>
      <c r="BR251" s="7"/>
      <c r="BS251" s="6">
        <v>0</v>
      </c>
      <c r="BT251" s="7"/>
      <c r="BU251" s="8">
        <f>ROUND(IF(BS282=0, 0, BS251/BS282),5)</f>
        <v>0</v>
      </c>
      <c r="BV251" s="7"/>
      <c r="BW251" s="6">
        <v>0</v>
      </c>
      <c r="BX251" s="7"/>
      <c r="BY251" s="6">
        <v>0</v>
      </c>
      <c r="BZ251" s="7"/>
      <c r="CA251" s="6">
        <v>0</v>
      </c>
      <c r="CB251" s="7"/>
      <c r="CC251" s="8">
        <f>ROUND(IF(CA282=0, 0, CA251/CA282),5)</f>
        <v>0</v>
      </c>
      <c r="CD251" s="7"/>
      <c r="CE251" s="6">
        <v>0</v>
      </c>
      <c r="CF251" s="7"/>
      <c r="CG251" s="6">
        <v>0</v>
      </c>
      <c r="CH251" s="7"/>
      <c r="CI251" s="6">
        <v>0</v>
      </c>
      <c r="CJ251" s="7"/>
      <c r="CK251" s="8">
        <f>ROUND(IF(CI282=0, 0, CI251/CI282),5)</f>
        <v>0</v>
      </c>
      <c r="CL251" s="7"/>
      <c r="CM251" s="6">
        <v>0</v>
      </c>
      <c r="CN251" s="7"/>
      <c r="CO251" s="6">
        <v>0</v>
      </c>
      <c r="CP251" s="7"/>
      <c r="CQ251" s="6">
        <v>0</v>
      </c>
      <c r="CR251" s="7"/>
      <c r="CS251" s="8">
        <f>ROUND(IF(CQ282=0, 0, CQ251/CQ282),5)</f>
        <v>0</v>
      </c>
      <c r="CT251" s="7"/>
      <c r="CU251" s="6">
        <v>0</v>
      </c>
      <c r="CV251" s="7"/>
      <c r="CW251" s="6">
        <f t="shared" si="8"/>
        <v>19</v>
      </c>
      <c r="CX251" s="7"/>
      <c r="CY251" s="6">
        <f t="shared" si="9"/>
        <v>5957.07</v>
      </c>
      <c r="CZ251" s="7"/>
      <c r="DA251" s="8">
        <f>ROUND(IF(CY282=0, 0, CY251/CY282),5)</f>
        <v>6.0000000000000002E-5</v>
      </c>
      <c r="DB251" s="7"/>
      <c r="DC251" s="6">
        <v>313.52999999999997</v>
      </c>
    </row>
    <row r="252" spans="1:107" x14ac:dyDescent="0.25">
      <c r="A252" s="2"/>
      <c r="B252" s="2"/>
      <c r="C252" s="2"/>
      <c r="D252" s="2" t="s">
        <v>263</v>
      </c>
      <c r="E252" s="37">
        <v>0</v>
      </c>
      <c r="F252" s="7"/>
      <c r="G252" s="37">
        <v>0</v>
      </c>
      <c r="H252" s="7"/>
      <c r="I252" s="8">
        <f>ROUND(IF(G282=0, 0, G252/G282),5)</f>
        <v>0</v>
      </c>
      <c r="J252" s="7"/>
      <c r="K252" s="6">
        <v>0</v>
      </c>
      <c r="L252" s="7"/>
      <c r="M252" s="37">
        <v>0</v>
      </c>
      <c r="N252" s="7"/>
      <c r="O252" s="6">
        <v>0</v>
      </c>
      <c r="P252" s="7"/>
      <c r="Q252" s="8">
        <f>ROUND(IF(O282=0, 0, O252/O282),5)</f>
        <v>0</v>
      </c>
      <c r="R252" s="7"/>
      <c r="S252" s="6">
        <v>0</v>
      </c>
      <c r="T252" s="7"/>
      <c r="U252" s="37">
        <v>0</v>
      </c>
      <c r="V252" s="7"/>
      <c r="W252" s="6">
        <v>0</v>
      </c>
      <c r="X252" s="7"/>
      <c r="Y252" s="8">
        <f>ROUND(IF(W282=0, 0, W252/W282),5)</f>
        <v>0</v>
      </c>
      <c r="Z252" s="7"/>
      <c r="AA252" s="6">
        <v>0</v>
      </c>
      <c r="AB252" s="7"/>
      <c r="AC252" s="37">
        <v>0</v>
      </c>
      <c r="AD252" s="7"/>
      <c r="AE252" s="6">
        <v>0</v>
      </c>
      <c r="AF252" s="7"/>
      <c r="AG252" s="8">
        <f>ROUND(IF(AE282=0, 0, AE252/AE282),5)</f>
        <v>0</v>
      </c>
      <c r="AH252" s="7"/>
      <c r="AI252" s="6">
        <v>0</v>
      </c>
      <c r="AJ252" s="7"/>
      <c r="AK252" s="37">
        <v>6</v>
      </c>
      <c r="AL252" s="7"/>
      <c r="AM252" s="6">
        <v>4139.83</v>
      </c>
      <c r="AN252" s="7"/>
      <c r="AO252" s="8">
        <f>ROUND(IF(AM282=0, 0, AM252/AM282),5)</f>
        <v>2.5999999999999998E-4</v>
      </c>
      <c r="AP252" s="7"/>
      <c r="AQ252" s="6">
        <v>689.97</v>
      </c>
      <c r="AR252" s="7"/>
      <c r="AS252" s="37">
        <v>4</v>
      </c>
      <c r="AT252" s="7"/>
      <c r="AU252" s="28">
        <v>2782.17</v>
      </c>
      <c r="AV252" s="7"/>
      <c r="AW252" s="8">
        <f>ROUND(IF(AU282=0, 0, AU252/AU282),5)</f>
        <v>1.9000000000000001E-4</v>
      </c>
      <c r="AX252" s="7"/>
      <c r="AY252" s="6">
        <v>695.54</v>
      </c>
      <c r="AZ252" s="7"/>
      <c r="BA252" s="6">
        <v>0</v>
      </c>
      <c r="BB252" s="7"/>
      <c r="BC252" s="6">
        <v>0</v>
      </c>
      <c r="BD252" s="7"/>
      <c r="BE252" s="8">
        <f>ROUND(IF(BC282=0, 0, BC252/BC282),5)</f>
        <v>0</v>
      </c>
      <c r="BF252" s="7"/>
      <c r="BG252" s="6">
        <v>0</v>
      </c>
      <c r="BH252" s="7"/>
      <c r="BI252" s="6">
        <v>0</v>
      </c>
      <c r="BJ252" s="7"/>
      <c r="BK252" s="6">
        <v>0</v>
      </c>
      <c r="BL252" s="7"/>
      <c r="BM252" s="8">
        <f>ROUND(IF(BK282=0, 0, BK252/BK282),5)</f>
        <v>0</v>
      </c>
      <c r="BN252" s="7"/>
      <c r="BO252" s="6">
        <v>0</v>
      </c>
      <c r="BP252" s="7"/>
      <c r="BQ252" s="6">
        <v>0</v>
      </c>
      <c r="BR252" s="7"/>
      <c r="BS252" s="6">
        <v>0</v>
      </c>
      <c r="BT252" s="7"/>
      <c r="BU252" s="8">
        <f>ROUND(IF(BS282=0, 0, BS252/BS282),5)</f>
        <v>0</v>
      </c>
      <c r="BV252" s="7"/>
      <c r="BW252" s="6">
        <v>0</v>
      </c>
      <c r="BX252" s="7"/>
      <c r="BY252" s="6">
        <v>0</v>
      </c>
      <c r="BZ252" s="7"/>
      <c r="CA252" s="6">
        <v>0</v>
      </c>
      <c r="CB252" s="7"/>
      <c r="CC252" s="8">
        <f>ROUND(IF(CA282=0, 0, CA252/CA282),5)</f>
        <v>0</v>
      </c>
      <c r="CD252" s="7"/>
      <c r="CE252" s="6">
        <v>0</v>
      </c>
      <c r="CF252" s="7"/>
      <c r="CG252" s="6">
        <v>0</v>
      </c>
      <c r="CH252" s="7"/>
      <c r="CI252" s="6">
        <v>0</v>
      </c>
      <c r="CJ252" s="7"/>
      <c r="CK252" s="8">
        <f>ROUND(IF(CI282=0, 0, CI252/CI282),5)</f>
        <v>0</v>
      </c>
      <c r="CL252" s="7"/>
      <c r="CM252" s="6">
        <v>0</v>
      </c>
      <c r="CN252" s="7"/>
      <c r="CO252" s="6">
        <v>0</v>
      </c>
      <c r="CP252" s="7"/>
      <c r="CQ252" s="6">
        <v>0</v>
      </c>
      <c r="CR252" s="7"/>
      <c r="CS252" s="8">
        <f>ROUND(IF(CQ282=0, 0, CQ252/CQ282),5)</f>
        <v>0</v>
      </c>
      <c r="CT252" s="7"/>
      <c r="CU252" s="6">
        <v>0</v>
      </c>
      <c r="CV252" s="7"/>
      <c r="CW252" s="6">
        <f t="shared" si="8"/>
        <v>10</v>
      </c>
      <c r="CX252" s="7"/>
      <c r="CY252" s="6">
        <f t="shared" si="9"/>
        <v>6922</v>
      </c>
      <c r="CZ252" s="7"/>
      <c r="DA252" s="8">
        <f>ROUND(IF(CY282=0, 0, CY252/CY282),5)</f>
        <v>6.9999999999999994E-5</v>
      </c>
      <c r="DB252" s="7"/>
      <c r="DC252" s="6">
        <v>692.2</v>
      </c>
    </row>
    <row r="253" spans="1:107" x14ac:dyDescent="0.25">
      <c r="A253" s="2"/>
      <c r="B253" s="2"/>
      <c r="C253" s="2"/>
      <c r="D253" s="2" t="s">
        <v>264</v>
      </c>
      <c r="E253" s="37">
        <v>1</v>
      </c>
      <c r="F253" s="7"/>
      <c r="G253" s="37">
        <v>1241.17</v>
      </c>
      <c r="H253" s="7"/>
      <c r="I253" s="8">
        <f>ROUND(IF(G282=0, 0, G253/G282),5)</f>
        <v>6.9999999999999994E-5</v>
      </c>
      <c r="J253" s="7"/>
      <c r="K253" s="6">
        <v>1241.17</v>
      </c>
      <c r="L253" s="7"/>
      <c r="M253" s="37">
        <v>0</v>
      </c>
      <c r="N253" s="7"/>
      <c r="O253" s="6">
        <v>0</v>
      </c>
      <c r="P253" s="7"/>
      <c r="Q253" s="8">
        <f>ROUND(IF(O282=0, 0, O253/O282),5)</f>
        <v>0</v>
      </c>
      <c r="R253" s="7"/>
      <c r="S253" s="6">
        <v>0</v>
      </c>
      <c r="T253" s="7"/>
      <c r="U253" s="37">
        <v>0</v>
      </c>
      <c r="V253" s="7"/>
      <c r="W253" s="6">
        <v>0</v>
      </c>
      <c r="X253" s="7"/>
      <c r="Y253" s="8">
        <f>ROUND(IF(W282=0, 0, W253/W282),5)</f>
        <v>0</v>
      </c>
      <c r="Z253" s="7"/>
      <c r="AA253" s="6">
        <v>0</v>
      </c>
      <c r="AB253" s="7"/>
      <c r="AC253" s="37">
        <v>0</v>
      </c>
      <c r="AD253" s="7"/>
      <c r="AE253" s="6">
        <v>0</v>
      </c>
      <c r="AF253" s="7"/>
      <c r="AG253" s="8">
        <f>ROUND(IF(AE282=0, 0, AE253/AE282),5)</f>
        <v>0</v>
      </c>
      <c r="AH253" s="7"/>
      <c r="AI253" s="6">
        <v>0</v>
      </c>
      <c r="AJ253" s="7"/>
      <c r="AK253" s="37">
        <v>0</v>
      </c>
      <c r="AL253" s="7"/>
      <c r="AM253" s="6">
        <v>0</v>
      </c>
      <c r="AN253" s="7"/>
      <c r="AO253" s="8">
        <f>ROUND(IF(AM282=0, 0, AM253/AM282),5)</f>
        <v>0</v>
      </c>
      <c r="AP253" s="7"/>
      <c r="AQ253" s="6">
        <v>0</v>
      </c>
      <c r="AR253" s="7"/>
      <c r="AS253" s="37">
        <v>0</v>
      </c>
      <c r="AT253" s="7"/>
      <c r="AU253" s="28">
        <v>0</v>
      </c>
      <c r="AV253" s="7"/>
      <c r="AW253" s="8">
        <f>ROUND(IF(AU282=0, 0, AU253/AU282),5)</f>
        <v>0</v>
      </c>
      <c r="AX253" s="7"/>
      <c r="AY253" s="6">
        <v>0</v>
      </c>
      <c r="AZ253" s="7"/>
      <c r="BA253" s="6">
        <v>0</v>
      </c>
      <c r="BB253" s="7"/>
      <c r="BC253" s="6">
        <v>0</v>
      </c>
      <c r="BD253" s="7"/>
      <c r="BE253" s="8">
        <f>ROUND(IF(BC282=0, 0, BC253/BC282),5)</f>
        <v>0</v>
      </c>
      <c r="BF253" s="7"/>
      <c r="BG253" s="6">
        <v>0</v>
      </c>
      <c r="BH253" s="7"/>
      <c r="BI253" s="6">
        <v>0</v>
      </c>
      <c r="BJ253" s="7"/>
      <c r="BK253" s="6">
        <v>0</v>
      </c>
      <c r="BL253" s="7"/>
      <c r="BM253" s="8">
        <f>ROUND(IF(BK282=0, 0, BK253/BK282),5)</f>
        <v>0</v>
      </c>
      <c r="BN253" s="7"/>
      <c r="BO253" s="6">
        <v>0</v>
      </c>
      <c r="BP253" s="7"/>
      <c r="BQ253" s="6">
        <v>0</v>
      </c>
      <c r="BR253" s="7"/>
      <c r="BS253" s="6">
        <v>0</v>
      </c>
      <c r="BT253" s="7"/>
      <c r="BU253" s="8">
        <f>ROUND(IF(BS282=0, 0, BS253/BS282),5)</f>
        <v>0</v>
      </c>
      <c r="BV253" s="7"/>
      <c r="BW253" s="6">
        <v>0</v>
      </c>
      <c r="BX253" s="7"/>
      <c r="BY253" s="6">
        <v>0</v>
      </c>
      <c r="BZ253" s="7"/>
      <c r="CA253" s="6">
        <v>0</v>
      </c>
      <c r="CB253" s="7"/>
      <c r="CC253" s="8">
        <f>ROUND(IF(CA282=0, 0, CA253/CA282),5)</f>
        <v>0</v>
      </c>
      <c r="CD253" s="7"/>
      <c r="CE253" s="6">
        <v>0</v>
      </c>
      <c r="CF253" s="7"/>
      <c r="CG253" s="6">
        <v>0</v>
      </c>
      <c r="CH253" s="7"/>
      <c r="CI253" s="6">
        <v>0</v>
      </c>
      <c r="CJ253" s="7"/>
      <c r="CK253" s="8">
        <f>ROUND(IF(CI282=0, 0, CI253/CI282),5)</f>
        <v>0</v>
      </c>
      <c r="CL253" s="7"/>
      <c r="CM253" s="6">
        <v>0</v>
      </c>
      <c r="CN253" s="7"/>
      <c r="CO253" s="6">
        <v>0</v>
      </c>
      <c r="CP253" s="7"/>
      <c r="CQ253" s="6">
        <v>0</v>
      </c>
      <c r="CR253" s="7"/>
      <c r="CS253" s="8">
        <f>ROUND(IF(CQ282=0, 0, CQ253/CQ282),5)</f>
        <v>0</v>
      </c>
      <c r="CT253" s="7"/>
      <c r="CU253" s="6">
        <v>0</v>
      </c>
      <c r="CV253" s="7"/>
      <c r="CW253" s="6">
        <f t="shared" si="8"/>
        <v>1</v>
      </c>
      <c r="CX253" s="7"/>
      <c r="CY253" s="6">
        <f t="shared" si="9"/>
        <v>1241.17</v>
      </c>
      <c r="CZ253" s="7"/>
      <c r="DA253" s="8">
        <f>ROUND(IF(CY282=0, 0, CY253/CY282),5)</f>
        <v>1.0000000000000001E-5</v>
      </c>
      <c r="DB253" s="7"/>
      <c r="DC253" s="6">
        <v>1241.17</v>
      </c>
    </row>
    <row r="254" spans="1:107" x14ac:dyDescent="0.25">
      <c r="A254" s="2"/>
      <c r="B254" s="2"/>
      <c r="C254" s="2"/>
      <c r="D254" s="2" t="s">
        <v>265</v>
      </c>
      <c r="E254" s="37">
        <v>0</v>
      </c>
      <c r="F254" s="7"/>
      <c r="G254" s="37">
        <v>0</v>
      </c>
      <c r="H254" s="7"/>
      <c r="I254" s="8">
        <f>ROUND(IF(G282=0, 0, G254/G282),5)</f>
        <v>0</v>
      </c>
      <c r="J254" s="7"/>
      <c r="K254" s="6">
        <v>0</v>
      </c>
      <c r="L254" s="7"/>
      <c r="M254" s="37">
        <v>0</v>
      </c>
      <c r="N254" s="7"/>
      <c r="O254" s="6">
        <v>0</v>
      </c>
      <c r="P254" s="7"/>
      <c r="Q254" s="8">
        <f>ROUND(IF(O282=0, 0, O254/O282),5)</f>
        <v>0</v>
      </c>
      <c r="R254" s="7"/>
      <c r="S254" s="6">
        <v>0</v>
      </c>
      <c r="T254" s="7"/>
      <c r="U254" s="37">
        <v>0</v>
      </c>
      <c r="V254" s="7"/>
      <c r="W254" s="6">
        <v>0</v>
      </c>
      <c r="X254" s="7"/>
      <c r="Y254" s="8">
        <f>ROUND(IF(W282=0, 0, W254/W282),5)</f>
        <v>0</v>
      </c>
      <c r="Z254" s="7"/>
      <c r="AA254" s="6">
        <v>0</v>
      </c>
      <c r="AB254" s="7"/>
      <c r="AC254" s="37">
        <v>0</v>
      </c>
      <c r="AD254" s="7"/>
      <c r="AE254" s="6">
        <v>0</v>
      </c>
      <c r="AF254" s="7"/>
      <c r="AG254" s="8">
        <f>ROUND(IF(AE282=0, 0, AE254/AE282),5)</f>
        <v>0</v>
      </c>
      <c r="AH254" s="7"/>
      <c r="AI254" s="6">
        <v>0</v>
      </c>
      <c r="AJ254" s="7"/>
      <c r="AK254" s="37">
        <v>5</v>
      </c>
      <c r="AL254" s="7"/>
      <c r="AM254" s="6">
        <v>750</v>
      </c>
      <c r="AN254" s="7"/>
      <c r="AO254" s="8">
        <f>ROUND(IF(AM282=0, 0, AM254/AM282),5)</f>
        <v>5.0000000000000002E-5</v>
      </c>
      <c r="AP254" s="7"/>
      <c r="AQ254" s="6">
        <v>150</v>
      </c>
      <c r="AR254" s="7"/>
      <c r="AS254" s="37">
        <v>0</v>
      </c>
      <c r="AT254" s="7"/>
      <c r="AU254" s="28">
        <v>0</v>
      </c>
      <c r="AV254" s="7"/>
      <c r="AW254" s="8">
        <f>ROUND(IF(AU282=0, 0, AU254/AU282),5)</f>
        <v>0</v>
      </c>
      <c r="AX254" s="7"/>
      <c r="AY254" s="6">
        <v>0</v>
      </c>
      <c r="AZ254" s="7"/>
      <c r="BA254" s="6">
        <v>0</v>
      </c>
      <c r="BB254" s="7"/>
      <c r="BC254" s="6">
        <v>0</v>
      </c>
      <c r="BD254" s="7"/>
      <c r="BE254" s="8">
        <f>ROUND(IF(BC282=0, 0, BC254/BC282),5)</f>
        <v>0</v>
      </c>
      <c r="BF254" s="7"/>
      <c r="BG254" s="6">
        <v>0</v>
      </c>
      <c r="BH254" s="7"/>
      <c r="BI254" s="6">
        <v>0</v>
      </c>
      <c r="BJ254" s="7"/>
      <c r="BK254" s="6">
        <v>0</v>
      </c>
      <c r="BL254" s="7"/>
      <c r="BM254" s="8">
        <f>ROUND(IF(BK282=0, 0, BK254/BK282),5)</f>
        <v>0</v>
      </c>
      <c r="BN254" s="7"/>
      <c r="BO254" s="6">
        <v>0</v>
      </c>
      <c r="BP254" s="7"/>
      <c r="BQ254" s="6">
        <v>0</v>
      </c>
      <c r="BR254" s="7"/>
      <c r="BS254" s="6">
        <v>0</v>
      </c>
      <c r="BT254" s="7"/>
      <c r="BU254" s="8">
        <f>ROUND(IF(BS282=0, 0, BS254/BS282),5)</f>
        <v>0</v>
      </c>
      <c r="BV254" s="7"/>
      <c r="BW254" s="6">
        <v>0</v>
      </c>
      <c r="BX254" s="7"/>
      <c r="BY254" s="6">
        <v>0</v>
      </c>
      <c r="BZ254" s="7"/>
      <c r="CA254" s="6">
        <v>0</v>
      </c>
      <c r="CB254" s="7"/>
      <c r="CC254" s="8">
        <f>ROUND(IF(CA282=0, 0, CA254/CA282),5)</f>
        <v>0</v>
      </c>
      <c r="CD254" s="7"/>
      <c r="CE254" s="6">
        <v>0</v>
      </c>
      <c r="CF254" s="7"/>
      <c r="CG254" s="6">
        <v>0</v>
      </c>
      <c r="CH254" s="7"/>
      <c r="CI254" s="6">
        <v>0</v>
      </c>
      <c r="CJ254" s="7"/>
      <c r="CK254" s="8">
        <f>ROUND(IF(CI282=0, 0, CI254/CI282),5)</f>
        <v>0</v>
      </c>
      <c r="CL254" s="7"/>
      <c r="CM254" s="6">
        <v>0</v>
      </c>
      <c r="CN254" s="7"/>
      <c r="CO254" s="6">
        <v>0</v>
      </c>
      <c r="CP254" s="7"/>
      <c r="CQ254" s="6">
        <v>0</v>
      </c>
      <c r="CR254" s="7"/>
      <c r="CS254" s="8">
        <f>ROUND(IF(CQ282=0, 0, CQ254/CQ282),5)</f>
        <v>0</v>
      </c>
      <c r="CT254" s="7"/>
      <c r="CU254" s="6">
        <v>0</v>
      </c>
      <c r="CV254" s="7"/>
      <c r="CW254" s="6">
        <f t="shared" si="8"/>
        <v>5</v>
      </c>
      <c r="CX254" s="7"/>
      <c r="CY254" s="6">
        <f t="shared" si="9"/>
        <v>750</v>
      </c>
      <c r="CZ254" s="7"/>
      <c r="DA254" s="8">
        <f>ROUND(IF(CY282=0, 0, CY254/CY282),5)</f>
        <v>1.0000000000000001E-5</v>
      </c>
      <c r="DB254" s="7"/>
      <c r="DC254" s="6">
        <v>150</v>
      </c>
    </row>
    <row r="255" spans="1:107" x14ac:dyDescent="0.25">
      <c r="A255" s="2"/>
      <c r="B255" s="2"/>
      <c r="C255" s="2"/>
      <c r="D255" s="2" t="s">
        <v>266</v>
      </c>
      <c r="E255" s="37">
        <v>0</v>
      </c>
      <c r="F255" s="7"/>
      <c r="G255" s="37">
        <v>0</v>
      </c>
      <c r="H255" s="7"/>
      <c r="I255" s="8">
        <f>ROUND(IF(G282=0, 0, G255/G282),5)</f>
        <v>0</v>
      </c>
      <c r="J255" s="7"/>
      <c r="K255" s="6">
        <v>0</v>
      </c>
      <c r="L255" s="7"/>
      <c r="M255" s="37">
        <v>0</v>
      </c>
      <c r="N255" s="7"/>
      <c r="O255" s="6">
        <v>0</v>
      </c>
      <c r="P255" s="7"/>
      <c r="Q255" s="8">
        <f>ROUND(IF(O282=0, 0, O255/O282),5)</f>
        <v>0</v>
      </c>
      <c r="R255" s="7"/>
      <c r="S255" s="6">
        <v>0</v>
      </c>
      <c r="T255" s="7"/>
      <c r="U255" s="37">
        <v>0</v>
      </c>
      <c r="V255" s="7"/>
      <c r="W255" s="6">
        <v>0</v>
      </c>
      <c r="X255" s="7"/>
      <c r="Y255" s="8">
        <f>ROUND(IF(W282=0, 0, W255/W282),5)</f>
        <v>0</v>
      </c>
      <c r="Z255" s="7"/>
      <c r="AA255" s="6">
        <v>0</v>
      </c>
      <c r="AB255" s="7"/>
      <c r="AC255" s="37">
        <v>3</v>
      </c>
      <c r="AD255" s="7"/>
      <c r="AE255" s="6">
        <v>1693.51</v>
      </c>
      <c r="AF255" s="7"/>
      <c r="AG255" s="8">
        <f>ROUND(IF(AE282=0, 0, AE255/AE282),5)</f>
        <v>1E-4</v>
      </c>
      <c r="AH255" s="7"/>
      <c r="AI255" s="6">
        <v>564.5</v>
      </c>
      <c r="AJ255" s="7"/>
      <c r="AK255" s="37">
        <v>3</v>
      </c>
      <c r="AL255" s="7"/>
      <c r="AM255" s="6">
        <v>1945.83</v>
      </c>
      <c r="AN255" s="7"/>
      <c r="AO255" s="8">
        <f>ROUND(IF(AM282=0, 0, AM255/AM282),5)</f>
        <v>1.2E-4</v>
      </c>
      <c r="AP255" s="7"/>
      <c r="AQ255" s="6">
        <v>648.61</v>
      </c>
      <c r="AR255" s="7"/>
      <c r="AS255" s="37">
        <v>0</v>
      </c>
      <c r="AT255" s="7"/>
      <c r="AU255" s="28">
        <v>0</v>
      </c>
      <c r="AV255" s="7"/>
      <c r="AW255" s="8">
        <f>ROUND(IF(AU282=0, 0, AU255/AU282),5)</f>
        <v>0</v>
      </c>
      <c r="AX255" s="7"/>
      <c r="AY255" s="6">
        <v>0</v>
      </c>
      <c r="AZ255" s="7"/>
      <c r="BA255" s="6">
        <v>0</v>
      </c>
      <c r="BB255" s="7"/>
      <c r="BC255" s="6">
        <v>0</v>
      </c>
      <c r="BD255" s="7"/>
      <c r="BE255" s="8">
        <f>ROUND(IF(BC282=0, 0, BC255/BC282),5)</f>
        <v>0</v>
      </c>
      <c r="BF255" s="7"/>
      <c r="BG255" s="6">
        <v>0</v>
      </c>
      <c r="BH255" s="7"/>
      <c r="BI255" s="6">
        <v>0</v>
      </c>
      <c r="BJ255" s="7"/>
      <c r="BK255" s="6">
        <v>0</v>
      </c>
      <c r="BL255" s="7"/>
      <c r="BM255" s="8">
        <f>ROUND(IF(BK282=0, 0, BK255/BK282),5)</f>
        <v>0</v>
      </c>
      <c r="BN255" s="7"/>
      <c r="BO255" s="6">
        <v>0</v>
      </c>
      <c r="BP255" s="7"/>
      <c r="BQ255" s="6">
        <v>0</v>
      </c>
      <c r="BR255" s="7"/>
      <c r="BS255" s="6">
        <v>0</v>
      </c>
      <c r="BT255" s="7"/>
      <c r="BU255" s="8">
        <f>ROUND(IF(BS282=0, 0, BS255/BS282),5)</f>
        <v>0</v>
      </c>
      <c r="BV255" s="7"/>
      <c r="BW255" s="6">
        <v>0</v>
      </c>
      <c r="BX255" s="7"/>
      <c r="BY255" s="6">
        <v>0</v>
      </c>
      <c r="BZ255" s="7"/>
      <c r="CA255" s="6">
        <v>0</v>
      </c>
      <c r="CB255" s="7"/>
      <c r="CC255" s="8">
        <f>ROUND(IF(CA282=0, 0, CA255/CA282),5)</f>
        <v>0</v>
      </c>
      <c r="CD255" s="7"/>
      <c r="CE255" s="6">
        <v>0</v>
      </c>
      <c r="CF255" s="7"/>
      <c r="CG255" s="6">
        <v>0</v>
      </c>
      <c r="CH255" s="7"/>
      <c r="CI255" s="6">
        <v>0</v>
      </c>
      <c r="CJ255" s="7"/>
      <c r="CK255" s="8">
        <f>ROUND(IF(CI282=0, 0, CI255/CI282),5)</f>
        <v>0</v>
      </c>
      <c r="CL255" s="7"/>
      <c r="CM255" s="6">
        <v>0</v>
      </c>
      <c r="CN255" s="7"/>
      <c r="CO255" s="6">
        <v>0</v>
      </c>
      <c r="CP255" s="7"/>
      <c r="CQ255" s="6">
        <v>0</v>
      </c>
      <c r="CR255" s="7"/>
      <c r="CS255" s="8">
        <f>ROUND(IF(CQ282=0, 0, CQ255/CQ282),5)</f>
        <v>0</v>
      </c>
      <c r="CT255" s="7"/>
      <c r="CU255" s="6">
        <v>0</v>
      </c>
      <c r="CV255" s="7"/>
      <c r="CW255" s="6">
        <f t="shared" si="8"/>
        <v>6</v>
      </c>
      <c r="CX255" s="7"/>
      <c r="CY255" s="6">
        <f t="shared" si="9"/>
        <v>3639.34</v>
      </c>
      <c r="CZ255" s="7"/>
      <c r="DA255" s="8">
        <f>ROUND(IF(CY282=0, 0, CY255/CY282),5)</f>
        <v>4.0000000000000003E-5</v>
      </c>
      <c r="DB255" s="7"/>
      <c r="DC255" s="6">
        <v>606.55999999999995</v>
      </c>
    </row>
    <row r="256" spans="1:107" x14ac:dyDescent="0.25">
      <c r="A256" s="2"/>
      <c r="B256" s="2"/>
      <c r="C256" s="2"/>
      <c r="D256" s="2" t="s">
        <v>267</v>
      </c>
      <c r="E256" s="37">
        <v>0</v>
      </c>
      <c r="F256" s="7"/>
      <c r="G256" s="37">
        <v>0</v>
      </c>
      <c r="H256" s="7"/>
      <c r="I256" s="8">
        <f>ROUND(IF(G282=0, 0, G256/G282),5)</f>
        <v>0</v>
      </c>
      <c r="J256" s="7"/>
      <c r="K256" s="6">
        <v>0</v>
      </c>
      <c r="L256" s="7"/>
      <c r="M256" s="37">
        <v>0</v>
      </c>
      <c r="N256" s="7"/>
      <c r="O256" s="6">
        <v>0</v>
      </c>
      <c r="P256" s="7"/>
      <c r="Q256" s="8">
        <f>ROUND(IF(O282=0, 0, O256/O282),5)</f>
        <v>0</v>
      </c>
      <c r="R256" s="7"/>
      <c r="S256" s="6">
        <v>0</v>
      </c>
      <c r="T256" s="7"/>
      <c r="U256" s="37">
        <v>0</v>
      </c>
      <c r="V256" s="7"/>
      <c r="W256" s="6">
        <v>0</v>
      </c>
      <c r="X256" s="7"/>
      <c r="Y256" s="8">
        <f>ROUND(IF(W282=0, 0, W256/W282),5)</f>
        <v>0</v>
      </c>
      <c r="Z256" s="7"/>
      <c r="AA256" s="6">
        <v>0</v>
      </c>
      <c r="AB256" s="7"/>
      <c r="AC256" s="37">
        <v>0</v>
      </c>
      <c r="AD256" s="7"/>
      <c r="AE256" s="6">
        <v>0</v>
      </c>
      <c r="AF256" s="7"/>
      <c r="AG256" s="8">
        <f>ROUND(IF(AE282=0, 0, AE256/AE282),5)</f>
        <v>0</v>
      </c>
      <c r="AH256" s="7"/>
      <c r="AI256" s="6">
        <v>0</v>
      </c>
      <c r="AJ256" s="7"/>
      <c r="AK256" s="37">
        <v>2</v>
      </c>
      <c r="AL256" s="7"/>
      <c r="AM256" s="6">
        <v>2136.29</v>
      </c>
      <c r="AN256" s="7"/>
      <c r="AO256" s="8">
        <f>ROUND(IF(AM282=0, 0, AM256/AM282),5)</f>
        <v>1.2999999999999999E-4</v>
      </c>
      <c r="AP256" s="7"/>
      <c r="AQ256" s="6">
        <v>1068.1500000000001</v>
      </c>
      <c r="AR256" s="7"/>
      <c r="AS256" s="37">
        <v>2</v>
      </c>
      <c r="AT256" s="7"/>
      <c r="AU256" s="28">
        <v>2149.0500000000002</v>
      </c>
      <c r="AV256" s="7"/>
      <c r="AW256" s="8">
        <f>ROUND(IF(AU282=0, 0, AU256/AU282),5)</f>
        <v>1.4999999999999999E-4</v>
      </c>
      <c r="AX256" s="7"/>
      <c r="AY256" s="6">
        <v>1074.53</v>
      </c>
      <c r="AZ256" s="7"/>
      <c r="BA256" s="6">
        <v>0</v>
      </c>
      <c r="BB256" s="7"/>
      <c r="BC256" s="6">
        <v>0</v>
      </c>
      <c r="BD256" s="7"/>
      <c r="BE256" s="8">
        <f>ROUND(IF(BC282=0, 0, BC256/BC282),5)</f>
        <v>0</v>
      </c>
      <c r="BF256" s="7"/>
      <c r="BG256" s="6">
        <v>0</v>
      </c>
      <c r="BH256" s="7"/>
      <c r="BI256" s="6">
        <v>0</v>
      </c>
      <c r="BJ256" s="7"/>
      <c r="BK256" s="6">
        <v>0</v>
      </c>
      <c r="BL256" s="7"/>
      <c r="BM256" s="8">
        <f>ROUND(IF(BK282=0, 0, BK256/BK282),5)</f>
        <v>0</v>
      </c>
      <c r="BN256" s="7"/>
      <c r="BO256" s="6">
        <v>0</v>
      </c>
      <c r="BP256" s="7"/>
      <c r="BQ256" s="6">
        <v>0</v>
      </c>
      <c r="BR256" s="7"/>
      <c r="BS256" s="6">
        <v>0</v>
      </c>
      <c r="BT256" s="7"/>
      <c r="BU256" s="8">
        <f>ROUND(IF(BS282=0, 0, BS256/BS282),5)</f>
        <v>0</v>
      </c>
      <c r="BV256" s="7"/>
      <c r="BW256" s="6">
        <v>0</v>
      </c>
      <c r="BX256" s="7"/>
      <c r="BY256" s="6">
        <v>0</v>
      </c>
      <c r="BZ256" s="7"/>
      <c r="CA256" s="6">
        <v>0</v>
      </c>
      <c r="CB256" s="7"/>
      <c r="CC256" s="8">
        <f>ROUND(IF(CA282=0, 0, CA256/CA282),5)</f>
        <v>0</v>
      </c>
      <c r="CD256" s="7"/>
      <c r="CE256" s="6">
        <v>0</v>
      </c>
      <c r="CF256" s="7"/>
      <c r="CG256" s="6">
        <v>0</v>
      </c>
      <c r="CH256" s="7"/>
      <c r="CI256" s="6">
        <v>0</v>
      </c>
      <c r="CJ256" s="7"/>
      <c r="CK256" s="8">
        <f>ROUND(IF(CI282=0, 0, CI256/CI282),5)</f>
        <v>0</v>
      </c>
      <c r="CL256" s="7"/>
      <c r="CM256" s="6">
        <v>0</v>
      </c>
      <c r="CN256" s="7"/>
      <c r="CO256" s="6">
        <v>0</v>
      </c>
      <c r="CP256" s="7"/>
      <c r="CQ256" s="6">
        <v>0</v>
      </c>
      <c r="CR256" s="7"/>
      <c r="CS256" s="8">
        <f>ROUND(IF(CQ282=0, 0, CQ256/CQ282),5)</f>
        <v>0</v>
      </c>
      <c r="CT256" s="7"/>
      <c r="CU256" s="6">
        <v>0</v>
      </c>
      <c r="CV256" s="7"/>
      <c r="CW256" s="6">
        <f t="shared" si="8"/>
        <v>4</v>
      </c>
      <c r="CX256" s="7"/>
      <c r="CY256" s="6">
        <f t="shared" si="9"/>
        <v>4285.34</v>
      </c>
      <c r="CZ256" s="7"/>
      <c r="DA256" s="8">
        <f>ROUND(IF(CY282=0, 0, CY256/CY282),5)</f>
        <v>4.0000000000000003E-5</v>
      </c>
      <c r="DB256" s="7"/>
      <c r="DC256" s="6">
        <v>1071.3399999999999</v>
      </c>
    </row>
    <row r="257" spans="1:107" x14ac:dyDescent="0.25">
      <c r="A257" s="2"/>
      <c r="B257" s="2"/>
      <c r="C257" s="2"/>
      <c r="D257" s="2" t="s">
        <v>268</v>
      </c>
      <c r="E257" s="37">
        <v>11</v>
      </c>
      <c r="F257" s="7"/>
      <c r="G257" s="37">
        <v>8890.91</v>
      </c>
      <c r="H257" s="7"/>
      <c r="I257" s="8">
        <f>ROUND(IF(G282=0, 0, G257/G282),5)</f>
        <v>5.1999999999999995E-4</v>
      </c>
      <c r="J257" s="7"/>
      <c r="K257" s="6">
        <v>808.26</v>
      </c>
      <c r="L257" s="7"/>
      <c r="M257" s="37">
        <v>0</v>
      </c>
      <c r="N257" s="7"/>
      <c r="O257" s="6">
        <v>0</v>
      </c>
      <c r="P257" s="7"/>
      <c r="Q257" s="8">
        <f>ROUND(IF(O282=0, 0, O257/O282),5)</f>
        <v>0</v>
      </c>
      <c r="R257" s="7"/>
      <c r="S257" s="6">
        <v>0</v>
      </c>
      <c r="T257" s="7"/>
      <c r="U257" s="37">
        <v>4</v>
      </c>
      <c r="V257" s="7"/>
      <c r="W257" s="6">
        <v>3257.39</v>
      </c>
      <c r="X257" s="7"/>
      <c r="Y257" s="8">
        <f>ROUND(IF(W282=0, 0, W257/W282),5)</f>
        <v>1.6000000000000001E-4</v>
      </c>
      <c r="Z257" s="7"/>
      <c r="AA257" s="6">
        <v>814.35</v>
      </c>
      <c r="AB257" s="7"/>
      <c r="AC257" s="37">
        <v>13</v>
      </c>
      <c r="AD257" s="7"/>
      <c r="AE257" s="6">
        <v>10557.38</v>
      </c>
      <c r="AF257" s="7"/>
      <c r="AG257" s="8">
        <f>ROUND(IF(AE282=0, 0, AE257/AE282),5)</f>
        <v>5.9999999999999995E-4</v>
      </c>
      <c r="AH257" s="7"/>
      <c r="AI257" s="6">
        <v>812.11</v>
      </c>
      <c r="AJ257" s="7"/>
      <c r="AK257" s="37">
        <v>0</v>
      </c>
      <c r="AL257" s="7"/>
      <c r="AM257" s="6">
        <v>0</v>
      </c>
      <c r="AN257" s="7"/>
      <c r="AO257" s="8">
        <f>ROUND(IF(AM282=0, 0, AM257/AM282),5)</f>
        <v>0</v>
      </c>
      <c r="AP257" s="7"/>
      <c r="AQ257" s="6">
        <v>0</v>
      </c>
      <c r="AR257" s="7"/>
      <c r="AS257" s="37">
        <v>8</v>
      </c>
      <c r="AT257" s="7"/>
      <c r="AU257" s="28">
        <v>6505.49</v>
      </c>
      <c r="AV257" s="7"/>
      <c r="AW257" s="8">
        <f>ROUND(IF(AU282=0, 0, AU257/AU282),5)</f>
        <v>4.4999999999999999E-4</v>
      </c>
      <c r="AX257" s="7"/>
      <c r="AY257" s="6">
        <v>813.19</v>
      </c>
      <c r="AZ257" s="7"/>
      <c r="BA257" s="6">
        <v>0</v>
      </c>
      <c r="BB257" s="7"/>
      <c r="BC257" s="6">
        <v>0</v>
      </c>
      <c r="BD257" s="7"/>
      <c r="BE257" s="8">
        <f>ROUND(IF(BC282=0, 0, BC257/BC282),5)</f>
        <v>0</v>
      </c>
      <c r="BF257" s="7"/>
      <c r="BG257" s="6">
        <v>0</v>
      </c>
      <c r="BH257" s="7"/>
      <c r="BI257" s="6">
        <v>0</v>
      </c>
      <c r="BJ257" s="7"/>
      <c r="BK257" s="6">
        <v>0</v>
      </c>
      <c r="BL257" s="7"/>
      <c r="BM257" s="8">
        <f>ROUND(IF(BK282=0, 0, BK257/BK282),5)</f>
        <v>0</v>
      </c>
      <c r="BN257" s="7"/>
      <c r="BO257" s="6">
        <v>0</v>
      </c>
      <c r="BP257" s="7"/>
      <c r="BQ257" s="6">
        <v>0</v>
      </c>
      <c r="BR257" s="7"/>
      <c r="BS257" s="6">
        <v>0</v>
      </c>
      <c r="BT257" s="7"/>
      <c r="BU257" s="8">
        <f>ROUND(IF(BS282=0, 0, BS257/BS282),5)</f>
        <v>0</v>
      </c>
      <c r="BV257" s="7"/>
      <c r="BW257" s="6">
        <v>0</v>
      </c>
      <c r="BX257" s="7"/>
      <c r="BY257" s="6">
        <v>0</v>
      </c>
      <c r="BZ257" s="7"/>
      <c r="CA257" s="6">
        <v>0</v>
      </c>
      <c r="CB257" s="7"/>
      <c r="CC257" s="8">
        <f>ROUND(IF(CA282=0, 0, CA257/CA282),5)</f>
        <v>0</v>
      </c>
      <c r="CD257" s="7"/>
      <c r="CE257" s="6">
        <v>0</v>
      </c>
      <c r="CF257" s="7"/>
      <c r="CG257" s="6">
        <v>0</v>
      </c>
      <c r="CH257" s="7"/>
      <c r="CI257" s="6">
        <v>0</v>
      </c>
      <c r="CJ257" s="7"/>
      <c r="CK257" s="8">
        <f>ROUND(IF(CI282=0, 0, CI257/CI282),5)</f>
        <v>0</v>
      </c>
      <c r="CL257" s="7"/>
      <c r="CM257" s="6">
        <v>0</v>
      </c>
      <c r="CN257" s="7"/>
      <c r="CO257" s="6">
        <v>0</v>
      </c>
      <c r="CP257" s="7"/>
      <c r="CQ257" s="6">
        <v>0</v>
      </c>
      <c r="CR257" s="7"/>
      <c r="CS257" s="8">
        <f>ROUND(IF(CQ282=0, 0, CQ257/CQ282),5)</f>
        <v>0</v>
      </c>
      <c r="CT257" s="7"/>
      <c r="CU257" s="6">
        <v>0</v>
      </c>
      <c r="CV257" s="7"/>
      <c r="CW257" s="6">
        <f t="shared" si="8"/>
        <v>36</v>
      </c>
      <c r="CX257" s="7"/>
      <c r="CY257" s="6">
        <f t="shared" si="9"/>
        <v>29211.17</v>
      </c>
      <c r="CZ257" s="7"/>
      <c r="DA257" s="8">
        <f>ROUND(IF(CY282=0, 0, CY257/CY282),5)</f>
        <v>2.9999999999999997E-4</v>
      </c>
      <c r="DB257" s="7"/>
      <c r="DC257" s="6">
        <v>811.42</v>
      </c>
    </row>
    <row r="258" spans="1:107" x14ac:dyDescent="0.25">
      <c r="A258" s="2"/>
      <c r="B258" s="2"/>
      <c r="C258" s="2"/>
      <c r="D258" s="2" t="s">
        <v>269</v>
      </c>
      <c r="E258" s="37">
        <v>7</v>
      </c>
      <c r="F258" s="7"/>
      <c r="G258" s="37">
        <v>7387.04</v>
      </c>
      <c r="H258" s="7"/>
      <c r="I258" s="8">
        <f>ROUND(IF(G282=0, 0, G258/G282),5)</f>
        <v>4.2999999999999999E-4</v>
      </c>
      <c r="J258" s="7"/>
      <c r="K258" s="6">
        <v>1055.29</v>
      </c>
      <c r="L258" s="7"/>
      <c r="M258" s="37">
        <v>0</v>
      </c>
      <c r="N258" s="7"/>
      <c r="O258" s="6">
        <v>0</v>
      </c>
      <c r="P258" s="7"/>
      <c r="Q258" s="8">
        <f>ROUND(IF(O282=0, 0, O258/O282),5)</f>
        <v>0</v>
      </c>
      <c r="R258" s="7"/>
      <c r="S258" s="6">
        <v>0</v>
      </c>
      <c r="T258" s="7"/>
      <c r="U258" s="37">
        <v>2</v>
      </c>
      <c r="V258" s="7"/>
      <c r="W258" s="6">
        <v>2129.38</v>
      </c>
      <c r="X258" s="7"/>
      <c r="Y258" s="8">
        <f>ROUND(IF(W282=0, 0, W258/W282),5)</f>
        <v>1E-4</v>
      </c>
      <c r="Z258" s="7"/>
      <c r="AA258" s="6">
        <v>1064.69</v>
      </c>
      <c r="AB258" s="7"/>
      <c r="AC258" s="37">
        <v>6</v>
      </c>
      <c r="AD258" s="7"/>
      <c r="AE258" s="6">
        <v>6349.1</v>
      </c>
      <c r="AF258" s="7"/>
      <c r="AG258" s="8">
        <f>ROUND(IF(AE282=0, 0, AE258/AE282),5)</f>
        <v>3.6000000000000002E-4</v>
      </c>
      <c r="AH258" s="7"/>
      <c r="AI258" s="6">
        <v>1058.18</v>
      </c>
      <c r="AJ258" s="7"/>
      <c r="AK258" s="37">
        <v>1</v>
      </c>
      <c r="AL258" s="7"/>
      <c r="AM258" s="6">
        <v>1065.6300000000001</v>
      </c>
      <c r="AN258" s="7"/>
      <c r="AO258" s="8">
        <f>ROUND(IF(AM282=0, 0, AM258/AM282),5)</f>
        <v>6.9999999999999994E-5</v>
      </c>
      <c r="AP258" s="7"/>
      <c r="AQ258" s="6">
        <v>1065.6300000000001</v>
      </c>
      <c r="AR258" s="7"/>
      <c r="AS258" s="37">
        <v>4</v>
      </c>
      <c r="AT258" s="7"/>
      <c r="AU258" s="28">
        <v>4264.9799999999996</v>
      </c>
      <c r="AV258" s="7"/>
      <c r="AW258" s="8">
        <f>ROUND(IF(AU282=0, 0, AU258/AU282),5)</f>
        <v>2.9E-4</v>
      </c>
      <c r="AX258" s="7"/>
      <c r="AY258" s="6">
        <v>1066.25</v>
      </c>
      <c r="AZ258" s="7"/>
      <c r="BA258" s="6">
        <v>0</v>
      </c>
      <c r="BB258" s="7"/>
      <c r="BC258" s="6">
        <v>0</v>
      </c>
      <c r="BD258" s="7"/>
      <c r="BE258" s="8">
        <f>ROUND(IF(BC282=0, 0, BC258/BC282),5)</f>
        <v>0</v>
      </c>
      <c r="BF258" s="7"/>
      <c r="BG258" s="6">
        <v>0</v>
      </c>
      <c r="BH258" s="7"/>
      <c r="BI258" s="6">
        <v>0</v>
      </c>
      <c r="BJ258" s="7"/>
      <c r="BK258" s="6">
        <v>0</v>
      </c>
      <c r="BL258" s="7"/>
      <c r="BM258" s="8">
        <f>ROUND(IF(BK282=0, 0, BK258/BK282),5)</f>
        <v>0</v>
      </c>
      <c r="BN258" s="7"/>
      <c r="BO258" s="6">
        <v>0</v>
      </c>
      <c r="BP258" s="7"/>
      <c r="BQ258" s="6">
        <v>0</v>
      </c>
      <c r="BR258" s="7"/>
      <c r="BS258" s="6">
        <v>0</v>
      </c>
      <c r="BT258" s="7"/>
      <c r="BU258" s="8">
        <f>ROUND(IF(BS282=0, 0, BS258/BS282),5)</f>
        <v>0</v>
      </c>
      <c r="BV258" s="7"/>
      <c r="BW258" s="6">
        <v>0</v>
      </c>
      <c r="BX258" s="7"/>
      <c r="BY258" s="6">
        <v>0</v>
      </c>
      <c r="BZ258" s="7"/>
      <c r="CA258" s="6">
        <v>0</v>
      </c>
      <c r="CB258" s="7"/>
      <c r="CC258" s="8">
        <f>ROUND(IF(CA282=0, 0, CA258/CA282),5)</f>
        <v>0</v>
      </c>
      <c r="CD258" s="7"/>
      <c r="CE258" s="6">
        <v>0</v>
      </c>
      <c r="CF258" s="7"/>
      <c r="CG258" s="6">
        <v>0</v>
      </c>
      <c r="CH258" s="7"/>
      <c r="CI258" s="6">
        <v>0</v>
      </c>
      <c r="CJ258" s="7"/>
      <c r="CK258" s="8">
        <f>ROUND(IF(CI282=0, 0, CI258/CI282),5)</f>
        <v>0</v>
      </c>
      <c r="CL258" s="7"/>
      <c r="CM258" s="6">
        <v>0</v>
      </c>
      <c r="CN258" s="7"/>
      <c r="CO258" s="6">
        <v>0</v>
      </c>
      <c r="CP258" s="7"/>
      <c r="CQ258" s="6">
        <v>0</v>
      </c>
      <c r="CR258" s="7"/>
      <c r="CS258" s="8">
        <f>ROUND(IF(CQ282=0, 0, CQ258/CQ282),5)</f>
        <v>0</v>
      </c>
      <c r="CT258" s="7"/>
      <c r="CU258" s="6">
        <v>0</v>
      </c>
      <c r="CV258" s="7"/>
      <c r="CW258" s="6">
        <f t="shared" si="8"/>
        <v>20</v>
      </c>
      <c r="CX258" s="7"/>
      <c r="CY258" s="6">
        <f t="shared" si="9"/>
        <v>21196.13</v>
      </c>
      <c r="CZ258" s="7"/>
      <c r="DA258" s="8">
        <f>ROUND(IF(CY282=0, 0, CY258/CY282),5)</f>
        <v>2.2000000000000001E-4</v>
      </c>
      <c r="DB258" s="7"/>
      <c r="DC258" s="6">
        <v>1059.81</v>
      </c>
    </row>
    <row r="259" spans="1:107" x14ac:dyDescent="0.25">
      <c r="A259" s="2"/>
      <c r="B259" s="2"/>
      <c r="C259" s="2"/>
      <c r="D259" s="2" t="s">
        <v>270</v>
      </c>
      <c r="E259" s="37">
        <v>12</v>
      </c>
      <c r="F259" s="7"/>
      <c r="G259" s="37">
        <v>1576.37</v>
      </c>
      <c r="H259" s="7"/>
      <c r="I259" s="8">
        <f>ROUND(IF(G282=0, 0, G259/G282),5)</f>
        <v>9.0000000000000006E-5</v>
      </c>
      <c r="J259" s="7"/>
      <c r="K259" s="6">
        <v>131.36000000000001</v>
      </c>
      <c r="L259" s="7"/>
      <c r="M259" s="37">
        <v>0</v>
      </c>
      <c r="N259" s="7"/>
      <c r="O259" s="6">
        <v>0</v>
      </c>
      <c r="P259" s="7"/>
      <c r="Q259" s="8">
        <f>ROUND(IF(O282=0, 0, O259/O282),5)</f>
        <v>0</v>
      </c>
      <c r="R259" s="7"/>
      <c r="S259" s="6">
        <v>0</v>
      </c>
      <c r="T259" s="7"/>
      <c r="U259" s="37">
        <v>0</v>
      </c>
      <c r="V259" s="7"/>
      <c r="W259" s="6">
        <v>0</v>
      </c>
      <c r="X259" s="7"/>
      <c r="Y259" s="8">
        <f>ROUND(IF(W282=0, 0, W259/W282),5)</f>
        <v>0</v>
      </c>
      <c r="Z259" s="7"/>
      <c r="AA259" s="6">
        <v>0</v>
      </c>
      <c r="AB259" s="7"/>
      <c r="AC259" s="37">
        <v>0</v>
      </c>
      <c r="AD259" s="7"/>
      <c r="AE259" s="6">
        <v>0</v>
      </c>
      <c r="AF259" s="7"/>
      <c r="AG259" s="8">
        <f>ROUND(IF(AE282=0, 0, AE259/AE282),5)</f>
        <v>0</v>
      </c>
      <c r="AH259" s="7"/>
      <c r="AI259" s="6">
        <v>0</v>
      </c>
      <c r="AJ259" s="7"/>
      <c r="AK259" s="37">
        <v>0</v>
      </c>
      <c r="AL259" s="7"/>
      <c r="AM259" s="6">
        <v>0</v>
      </c>
      <c r="AN259" s="7"/>
      <c r="AO259" s="8">
        <f>ROUND(IF(AM282=0, 0, AM259/AM282),5)</f>
        <v>0</v>
      </c>
      <c r="AP259" s="7"/>
      <c r="AQ259" s="6">
        <v>0</v>
      </c>
      <c r="AR259" s="7"/>
      <c r="AS259" s="37">
        <v>0</v>
      </c>
      <c r="AT259" s="7"/>
      <c r="AU259" s="28">
        <v>0</v>
      </c>
      <c r="AV259" s="7"/>
      <c r="AW259" s="8">
        <f>ROUND(IF(AU282=0, 0, AU259/AU282),5)</f>
        <v>0</v>
      </c>
      <c r="AX259" s="7"/>
      <c r="AY259" s="6">
        <v>0</v>
      </c>
      <c r="AZ259" s="7"/>
      <c r="BA259" s="6">
        <v>0</v>
      </c>
      <c r="BB259" s="7"/>
      <c r="BC259" s="6">
        <v>0</v>
      </c>
      <c r="BD259" s="7"/>
      <c r="BE259" s="8">
        <f>ROUND(IF(BC282=0, 0, BC259/BC282),5)</f>
        <v>0</v>
      </c>
      <c r="BF259" s="7"/>
      <c r="BG259" s="6">
        <v>0</v>
      </c>
      <c r="BH259" s="7"/>
      <c r="BI259" s="6">
        <v>0</v>
      </c>
      <c r="BJ259" s="7"/>
      <c r="BK259" s="6">
        <v>0</v>
      </c>
      <c r="BL259" s="7"/>
      <c r="BM259" s="8">
        <f>ROUND(IF(BK282=0, 0, BK259/BK282),5)</f>
        <v>0</v>
      </c>
      <c r="BN259" s="7"/>
      <c r="BO259" s="6">
        <v>0</v>
      </c>
      <c r="BP259" s="7"/>
      <c r="BQ259" s="6">
        <v>0</v>
      </c>
      <c r="BR259" s="7"/>
      <c r="BS259" s="6">
        <v>0</v>
      </c>
      <c r="BT259" s="7"/>
      <c r="BU259" s="8">
        <f>ROUND(IF(BS282=0, 0, BS259/BS282),5)</f>
        <v>0</v>
      </c>
      <c r="BV259" s="7"/>
      <c r="BW259" s="6">
        <v>0</v>
      </c>
      <c r="BX259" s="7"/>
      <c r="BY259" s="6">
        <v>0</v>
      </c>
      <c r="BZ259" s="7"/>
      <c r="CA259" s="6">
        <v>0</v>
      </c>
      <c r="CB259" s="7"/>
      <c r="CC259" s="8">
        <f>ROUND(IF(CA282=0, 0, CA259/CA282),5)</f>
        <v>0</v>
      </c>
      <c r="CD259" s="7"/>
      <c r="CE259" s="6">
        <v>0</v>
      </c>
      <c r="CF259" s="7"/>
      <c r="CG259" s="6">
        <v>0</v>
      </c>
      <c r="CH259" s="7"/>
      <c r="CI259" s="6">
        <v>0</v>
      </c>
      <c r="CJ259" s="7"/>
      <c r="CK259" s="8">
        <f>ROUND(IF(CI282=0, 0, CI259/CI282),5)</f>
        <v>0</v>
      </c>
      <c r="CL259" s="7"/>
      <c r="CM259" s="6">
        <v>0</v>
      </c>
      <c r="CN259" s="7"/>
      <c r="CO259" s="6">
        <v>0</v>
      </c>
      <c r="CP259" s="7"/>
      <c r="CQ259" s="6">
        <v>0</v>
      </c>
      <c r="CR259" s="7"/>
      <c r="CS259" s="8">
        <f>ROUND(IF(CQ282=0, 0, CQ259/CQ282),5)</f>
        <v>0</v>
      </c>
      <c r="CT259" s="7"/>
      <c r="CU259" s="6">
        <v>0</v>
      </c>
      <c r="CV259" s="7"/>
      <c r="CW259" s="6">
        <f t="shared" si="8"/>
        <v>12</v>
      </c>
      <c r="CX259" s="7"/>
      <c r="CY259" s="6">
        <f t="shared" si="9"/>
        <v>1576.37</v>
      </c>
      <c r="CZ259" s="7"/>
      <c r="DA259" s="8">
        <f>ROUND(IF(CY282=0, 0, CY259/CY282),5)</f>
        <v>2.0000000000000002E-5</v>
      </c>
      <c r="DB259" s="7"/>
      <c r="DC259" s="6">
        <v>131.36000000000001</v>
      </c>
    </row>
    <row r="260" spans="1:107" x14ac:dyDescent="0.25">
      <c r="A260" s="2"/>
      <c r="B260" s="2"/>
      <c r="C260" s="2"/>
      <c r="D260" s="2" t="s">
        <v>271</v>
      </c>
      <c r="E260" s="37">
        <v>25</v>
      </c>
      <c r="F260" s="7"/>
      <c r="G260" s="37">
        <v>20060.650000000001</v>
      </c>
      <c r="H260" s="7"/>
      <c r="I260" s="8">
        <f>ROUND(IF(G282=0, 0, G260/G282),5)</f>
        <v>1.16E-3</v>
      </c>
      <c r="J260" s="7"/>
      <c r="K260" s="6">
        <v>802.43</v>
      </c>
      <c r="L260" s="7"/>
      <c r="M260" s="37">
        <v>0</v>
      </c>
      <c r="N260" s="7"/>
      <c r="O260" s="6">
        <v>0</v>
      </c>
      <c r="P260" s="7"/>
      <c r="Q260" s="8">
        <f>ROUND(IF(O282=0, 0, O260/O282),5)</f>
        <v>0</v>
      </c>
      <c r="R260" s="7"/>
      <c r="S260" s="6">
        <v>0</v>
      </c>
      <c r="T260" s="7"/>
      <c r="U260" s="37">
        <v>0</v>
      </c>
      <c r="V260" s="7"/>
      <c r="W260" s="6">
        <v>0</v>
      </c>
      <c r="X260" s="7"/>
      <c r="Y260" s="8">
        <f>ROUND(IF(W282=0, 0, W260/W282),5)</f>
        <v>0</v>
      </c>
      <c r="Z260" s="7"/>
      <c r="AA260" s="6">
        <v>0</v>
      </c>
      <c r="AB260" s="7"/>
      <c r="AC260" s="37">
        <v>0</v>
      </c>
      <c r="AD260" s="7"/>
      <c r="AE260" s="6">
        <v>0</v>
      </c>
      <c r="AF260" s="7"/>
      <c r="AG260" s="8">
        <f>ROUND(IF(AE282=0, 0, AE260/AE282),5)</f>
        <v>0</v>
      </c>
      <c r="AH260" s="7"/>
      <c r="AI260" s="6">
        <v>0</v>
      </c>
      <c r="AJ260" s="7"/>
      <c r="AK260" s="37">
        <v>0</v>
      </c>
      <c r="AL260" s="7"/>
      <c r="AM260" s="6">
        <v>0</v>
      </c>
      <c r="AN260" s="7"/>
      <c r="AO260" s="8">
        <f>ROUND(IF(AM282=0, 0, AM260/AM282),5)</f>
        <v>0</v>
      </c>
      <c r="AP260" s="7"/>
      <c r="AQ260" s="6">
        <v>0</v>
      </c>
      <c r="AR260" s="7"/>
      <c r="AS260" s="37">
        <v>0</v>
      </c>
      <c r="AT260" s="7"/>
      <c r="AU260" s="28">
        <v>0</v>
      </c>
      <c r="AV260" s="7"/>
      <c r="AW260" s="8">
        <f>ROUND(IF(AU282=0, 0, AU260/AU282),5)</f>
        <v>0</v>
      </c>
      <c r="AX260" s="7"/>
      <c r="AY260" s="6">
        <v>0</v>
      </c>
      <c r="AZ260" s="7"/>
      <c r="BA260" s="6">
        <v>0</v>
      </c>
      <c r="BB260" s="7"/>
      <c r="BC260" s="6">
        <v>0</v>
      </c>
      <c r="BD260" s="7"/>
      <c r="BE260" s="8">
        <f>ROUND(IF(BC282=0, 0, BC260/BC282),5)</f>
        <v>0</v>
      </c>
      <c r="BF260" s="7"/>
      <c r="BG260" s="6">
        <v>0</v>
      </c>
      <c r="BH260" s="7"/>
      <c r="BI260" s="6">
        <v>0</v>
      </c>
      <c r="BJ260" s="7"/>
      <c r="BK260" s="6">
        <v>0</v>
      </c>
      <c r="BL260" s="7"/>
      <c r="BM260" s="8">
        <f>ROUND(IF(BK282=0, 0, BK260/BK282),5)</f>
        <v>0</v>
      </c>
      <c r="BN260" s="7"/>
      <c r="BO260" s="6">
        <v>0</v>
      </c>
      <c r="BP260" s="7"/>
      <c r="BQ260" s="6">
        <v>0</v>
      </c>
      <c r="BR260" s="7"/>
      <c r="BS260" s="6">
        <v>0</v>
      </c>
      <c r="BT260" s="7"/>
      <c r="BU260" s="8">
        <f>ROUND(IF(BS282=0, 0, BS260/BS282),5)</f>
        <v>0</v>
      </c>
      <c r="BV260" s="7"/>
      <c r="BW260" s="6">
        <v>0</v>
      </c>
      <c r="BX260" s="7"/>
      <c r="BY260" s="6">
        <v>0</v>
      </c>
      <c r="BZ260" s="7"/>
      <c r="CA260" s="6">
        <v>0</v>
      </c>
      <c r="CB260" s="7"/>
      <c r="CC260" s="8">
        <f>ROUND(IF(CA282=0, 0, CA260/CA282),5)</f>
        <v>0</v>
      </c>
      <c r="CD260" s="7"/>
      <c r="CE260" s="6">
        <v>0</v>
      </c>
      <c r="CF260" s="7"/>
      <c r="CG260" s="6">
        <v>0</v>
      </c>
      <c r="CH260" s="7"/>
      <c r="CI260" s="6">
        <v>0</v>
      </c>
      <c r="CJ260" s="7"/>
      <c r="CK260" s="8">
        <f>ROUND(IF(CI282=0, 0, CI260/CI282),5)</f>
        <v>0</v>
      </c>
      <c r="CL260" s="7"/>
      <c r="CM260" s="6">
        <v>0</v>
      </c>
      <c r="CN260" s="7"/>
      <c r="CO260" s="6">
        <v>0</v>
      </c>
      <c r="CP260" s="7"/>
      <c r="CQ260" s="6">
        <v>0</v>
      </c>
      <c r="CR260" s="7"/>
      <c r="CS260" s="8">
        <f>ROUND(IF(CQ282=0, 0, CQ260/CQ282),5)</f>
        <v>0</v>
      </c>
      <c r="CT260" s="7"/>
      <c r="CU260" s="6">
        <v>0</v>
      </c>
      <c r="CV260" s="7"/>
      <c r="CW260" s="6">
        <f t="shared" si="8"/>
        <v>25</v>
      </c>
      <c r="CX260" s="7"/>
      <c r="CY260" s="6">
        <f t="shared" si="9"/>
        <v>20060.650000000001</v>
      </c>
      <c r="CZ260" s="7"/>
      <c r="DA260" s="8">
        <f>ROUND(IF(CY282=0, 0, CY260/CY282),5)</f>
        <v>2.1000000000000001E-4</v>
      </c>
      <c r="DB260" s="7"/>
      <c r="DC260" s="6">
        <v>802.43</v>
      </c>
    </row>
    <row r="261" spans="1:107" x14ac:dyDescent="0.25">
      <c r="A261" s="2"/>
      <c r="B261" s="2"/>
      <c r="C261" s="2"/>
      <c r="D261" s="2" t="s">
        <v>272</v>
      </c>
      <c r="E261" s="37">
        <v>0</v>
      </c>
      <c r="F261" s="7"/>
      <c r="G261" s="37">
        <v>0</v>
      </c>
      <c r="H261" s="7"/>
      <c r="I261" s="8">
        <f>ROUND(IF(G282=0, 0, G261/G282),5)</f>
        <v>0</v>
      </c>
      <c r="J261" s="7"/>
      <c r="K261" s="6">
        <v>0</v>
      </c>
      <c r="L261" s="7"/>
      <c r="M261" s="37">
        <v>0</v>
      </c>
      <c r="N261" s="7"/>
      <c r="O261" s="6">
        <v>0</v>
      </c>
      <c r="P261" s="7"/>
      <c r="Q261" s="8">
        <f>ROUND(IF(O282=0, 0, O261/O282),5)</f>
        <v>0</v>
      </c>
      <c r="R261" s="7"/>
      <c r="S261" s="6">
        <v>0</v>
      </c>
      <c r="T261" s="7"/>
      <c r="U261" s="37">
        <v>0</v>
      </c>
      <c r="V261" s="7"/>
      <c r="W261" s="6">
        <v>0</v>
      </c>
      <c r="X261" s="7"/>
      <c r="Y261" s="8">
        <f>ROUND(IF(W282=0, 0, W261/W282),5)</f>
        <v>0</v>
      </c>
      <c r="Z261" s="7"/>
      <c r="AA261" s="6">
        <v>0</v>
      </c>
      <c r="AB261" s="7"/>
      <c r="AC261" s="37">
        <v>0</v>
      </c>
      <c r="AD261" s="7"/>
      <c r="AE261" s="6">
        <v>0</v>
      </c>
      <c r="AF261" s="7"/>
      <c r="AG261" s="8">
        <f>ROUND(IF(AE282=0, 0, AE261/AE282),5)</f>
        <v>0</v>
      </c>
      <c r="AH261" s="7"/>
      <c r="AI261" s="6">
        <v>0</v>
      </c>
      <c r="AJ261" s="7"/>
      <c r="AK261" s="37">
        <v>0</v>
      </c>
      <c r="AL261" s="7"/>
      <c r="AM261" s="6">
        <v>0</v>
      </c>
      <c r="AN261" s="7"/>
      <c r="AO261" s="8">
        <f>ROUND(IF(AM282=0, 0, AM261/AM282),5)</f>
        <v>0</v>
      </c>
      <c r="AP261" s="7"/>
      <c r="AQ261" s="6">
        <v>0</v>
      </c>
      <c r="AR261" s="7"/>
      <c r="AS261" s="37">
        <v>1</v>
      </c>
      <c r="AT261" s="7"/>
      <c r="AU261" s="28">
        <v>1013.59</v>
      </c>
      <c r="AV261" s="7"/>
      <c r="AW261" s="8">
        <f>ROUND(IF(AU282=0, 0, AU261/AU282),5)</f>
        <v>6.9999999999999994E-5</v>
      </c>
      <c r="AX261" s="7"/>
      <c r="AY261" s="6">
        <v>1013.59</v>
      </c>
      <c r="AZ261" s="7"/>
      <c r="BA261" s="6">
        <v>0</v>
      </c>
      <c r="BB261" s="7"/>
      <c r="BC261" s="6">
        <v>0</v>
      </c>
      <c r="BD261" s="7"/>
      <c r="BE261" s="8">
        <f>ROUND(IF(BC282=0, 0, BC261/BC282),5)</f>
        <v>0</v>
      </c>
      <c r="BF261" s="7"/>
      <c r="BG261" s="6">
        <v>0</v>
      </c>
      <c r="BH261" s="7"/>
      <c r="BI261" s="6">
        <v>0</v>
      </c>
      <c r="BJ261" s="7"/>
      <c r="BK261" s="6">
        <v>0</v>
      </c>
      <c r="BL261" s="7"/>
      <c r="BM261" s="8">
        <f>ROUND(IF(BK282=0, 0, BK261/BK282),5)</f>
        <v>0</v>
      </c>
      <c r="BN261" s="7"/>
      <c r="BO261" s="6">
        <v>0</v>
      </c>
      <c r="BP261" s="7"/>
      <c r="BQ261" s="6">
        <v>0</v>
      </c>
      <c r="BR261" s="7"/>
      <c r="BS261" s="6">
        <v>0</v>
      </c>
      <c r="BT261" s="7"/>
      <c r="BU261" s="8">
        <f>ROUND(IF(BS282=0, 0, BS261/BS282),5)</f>
        <v>0</v>
      </c>
      <c r="BV261" s="7"/>
      <c r="BW261" s="6">
        <v>0</v>
      </c>
      <c r="BX261" s="7"/>
      <c r="BY261" s="6">
        <v>0</v>
      </c>
      <c r="BZ261" s="7"/>
      <c r="CA261" s="6">
        <v>0</v>
      </c>
      <c r="CB261" s="7"/>
      <c r="CC261" s="8">
        <f>ROUND(IF(CA282=0, 0, CA261/CA282),5)</f>
        <v>0</v>
      </c>
      <c r="CD261" s="7"/>
      <c r="CE261" s="6">
        <v>0</v>
      </c>
      <c r="CF261" s="7"/>
      <c r="CG261" s="6">
        <v>0</v>
      </c>
      <c r="CH261" s="7"/>
      <c r="CI261" s="6">
        <v>0</v>
      </c>
      <c r="CJ261" s="7"/>
      <c r="CK261" s="8">
        <f>ROUND(IF(CI282=0, 0, CI261/CI282),5)</f>
        <v>0</v>
      </c>
      <c r="CL261" s="7"/>
      <c r="CM261" s="6">
        <v>0</v>
      </c>
      <c r="CN261" s="7"/>
      <c r="CO261" s="6">
        <v>0</v>
      </c>
      <c r="CP261" s="7"/>
      <c r="CQ261" s="6">
        <v>0</v>
      </c>
      <c r="CR261" s="7"/>
      <c r="CS261" s="8">
        <f>ROUND(IF(CQ282=0, 0, CQ261/CQ282),5)</f>
        <v>0</v>
      </c>
      <c r="CT261" s="7"/>
      <c r="CU261" s="6">
        <v>0</v>
      </c>
      <c r="CV261" s="7"/>
      <c r="CW261" s="6">
        <f t="shared" si="8"/>
        <v>1</v>
      </c>
      <c r="CX261" s="7"/>
      <c r="CY261" s="6">
        <f t="shared" si="9"/>
        <v>1013.59</v>
      </c>
      <c r="CZ261" s="7"/>
      <c r="DA261" s="8">
        <f>ROUND(IF(CY282=0, 0, CY261/CY282),5)</f>
        <v>1.0000000000000001E-5</v>
      </c>
      <c r="DB261" s="7"/>
      <c r="DC261" s="6">
        <v>1013.59</v>
      </c>
    </row>
    <row r="262" spans="1:107" x14ac:dyDescent="0.25">
      <c r="A262" s="2"/>
      <c r="B262" s="2"/>
      <c r="C262" s="2"/>
      <c r="D262" s="2" t="s">
        <v>273</v>
      </c>
      <c r="E262" s="37">
        <v>15</v>
      </c>
      <c r="F262" s="7"/>
      <c r="G262" s="37">
        <v>3750</v>
      </c>
      <c r="H262" s="7"/>
      <c r="I262" s="8">
        <f>ROUND(IF(G282=0, 0, G262/G282),5)</f>
        <v>2.2000000000000001E-4</v>
      </c>
      <c r="J262" s="7"/>
      <c r="K262" s="6">
        <v>250</v>
      </c>
      <c r="L262" s="7"/>
      <c r="M262" s="37">
        <v>0</v>
      </c>
      <c r="N262" s="7"/>
      <c r="O262" s="6">
        <v>0</v>
      </c>
      <c r="P262" s="7"/>
      <c r="Q262" s="8">
        <f>ROUND(IF(O282=0, 0, O262/O282),5)</f>
        <v>0</v>
      </c>
      <c r="R262" s="7"/>
      <c r="S262" s="6">
        <v>0</v>
      </c>
      <c r="T262" s="7"/>
      <c r="U262" s="37">
        <v>0</v>
      </c>
      <c r="V262" s="7"/>
      <c r="W262" s="6">
        <v>0</v>
      </c>
      <c r="X262" s="7"/>
      <c r="Y262" s="8">
        <f>ROUND(IF(W282=0, 0, W262/W282),5)</f>
        <v>0</v>
      </c>
      <c r="Z262" s="7"/>
      <c r="AA262" s="6">
        <v>0</v>
      </c>
      <c r="AB262" s="7"/>
      <c r="AC262" s="37">
        <v>0</v>
      </c>
      <c r="AD262" s="7"/>
      <c r="AE262" s="6">
        <v>0</v>
      </c>
      <c r="AF262" s="7"/>
      <c r="AG262" s="8">
        <f>ROUND(IF(AE282=0, 0, AE262/AE282),5)</f>
        <v>0</v>
      </c>
      <c r="AH262" s="7"/>
      <c r="AI262" s="6">
        <v>0</v>
      </c>
      <c r="AJ262" s="7"/>
      <c r="AK262" s="37">
        <v>0</v>
      </c>
      <c r="AL262" s="7"/>
      <c r="AM262" s="6">
        <v>0</v>
      </c>
      <c r="AN262" s="7"/>
      <c r="AO262" s="8">
        <f>ROUND(IF(AM282=0, 0, AM262/AM282),5)</f>
        <v>0</v>
      </c>
      <c r="AP262" s="7"/>
      <c r="AQ262" s="6">
        <v>0</v>
      </c>
      <c r="AR262" s="7"/>
      <c r="AS262" s="37">
        <v>0</v>
      </c>
      <c r="AT262" s="7"/>
      <c r="AU262" s="28">
        <v>0</v>
      </c>
      <c r="AV262" s="7"/>
      <c r="AW262" s="8">
        <f>ROUND(IF(AU282=0, 0, AU262/AU282),5)</f>
        <v>0</v>
      </c>
      <c r="AX262" s="7"/>
      <c r="AY262" s="6">
        <v>0</v>
      </c>
      <c r="AZ262" s="7"/>
      <c r="BA262" s="6">
        <v>0</v>
      </c>
      <c r="BB262" s="7"/>
      <c r="BC262" s="6">
        <v>0</v>
      </c>
      <c r="BD262" s="7"/>
      <c r="BE262" s="8">
        <f>ROUND(IF(BC282=0, 0, BC262/BC282),5)</f>
        <v>0</v>
      </c>
      <c r="BF262" s="7"/>
      <c r="BG262" s="6">
        <v>0</v>
      </c>
      <c r="BH262" s="7"/>
      <c r="BI262" s="6">
        <v>0</v>
      </c>
      <c r="BJ262" s="7"/>
      <c r="BK262" s="6">
        <v>0</v>
      </c>
      <c r="BL262" s="7"/>
      <c r="BM262" s="8">
        <f>ROUND(IF(BK282=0, 0, BK262/BK282),5)</f>
        <v>0</v>
      </c>
      <c r="BN262" s="7"/>
      <c r="BO262" s="6">
        <v>0</v>
      </c>
      <c r="BP262" s="7"/>
      <c r="BQ262" s="6">
        <v>0</v>
      </c>
      <c r="BR262" s="7"/>
      <c r="BS262" s="6">
        <v>0</v>
      </c>
      <c r="BT262" s="7"/>
      <c r="BU262" s="8">
        <f>ROUND(IF(BS282=0, 0, BS262/BS282),5)</f>
        <v>0</v>
      </c>
      <c r="BV262" s="7"/>
      <c r="BW262" s="6">
        <v>0</v>
      </c>
      <c r="BX262" s="7"/>
      <c r="BY262" s="6">
        <v>0</v>
      </c>
      <c r="BZ262" s="7"/>
      <c r="CA262" s="6">
        <v>0</v>
      </c>
      <c r="CB262" s="7"/>
      <c r="CC262" s="8">
        <f>ROUND(IF(CA282=0, 0, CA262/CA282),5)</f>
        <v>0</v>
      </c>
      <c r="CD262" s="7"/>
      <c r="CE262" s="6">
        <v>0</v>
      </c>
      <c r="CF262" s="7"/>
      <c r="CG262" s="6">
        <v>0</v>
      </c>
      <c r="CH262" s="7"/>
      <c r="CI262" s="6">
        <v>0</v>
      </c>
      <c r="CJ262" s="7"/>
      <c r="CK262" s="8">
        <f>ROUND(IF(CI282=0, 0, CI262/CI282),5)</f>
        <v>0</v>
      </c>
      <c r="CL262" s="7"/>
      <c r="CM262" s="6">
        <v>0</v>
      </c>
      <c r="CN262" s="7"/>
      <c r="CO262" s="6">
        <v>0</v>
      </c>
      <c r="CP262" s="7"/>
      <c r="CQ262" s="6">
        <v>0</v>
      </c>
      <c r="CR262" s="7"/>
      <c r="CS262" s="8">
        <f>ROUND(IF(CQ282=0, 0, CQ262/CQ282),5)</f>
        <v>0</v>
      </c>
      <c r="CT262" s="7"/>
      <c r="CU262" s="6">
        <v>0</v>
      </c>
      <c r="CV262" s="7"/>
      <c r="CW262" s="6">
        <f t="shared" si="8"/>
        <v>15</v>
      </c>
      <c r="CX262" s="7"/>
      <c r="CY262" s="6">
        <f t="shared" si="9"/>
        <v>3750</v>
      </c>
      <c r="CZ262" s="7"/>
      <c r="DA262" s="8">
        <f>ROUND(IF(CY282=0, 0, CY262/CY282),5)</f>
        <v>4.0000000000000003E-5</v>
      </c>
      <c r="DB262" s="7"/>
      <c r="DC262" s="6">
        <v>250</v>
      </c>
    </row>
    <row r="263" spans="1:107" x14ac:dyDescent="0.25">
      <c r="A263" s="2"/>
      <c r="B263" s="2"/>
      <c r="C263" s="2"/>
      <c r="D263" s="2" t="s">
        <v>274</v>
      </c>
      <c r="E263" s="37">
        <v>0</v>
      </c>
      <c r="F263" s="7"/>
      <c r="G263" s="37">
        <v>0</v>
      </c>
      <c r="H263" s="7"/>
      <c r="I263" s="8">
        <f>ROUND(IF(G282=0, 0, G263/G282),5)</f>
        <v>0</v>
      </c>
      <c r="J263" s="7"/>
      <c r="K263" s="6">
        <v>0</v>
      </c>
      <c r="L263" s="7"/>
      <c r="M263" s="37">
        <v>0</v>
      </c>
      <c r="N263" s="7"/>
      <c r="O263" s="6">
        <v>0</v>
      </c>
      <c r="P263" s="7"/>
      <c r="Q263" s="8">
        <f>ROUND(IF(O282=0, 0, O263/O282),5)</f>
        <v>0</v>
      </c>
      <c r="R263" s="7"/>
      <c r="S263" s="6">
        <v>0</v>
      </c>
      <c r="T263" s="7"/>
      <c r="U263" s="37">
        <v>0</v>
      </c>
      <c r="V263" s="7"/>
      <c r="W263" s="6">
        <v>0</v>
      </c>
      <c r="X263" s="7"/>
      <c r="Y263" s="8">
        <f>ROUND(IF(W282=0, 0, W263/W282),5)</f>
        <v>0</v>
      </c>
      <c r="Z263" s="7"/>
      <c r="AA263" s="6">
        <v>0</v>
      </c>
      <c r="AB263" s="7"/>
      <c r="AC263" s="37">
        <v>0</v>
      </c>
      <c r="AD263" s="7"/>
      <c r="AE263" s="6">
        <v>0</v>
      </c>
      <c r="AF263" s="7"/>
      <c r="AG263" s="8">
        <f>ROUND(IF(AE282=0, 0, AE263/AE282),5)</f>
        <v>0</v>
      </c>
      <c r="AH263" s="7"/>
      <c r="AI263" s="6">
        <v>0</v>
      </c>
      <c r="AJ263" s="7"/>
      <c r="AK263" s="37">
        <v>1</v>
      </c>
      <c r="AL263" s="7"/>
      <c r="AM263" s="6">
        <v>125</v>
      </c>
      <c r="AN263" s="7"/>
      <c r="AO263" s="8">
        <f>ROUND(IF(AM282=0, 0, AM263/AM282),5)</f>
        <v>1.0000000000000001E-5</v>
      </c>
      <c r="AP263" s="7"/>
      <c r="AQ263" s="6">
        <v>125</v>
      </c>
      <c r="AR263" s="7"/>
      <c r="AS263" s="37">
        <v>0</v>
      </c>
      <c r="AT263" s="7"/>
      <c r="AU263" s="28">
        <v>0</v>
      </c>
      <c r="AV263" s="7"/>
      <c r="AW263" s="8">
        <f>ROUND(IF(AU282=0, 0, AU263/AU282),5)</f>
        <v>0</v>
      </c>
      <c r="AX263" s="7"/>
      <c r="AY263" s="6">
        <v>0</v>
      </c>
      <c r="AZ263" s="7"/>
      <c r="BA263" s="6">
        <v>0</v>
      </c>
      <c r="BB263" s="7"/>
      <c r="BC263" s="6">
        <v>0</v>
      </c>
      <c r="BD263" s="7"/>
      <c r="BE263" s="8">
        <f>ROUND(IF(BC282=0, 0, BC263/BC282),5)</f>
        <v>0</v>
      </c>
      <c r="BF263" s="7"/>
      <c r="BG263" s="6">
        <v>0</v>
      </c>
      <c r="BH263" s="7"/>
      <c r="BI263" s="6">
        <v>0</v>
      </c>
      <c r="BJ263" s="7"/>
      <c r="BK263" s="6">
        <v>0</v>
      </c>
      <c r="BL263" s="7"/>
      <c r="BM263" s="8">
        <f>ROUND(IF(BK282=0, 0, BK263/BK282),5)</f>
        <v>0</v>
      </c>
      <c r="BN263" s="7"/>
      <c r="BO263" s="6">
        <v>0</v>
      </c>
      <c r="BP263" s="7"/>
      <c r="BQ263" s="6">
        <v>0</v>
      </c>
      <c r="BR263" s="7"/>
      <c r="BS263" s="6">
        <v>0</v>
      </c>
      <c r="BT263" s="7"/>
      <c r="BU263" s="8">
        <f>ROUND(IF(BS282=0, 0, BS263/BS282),5)</f>
        <v>0</v>
      </c>
      <c r="BV263" s="7"/>
      <c r="BW263" s="6">
        <v>0</v>
      </c>
      <c r="BX263" s="7"/>
      <c r="BY263" s="6">
        <v>0</v>
      </c>
      <c r="BZ263" s="7"/>
      <c r="CA263" s="6">
        <v>0</v>
      </c>
      <c r="CB263" s="7"/>
      <c r="CC263" s="8">
        <f>ROUND(IF(CA282=0, 0, CA263/CA282),5)</f>
        <v>0</v>
      </c>
      <c r="CD263" s="7"/>
      <c r="CE263" s="6">
        <v>0</v>
      </c>
      <c r="CF263" s="7"/>
      <c r="CG263" s="6">
        <v>0</v>
      </c>
      <c r="CH263" s="7"/>
      <c r="CI263" s="6">
        <v>0</v>
      </c>
      <c r="CJ263" s="7"/>
      <c r="CK263" s="8">
        <f>ROUND(IF(CI282=0, 0, CI263/CI282),5)</f>
        <v>0</v>
      </c>
      <c r="CL263" s="7"/>
      <c r="CM263" s="6">
        <v>0</v>
      </c>
      <c r="CN263" s="7"/>
      <c r="CO263" s="6">
        <v>0</v>
      </c>
      <c r="CP263" s="7"/>
      <c r="CQ263" s="6">
        <v>0</v>
      </c>
      <c r="CR263" s="7"/>
      <c r="CS263" s="8">
        <f>ROUND(IF(CQ282=0, 0, CQ263/CQ282),5)</f>
        <v>0</v>
      </c>
      <c r="CT263" s="7"/>
      <c r="CU263" s="6">
        <v>0</v>
      </c>
      <c r="CV263" s="7"/>
      <c r="CW263" s="6">
        <f t="shared" si="8"/>
        <v>1</v>
      </c>
      <c r="CX263" s="7"/>
      <c r="CY263" s="6">
        <f t="shared" si="9"/>
        <v>125</v>
      </c>
      <c r="CZ263" s="7"/>
      <c r="DA263" s="8">
        <f>ROUND(IF(CY282=0, 0, CY263/CY282),5)</f>
        <v>0</v>
      </c>
      <c r="DB263" s="7"/>
      <c r="DC263" s="6">
        <v>125</v>
      </c>
    </row>
    <row r="264" spans="1:107" x14ac:dyDescent="0.25">
      <c r="A264" s="2"/>
      <c r="B264" s="2"/>
      <c r="C264" s="2"/>
      <c r="D264" s="2" t="s">
        <v>275</v>
      </c>
      <c r="E264" s="37">
        <v>0</v>
      </c>
      <c r="F264" s="7"/>
      <c r="G264" s="37">
        <v>0</v>
      </c>
      <c r="H264" s="7"/>
      <c r="I264" s="8">
        <f>ROUND(IF(G282=0, 0, G264/G282),5)</f>
        <v>0</v>
      </c>
      <c r="J264" s="7"/>
      <c r="K264" s="6">
        <v>0</v>
      </c>
      <c r="L264" s="7"/>
      <c r="M264" s="37">
        <v>0</v>
      </c>
      <c r="N264" s="7"/>
      <c r="O264" s="6">
        <v>0</v>
      </c>
      <c r="P264" s="7"/>
      <c r="Q264" s="8">
        <f>ROUND(IF(O282=0, 0, O264/O282),5)</f>
        <v>0</v>
      </c>
      <c r="R264" s="7"/>
      <c r="S264" s="6">
        <v>0</v>
      </c>
      <c r="T264" s="7"/>
      <c r="U264" s="37">
        <v>0</v>
      </c>
      <c r="V264" s="7"/>
      <c r="W264" s="6">
        <v>0</v>
      </c>
      <c r="X264" s="7"/>
      <c r="Y264" s="8">
        <f>ROUND(IF(W282=0, 0, W264/W282),5)</f>
        <v>0</v>
      </c>
      <c r="Z264" s="7"/>
      <c r="AA264" s="6">
        <v>0</v>
      </c>
      <c r="AB264" s="7"/>
      <c r="AC264" s="37">
        <v>1</v>
      </c>
      <c r="AD264" s="7"/>
      <c r="AE264" s="6">
        <v>563.77</v>
      </c>
      <c r="AF264" s="7"/>
      <c r="AG264" s="8">
        <f>ROUND(IF(AE282=0, 0, AE264/AE282),5)</f>
        <v>3.0000000000000001E-5</v>
      </c>
      <c r="AH264" s="7"/>
      <c r="AI264" s="6">
        <v>563.77</v>
      </c>
      <c r="AJ264" s="7"/>
      <c r="AK264" s="37">
        <v>0</v>
      </c>
      <c r="AL264" s="7"/>
      <c r="AM264" s="6">
        <v>0</v>
      </c>
      <c r="AN264" s="7"/>
      <c r="AO264" s="8">
        <f>ROUND(IF(AM282=0, 0, AM264/AM282),5)</f>
        <v>0</v>
      </c>
      <c r="AP264" s="7"/>
      <c r="AQ264" s="6">
        <v>0</v>
      </c>
      <c r="AR264" s="7"/>
      <c r="AS264" s="37">
        <v>0</v>
      </c>
      <c r="AT264" s="7"/>
      <c r="AU264" s="28">
        <v>0</v>
      </c>
      <c r="AV264" s="7"/>
      <c r="AW264" s="8">
        <f>ROUND(IF(AU282=0, 0, AU264/AU282),5)</f>
        <v>0</v>
      </c>
      <c r="AX264" s="7"/>
      <c r="AY264" s="6">
        <v>0</v>
      </c>
      <c r="AZ264" s="7"/>
      <c r="BA264" s="6">
        <v>0</v>
      </c>
      <c r="BB264" s="7"/>
      <c r="BC264" s="6">
        <v>0</v>
      </c>
      <c r="BD264" s="7"/>
      <c r="BE264" s="8">
        <f>ROUND(IF(BC282=0, 0, BC264/BC282),5)</f>
        <v>0</v>
      </c>
      <c r="BF264" s="7"/>
      <c r="BG264" s="6">
        <v>0</v>
      </c>
      <c r="BH264" s="7"/>
      <c r="BI264" s="6">
        <v>0</v>
      </c>
      <c r="BJ264" s="7"/>
      <c r="BK264" s="6">
        <v>0</v>
      </c>
      <c r="BL264" s="7"/>
      <c r="BM264" s="8">
        <f>ROUND(IF(BK282=0, 0, BK264/BK282),5)</f>
        <v>0</v>
      </c>
      <c r="BN264" s="7"/>
      <c r="BO264" s="6">
        <v>0</v>
      </c>
      <c r="BP264" s="7"/>
      <c r="BQ264" s="6">
        <v>0</v>
      </c>
      <c r="BR264" s="7"/>
      <c r="BS264" s="6">
        <v>0</v>
      </c>
      <c r="BT264" s="7"/>
      <c r="BU264" s="8">
        <f>ROUND(IF(BS282=0, 0, BS264/BS282),5)</f>
        <v>0</v>
      </c>
      <c r="BV264" s="7"/>
      <c r="BW264" s="6">
        <v>0</v>
      </c>
      <c r="BX264" s="7"/>
      <c r="BY264" s="6">
        <v>0</v>
      </c>
      <c r="BZ264" s="7"/>
      <c r="CA264" s="6">
        <v>0</v>
      </c>
      <c r="CB264" s="7"/>
      <c r="CC264" s="8">
        <f>ROUND(IF(CA282=0, 0, CA264/CA282),5)</f>
        <v>0</v>
      </c>
      <c r="CD264" s="7"/>
      <c r="CE264" s="6">
        <v>0</v>
      </c>
      <c r="CF264" s="7"/>
      <c r="CG264" s="6">
        <v>0</v>
      </c>
      <c r="CH264" s="7"/>
      <c r="CI264" s="6">
        <v>0</v>
      </c>
      <c r="CJ264" s="7"/>
      <c r="CK264" s="8">
        <f>ROUND(IF(CI282=0, 0, CI264/CI282),5)</f>
        <v>0</v>
      </c>
      <c r="CL264" s="7"/>
      <c r="CM264" s="6">
        <v>0</v>
      </c>
      <c r="CN264" s="7"/>
      <c r="CO264" s="6">
        <v>0</v>
      </c>
      <c r="CP264" s="7"/>
      <c r="CQ264" s="6">
        <v>0</v>
      </c>
      <c r="CR264" s="7"/>
      <c r="CS264" s="8">
        <f>ROUND(IF(CQ282=0, 0, CQ264/CQ282),5)</f>
        <v>0</v>
      </c>
      <c r="CT264" s="7"/>
      <c r="CU264" s="6">
        <v>0</v>
      </c>
      <c r="CV264" s="7"/>
      <c r="CW264" s="6">
        <f t="shared" si="8"/>
        <v>1</v>
      </c>
      <c r="CX264" s="7"/>
      <c r="CY264" s="6">
        <f t="shared" si="9"/>
        <v>563.77</v>
      </c>
      <c r="CZ264" s="7"/>
      <c r="DA264" s="8">
        <f>ROUND(IF(CY282=0, 0, CY264/CY282),5)</f>
        <v>1.0000000000000001E-5</v>
      </c>
      <c r="DB264" s="7"/>
      <c r="DC264" s="6">
        <v>563.77</v>
      </c>
    </row>
    <row r="265" spans="1:107" ht="15.75" thickBot="1" x14ac:dyDescent="0.3">
      <c r="A265" s="2"/>
      <c r="B265" s="2"/>
      <c r="C265" s="2"/>
      <c r="D265" s="2" t="s">
        <v>276</v>
      </c>
      <c r="E265" s="39">
        <v>0</v>
      </c>
      <c r="F265" s="7"/>
      <c r="G265" s="39">
        <v>0</v>
      </c>
      <c r="H265" s="7"/>
      <c r="I265" s="12">
        <f>ROUND(IF(G282=0, 0, G265/G282),5)</f>
        <v>0</v>
      </c>
      <c r="J265" s="7"/>
      <c r="K265" s="11">
        <v>0</v>
      </c>
      <c r="L265" s="7"/>
      <c r="M265" s="39">
        <v>0</v>
      </c>
      <c r="N265" s="7"/>
      <c r="O265" s="11">
        <v>0</v>
      </c>
      <c r="P265" s="7"/>
      <c r="Q265" s="12">
        <f>ROUND(IF(O282=0, 0, O265/O282),5)</f>
        <v>0</v>
      </c>
      <c r="R265" s="7"/>
      <c r="S265" s="11">
        <v>0</v>
      </c>
      <c r="T265" s="7"/>
      <c r="U265" s="39">
        <v>0</v>
      </c>
      <c r="V265" s="7"/>
      <c r="W265" s="11">
        <v>0</v>
      </c>
      <c r="X265" s="7"/>
      <c r="Y265" s="12">
        <f>ROUND(IF(W282=0, 0, W265/W282),5)</f>
        <v>0</v>
      </c>
      <c r="Z265" s="7"/>
      <c r="AA265" s="11">
        <v>0</v>
      </c>
      <c r="AB265" s="7"/>
      <c r="AC265" s="39">
        <v>0</v>
      </c>
      <c r="AD265" s="7"/>
      <c r="AE265" s="11">
        <v>0</v>
      </c>
      <c r="AF265" s="7"/>
      <c r="AG265" s="12">
        <f>ROUND(IF(AE282=0, 0, AE265/AE282),5)</f>
        <v>0</v>
      </c>
      <c r="AH265" s="7"/>
      <c r="AI265" s="11">
        <v>0</v>
      </c>
      <c r="AJ265" s="7"/>
      <c r="AK265" s="39">
        <v>3</v>
      </c>
      <c r="AL265" s="7"/>
      <c r="AM265" s="11">
        <v>6993.25</v>
      </c>
      <c r="AN265" s="7"/>
      <c r="AO265" s="12">
        <f>ROUND(IF(AM282=0, 0, AM265/AM282),5)</f>
        <v>4.2999999999999999E-4</v>
      </c>
      <c r="AP265" s="7"/>
      <c r="AQ265" s="11">
        <v>2331.08</v>
      </c>
      <c r="AR265" s="7"/>
      <c r="AS265" s="39">
        <v>0</v>
      </c>
      <c r="AT265" s="7"/>
      <c r="AU265" s="30">
        <v>0</v>
      </c>
      <c r="AV265" s="7"/>
      <c r="AW265" s="12">
        <f>ROUND(IF(AU282=0, 0, AU265/AU282),5)</f>
        <v>0</v>
      </c>
      <c r="AX265" s="7"/>
      <c r="AY265" s="11">
        <v>0</v>
      </c>
      <c r="AZ265" s="7"/>
      <c r="BA265" s="11">
        <v>0</v>
      </c>
      <c r="BB265" s="7"/>
      <c r="BC265" s="11">
        <v>0</v>
      </c>
      <c r="BD265" s="7"/>
      <c r="BE265" s="12">
        <f>ROUND(IF(BC282=0, 0, BC265/BC282),5)</f>
        <v>0</v>
      </c>
      <c r="BF265" s="7"/>
      <c r="BG265" s="11">
        <v>0</v>
      </c>
      <c r="BH265" s="7"/>
      <c r="BI265" s="11">
        <v>0</v>
      </c>
      <c r="BJ265" s="7"/>
      <c r="BK265" s="11">
        <v>0</v>
      </c>
      <c r="BL265" s="7"/>
      <c r="BM265" s="12">
        <f>ROUND(IF(BK282=0, 0, BK265/BK282),5)</f>
        <v>0</v>
      </c>
      <c r="BN265" s="7"/>
      <c r="BO265" s="11">
        <v>0</v>
      </c>
      <c r="BP265" s="7"/>
      <c r="BQ265" s="11">
        <v>0</v>
      </c>
      <c r="BR265" s="7"/>
      <c r="BS265" s="11">
        <v>0</v>
      </c>
      <c r="BT265" s="7"/>
      <c r="BU265" s="12">
        <f>ROUND(IF(BS282=0, 0, BS265/BS282),5)</f>
        <v>0</v>
      </c>
      <c r="BV265" s="7"/>
      <c r="BW265" s="11">
        <v>0</v>
      </c>
      <c r="BX265" s="7"/>
      <c r="BY265" s="11">
        <v>0</v>
      </c>
      <c r="BZ265" s="7"/>
      <c r="CA265" s="11">
        <v>0</v>
      </c>
      <c r="CB265" s="7"/>
      <c r="CC265" s="12">
        <f>ROUND(IF(CA282=0, 0, CA265/CA282),5)</f>
        <v>0</v>
      </c>
      <c r="CD265" s="7"/>
      <c r="CE265" s="11">
        <v>0</v>
      </c>
      <c r="CF265" s="7"/>
      <c r="CG265" s="11">
        <v>0</v>
      </c>
      <c r="CH265" s="7"/>
      <c r="CI265" s="11">
        <v>0</v>
      </c>
      <c r="CJ265" s="7"/>
      <c r="CK265" s="12">
        <f>ROUND(IF(CI282=0, 0, CI265/CI282),5)</f>
        <v>0</v>
      </c>
      <c r="CL265" s="7"/>
      <c r="CM265" s="11">
        <v>0</v>
      </c>
      <c r="CN265" s="7"/>
      <c r="CO265" s="11">
        <v>0</v>
      </c>
      <c r="CP265" s="7"/>
      <c r="CQ265" s="11">
        <v>0</v>
      </c>
      <c r="CR265" s="7"/>
      <c r="CS265" s="12">
        <f>ROUND(IF(CQ282=0, 0, CQ265/CQ282),5)</f>
        <v>0</v>
      </c>
      <c r="CT265" s="7"/>
      <c r="CU265" s="11">
        <v>0</v>
      </c>
      <c r="CV265" s="7"/>
      <c r="CW265" s="11">
        <f t="shared" si="8"/>
        <v>3</v>
      </c>
      <c r="CX265" s="7"/>
      <c r="CY265" s="11">
        <f t="shared" si="9"/>
        <v>6993.25</v>
      </c>
      <c r="CZ265" s="7"/>
      <c r="DA265" s="12">
        <f>ROUND(IF(CY282=0, 0, CY265/CY282),5)</f>
        <v>6.9999999999999994E-5</v>
      </c>
      <c r="DB265" s="7"/>
      <c r="DC265" s="11">
        <v>2331.08</v>
      </c>
    </row>
    <row r="266" spans="1:107" ht="15.75" thickBot="1" x14ac:dyDescent="0.3">
      <c r="A266" s="2"/>
      <c r="B266" s="2"/>
      <c r="C266" s="2" t="s">
        <v>277</v>
      </c>
      <c r="D266" s="2"/>
      <c r="E266" s="40">
        <f>ROUND(SUM(E55:E265),5)</f>
        <v>6069</v>
      </c>
      <c r="F266" s="7"/>
      <c r="G266" s="40">
        <f>ROUND(SUM(G55:G265),5)</f>
        <v>3672411.37</v>
      </c>
      <c r="H266" s="7"/>
      <c r="I266" s="14">
        <f>ROUND(IF(G282=0, 0, G266/G282),5)</f>
        <v>0.21274999999999999</v>
      </c>
      <c r="J266" s="7"/>
      <c r="K266" s="13">
        <v>605.11</v>
      </c>
      <c r="L266" s="7"/>
      <c r="M266" s="40">
        <f>ROUND(SUM(M55:M265),5)</f>
        <v>2631</v>
      </c>
      <c r="N266" s="7"/>
      <c r="O266" s="13">
        <f>ROUND(SUM(O55:O265),5)</f>
        <v>1453103.14</v>
      </c>
      <c r="P266" s="7"/>
      <c r="Q266" s="14">
        <f>ROUND(IF(O282=0, 0, O266/O282),5)</f>
        <v>0.13891000000000001</v>
      </c>
      <c r="R266" s="7"/>
      <c r="S266" s="13">
        <v>552.29999999999995</v>
      </c>
      <c r="T266" s="7"/>
      <c r="U266" s="40">
        <f>ROUND(SUM(U55:U265),5)</f>
        <v>4234</v>
      </c>
      <c r="V266" s="7"/>
      <c r="W266" s="13">
        <f>ROUND(SUM(W55:W265),5)</f>
        <v>2986173.9</v>
      </c>
      <c r="X266" s="7"/>
      <c r="Y266" s="14">
        <f>ROUND(IF(W282=0, 0, W266/W282),5)</f>
        <v>0.14634</v>
      </c>
      <c r="Z266" s="7"/>
      <c r="AA266" s="13">
        <v>705.28</v>
      </c>
      <c r="AB266" s="7"/>
      <c r="AC266" s="40">
        <f>ROUND(SUM(AC55:AC265),5)</f>
        <v>5629</v>
      </c>
      <c r="AD266" s="7"/>
      <c r="AE266" s="13">
        <f>ROUND(SUM(AE55:AE265),5)</f>
        <v>6893888.2599999998</v>
      </c>
      <c r="AF266" s="7"/>
      <c r="AG266" s="14">
        <f>ROUND(IF(AE282=0, 0, AE266/AE282),5)</f>
        <v>0.39467000000000002</v>
      </c>
      <c r="AH266" s="7"/>
      <c r="AI266" s="13">
        <v>1224.71</v>
      </c>
      <c r="AJ266" s="7"/>
      <c r="AK266" s="40">
        <f>ROUND(SUM(AK55:AK265),5)</f>
        <v>5282</v>
      </c>
      <c r="AL266" s="7"/>
      <c r="AM266" s="13">
        <f>ROUND(SUM(AM55:AM265),5)</f>
        <v>3137255.77</v>
      </c>
      <c r="AN266" s="7"/>
      <c r="AO266" s="14">
        <f>ROUND(IF(AM282=0, 0, AM266/AM282),5)</f>
        <v>0.19378000000000001</v>
      </c>
      <c r="AP266" s="7"/>
      <c r="AQ266" s="13">
        <v>593.95000000000005</v>
      </c>
      <c r="AR266" s="7"/>
      <c r="AS266" s="40">
        <f>ROUND(SUM(AS55:AS265),5)</f>
        <v>5753</v>
      </c>
      <c r="AT266" s="7"/>
      <c r="AU266" s="31">
        <f>ROUND(SUM(AU55:AU265),5)</f>
        <v>3325952.58</v>
      </c>
      <c r="AV266" s="7"/>
      <c r="AW266" s="14">
        <f>ROUND(IF(AU282=0, 0, AU266/AU282),5)</f>
        <v>0.22814999999999999</v>
      </c>
      <c r="AX266" s="7"/>
      <c r="AY266" s="13">
        <v>578.12</v>
      </c>
      <c r="AZ266" s="7"/>
      <c r="BA266" s="13">
        <f>ROUND(SUM(BA55:BA265),5)</f>
        <v>0</v>
      </c>
      <c r="BB266" s="7"/>
      <c r="BC266" s="13">
        <f>ROUND(SUM(BC55:BC265),5)</f>
        <v>0</v>
      </c>
      <c r="BD266" s="7"/>
      <c r="BE266" s="14">
        <f>ROUND(IF(BC282=0, 0, BC266/BC282),5)</f>
        <v>0</v>
      </c>
      <c r="BF266" s="7"/>
      <c r="BG266" s="13">
        <v>0</v>
      </c>
      <c r="BH266" s="7"/>
      <c r="BI266" s="13">
        <f>ROUND(SUM(BI55:BI265),5)</f>
        <v>0</v>
      </c>
      <c r="BJ266" s="7"/>
      <c r="BK266" s="13">
        <f>ROUND(SUM(BK55:BK265),5)</f>
        <v>0</v>
      </c>
      <c r="BL266" s="7"/>
      <c r="BM266" s="14">
        <f>ROUND(IF(BK282=0, 0, BK266/BK282),5)</f>
        <v>0</v>
      </c>
      <c r="BN266" s="7"/>
      <c r="BO266" s="13">
        <v>0</v>
      </c>
      <c r="BP266" s="7"/>
      <c r="BQ266" s="13">
        <f>ROUND(SUM(BQ55:BQ265),5)</f>
        <v>0</v>
      </c>
      <c r="BR266" s="7"/>
      <c r="BS266" s="13">
        <f>ROUND(SUM(BS55:BS265),5)</f>
        <v>0</v>
      </c>
      <c r="BT266" s="7"/>
      <c r="BU266" s="14">
        <f>ROUND(IF(BS282=0, 0, BS266/BS282),5)</f>
        <v>0</v>
      </c>
      <c r="BV266" s="7"/>
      <c r="BW266" s="13">
        <v>0</v>
      </c>
      <c r="BX266" s="7"/>
      <c r="BY266" s="13">
        <f>ROUND(SUM(BY55:BY265),5)</f>
        <v>0</v>
      </c>
      <c r="BZ266" s="7"/>
      <c r="CA266" s="13">
        <f>ROUND(SUM(CA55:CA265),5)</f>
        <v>0</v>
      </c>
      <c r="CB266" s="7"/>
      <c r="CC266" s="14">
        <f>ROUND(IF(CA282=0, 0, CA266/CA282),5)</f>
        <v>0</v>
      </c>
      <c r="CD266" s="7"/>
      <c r="CE266" s="13">
        <v>0</v>
      </c>
      <c r="CF266" s="7"/>
      <c r="CG266" s="13">
        <f>ROUND(SUM(CG55:CG265),5)</f>
        <v>0</v>
      </c>
      <c r="CH266" s="7"/>
      <c r="CI266" s="13">
        <f>ROUND(SUM(CI55:CI265),5)</f>
        <v>0</v>
      </c>
      <c r="CJ266" s="7"/>
      <c r="CK266" s="14">
        <f>ROUND(IF(CI282=0, 0, CI266/CI282),5)</f>
        <v>0</v>
      </c>
      <c r="CL266" s="7"/>
      <c r="CM266" s="13">
        <v>0</v>
      </c>
      <c r="CN266" s="7"/>
      <c r="CO266" s="13">
        <f>ROUND(SUM(CO55:CO265),5)</f>
        <v>0</v>
      </c>
      <c r="CP266" s="7"/>
      <c r="CQ266" s="13">
        <f>ROUND(SUM(CQ55:CQ265),5)</f>
        <v>0</v>
      </c>
      <c r="CR266" s="7"/>
      <c r="CS266" s="14">
        <f>ROUND(IF(CQ282=0, 0, CQ266/CQ282),5)</f>
        <v>0</v>
      </c>
      <c r="CT266" s="7"/>
      <c r="CU266" s="13">
        <v>0</v>
      </c>
      <c r="CV266" s="7"/>
      <c r="CW266" s="13">
        <f t="shared" si="8"/>
        <v>29598</v>
      </c>
      <c r="CX266" s="7"/>
      <c r="CY266" s="13">
        <f t="shared" si="9"/>
        <v>21468785.02</v>
      </c>
      <c r="CZ266" s="7"/>
      <c r="DA266" s="14">
        <f>ROUND(IF(CY282=0, 0, CY266/CY282),5)</f>
        <v>0.22278999999999999</v>
      </c>
      <c r="DB266" s="7"/>
      <c r="DC266" s="13">
        <v>725.35</v>
      </c>
    </row>
    <row r="267" spans="1:107" ht="30" customHeight="1" x14ac:dyDescent="0.25">
      <c r="A267" s="2"/>
      <c r="B267" s="2" t="s">
        <v>278</v>
      </c>
      <c r="C267" s="2"/>
      <c r="D267" s="2"/>
      <c r="E267" s="37">
        <f>ROUND(SUM(E3:E6)+E49+E54+E266,5)</f>
        <v>259673</v>
      </c>
      <c r="F267" s="7"/>
      <c r="G267" s="37">
        <f>ROUND(SUM(G3:G6)+G49+G54+G266,5)</f>
        <v>9925551.5199999996</v>
      </c>
      <c r="H267" s="7"/>
      <c r="I267" s="8">
        <f>ROUND(IF(G282=0, 0, G267/G282),5)</f>
        <v>0.57501000000000002</v>
      </c>
      <c r="J267" s="7"/>
      <c r="K267" s="6">
        <v>38.22</v>
      </c>
      <c r="L267" s="7"/>
      <c r="M267" s="37">
        <f>ROUND(SUM(M3:M6)+M49+M54+M266,5)</f>
        <v>207933</v>
      </c>
      <c r="N267" s="7"/>
      <c r="O267" s="6">
        <f>ROUND(SUM(O3:O6)+O49+O54+O266,5)</f>
        <v>6519621.8399999999</v>
      </c>
      <c r="P267" s="7"/>
      <c r="Q267" s="8">
        <f>ROUND(IF(O282=0, 0, O267/O282),5)</f>
        <v>0.62324000000000002</v>
      </c>
      <c r="R267" s="7"/>
      <c r="S267" s="6">
        <v>31.35</v>
      </c>
      <c r="T267" s="7"/>
      <c r="U267" s="37">
        <f>ROUND(SUM(U3:U6)+U49+U54+U266,5)</f>
        <v>251173</v>
      </c>
      <c r="V267" s="7"/>
      <c r="W267" s="6">
        <f>ROUND(SUM(W3:W6)+W49+W54+W266,5)</f>
        <v>12131215.27</v>
      </c>
      <c r="X267" s="7"/>
      <c r="Y267" s="8">
        <f>ROUND(IF(W282=0, 0, W267/W282),5)</f>
        <v>0.59450999999999998</v>
      </c>
      <c r="Z267" s="7"/>
      <c r="AA267" s="6">
        <v>48.13</v>
      </c>
      <c r="AB267" s="7"/>
      <c r="AC267" s="37">
        <f>ROUND(SUM(AC3:AC6)+AC49+AC54+AC266,5)</f>
        <v>211445</v>
      </c>
      <c r="AD267" s="7"/>
      <c r="AE267" s="6">
        <f>ROUND(SUM(AE3:AE6)+AE49+AE54+AE266,5)</f>
        <v>12352192.970000001</v>
      </c>
      <c r="AF267" s="7"/>
      <c r="AG267" s="8">
        <f>ROUND(IF(AE282=0, 0, AE267/AE282),5)</f>
        <v>0.70714999999999995</v>
      </c>
      <c r="AH267" s="7"/>
      <c r="AI267" s="6">
        <v>58.42</v>
      </c>
      <c r="AJ267" s="7"/>
      <c r="AK267" s="37">
        <f>ROUND(SUM(AK3:AK6)+AK49+AK54+AK266,5)</f>
        <v>234064</v>
      </c>
      <c r="AL267" s="7"/>
      <c r="AM267" s="6">
        <f>ROUND(SUM(AM3:AM6)+AM49+AM54+AM266,5)</f>
        <v>9001057.5800000001</v>
      </c>
      <c r="AN267" s="7"/>
      <c r="AO267" s="8">
        <f>ROUND(IF(AM282=0, 0, AM267/AM282),5)</f>
        <v>0.55598000000000003</v>
      </c>
      <c r="AP267" s="7"/>
      <c r="AQ267" s="6">
        <v>38.46</v>
      </c>
      <c r="AR267" s="7"/>
      <c r="AS267" s="37">
        <f>ROUND(SUM(AS3:AS6)+AS49+AS54+AS266,5)</f>
        <v>203406</v>
      </c>
      <c r="AT267" s="7"/>
      <c r="AU267" s="28">
        <f>ROUND(SUM(AU3:AU6)+AU49+AU54+AU266,5)</f>
        <v>8375084.8799999999</v>
      </c>
      <c r="AV267" s="7"/>
      <c r="AW267" s="8">
        <f>ROUND(IF(AU282=0, 0, AU267/AU282),5)</f>
        <v>0.57450000000000001</v>
      </c>
      <c r="AX267" s="7"/>
      <c r="AY267" s="6">
        <v>41.17</v>
      </c>
      <c r="AZ267" s="7"/>
      <c r="BA267" s="6">
        <f>ROUND(SUM(BA3:BA6)+BA49+BA54+BA266,5)</f>
        <v>0</v>
      </c>
      <c r="BB267" s="7"/>
      <c r="BC267" s="6">
        <f>ROUND(SUM(BC3:BC6)+BC49+BC54+BC266,5)</f>
        <v>0</v>
      </c>
      <c r="BD267" s="7"/>
      <c r="BE267" s="8">
        <f>ROUND(IF(BC282=0, 0, BC267/BC282),5)</f>
        <v>0</v>
      </c>
      <c r="BF267" s="7"/>
      <c r="BG267" s="6">
        <v>0</v>
      </c>
      <c r="BH267" s="7"/>
      <c r="BI267" s="6">
        <f>ROUND(SUM(BI3:BI6)+BI49+BI54+BI266,5)</f>
        <v>0</v>
      </c>
      <c r="BJ267" s="7"/>
      <c r="BK267" s="6">
        <f>ROUND(SUM(BK3:BK6)+BK49+BK54+BK266,5)</f>
        <v>0</v>
      </c>
      <c r="BL267" s="7"/>
      <c r="BM267" s="8">
        <f>ROUND(IF(BK282=0, 0, BK267/BK282),5)</f>
        <v>0</v>
      </c>
      <c r="BN267" s="7"/>
      <c r="BO267" s="6">
        <v>0</v>
      </c>
      <c r="BP267" s="7"/>
      <c r="BQ267" s="6">
        <f>ROUND(SUM(BQ3:BQ6)+BQ49+BQ54+BQ266,5)</f>
        <v>0</v>
      </c>
      <c r="BR267" s="7"/>
      <c r="BS267" s="6">
        <f>ROUND(SUM(BS3:BS6)+BS49+BS54+BS266,5)</f>
        <v>0</v>
      </c>
      <c r="BT267" s="7"/>
      <c r="BU267" s="8">
        <f>ROUND(IF(BS282=0, 0, BS267/BS282),5)</f>
        <v>0</v>
      </c>
      <c r="BV267" s="7"/>
      <c r="BW267" s="6">
        <v>0</v>
      </c>
      <c r="BX267" s="7"/>
      <c r="BY267" s="6">
        <f>ROUND(SUM(BY3:BY6)+BY49+BY54+BY266,5)</f>
        <v>0</v>
      </c>
      <c r="BZ267" s="7"/>
      <c r="CA267" s="6">
        <f>ROUND(SUM(CA3:CA6)+CA49+CA54+CA266,5)</f>
        <v>0</v>
      </c>
      <c r="CB267" s="7"/>
      <c r="CC267" s="8">
        <f>ROUND(IF(CA282=0, 0, CA267/CA282),5)</f>
        <v>0</v>
      </c>
      <c r="CD267" s="7"/>
      <c r="CE267" s="6">
        <v>0</v>
      </c>
      <c r="CF267" s="7"/>
      <c r="CG267" s="6">
        <f>ROUND(SUM(CG3:CG6)+CG49+CG54+CG266,5)</f>
        <v>0</v>
      </c>
      <c r="CH267" s="7"/>
      <c r="CI267" s="6">
        <f>ROUND(SUM(CI3:CI6)+CI49+CI54+CI266,5)</f>
        <v>0</v>
      </c>
      <c r="CJ267" s="7"/>
      <c r="CK267" s="8">
        <f>ROUND(IF(CI282=0, 0, CI267/CI282),5)</f>
        <v>0</v>
      </c>
      <c r="CL267" s="7"/>
      <c r="CM267" s="6">
        <v>0</v>
      </c>
      <c r="CN267" s="7"/>
      <c r="CO267" s="6">
        <f>ROUND(SUM(CO3:CO6)+CO49+CO54+CO266,5)</f>
        <v>0</v>
      </c>
      <c r="CP267" s="7"/>
      <c r="CQ267" s="6">
        <f>ROUND(SUM(CQ3:CQ6)+CQ49+CQ54+CQ266,5)</f>
        <v>0</v>
      </c>
      <c r="CR267" s="7"/>
      <c r="CS267" s="8">
        <f>ROUND(IF(CQ282=0, 0, CQ267/CQ282),5)</f>
        <v>0</v>
      </c>
      <c r="CT267" s="7"/>
      <c r="CU267" s="6">
        <v>0</v>
      </c>
      <c r="CV267" s="7"/>
      <c r="CW267" s="6">
        <f t="shared" si="8"/>
        <v>1367694</v>
      </c>
      <c r="CX267" s="7"/>
      <c r="CY267" s="6">
        <f t="shared" si="9"/>
        <v>58304724.060000002</v>
      </c>
      <c r="CZ267" s="7"/>
      <c r="DA267" s="8">
        <f>ROUND(IF(CY282=0, 0, CY267/CY282),5)</f>
        <v>0.60504999999999998</v>
      </c>
      <c r="DB267" s="7"/>
      <c r="DC267" s="6">
        <v>42.6</v>
      </c>
    </row>
    <row r="268" spans="1:107" ht="30" customHeight="1" x14ac:dyDescent="0.25">
      <c r="A268" s="2"/>
      <c r="B268" s="2" t="s">
        <v>279</v>
      </c>
      <c r="C268" s="2"/>
      <c r="D268" s="2"/>
      <c r="E268" s="37"/>
      <c r="F268" s="7"/>
      <c r="G268" s="37"/>
      <c r="H268" s="7"/>
      <c r="I268" s="8"/>
      <c r="J268" s="7"/>
      <c r="K268" s="6"/>
      <c r="L268" s="7"/>
      <c r="M268" s="37"/>
      <c r="N268" s="7"/>
      <c r="O268" s="6"/>
      <c r="P268" s="7"/>
      <c r="Q268" s="8"/>
      <c r="R268" s="7"/>
      <c r="S268" s="6"/>
      <c r="T268" s="7"/>
      <c r="U268" s="37"/>
      <c r="V268" s="7"/>
      <c r="W268" s="6"/>
      <c r="X268" s="7"/>
      <c r="Y268" s="8"/>
      <c r="Z268" s="7"/>
      <c r="AA268" s="6"/>
      <c r="AB268" s="7"/>
      <c r="AC268" s="37"/>
      <c r="AD268" s="7"/>
      <c r="AE268" s="6"/>
      <c r="AF268" s="7"/>
      <c r="AG268" s="8"/>
      <c r="AH268" s="7"/>
      <c r="AI268" s="6"/>
      <c r="AJ268" s="7"/>
      <c r="AK268" s="37"/>
      <c r="AL268" s="7"/>
      <c r="AM268" s="6"/>
      <c r="AN268" s="7"/>
      <c r="AO268" s="8"/>
      <c r="AP268" s="7"/>
      <c r="AQ268" s="6"/>
      <c r="AR268" s="7"/>
      <c r="AS268" s="37"/>
      <c r="AT268" s="7"/>
      <c r="AU268" s="28"/>
      <c r="AV268" s="7"/>
      <c r="AW268" s="8"/>
      <c r="AX268" s="7"/>
      <c r="AY268" s="6"/>
      <c r="AZ268" s="7"/>
      <c r="BA268" s="6"/>
      <c r="BB268" s="7"/>
      <c r="BC268" s="6"/>
      <c r="BD268" s="7"/>
      <c r="BE268" s="8"/>
      <c r="BF268" s="7"/>
      <c r="BG268" s="6"/>
      <c r="BH268" s="7"/>
      <c r="BI268" s="6"/>
      <c r="BJ268" s="7"/>
      <c r="BK268" s="6"/>
      <c r="BL268" s="7"/>
      <c r="BM268" s="8"/>
      <c r="BN268" s="7"/>
      <c r="BO268" s="6"/>
      <c r="BP268" s="7"/>
      <c r="BQ268" s="6"/>
      <c r="BR268" s="7"/>
      <c r="BS268" s="6"/>
      <c r="BT268" s="7"/>
      <c r="BU268" s="8"/>
      <c r="BV268" s="7"/>
      <c r="BW268" s="6"/>
      <c r="BX268" s="7"/>
      <c r="BY268" s="6"/>
      <c r="BZ268" s="7"/>
      <c r="CA268" s="6"/>
      <c r="CB268" s="7"/>
      <c r="CC268" s="8"/>
      <c r="CD268" s="7"/>
      <c r="CE268" s="6"/>
      <c r="CF268" s="7"/>
      <c r="CG268" s="6"/>
      <c r="CH268" s="7"/>
      <c r="CI268" s="6"/>
      <c r="CJ268" s="7"/>
      <c r="CK268" s="8"/>
      <c r="CL268" s="7"/>
      <c r="CM268" s="6"/>
      <c r="CN268" s="7"/>
      <c r="CO268" s="6"/>
      <c r="CP268" s="7"/>
      <c r="CQ268" s="6"/>
      <c r="CR268" s="7"/>
      <c r="CS268" s="8"/>
      <c r="CT268" s="7"/>
      <c r="CU268" s="6"/>
      <c r="CV268" s="7"/>
      <c r="CW268" s="6"/>
      <c r="CX268" s="7"/>
      <c r="CY268" s="6"/>
      <c r="CZ268" s="7"/>
      <c r="DA268" s="8"/>
      <c r="DB268" s="7"/>
      <c r="DC268" s="6"/>
    </row>
    <row r="269" spans="1:107" x14ac:dyDescent="0.25">
      <c r="A269" s="2"/>
      <c r="B269" s="2"/>
      <c r="C269" s="2" t="s">
        <v>280</v>
      </c>
      <c r="D269" s="2"/>
      <c r="E269" s="37">
        <v>1354</v>
      </c>
      <c r="F269" s="7"/>
      <c r="G269" s="37">
        <v>530155.99</v>
      </c>
      <c r="H269" s="7"/>
      <c r="I269" s="8">
        <f>ROUND(IF(G282=0, 0, G269/G282),5)</f>
        <v>3.0710000000000001E-2</v>
      </c>
      <c r="J269" s="7"/>
      <c r="K269" s="6">
        <v>391.55</v>
      </c>
      <c r="L269" s="7"/>
      <c r="M269" s="37">
        <v>0</v>
      </c>
      <c r="N269" s="7"/>
      <c r="O269" s="6">
        <v>0</v>
      </c>
      <c r="P269" s="7"/>
      <c r="Q269" s="8">
        <f>ROUND(IF(O282=0, 0, O269/O282),5)</f>
        <v>0</v>
      </c>
      <c r="R269" s="7"/>
      <c r="S269" s="6">
        <v>0</v>
      </c>
      <c r="T269" s="7"/>
      <c r="U269" s="37">
        <v>709</v>
      </c>
      <c r="V269" s="7"/>
      <c r="W269" s="6">
        <v>375630.75</v>
      </c>
      <c r="X269" s="7"/>
      <c r="Y269" s="8">
        <f>ROUND(IF(W282=0, 0, W269/W282),5)</f>
        <v>1.8409999999999999E-2</v>
      </c>
      <c r="Z269" s="7"/>
      <c r="AA269" s="6">
        <v>529.79999999999995</v>
      </c>
      <c r="AB269" s="7"/>
      <c r="AC269" s="37">
        <v>0</v>
      </c>
      <c r="AD269" s="7"/>
      <c r="AE269" s="6">
        <v>0</v>
      </c>
      <c r="AF269" s="7"/>
      <c r="AG269" s="8">
        <f>ROUND(IF(AE282=0, 0, AE269/AE282),5)</f>
        <v>0</v>
      </c>
      <c r="AH269" s="7"/>
      <c r="AI269" s="6">
        <v>0</v>
      </c>
      <c r="AJ269" s="7"/>
      <c r="AK269" s="37">
        <v>719</v>
      </c>
      <c r="AL269" s="7"/>
      <c r="AM269" s="6">
        <v>284220.7</v>
      </c>
      <c r="AN269" s="7"/>
      <c r="AO269" s="8">
        <f>ROUND(IF(AM282=0, 0, AM269/AM282),5)</f>
        <v>1.7559999999999999E-2</v>
      </c>
      <c r="AP269" s="7"/>
      <c r="AQ269" s="6">
        <v>395.3</v>
      </c>
      <c r="AR269" s="7"/>
      <c r="AS269" s="37">
        <v>0</v>
      </c>
      <c r="AT269" s="7"/>
      <c r="AU269" s="28">
        <v>0</v>
      </c>
      <c r="AV269" s="7"/>
      <c r="AW269" s="8">
        <f>ROUND(IF(AU282=0, 0, AU269/AU282),5)</f>
        <v>0</v>
      </c>
      <c r="AX269" s="7"/>
      <c r="AY269" s="6">
        <v>0</v>
      </c>
      <c r="AZ269" s="7"/>
      <c r="BA269" s="6">
        <v>0</v>
      </c>
      <c r="BB269" s="7"/>
      <c r="BC269" s="6">
        <v>0</v>
      </c>
      <c r="BD269" s="7"/>
      <c r="BE269" s="8">
        <f>ROUND(IF(BC282=0, 0, BC269/BC282),5)</f>
        <v>0</v>
      </c>
      <c r="BF269" s="7"/>
      <c r="BG269" s="6">
        <v>0</v>
      </c>
      <c r="BH269" s="7"/>
      <c r="BI269" s="6">
        <v>0</v>
      </c>
      <c r="BJ269" s="7"/>
      <c r="BK269" s="6">
        <v>0</v>
      </c>
      <c r="BL269" s="7"/>
      <c r="BM269" s="8">
        <f>ROUND(IF(BK282=0, 0, BK269/BK282),5)</f>
        <v>0</v>
      </c>
      <c r="BN269" s="7"/>
      <c r="BO269" s="6">
        <v>0</v>
      </c>
      <c r="BP269" s="7"/>
      <c r="BQ269" s="6">
        <v>0</v>
      </c>
      <c r="BR269" s="7"/>
      <c r="BS269" s="6">
        <v>0</v>
      </c>
      <c r="BT269" s="7"/>
      <c r="BU269" s="8">
        <f>ROUND(IF(BS282=0, 0, BS269/BS282),5)</f>
        <v>0</v>
      </c>
      <c r="BV269" s="7"/>
      <c r="BW269" s="6">
        <v>0</v>
      </c>
      <c r="BX269" s="7"/>
      <c r="BY269" s="6">
        <v>0</v>
      </c>
      <c r="BZ269" s="7"/>
      <c r="CA269" s="6">
        <v>0</v>
      </c>
      <c r="CB269" s="7"/>
      <c r="CC269" s="8">
        <f>ROUND(IF(CA282=0, 0, CA269/CA282),5)</f>
        <v>0</v>
      </c>
      <c r="CD269" s="7"/>
      <c r="CE269" s="6">
        <v>0</v>
      </c>
      <c r="CF269" s="7"/>
      <c r="CG269" s="6">
        <v>0</v>
      </c>
      <c r="CH269" s="7"/>
      <c r="CI269" s="6">
        <v>0</v>
      </c>
      <c r="CJ269" s="7"/>
      <c r="CK269" s="8">
        <f>ROUND(IF(CI282=0, 0, CI269/CI282),5)</f>
        <v>0</v>
      </c>
      <c r="CL269" s="7"/>
      <c r="CM269" s="6">
        <v>0</v>
      </c>
      <c r="CN269" s="7"/>
      <c r="CO269" s="6">
        <v>0</v>
      </c>
      <c r="CP269" s="7"/>
      <c r="CQ269" s="6">
        <v>0</v>
      </c>
      <c r="CR269" s="7"/>
      <c r="CS269" s="8">
        <f>ROUND(IF(CQ282=0, 0, CQ269/CQ282),5)</f>
        <v>0</v>
      </c>
      <c r="CT269" s="7"/>
      <c r="CU269" s="6">
        <v>0</v>
      </c>
      <c r="CV269" s="7"/>
      <c r="CW269" s="6">
        <f>ROUND(E269+M269+U269+AC269+AK269+AS269+BA269+BI269+BQ269+BY269+CG269+CO269,5)</f>
        <v>2782</v>
      </c>
      <c r="CX269" s="7"/>
      <c r="CY269" s="6">
        <f>ROUND(G269+O269+W269+AE269+AM269+AU269+BC269+BK269+BS269+CA269+CI269+CQ269,5)</f>
        <v>1190007.44</v>
      </c>
      <c r="CZ269" s="7"/>
      <c r="DA269" s="8">
        <f>ROUND(IF(CY282=0, 0, CY269/CY282),5)</f>
        <v>1.235E-2</v>
      </c>
      <c r="DB269" s="7"/>
      <c r="DC269" s="6">
        <v>427.75</v>
      </c>
    </row>
    <row r="270" spans="1:107" x14ac:dyDescent="0.25">
      <c r="A270" s="2"/>
      <c r="B270" s="2"/>
      <c r="C270" s="2" t="s">
        <v>281</v>
      </c>
      <c r="D270" s="2"/>
      <c r="E270" s="37">
        <v>993</v>
      </c>
      <c r="F270" s="7"/>
      <c r="G270" s="37">
        <v>266942.23</v>
      </c>
      <c r="H270" s="7"/>
      <c r="I270" s="8">
        <f>ROUND(IF(G282=0, 0, G270/G282),5)</f>
        <v>1.546E-2</v>
      </c>
      <c r="J270" s="7"/>
      <c r="K270" s="6">
        <v>268.82</v>
      </c>
      <c r="L270" s="7"/>
      <c r="M270" s="37">
        <v>0</v>
      </c>
      <c r="N270" s="7"/>
      <c r="O270" s="6">
        <v>0</v>
      </c>
      <c r="P270" s="7"/>
      <c r="Q270" s="8">
        <f>ROUND(IF(O282=0, 0, O270/O282),5)</f>
        <v>0</v>
      </c>
      <c r="R270" s="7"/>
      <c r="S270" s="6">
        <v>0</v>
      </c>
      <c r="T270" s="7"/>
      <c r="U270" s="37">
        <v>344</v>
      </c>
      <c r="V270" s="7"/>
      <c r="W270" s="6">
        <v>135300.98000000001</v>
      </c>
      <c r="X270" s="7"/>
      <c r="Y270" s="8">
        <f>ROUND(IF(W282=0, 0, W270/W282),5)</f>
        <v>6.6299999999999996E-3</v>
      </c>
      <c r="Z270" s="7"/>
      <c r="AA270" s="6">
        <v>393.32</v>
      </c>
      <c r="AB270" s="7"/>
      <c r="AC270" s="37">
        <v>0</v>
      </c>
      <c r="AD270" s="7"/>
      <c r="AE270" s="6">
        <v>0</v>
      </c>
      <c r="AF270" s="7"/>
      <c r="AG270" s="8">
        <f>ROUND(IF(AE282=0, 0, AE270/AE282),5)</f>
        <v>0</v>
      </c>
      <c r="AH270" s="7"/>
      <c r="AI270" s="6">
        <v>0</v>
      </c>
      <c r="AJ270" s="7"/>
      <c r="AK270" s="37">
        <v>1231</v>
      </c>
      <c r="AL270" s="7"/>
      <c r="AM270" s="6">
        <v>334093.40000000002</v>
      </c>
      <c r="AN270" s="7"/>
      <c r="AO270" s="8">
        <f>ROUND(IF(AM282=0, 0, AM270/AM282),5)</f>
        <v>2.0639999999999999E-2</v>
      </c>
      <c r="AP270" s="7"/>
      <c r="AQ270" s="6">
        <v>271.39999999999998</v>
      </c>
      <c r="AR270" s="7"/>
      <c r="AS270" s="37">
        <v>0</v>
      </c>
      <c r="AT270" s="7"/>
      <c r="AU270" s="28">
        <v>0</v>
      </c>
      <c r="AV270" s="7"/>
      <c r="AW270" s="8">
        <f>ROUND(IF(AU282=0, 0, AU270/AU282),5)</f>
        <v>0</v>
      </c>
      <c r="AX270" s="7"/>
      <c r="AY270" s="6">
        <v>0</v>
      </c>
      <c r="AZ270" s="7"/>
      <c r="BA270" s="6">
        <v>0</v>
      </c>
      <c r="BB270" s="7"/>
      <c r="BC270" s="6">
        <v>0</v>
      </c>
      <c r="BD270" s="7"/>
      <c r="BE270" s="8">
        <f>ROUND(IF(BC282=0, 0, BC270/BC282),5)</f>
        <v>0</v>
      </c>
      <c r="BF270" s="7"/>
      <c r="BG270" s="6">
        <v>0</v>
      </c>
      <c r="BH270" s="7"/>
      <c r="BI270" s="6">
        <v>0</v>
      </c>
      <c r="BJ270" s="7"/>
      <c r="BK270" s="6">
        <v>0</v>
      </c>
      <c r="BL270" s="7"/>
      <c r="BM270" s="8">
        <f>ROUND(IF(BK282=0, 0, BK270/BK282),5)</f>
        <v>0</v>
      </c>
      <c r="BN270" s="7"/>
      <c r="BO270" s="6">
        <v>0</v>
      </c>
      <c r="BP270" s="7"/>
      <c r="BQ270" s="6">
        <v>0</v>
      </c>
      <c r="BR270" s="7"/>
      <c r="BS270" s="6">
        <v>0</v>
      </c>
      <c r="BT270" s="7"/>
      <c r="BU270" s="8">
        <f>ROUND(IF(BS282=0, 0, BS270/BS282),5)</f>
        <v>0</v>
      </c>
      <c r="BV270" s="7"/>
      <c r="BW270" s="6">
        <v>0</v>
      </c>
      <c r="BX270" s="7"/>
      <c r="BY270" s="6">
        <v>0</v>
      </c>
      <c r="BZ270" s="7"/>
      <c r="CA270" s="6">
        <v>0</v>
      </c>
      <c r="CB270" s="7"/>
      <c r="CC270" s="8">
        <f>ROUND(IF(CA282=0, 0, CA270/CA282),5)</f>
        <v>0</v>
      </c>
      <c r="CD270" s="7"/>
      <c r="CE270" s="6">
        <v>0</v>
      </c>
      <c r="CF270" s="7"/>
      <c r="CG270" s="6">
        <v>0</v>
      </c>
      <c r="CH270" s="7"/>
      <c r="CI270" s="6">
        <v>0</v>
      </c>
      <c r="CJ270" s="7"/>
      <c r="CK270" s="8">
        <f>ROUND(IF(CI282=0, 0, CI270/CI282),5)</f>
        <v>0</v>
      </c>
      <c r="CL270" s="7"/>
      <c r="CM270" s="6">
        <v>0</v>
      </c>
      <c r="CN270" s="7"/>
      <c r="CO270" s="6">
        <v>0</v>
      </c>
      <c r="CP270" s="7"/>
      <c r="CQ270" s="6">
        <v>0</v>
      </c>
      <c r="CR270" s="7"/>
      <c r="CS270" s="8">
        <f>ROUND(IF(CQ282=0, 0, CQ270/CQ282),5)</f>
        <v>0</v>
      </c>
      <c r="CT270" s="7"/>
      <c r="CU270" s="6">
        <v>0</v>
      </c>
      <c r="CV270" s="7"/>
      <c r="CW270" s="6">
        <f>ROUND(E270+M270+U270+AC270+AK270+AS270+BA270+BI270+BQ270+BY270+CG270+CO270,5)</f>
        <v>2568</v>
      </c>
      <c r="CX270" s="7"/>
      <c r="CY270" s="6">
        <f>ROUND(G270+O270+W270+AE270+AM270+AU270+BC270+BK270+BS270+CA270+CI270+CQ270,5)</f>
        <v>736336.61</v>
      </c>
      <c r="CZ270" s="7"/>
      <c r="DA270" s="8">
        <f>ROUND(IF(CY282=0, 0, CY270/CY282),5)</f>
        <v>7.6400000000000001E-3</v>
      </c>
      <c r="DB270" s="7"/>
      <c r="DC270" s="6">
        <v>286.74</v>
      </c>
    </row>
    <row r="271" spans="1:107" x14ac:dyDescent="0.25">
      <c r="A271" s="2"/>
      <c r="B271" s="2"/>
      <c r="C271" s="2" t="s">
        <v>282</v>
      </c>
      <c r="D271" s="2"/>
      <c r="E271" s="37">
        <v>868</v>
      </c>
      <c r="F271" s="7"/>
      <c r="G271" s="37">
        <v>148373.32</v>
      </c>
      <c r="H271" s="7"/>
      <c r="I271" s="8">
        <f>ROUND(IF(G282=0, 0, G271/G282),5)</f>
        <v>8.6E-3</v>
      </c>
      <c r="J271" s="7"/>
      <c r="K271" s="6">
        <v>170.94</v>
      </c>
      <c r="L271" s="7"/>
      <c r="M271" s="37">
        <v>0</v>
      </c>
      <c r="N271" s="7"/>
      <c r="O271" s="6">
        <v>0</v>
      </c>
      <c r="P271" s="7"/>
      <c r="Q271" s="8">
        <f>ROUND(IF(O282=0, 0, O271/O282),5)</f>
        <v>0</v>
      </c>
      <c r="R271" s="7"/>
      <c r="S271" s="6">
        <v>0</v>
      </c>
      <c r="T271" s="7"/>
      <c r="U271" s="37">
        <v>0</v>
      </c>
      <c r="V271" s="7"/>
      <c r="W271" s="6">
        <v>0</v>
      </c>
      <c r="X271" s="7"/>
      <c r="Y271" s="8">
        <f>ROUND(IF(W282=0, 0, W271/W282),5)</f>
        <v>0</v>
      </c>
      <c r="Z271" s="7"/>
      <c r="AA271" s="6">
        <v>0</v>
      </c>
      <c r="AB271" s="7"/>
      <c r="AC271" s="37">
        <v>0</v>
      </c>
      <c r="AD271" s="7"/>
      <c r="AE271" s="6">
        <v>0</v>
      </c>
      <c r="AF271" s="7"/>
      <c r="AG271" s="8">
        <f>ROUND(IF(AE282=0, 0, AE271/AE282),5)</f>
        <v>0</v>
      </c>
      <c r="AH271" s="7"/>
      <c r="AI271" s="6">
        <v>0</v>
      </c>
      <c r="AJ271" s="7"/>
      <c r="AK271" s="37">
        <v>900</v>
      </c>
      <c r="AL271" s="7"/>
      <c r="AM271" s="6">
        <v>155317.5</v>
      </c>
      <c r="AN271" s="7"/>
      <c r="AO271" s="8">
        <f>ROUND(IF(AM282=0, 0, AM271/AM282),5)</f>
        <v>9.5899999999999996E-3</v>
      </c>
      <c r="AP271" s="7"/>
      <c r="AQ271" s="6">
        <v>172.58</v>
      </c>
      <c r="AR271" s="7"/>
      <c r="AS271" s="37">
        <v>0</v>
      </c>
      <c r="AT271" s="7"/>
      <c r="AU271" s="28">
        <v>0</v>
      </c>
      <c r="AV271" s="7"/>
      <c r="AW271" s="8">
        <f>ROUND(IF(AU282=0, 0, AU271/AU282),5)</f>
        <v>0</v>
      </c>
      <c r="AX271" s="7"/>
      <c r="AY271" s="6">
        <v>0</v>
      </c>
      <c r="AZ271" s="7"/>
      <c r="BA271" s="6">
        <v>0</v>
      </c>
      <c r="BB271" s="7"/>
      <c r="BC271" s="6">
        <v>0</v>
      </c>
      <c r="BD271" s="7"/>
      <c r="BE271" s="8">
        <f>ROUND(IF(BC282=0, 0, BC271/BC282),5)</f>
        <v>0</v>
      </c>
      <c r="BF271" s="7"/>
      <c r="BG271" s="6">
        <v>0</v>
      </c>
      <c r="BH271" s="7"/>
      <c r="BI271" s="6">
        <v>0</v>
      </c>
      <c r="BJ271" s="7"/>
      <c r="BK271" s="6">
        <v>0</v>
      </c>
      <c r="BL271" s="7"/>
      <c r="BM271" s="8">
        <f>ROUND(IF(BK282=0, 0, BK271/BK282),5)</f>
        <v>0</v>
      </c>
      <c r="BN271" s="7"/>
      <c r="BO271" s="6">
        <v>0</v>
      </c>
      <c r="BP271" s="7"/>
      <c r="BQ271" s="6">
        <v>0</v>
      </c>
      <c r="BR271" s="7"/>
      <c r="BS271" s="6">
        <v>0</v>
      </c>
      <c r="BT271" s="7"/>
      <c r="BU271" s="8">
        <f>ROUND(IF(BS282=0, 0, BS271/BS282),5)</f>
        <v>0</v>
      </c>
      <c r="BV271" s="7"/>
      <c r="BW271" s="6">
        <v>0</v>
      </c>
      <c r="BX271" s="7"/>
      <c r="BY271" s="6">
        <v>0</v>
      </c>
      <c r="BZ271" s="7"/>
      <c r="CA271" s="6">
        <v>0</v>
      </c>
      <c r="CB271" s="7"/>
      <c r="CC271" s="8">
        <f>ROUND(IF(CA282=0, 0, CA271/CA282),5)</f>
        <v>0</v>
      </c>
      <c r="CD271" s="7"/>
      <c r="CE271" s="6">
        <v>0</v>
      </c>
      <c r="CF271" s="7"/>
      <c r="CG271" s="6">
        <v>0</v>
      </c>
      <c r="CH271" s="7"/>
      <c r="CI271" s="6">
        <v>0</v>
      </c>
      <c r="CJ271" s="7"/>
      <c r="CK271" s="8">
        <f>ROUND(IF(CI282=0, 0, CI271/CI282),5)</f>
        <v>0</v>
      </c>
      <c r="CL271" s="7"/>
      <c r="CM271" s="6">
        <v>0</v>
      </c>
      <c r="CN271" s="7"/>
      <c r="CO271" s="6">
        <v>0</v>
      </c>
      <c r="CP271" s="7"/>
      <c r="CQ271" s="6">
        <v>0</v>
      </c>
      <c r="CR271" s="7"/>
      <c r="CS271" s="8">
        <f>ROUND(IF(CQ282=0, 0, CQ271/CQ282),5)</f>
        <v>0</v>
      </c>
      <c r="CT271" s="7"/>
      <c r="CU271" s="6">
        <v>0</v>
      </c>
      <c r="CV271" s="7"/>
      <c r="CW271" s="6">
        <f>ROUND(E271+M271+U271+AC271+AK271+AS271+BA271+BI271+BQ271+BY271+CG271+CO271,5)</f>
        <v>1768</v>
      </c>
      <c r="CX271" s="7"/>
      <c r="CY271" s="6">
        <f>ROUND(G271+O271+W271+AE271+AM271+AU271+BC271+BK271+BS271+CA271+CI271+CQ271,5)</f>
        <v>303690.82</v>
      </c>
      <c r="CZ271" s="7"/>
      <c r="DA271" s="8">
        <f>ROUND(IF(CY282=0, 0, CY271/CY282),5)</f>
        <v>3.15E-3</v>
      </c>
      <c r="DB271" s="7"/>
      <c r="DC271" s="6">
        <v>171.77</v>
      </c>
    </row>
    <row r="272" spans="1:107" ht="15.75" thickBot="1" x14ac:dyDescent="0.3">
      <c r="A272" s="2"/>
      <c r="B272" s="2"/>
      <c r="C272" s="2" t="s">
        <v>283</v>
      </c>
      <c r="D272" s="2"/>
      <c r="E272" s="38">
        <v>0</v>
      </c>
      <c r="F272" s="7"/>
      <c r="G272" s="38">
        <v>0</v>
      </c>
      <c r="H272" s="7"/>
      <c r="I272" s="10">
        <f>ROUND(IF(G282=0, 0, G272/G282),5)</f>
        <v>0</v>
      </c>
      <c r="J272" s="7"/>
      <c r="K272" s="9">
        <v>0</v>
      </c>
      <c r="L272" s="7"/>
      <c r="M272" s="38">
        <v>0</v>
      </c>
      <c r="N272" s="7"/>
      <c r="O272" s="9">
        <v>0</v>
      </c>
      <c r="P272" s="7"/>
      <c r="Q272" s="10">
        <f>ROUND(IF(O282=0, 0, O272/O282),5)</f>
        <v>0</v>
      </c>
      <c r="R272" s="7"/>
      <c r="S272" s="9">
        <v>0</v>
      </c>
      <c r="T272" s="7"/>
      <c r="U272" s="38">
        <v>0</v>
      </c>
      <c r="V272" s="7"/>
      <c r="W272" s="9">
        <v>0</v>
      </c>
      <c r="X272" s="7"/>
      <c r="Y272" s="10">
        <f>ROUND(IF(W282=0, 0, W272/W282),5)</f>
        <v>0</v>
      </c>
      <c r="Z272" s="7"/>
      <c r="AA272" s="9">
        <v>0</v>
      </c>
      <c r="AB272" s="7"/>
      <c r="AC272" s="38">
        <v>0</v>
      </c>
      <c r="AD272" s="7"/>
      <c r="AE272" s="9">
        <v>0</v>
      </c>
      <c r="AF272" s="7"/>
      <c r="AG272" s="10">
        <f>ROUND(IF(AE282=0, 0, AE272/AE282),5)</f>
        <v>0</v>
      </c>
      <c r="AH272" s="7"/>
      <c r="AI272" s="9">
        <v>0</v>
      </c>
      <c r="AJ272" s="7"/>
      <c r="AK272" s="38">
        <v>350</v>
      </c>
      <c r="AL272" s="7"/>
      <c r="AM272" s="9">
        <v>186366.25</v>
      </c>
      <c r="AN272" s="7"/>
      <c r="AO272" s="10">
        <f>ROUND(IF(AM282=0, 0, AM272/AM282),5)</f>
        <v>1.1509999999999999E-2</v>
      </c>
      <c r="AP272" s="7"/>
      <c r="AQ272" s="9">
        <v>532.48</v>
      </c>
      <c r="AR272" s="7"/>
      <c r="AS272" s="38">
        <v>0</v>
      </c>
      <c r="AT272" s="7"/>
      <c r="AU272" s="29">
        <v>0</v>
      </c>
      <c r="AV272" s="7"/>
      <c r="AW272" s="10">
        <f>ROUND(IF(AU282=0, 0, AU272/AU282),5)</f>
        <v>0</v>
      </c>
      <c r="AX272" s="7"/>
      <c r="AY272" s="9">
        <v>0</v>
      </c>
      <c r="AZ272" s="7"/>
      <c r="BA272" s="9">
        <v>0</v>
      </c>
      <c r="BB272" s="7"/>
      <c r="BC272" s="9">
        <v>0</v>
      </c>
      <c r="BD272" s="7"/>
      <c r="BE272" s="10">
        <f>ROUND(IF(BC282=0, 0, BC272/BC282),5)</f>
        <v>0</v>
      </c>
      <c r="BF272" s="7"/>
      <c r="BG272" s="9">
        <v>0</v>
      </c>
      <c r="BH272" s="7"/>
      <c r="BI272" s="9">
        <v>0</v>
      </c>
      <c r="BJ272" s="7"/>
      <c r="BK272" s="9">
        <v>0</v>
      </c>
      <c r="BL272" s="7"/>
      <c r="BM272" s="10">
        <f>ROUND(IF(BK282=0, 0, BK272/BK282),5)</f>
        <v>0</v>
      </c>
      <c r="BN272" s="7"/>
      <c r="BO272" s="9">
        <v>0</v>
      </c>
      <c r="BP272" s="7"/>
      <c r="BQ272" s="9">
        <v>0</v>
      </c>
      <c r="BR272" s="7"/>
      <c r="BS272" s="9">
        <v>0</v>
      </c>
      <c r="BT272" s="7"/>
      <c r="BU272" s="10">
        <f>ROUND(IF(BS282=0, 0, BS272/BS282),5)</f>
        <v>0</v>
      </c>
      <c r="BV272" s="7"/>
      <c r="BW272" s="9">
        <v>0</v>
      </c>
      <c r="BX272" s="7"/>
      <c r="BY272" s="9">
        <v>0</v>
      </c>
      <c r="BZ272" s="7"/>
      <c r="CA272" s="9">
        <v>0</v>
      </c>
      <c r="CB272" s="7"/>
      <c r="CC272" s="10">
        <f>ROUND(IF(CA282=0, 0, CA272/CA282),5)</f>
        <v>0</v>
      </c>
      <c r="CD272" s="7"/>
      <c r="CE272" s="9">
        <v>0</v>
      </c>
      <c r="CF272" s="7"/>
      <c r="CG272" s="9">
        <v>0</v>
      </c>
      <c r="CH272" s="7"/>
      <c r="CI272" s="9">
        <v>0</v>
      </c>
      <c r="CJ272" s="7"/>
      <c r="CK272" s="10">
        <f>ROUND(IF(CI282=0, 0, CI272/CI282),5)</f>
        <v>0</v>
      </c>
      <c r="CL272" s="7"/>
      <c r="CM272" s="9">
        <v>0</v>
      </c>
      <c r="CN272" s="7"/>
      <c r="CO272" s="9">
        <v>0</v>
      </c>
      <c r="CP272" s="7"/>
      <c r="CQ272" s="9">
        <v>0</v>
      </c>
      <c r="CR272" s="7"/>
      <c r="CS272" s="10">
        <f>ROUND(IF(CQ282=0, 0, CQ272/CQ282),5)</f>
        <v>0</v>
      </c>
      <c r="CT272" s="7"/>
      <c r="CU272" s="9">
        <v>0</v>
      </c>
      <c r="CV272" s="7"/>
      <c r="CW272" s="9">
        <f>ROUND(E272+M272+U272+AC272+AK272+AS272+BA272+BI272+BQ272+BY272+CG272+CO272,5)</f>
        <v>350</v>
      </c>
      <c r="CX272" s="7"/>
      <c r="CY272" s="9">
        <f>ROUND(G272+O272+W272+AE272+AM272+AU272+BC272+BK272+BS272+CA272+CI272+CQ272,5)</f>
        <v>186366.25</v>
      </c>
      <c r="CZ272" s="7"/>
      <c r="DA272" s="10">
        <f>ROUND(IF(CY282=0, 0, CY272/CY282),5)</f>
        <v>1.9300000000000001E-3</v>
      </c>
      <c r="DB272" s="7"/>
      <c r="DC272" s="9">
        <v>532.48</v>
      </c>
    </row>
    <row r="273" spans="1:107" x14ac:dyDescent="0.25">
      <c r="A273" s="2"/>
      <c r="B273" s="2" t="s">
        <v>284</v>
      </c>
      <c r="C273" s="2"/>
      <c r="D273" s="2"/>
      <c r="E273" s="37">
        <f>ROUND(SUM(E268:E272),5)</f>
        <v>3215</v>
      </c>
      <c r="F273" s="7"/>
      <c r="G273" s="37">
        <f>ROUND(SUM(G268:G272),5)</f>
        <v>945471.54</v>
      </c>
      <c r="H273" s="7"/>
      <c r="I273" s="8">
        <f>ROUND(IF(G282=0, 0, G273/G282),5)</f>
        <v>5.4769999999999999E-2</v>
      </c>
      <c r="J273" s="7"/>
      <c r="K273" s="6">
        <v>294.08</v>
      </c>
      <c r="L273" s="7"/>
      <c r="M273" s="37">
        <f>ROUND(SUM(M268:M272),5)</f>
        <v>0</v>
      </c>
      <c r="N273" s="7"/>
      <c r="O273" s="6">
        <f>ROUND(SUM(O268:O272),5)</f>
        <v>0</v>
      </c>
      <c r="P273" s="7"/>
      <c r="Q273" s="8">
        <f>ROUND(IF(O282=0, 0, O273/O282),5)</f>
        <v>0</v>
      </c>
      <c r="R273" s="7"/>
      <c r="S273" s="6">
        <v>0</v>
      </c>
      <c r="T273" s="7"/>
      <c r="U273" s="37">
        <f>ROUND(SUM(U268:U272),5)</f>
        <v>1053</v>
      </c>
      <c r="V273" s="7"/>
      <c r="W273" s="6">
        <f>ROUND(SUM(W268:W272),5)</f>
        <v>510931.73</v>
      </c>
      <c r="X273" s="7"/>
      <c r="Y273" s="8">
        <f>ROUND(IF(W282=0, 0, W273/W282),5)</f>
        <v>2.504E-2</v>
      </c>
      <c r="Z273" s="7"/>
      <c r="AA273" s="6">
        <v>485.22</v>
      </c>
      <c r="AB273" s="7"/>
      <c r="AC273" s="37">
        <f>ROUND(SUM(AC268:AC272),5)</f>
        <v>0</v>
      </c>
      <c r="AD273" s="7"/>
      <c r="AE273" s="6">
        <f>ROUND(SUM(AE268:AE272),5)</f>
        <v>0</v>
      </c>
      <c r="AF273" s="7"/>
      <c r="AG273" s="8">
        <f>ROUND(IF(AE282=0, 0, AE273/AE282),5)</f>
        <v>0</v>
      </c>
      <c r="AH273" s="7"/>
      <c r="AI273" s="6">
        <v>0</v>
      </c>
      <c r="AJ273" s="7"/>
      <c r="AK273" s="37">
        <f>ROUND(SUM(AK268:AK272),5)</f>
        <v>3200</v>
      </c>
      <c r="AL273" s="7"/>
      <c r="AM273" s="6">
        <f>ROUND(SUM(AM268:AM272),5)</f>
        <v>959997.85</v>
      </c>
      <c r="AN273" s="7"/>
      <c r="AO273" s="8">
        <f>ROUND(IF(AM282=0, 0, AM273/AM282),5)</f>
        <v>5.9299999999999999E-2</v>
      </c>
      <c r="AP273" s="7"/>
      <c r="AQ273" s="6">
        <v>300</v>
      </c>
      <c r="AR273" s="7"/>
      <c r="AS273" s="37">
        <f>ROUND(SUM(AS268:AS272),5)</f>
        <v>0</v>
      </c>
      <c r="AT273" s="7"/>
      <c r="AU273" s="28">
        <f>ROUND(SUM(AU268:AU272),5)</f>
        <v>0</v>
      </c>
      <c r="AV273" s="7"/>
      <c r="AW273" s="8">
        <f>ROUND(IF(AU282=0, 0, AU273/AU282),5)</f>
        <v>0</v>
      </c>
      <c r="AX273" s="7"/>
      <c r="AY273" s="6">
        <v>0</v>
      </c>
      <c r="AZ273" s="7"/>
      <c r="BA273" s="6">
        <f>ROUND(SUM(BA268:BA272),5)</f>
        <v>0</v>
      </c>
      <c r="BB273" s="7"/>
      <c r="BC273" s="6">
        <f>ROUND(SUM(BC268:BC272),5)</f>
        <v>0</v>
      </c>
      <c r="BD273" s="7"/>
      <c r="BE273" s="8">
        <f>ROUND(IF(BC282=0, 0, BC273/BC282),5)</f>
        <v>0</v>
      </c>
      <c r="BF273" s="7"/>
      <c r="BG273" s="6">
        <v>0</v>
      </c>
      <c r="BH273" s="7"/>
      <c r="BI273" s="6">
        <f>ROUND(SUM(BI268:BI272),5)</f>
        <v>0</v>
      </c>
      <c r="BJ273" s="7"/>
      <c r="BK273" s="6">
        <f>ROUND(SUM(BK268:BK272),5)</f>
        <v>0</v>
      </c>
      <c r="BL273" s="7"/>
      <c r="BM273" s="8">
        <f>ROUND(IF(BK282=0, 0, BK273/BK282),5)</f>
        <v>0</v>
      </c>
      <c r="BN273" s="7"/>
      <c r="BO273" s="6">
        <v>0</v>
      </c>
      <c r="BP273" s="7"/>
      <c r="BQ273" s="6">
        <f>ROUND(SUM(BQ268:BQ272),5)</f>
        <v>0</v>
      </c>
      <c r="BR273" s="7"/>
      <c r="BS273" s="6">
        <f>ROUND(SUM(BS268:BS272),5)</f>
        <v>0</v>
      </c>
      <c r="BT273" s="7"/>
      <c r="BU273" s="8">
        <f>ROUND(IF(BS282=0, 0, BS273/BS282),5)</f>
        <v>0</v>
      </c>
      <c r="BV273" s="7"/>
      <c r="BW273" s="6">
        <v>0</v>
      </c>
      <c r="BX273" s="7"/>
      <c r="BY273" s="6">
        <f>ROUND(SUM(BY268:BY272),5)</f>
        <v>0</v>
      </c>
      <c r="BZ273" s="7"/>
      <c r="CA273" s="6">
        <f>ROUND(SUM(CA268:CA272),5)</f>
        <v>0</v>
      </c>
      <c r="CB273" s="7"/>
      <c r="CC273" s="8">
        <f>ROUND(IF(CA282=0, 0, CA273/CA282),5)</f>
        <v>0</v>
      </c>
      <c r="CD273" s="7"/>
      <c r="CE273" s="6">
        <v>0</v>
      </c>
      <c r="CF273" s="7"/>
      <c r="CG273" s="6">
        <f>ROUND(SUM(CG268:CG272),5)</f>
        <v>0</v>
      </c>
      <c r="CH273" s="7"/>
      <c r="CI273" s="6">
        <f>ROUND(SUM(CI268:CI272),5)</f>
        <v>0</v>
      </c>
      <c r="CJ273" s="7"/>
      <c r="CK273" s="8">
        <f>ROUND(IF(CI282=0, 0, CI273/CI282),5)</f>
        <v>0</v>
      </c>
      <c r="CL273" s="7"/>
      <c r="CM273" s="6">
        <v>0</v>
      </c>
      <c r="CN273" s="7"/>
      <c r="CO273" s="6">
        <f>ROUND(SUM(CO268:CO272),5)</f>
        <v>0</v>
      </c>
      <c r="CP273" s="7"/>
      <c r="CQ273" s="6">
        <f>ROUND(SUM(CQ268:CQ272),5)</f>
        <v>0</v>
      </c>
      <c r="CR273" s="7"/>
      <c r="CS273" s="8">
        <f>ROUND(IF(CQ282=0, 0, CQ273/CQ282),5)</f>
        <v>0</v>
      </c>
      <c r="CT273" s="7"/>
      <c r="CU273" s="6">
        <v>0</v>
      </c>
      <c r="CV273" s="7"/>
      <c r="CW273" s="6">
        <f>ROUND(E273+M273+U273+AC273+AK273+AS273+BA273+BI273+BQ273+BY273+CG273+CO273,5)</f>
        <v>7468</v>
      </c>
      <c r="CX273" s="7"/>
      <c r="CY273" s="6">
        <f>ROUND(G273+O273+W273+AE273+AM273+AU273+BC273+BK273+BS273+CA273+CI273+CQ273,5)</f>
        <v>2416401.12</v>
      </c>
      <c r="CZ273" s="7"/>
      <c r="DA273" s="8">
        <f>ROUND(IF(CY282=0, 0, CY273/CY282),5)</f>
        <v>2.5080000000000002E-2</v>
      </c>
      <c r="DB273" s="7"/>
      <c r="DC273" s="6">
        <v>323.57</v>
      </c>
    </row>
    <row r="274" spans="1:107" ht="30" customHeight="1" x14ac:dyDescent="0.25">
      <c r="A274" s="2"/>
      <c r="B274" s="2" t="s">
        <v>285</v>
      </c>
      <c r="C274" s="2"/>
      <c r="D274" s="2"/>
      <c r="E274" s="37"/>
      <c r="F274" s="7"/>
      <c r="G274" s="37"/>
      <c r="H274" s="7"/>
      <c r="I274" s="8"/>
      <c r="J274" s="7"/>
      <c r="K274" s="6"/>
      <c r="L274" s="7"/>
      <c r="M274" s="37"/>
      <c r="N274" s="7"/>
      <c r="O274" s="6"/>
      <c r="P274" s="7"/>
      <c r="Q274" s="8"/>
      <c r="R274" s="7"/>
      <c r="S274" s="6"/>
      <c r="T274" s="7"/>
      <c r="U274" s="37"/>
      <c r="V274" s="7"/>
      <c r="W274" s="6"/>
      <c r="X274" s="7"/>
      <c r="Y274" s="8"/>
      <c r="Z274" s="7"/>
      <c r="AA274" s="6"/>
      <c r="AB274" s="7"/>
      <c r="AC274" s="37"/>
      <c r="AD274" s="7"/>
      <c r="AE274" s="6"/>
      <c r="AF274" s="7"/>
      <c r="AG274" s="8"/>
      <c r="AH274" s="7"/>
      <c r="AI274" s="6"/>
      <c r="AJ274" s="7"/>
      <c r="AK274" s="37"/>
      <c r="AL274" s="7"/>
      <c r="AM274" s="6"/>
      <c r="AN274" s="7"/>
      <c r="AO274" s="8"/>
      <c r="AP274" s="7"/>
      <c r="AQ274" s="6"/>
      <c r="AR274" s="7"/>
      <c r="AS274" s="37"/>
      <c r="AT274" s="7"/>
      <c r="AU274" s="28"/>
      <c r="AV274" s="7"/>
      <c r="AW274" s="8"/>
      <c r="AX274" s="7"/>
      <c r="AY274" s="6"/>
      <c r="AZ274" s="7"/>
      <c r="BA274" s="6"/>
      <c r="BB274" s="7"/>
      <c r="BC274" s="6"/>
      <c r="BD274" s="7"/>
      <c r="BE274" s="8"/>
      <c r="BF274" s="7"/>
      <c r="BG274" s="6"/>
      <c r="BH274" s="7"/>
      <c r="BI274" s="6"/>
      <c r="BJ274" s="7"/>
      <c r="BK274" s="6"/>
      <c r="BL274" s="7"/>
      <c r="BM274" s="8"/>
      <c r="BN274" s="7"/>
      <c r="BO274" s="6"/>
      <c r="BP274" s="7"/>
      <c r="BQ274" s="6"/>
      <c r="BR274" s="7"/>
      <c r="BS274" s="6"/>
      <c r="BT274" s="7"/>
      <c r="BU274" s="8"/>
      <c r="BV274" s="7"/>
      <c r="BW274" s="6"/>
      <c r="BX274" s="7"/>
      <c r="BY274" s="6"/>
      <c r="BZ274" s="7"/>
      <c r="CA274" s="6"/>
      <c r="CB274" s="7"/>
      <c r="CC274" s="8"/>
      <c r="CD274" s="7"/>
      <c r="CE274" s="6"/>
      <c r="CF274" s="7"/>
      <c r="CG274" s="6"/>
      <c r="CH274" s="7"/>
      <c r="CI274" s="6"/>
      <c r="CJ274" s="7"/>
      <c r="CK274" s="8"/>
      <c r="CL274" s="7"/>
      <c r="CM274" s="6"/>
      <c r="CN274" s="7"/>
      <c r="CO274" s="6"/>
      <c r="CP274" s="7"/>
      <c r="CQ274" s="6"/>
      <c r="CR274" s="7"/>
      <c r="CS274" s="8"/>
      <c r="CT274" s="7"/>
      <c r="CU274" s="6"/>
      <c r="CV274" s="7"/>
      <c r="CW274" s="6"/>
      <c r="CX274" s="7"/>
      <c r="CY274" s="6"/>
      <c r="CZ274" s="7"/>
      <c r="DA274" s="8"/>
      <c r="DB274" s="7"/>
      <c r="DC274" s="6"/>
    </row>
    <row r="275" spans="1:107" ht="15.75" thickBot="1" x14ac:dyDescent="0.3">
      <c r="A275" s="2"/>
      <c r="B275" s="2"/>
      <c r="C275" s="2" t="s">
        <v>286</v>
      </c>
      <c r="D275" s="2"/>
      <c r="E275" s="38">
        <v>9</v>
      </c>
      <c r="F275" s="7"/>
      <c r="G275" s="38">
        <v>122066.65</v>
      </c>
      <c r="H275" s="7"/>
      <c r="I275" s="10">
        <f>ROUND(IF(G282=0, 0, G275/G282),5)</f>
        <v>7.0699999999999999E-3</v>
      </c>
      <c r="J275" s="7"/>
      <c r="K275" s="9">
        <v>13562.96</v>
      </c>
      <c r="L275" s="7"/>
      <c r="M275" s="38">
        <v>6</v>
      </c>
      <c r="N275" s="7"/>
      <c r="O275" s="9">
        <v>32932.83</v>
      </c>
      <c r="P275" s="7"/>
      <c r="Q275" s="10">
        <f>ROUND(IF(O282=0, 0, O275/O282),5)</f>
        <v>3.15E-3</v>
      </c>
      <c r="R275" s="7"/>
      <c r="S275" s="9">
        <v>5488.81</v>
      </c>
      <c r="T275" s="7"/>
      <c r="U275" s="38">
        <v>7609</v>
      </c>
      <c r="V275" s="7"/>
      <c r="W275" s="9">
        <v>1209600.52</v>
      </c>
      <c r="X275" s="7"/>
      <c r="Y275" s="10">
        <f>ROUND(IF(W282=0, 0, W275/W282),5)</f>
        <v>5.9279999999999999E-2</v>
      </c>
      <c r="Z275" s="7"/>
      <c r="AA275" s="9">
        <v>158.97</v>
      </c>
      <c r="AB275" s="7"/>
      <c r="AC275" s="38">
        <v>7</v>
      </c>
      <c r="AD275" s="7"/>
      <c r="AE275" s="9">
        <v>38647.620000000003</v>
      </c>
      <c r="AF275" s="7"/>
      <c r="AG275" s="10">
        <f>ROUND(IF(AE282=0, 0, AE275/AE282),5)</f>
        <v>2.2100000000000002E-3</v>
      </c>
      <c r="AH275" s="7"/>
      <c r="AI275" s="9">
        <v>5521.09</v>
      </c>
      <c r="AJ275" s="7"/>
      <c r="AK275" s="38">
        <v>9</v>
      </c>
      <c r="AL275" s="7"/>
      <c r="AM275" s="9">
        <v>94181.79</v>
      </c>
      <c r="AN275" s="7"/>
      <c r="AO275" s="10">
        <f>ROUND(IF(AM282=0, 0, AM275/AM282),5)</f>
        <v>5.8199999999999997E-3</v>
      </c>
      <c r="AP275" s="7"/>
      <c r="AQ275" s="9">
        <v>10464.64</v>
      </c>
      <c r="AR275" s="7"/>
      <c r="AS275" s="38">
        <v>9</v>
      </c>
      <c r="AT275" s="7"/>
      <c r="AU275" s="29">
        <v>49877.74</v>
      </c>
      <c r="AV275" s="7"/>
      <c r="AW275" s="10">
        <f>ROUND(IF(AU282=0, 0, AU275/AU282),5)</f>
        <v>3.4199999999999999E-3</v>
      </c>
      <c r="AX275" s="7"/>
      <c r="AY275" s="9">
        <v>5541.97</v>
      </c>
      <c r="AZ275" s="7"/>
      <c r="BA275" s="9">
        <v>0</v>
      </c>
      <c r="BB275" s="7"/>
      <c r="BC275" s="9">
        <v>0</v>
      </c>
      <c r="BD275" s="7"/>
      <c r="BE275" s="10">
        <f>ROUND(IF(BC282=0, 0, BC275/BC282),5)</f>
        <v>0</v>
      </c>
      <c r="BF275" s="7"/>
      <c r="BG275" s="9">
        <v>0</v>
      </c>
      <c r="BH275" s="7"/>
      <c r="BI275" s="9">
        <v>0</v>
      </c>
      <c r="BJ275" s="7"/>
      <c r="BK275" s="9">
        <v>0</v>
      </c>
      <c r="BL275" s="7"/>
      <c r="BM275" s="10">
        <f>ROUND(IF(BK282=0, 0, BK275/BK282),5)</f>
        <v>0</v>
      </c>
      <c r="BN275" s="7"/>
      <c r="BO275" s="9">
        <v>0</v>
      </c>
      <c r="BP275" s="7"/>
      <c r="BQ275" s="9">
        <v>0</v>
      </c>
      <c r="BR275" s="7"/>
      <c r="BS275" s="9">
        <v>0</v>
      </c>
      <c r="BT275" s="7"/>
      <c r="BU275" s="10">
        <f>ROUND(IF(BS282=0, 0, BS275/BS282),5)</f>
        <v>0</v>
      </c>
      <c r="BV275" s="7"/>
      <c r="BW275" s="9">
        <v>0</v>
      </c>
      <c r="BX275" s="7"/>
      <c r="BY275" s="9">
        <v>0</v>
      </c>
      <c r="BZ275" s="7"/>
      <c r="CA275" s="9">
        <v>0</v>
      </c>
      <c r="CB275" s="7"/>
      <c r="CC275" s="10">
        <f>ROUND(IF(CA282=0, 0, CA275/CA282),5)</f>
        <v>0</v>
      </c>
      <c r="CD275" s="7"/>
      <c r="CE275" s="9">
        <v>0</v>
      </c>
      <c r="CF275" s="7"/>
      <c r="CG275" s="9">
        <v>0</v>
      </c>
      <c r="CH275" s="7"/>
      <c r="CI275" s="9">
        <v>0</v>
      </c>
      <c r="CJ275" s="7"/>
      <c r="CK275" s="10">
        <f>ROUND(IF(CI282=0, 0, CI275/CI282),5)</f>
        <v>0</v>
      </c>
      <c r="CL275" s="7"/>
      <c r="CM275" s="9">
        <v>0</v>
      </c>
      <c r="CN275" s="7"/>
      <c r="CO275" s="9">
        <v>0</v>
      </c>
      <c r="CP275" s="7"/>
      <c r="CQ275" s="9">
        <v>0</v>
      </c>
      <c r="CR275" s="7"/>
      <c r="CS275" s="10">
        <f>ROUND(IF(CQ282=0, 0, CQ275/CQ282),5)</f>
        <v>0</v>
      </c>
      <c r="CT275" s="7"/>
      <c r="CU275" s="9">
        <v>0</v>
      </c>
      <c r="CV275" s="7"/>
      <c r="CW275" s="9">
        <f>ROUND(E275+M275+U275+AC275+AK275+AS275+BA275+BI275+BQ275+BY275+CG275+CO275,5)</f>
        <v>7649</v>
      </c>
      <c r="CX275" s="7"/>
      <c r="CY275" s="9">
        <f>ROUND(G275+O275+W275+AE275+AM275+AU275+BC275+BK275+BS275+CA275+CI275+CQ275,5)</f>
        <v>1547307.15</v>
      </c>
      <c r="CZ275" s="7"/>
      <c r="DA275" s="10">
        <f>ROUND(IF(CY282=0, 0, CY275/CY282),5)</f>
        <v>1.6060000000000001E-2</v>
      </c>
      <c r="DB275" s="7"/>
      <c r="DC275" s="9">
        <v>202.29</v>
      </c>
    </row>
    <row r="276" spans="1:107" x14ac:dyDescent="0.25">
      <c r="A276" s="2"/>
      <c r="B276" s="2" t="s">
        <v>287</v>
      </c>
      <c r="C276" s="2"/>
      <c r="D276" s="2"/>
      <c r="E276" s="37">
        <f>ROUND(SUM(E274:E275),5)</f>
        <v>9</v>
      </c>
      <c r="F276" s="7"/>
      <c r="G276" s="37">
        <f>ROUND(SUM(G274:G275),5)</f>
        <v>122066.65</v>
      </c>
      <c r="H276" s="7"/>
      <c r="I276" s="8">
        <f>ROUND(IF(G282=0, 0, G276/G282),5)</f>
        <v>7.0699999999999999E-3</v>
      </c>
      <c r="J276" s="7"/>
      <c r="K276" s="6">
        <v>13562.96</v>
      </c>
      <c r="L276" s="7"/>
      <c r="M276" s="37">
        <f>ROUND(SUM(M274:M275),5)</f>
        <v>6</v>
      </c>
      <c r="N276" s="7"/>
      <c r="O276" s="6">
        <f>ROUND(SUM(O274:O275),5)</f>
        <v>32932.83</v>
      </c>
      <c r="P276" s="7"/>
      <c r="Q276" s="8">
        <f>ROUND(IF(O282=0, 0, O276/O282),5)</f>
        <v>3.15E-3</v>
      </c>
      <c r="R276" s="7"/>
      <c r="S276" s="6">
        <v>5488.81</v>
      </c>
      <c r="T276" s="7"/>
      <c r="U276" s="37">
        <f>ROUND(SUM(U274:U275),5)</f>
        <v>7609</v>
      </c>
      <c r="V276" s="7"/>
      <c r="W276" s="6">
        <f>ROUND(SUM(W274:W275),5)</f>
        <v>1209600.52</v>
      </c>
      <c r="X276" s="7"/>
      <c r="Y276" s="8">
        <f>ROUND(IF(W282=0, 0, W276/W282),5)</f>
        <v>5.9279999999999999E-2</v>
      </c>
      <c r="Z276" s="7"/>
      <c r="AA276" s="6">
        <v>158.97</v>
      </c>
      <c r="AB276" s="7"/>
      <c r="AC276" s="37">
        <f>ROUND(SUM(AC274:AC275),5)</f>
        <v>7</v>
      </c>
      <c r="AD276" s="7"/>
      <c r="AE276" s="6">
        <f>ROUND(SUM(AE274:AE275),5)</f>
        <v>38647.620000000003</v>
      </c>
      <c r="AF276" s="7"/>
      <c r="AG276" s="8">
        <f>ROUND(IF(AE282=0, 0, AE276/AE282),5)</f>
        <v>2.2100000000000002E-3</v>
      </c>
      <c r="AH276" s="7"/>
      <c r="AI276" s="6">
        <v>5521.09</v>
      </c>
      <c r="AJ276" s="7"/>
      <c r="AK276" s="37">
        <f>ROUND(SUM(AK274:AK275),5)</f>
        <v>9</v>
      </c>
      <c r="AL276" s="7"/>
      <c r="AM276" s="6">
        <f>ROUND(SUM(AM274:AM275),5)</f>
        <v>94181.79</v>
      </c>
      <c r="AN276" s="7"/>
      <c r="AO276" s="8">
        <f>ROUND(IF(AM282=0, 0, AM276/AM282),5)</f>
        <v>5.8199999999999997E-3</v>
      </c>
      <c r="AP276" s="7"/>
      <c r="AQ276" s="6">
        <v>10464.64</v>
      </c>
      <c r="AR276" s="7"/>
      <c r="AS276" s="37">
        <f>ROUND(SUM(AS274:AS275),5)</f>
        <v>9</v>
      </c>
      <c r="AT276" s="7"/>
      <c r="AU276" s="28">
        <f>ROUND(SUM(AU274:AU275),5)</f>
        <v>49877.74</v>
      </c>
      <c r="AV276" s="7"/>
      <c r="AW276" s="8">
        <f>ROUND(IF(AU282=0, 0, AU276/AU282),5)</f>
        <v>3.4199999999999999E-3</v>
      </c>
      <c r="AX276" s="7"/>
      <c r="AY276" s="6">
        <v>5541.97</v>
      </c>
      <c r="AZ276" s="7"/>
      <c r="BA276" s="6">
        <f>ROUND(SUM(BA274:BA275),5)</f>
        <v>0</v>
      </c>
      <c r="BB276" s="7"/>
      <c r="BC276" s="6">
        <f>ROUND(SUM(BC274:BC275),5)</f>
        <v>0</v>
      </c>
      <c r="BD276" s="7"/>
      <c r="BE276" s="8">
        <f>ROUND(IF(BC282=0, 0, BC276/BC282),5)</f>
        <v>0</v>
      </c>
      <c r="BF276" s="7"/>
      <c r="BG276" s="6">
        <v>0</v>
      </c>
      <c r="BH276" s="7"/>
      <c r="BI276" s="6">
        <f>ROUND(SUM(BI274:BI275),5)</f>
        <v>0</v>
      </c>
      <c r="BJ276" s="7"/>
      <c r="BK276" s="6">
        <f>ROUND(SUM(BK274:BK275),5)</f>
        <v>0</v>
      </c>
      <c r="BL276" s="7"/>
      <c r="BM276" s="8">
        <f>ROUND(IF(BK282=0, 0, BK276/BK282),5)</f>
        <v>0</v>
      </c>
      <c r="BN276" s="7"/>
      <c r="BO276" s="6">
        <v>0</v>
      </c>
      <c r="BP276" s="7"/>
      <c r="BQ276" s="6">
        <f>ROUND(SUM(BQ274:BQ275),5)</f>
        <v>0</v>
      </c>
      <c r="BR276" s="7"/>
      <c r="BS276" s="6">
        <f>ROUND(SUM(BS274:BS275),5)</f>
        <v>0</v>
      </c>
      <c r="BT276" s="7"/>
      <c r="BU276" s="8">
        <f>ROUND(IF(BS282=0, 0, BS276/BS282),5)</f>
        <v>0</v>
      </c>
      <c r="BV276" s="7"/>
      <c r="BW276" s="6">
        <v>0</v>
      </c>
      <c r="BX276" s="7"/>
      <c r="BY276" s="6">
        <f>ROUND(SUM(BY274:BY275),5)</f>
        <v>0</v>
      </c>
      <c r="BZ276" s="7"/>
      <c r="CA276" s="6">
        <f>ROUND(SUM(CA274:CA275),5)</f>
        <v>0</v>
      </c>
      <c r="CB276" s="7"/>
      <c r="CC276" s="8">
        <f>ROUND(IF(CA282=0, 0, CA276/CA282),5)</f>
        <v>0</v>
      </c>
      <c r="CD276" s="7"/>
      <c r="CE276" s="6">
        <v>0</v>
      </c>
      <c r="CF276" s="7"/>
      <c r="CG276" s="6">
        <f>ROUND(SUM(CG274:CG275),5)</f>
        <v>0</v>
      </c>
      <c r="CH276" s="7"/>
      <c r="CI276" s="6">
        <f>ROUND(SUM(CI274:CI275),5)</f>
        <v>0</v>
      </c>
      <c r="CJ276" s="7"/>
      <c r="CK276" s="8">
        <f>ROUND(IF(CI282=0, 0, CI276/CI282),5)</f>
        <v>0</v>
      </c>
      <c r="CL276" s="7"/>
      <c r="CM276" s="6">
        <v>0</v>
      </c>
      <c r="CN276" s="7"/>
      <c r="CO276" s="6">
        <f>ROUND(SUM(CO274:CO275),5)</f>
        <v>0</v>
      </c>
      <c r="CP276" s="7"/>
      <c r="CQ276" s="6">
        <f>ROUND(SUM(CQ274:CQ275),5)</f>
        <v>0</v>
      </c>
      <c r="CR276" s="7"/>
      <c r="CS276" s="8">
        <f>ROUND(IF(CQ282=0, 0, CQ276/CQ282),5)</f>
        <v>0</v>
      </c>
      <c r="CT276" s="7"/>
      <c r="CU276" s="6">
        <v>0</v>
      </c>
      <c r="CV276" s="7"/>
      <c r="CW276" s="6">
        <f>ROUND(E276+M276+U276+AC276+AK276+AS276+BA276+BI276+BQ276+BY276+CG276+CO276,5)</f>
        <v>7649</v>
      </c>
      <c r="CX276" s="7"/>
      <c r="CY276" s="6">
        <f>ROUND(G276+O276+W276+AE276+AM276+AU276+BC276+BK276+BS276+CA276+CI276+CQ276,5)</f>
        <v>1547307.15</v>
      </c>
      <c r="CZ276" s="7"/>
      <c r="DA276" s="8">
        <f>ROUND(IF(CY282=0, 0, CY276/CY282),5)</f>
        <v>1.6060000000000001E-2</v>
      </c>
      <c r="DB276" s="7"/>
      <c r="DC276" s="6">
        <v>202.29</v>
      </c>
    </row>
    <row r="277" spans="1:107" ht="30" customHeight="1" x14ac:dyDescent="0.25">
      <c r="A277" s="2"/>
      <c r="B277" s="2" t="s">
        <v>288</v>
      </c>
      <c r="C277" s="2"/>
      <c r="D277" s="2"/>
      <c r="E277" s="37"/>
      <c r="F277" s="7"/>
      <c r="G277" s="37"/>
      <c r="H277" s="7"/>
      <c r="I277" s="8"/>
      <c r="J277" s="7"/>
      <c r="K277" s="6"/>
      <c r="L277" s="7"/>
      <c r="M277" s="37"/>
      <c r="N277" s="7"/>
      <c r="O277" s="6"/>
      <c r="P277" s="7"/>
      <c r="Q277" s="8"/>
      <c r="R277" s="7"/>
      <c r="S277" s="6"/>
      <c r="T277" s="7"/>
      <c r="U277" s="37"/>
      <c r="V277" s="7"/>
      <c r="W277" s="6"/>
      <c r="X277" s="7"/>
      <c r="Y277" s="8"/>
      <c r="Z277" s="7"/>
      <c r="AA277" s="6"/>
      <c r="AB277" s="7"/>
      <c r="AC277" s="37"/>
      <c r="AD277" s="7"/>
      <c r="AE277" s="6"/>
      <c r="AF277" s="7"/>
      <c r="AG277" s="8"/>
      <c r="AH277" s="7"/>
      <c r="AI277" s="6"/>
      <c r="AJ277" s="7"/>
      <c r="AK277" s="37"/>
      <c r="AL277" s="7"/>
      <c r="AM277" s="6"/>
      <c r="AN277" s="7"/>
      <c r="AO277" s="8"/>
      <c r="AP277" s="7"/>
      <c r="AQ277" s="6"/>
      <c r="AR277" s="7"/>
      <c r="AS277" s="37"/>
      <c r="AT277" s="7"/>
      <c r="AU277" s="28"/>
      <c r="AV277" s="7"/>
      <c r="AW277" s="8"/>
      <c r="AX277" s="7"/>
      <c r="AY277" s="6"/>
      <c r="AZ277" s="7"/>
      <c r="BA277" s="6"/>
      <c r="BB277" s="7"/>
      <c r="BC277" s="6"/>
      <c r="BD277" s="7"/>
      <c r="BE277" s="8"/>
      <c r="BF277" s="7"/>
      <c r="BG277" s="6"/>
      <c r="BH277" s="7"/>
      <c r="BI277" s="6"/>
      <c r="BJ277" s="7"/>
      <c r="BK277" s="6"/>
      <c r="BL277" s="7"/>
      <c r="BM277" s="8"/>
      <c r="BN277" s="7"/>
      <c r="BO277" s="6"/>
      <c r="BP277" s="7"/>
      <c r="BQ277" s="6"/>
      <c r="BR277" s="7"/>
      <c r="BS277" s="6"/>
      <c r="BT277" s="7"/>
      <c r="BU277" s="8"/>
      <c r="BV277" s="7"/>
      <c r="BW277" s="6"/>
      <c r="BX277" s="7"/>
      <c r="BY277" s="6"/>
      <c r="BZ277" s="7"/>
      <c r="CA277" s="6"/>
      <c r="CB277" s="7"/>
      <c r="CC277" s="8"/>
      <c r="CD277" s="7"/>
      <c r="CE277" s="6"/>
      <c r="CF277" s="7"/>
      <c r="CG277" s="6"/>
      <c r="CH277" s="7"/>
      <c r="CI277" s="6"/>
      <c r="CJ277" s="7"/>
      <c r="CK277" s="8"/>
      <c r="CL277" s="7"/>
      <c r="CM277" s="6"/>
      <c r="CN277" s="7"/>
      <c r="CO277" s="6"/>
      <c r="CP277" s="7"/>
      <c r="CQ277" s="6"/>
      <c r="CR277" s="7"/>
      <c r="CS277" s="8"/>
      <c r="CT277" s="7"/>
      <c r="CU277" s="6"/>
      <c r="CV277" s="7"/>
      <c r="CW277" s="6"/>
      <c r="CX277" s="7"/>
      <c r="CY277" s="6"/>
      <c r="CZ277" s="7"/>
      <c r="DA277" s="8"/>
      <c r="DB277" s="7"/>
      <c r="DC277" s="6"/>
    </row>
    <row r="278" spans="1:107" x14ac:dyDescent="0.25">
      <c r="A278" s="2"/>
      <c r="B278" s="2"/>
      <c r="C278" s="2" t="s">
        <v>289</v>
      </c>
      <c r="D278" s="2"/>
      <c r="E278" s="37">
        <v>1400</v>
      </c>
      <c r="F278" s="7"/>
      <c r="G278" s="37">
        <v>2100</v>
      </c>
      <c r="H278" s="7"/>
      <c r="I278" s="8">
        <f>ROUND(IF(G282=0, 0, G278/G282),5)</f>
        <v>1.2E-4</v>
      </c>
      <c r="J278" s="7"/>
      <c r="K278" s="6">
        <v>1.5</v>
      </c>
      <c r="L278" s="7"/>
      <c r="M278" s="37">
        <v>5550</v>
      </c>
      <c r="N278" s="7"/>
      <c r="O278" s="6">
        <v>16200</v>
      </c>
      <c r="P278" s="7"/>
      <c r="Q278" s="8">
        <f>ROUND(IF(O282=0, 0, O278/O282),5)</f>
        <v>1.5499999999999999E-3</v>
      </c>
      <c r="R278" s="7"/>
      <c r="S278" s="6">
        <v>2.92</v>
      </c>
      <c r="T278" s="7"/>
      <c r="U278" s="37">
        <v>0</v>
      </c>
      <c r="V278" s="7"/>
      <c r="W278" s="6">
        <v>0</v>
      </c>
      <c r="X278" s="7"/>
      <c r="Y278" s="8">
        <f>ROUND(IF(W282=0, 0, W278/W282),5)</f>
        <v>0</v>
      </c>
      <c r="Z278" s="7"/>
      <c r="AA278" s="6">
        <v>0</v>
      </c>
      <c r="AB278" s="7"/>
      <c r="AC278" s="37">
        <v>0</v>
      </c>
      <c r="AD278" s="7"/>
      <c r="AE278" s="6">
        <v>0</v>
      </c>
      <c r="AF278" s="7"/>
      <c r="AG278" s="8">
        <f>ROUND(IF(AE282=0, 0, AE278/AE282),5)</f>
        <v>0</v>
      </c>
      <c r="AH278" s="7"/>
      <c r="AI278" s="6">
        <v>0</v>
      </c>
      <c r="AJ278" s="7"/>
      <c r="AK278" s="37">
        <v>0</v>
      </c>
      <c r="AL278" s="7"/>
      <c r="AM278" s="6">
        <v>0</v>
      </c>
      <c r="AN278" s="7"/>
      <c r="AO278" s="8">
        <f>ROUND(IF(AM282=0, 0, AM278/AM282),5)</f>
        <v>0</v>
      </c>
      <c r="AP278" s="7"/>
      <c r="AQ278" s="6">
        <v>0</v>
      </c>
      <c r="AR278" s="7"/>
      <c r="AS278" s="37">
        <v>0</v>
      </c>
      <c r="AT278" s="7"/>
      <c r="AU278" s="28">
        <v>0</v>
      </c>
      <c r="AV278" s="7"/>
      <c r="AW278" s="8">
        <f>ROUND(IF(AU282=0, 0, AU278/AU282),5)</f>
        <v>0</v>
      </c>
      <c r="AX278" s="7"/>
      <c r="AY278" s="6">
        <v>0</v>
      </c>
      <c r="AZ278" s="7"/>
      <c r="BA278" s="6">
        <v>0</v>
      </c>
      <c r="BB278" s="7"/>
      <c r="BC278" s="6">
        <v>0</v>
      </c>
      <c r="BD278" s="7"/>
      <c r="BE278" s="8">
        <f>ROUND(IF(BC282=0, 0, BC278/BC282),5)</f>
        <v>0</v>
      </c>
      <c r="BF278" s="7"/>
      <c r="BG278" s="6">
        <v>0</v>
      </c>
      <c r="BH278" s="7"/>
      <c r="BI278" s="6">
        <v>0</v>
      </c>
      <c r="BJ278" s="7"/>
      <c r="BK278" s="6">
        <v>0</v>
      </c>
      <c r="BL278" s="7"/>
      <c r="BM278" s="8">
        <f>ROUND(IF(BK282=0, 0, BK278/BK282),5)</f>
        <v>0</v>
      </c>
      <c r="BN278" s="7"/>
      <c r="BO278" s="6">
        <v>0</v>
      </c>
      <c r="BP278" s="7"/>
      <c r="BQ278" s="6">
        <v>0</v>
      </c>
      <c r="BR278" s="7"/>
      <c r="BS278" s="6">
        <v>0</v>
      </c>
      <c r="BT278" s="7"/>
      <c r="BU278" s="8">
        <f>ROUND(IF(BS282=0, 0, BS278/BS282),5)</f>
        <v>0</v>
      </c>
      <c r="BV278" s="7"/>
      <c r="BW278" s="6">
        <v>0</v>
      </c>
      <c r="BX278" s="7"/>
      <c r="BY278" s="6">
        <v>0</v>
      </c>
      <c r="BZ278" s="7"/>
      <c r="CA278" s="6">
        <v>0</v>
      </c>
      <c r="CB278" s="7"/>
      <c r="CC278" s="8">
        <f>ROUND(IF(CA282=0, 0, CA278/CA282),5)</f>
        <v>0</v>
      </c>
      <c r="CD278" s="7"/>
      <c r="CE278" s="6">
        <v>0</v>
      </c>
      <c r="CF278" s="7"/>
      <c r="CG278" s="6">
        <v>0</v>
      </c>
      <c r="CH278" s="7"/>
      <c r="CI278" s="6">
        <v>0</v>
      </c>
      <c r="CJ278" s="7"/>
      <c r="CK278" s="8">
        <f>ROUND(IF(CI282=0, 0, CI278/CI282),5)</f>
        <v>0</v>
      </c>
      <c r="CL278" s="7"/>
      <c r="CM278" s="6">
        <v>0</v>
      </c>
      <c r="CN278" s="7"/>
      <c r="CO278" s="6">
        <v>0</v>
      </c>
      <c r="CP278" s="7"/>
      <c r="CQ278" s="6">
        <v>0</v>
      </c>
      <c r="CR278" s="7"/>
      <c r="CS278" s="8">
        <f>ROUND(IF(CQ282=0, 0, CQ278/CQ282),5)</f>
        <v>0</v>
      </c>
      <c r="CT278" s="7"/>
      <c r="CU278" s="6">
        <v>0</v>
      </c>
      <c r="CV278" s="7"/>
      <c r="CW278" s="6">
        <f>ROUND(E278+M278+U278+AC278+AK278+AS278+BA278+BI278+BQ278+BY278+CG278+CO278,5)</f>
        <v>6950</v>
      </c>
      <c r="CX278" s="7"/>
      <c r="CY278" s="6">
        <f>ROUND(G278+O278+W278+AE278+AM278+AU278+BC278+BK278+BS278+CA278+CI278+CQ278,5)</f>
        <v>18300</v>
      </c>
      <c r="CZ278" s="7"/>
      <c r="DA278" s="8">
        <f>ROUND(IF(CY282=0, 0, CY278/CY282),5)</f>
        <v>1.9000000000000001E-4</v>
      </c>
      <c r="DB278" s="7"/>
      <c r="DC278" s="6">
        <v>2.63</v>
      </c>
    </row>
    <row r="279" spans="1:107" x14ac:dyDescent="0.25">
      <c r="A279" s="2"/>
      <c r="B279" s="2"/>
      <c r="C279" s="2" t="s">
        <v>290</v>
      </c>
      <c r="D279" s="2"/>
      <c r="E279" s="37">
        <v>8152</v>
      </c>
      <c r="F279" s="7"/>
      <c r="G279" s="37">
        <v>5833443</v>
      </c>
      <c r="H279" s="7"/>
      <c r="I279" s="8">
        <f>ROUND(IF(G282=0, 0, G279/G282),5)</f>
        <v>0.33794999999999997</v>
      </c>
      <c r="J279" s="7"/>
      <c r="K279" s="6">
        <v>715.58</v>
      </c>
      <c r="L279" s="7"/>
      <c r="M279" s="37">
        <v>5341</v>
      </c>
      <c r="N279" s="7"/>
      <c r="O279" s="6">
        <v>3604428.09</v>
      </c>
      <c r="P279" s="7"/>
      <c r="Q279" s="8">
        <f>ROUND(IF(O282=0, 0, O279/O282),5)</f>
        <v>0.34456999999999999</v>
      </c>
      <c r="R279" s="7"/>
      <c r="S279" s="6">
        <v>674.86</v>
      </c>
      <c r="T279" s="7"/>
      <c r="U279" s="37">
        <v>7445.5</v>
      </c>
      <c r="V279" s="7"/>
      <c r="W279" s="6">
        <v>5854405.75</v>
      </c>
      <c r="X279" s="7"/>
      <c r="Y279" s="8">
        <f>ROUND(IF(W282=0, 0, W279/W282),5)</f>
        <v>0.28689999999999999</v>
      </c>
      <c r="Z279" s="7"/>
      <c r="AA279" s="6">
        <v>786.3</v>
      </c>
      <c r="AB279" s="7"/>
      <c r="AC279" s="37">
        <v>6937.5</v>
      </c>
      <c r="AD279" s="7"/>
      <c r="AE279" s="6">
        <v>4706542.3899999997</v>
      </c>
      <c r="AF279" s="7"/>
      <c r="AG279" s="8">
        <f>ROUND(IF(AE282=0, 0, AE279/AE282),5)</f>
        <v>0.26944000000000001</v>
      </c>
      <c r="AH279" s="7"/>
      <c r="AI279" s="6">
        <v>678.42</v>
      </c>
      <c r="AJ279" s="7"/>
      <c r="AK279" s="37">
        <v>7568.5</v>
      </c>
      <c r="AL279" s="7"/>
      <c r="AM279" s="6">
        <v>5726756.4199999999</v>
      </c>
      <c r="AN279" s="7"/>
      <c r="AO279" s="8">
        <f>ROUND(IF(AM282=0, 0, AM279/AM282),5)</f>
        <v>0.35372999999999999</v>
      </c>
      <c r="AP279" s="7"/>
      <c r="AQ279" s="6">
        <v>756.66</v>
      </c>
      <c r="AR279" s="7"/>
      <c r="AS279" s="37">
        <v>7752.5</v>
      </c>
      <c r="AT279" s="7"/>
      <c r="AU279" s="28">
        <v>5745731.0899999999</v>
      </c>
      <c r="AV279" s="7"/>
      <c r="AW279" s="8">
        <f>ROUND(IF(AU282=0, 0, AU279/AU282),5)</f>
        <v>0.39412999999999998</v>
      </c>
      <c r="AX279" s="7"/>
      <c r="AY279" s="6">
        <v>741.15</v>
      </c>
      <c r="AZ279" s="7"/>
      <c r="BA279" s="6">
        <v>0</v>
      </c>
      <c r="BB279" s="7"/>
      <c r="BC279" s="6">
        <v>0</v>
      </c>
      <c r="BD279" s="7"/>
      <c r="BE279" s="8">
        <f>ROUND(IF(BC282=0, 0, BC279/BC282),5)</f>
        <v>0</v>
      </c>
      <c r="BF279" s="7"/>
      <c r="BG279" s="6">
        <v>0</v>
      </c>
      <c r="BH279" s="7"/>
      <c r="BI279" s="6">
        <v>0</v>
      </c>
      <c r="BJ279" s="7"/>
      <c r="BK279" s="6">
        <v>0</v>
      </c>
      <c r="BL279" s="7"/>
      <c r="BM279" s="8">
        <f>ROUND(IF(BK282=0, 0, BK279/BK282),5)</f>
        <v>0</v>
      </c>
      <c r="BN279" s="7"/>
      <c r="BO279" s="6">
        <v>0</v>
      </c>
      <c r="BP279" s="7"/>
      <c r="BQ279" s="6">
        <v>0</v>
      </c>
      <c r="BR279" s="7"/>
      <c r="BS279" s="6">
        <v>0</v>
      </c>
      <c r="BT279" s="7"/>
      <c r="BU279" s="8">
        <f>ROUND(IF(BS282=0, 0, BS279/BS282),5)</f>
        <v>0</v>
      </c>
      <c r="BV279" s="7"/>
      <c r="BW279" s="6">
        <v>0</v>
      </c>
      <c r="BX279" s="7"/>
      <c r="BY279" s="6">
        <v>0</v>
      </c>
      <c r="BZ279" s="7"/>
      <c r="CA279" s="6">
        <v>0</v>
      </c>
      <c r="CB279" s="7"/>
      <c r="CC279" s="8">
        <f>ROUND(IF(CA282=0, 0, CA279/CA282),5)</f>
        <v>0</v>
      </c>
      <c r="CD279" s="7"/>
      <c r="CE279" s="6">
        <v>0</v>
      </c>
      <c r="CF279" s="7"/>
      <c r="CG279" s="6">
        <v>0</v>
      </c>
      <c r="CH279" s="7"/>
      <c r="CI279" s="6">
        <v>0</v>
      </c>
      <c r="CJ279" s="7"/>
      <c r="CK279" s="8">
        <f>ROUND(IF(CI282=0, 0, CI279/CI282),5)</f>
        <v>0</v>
      </c>
      <c r="CL279" s="7"/>
      <c r="CM279" s="6">
        <v>0</v>
      </c>
      <c r="CN279" s="7"/>
      <c r="CO279" s="6">
        <v>0</v>
      </c>
      <c r="CP279" s="7"/>
      <c r="CQ279" s="6">
        <v>0</v>
      </c>
      <c r="CR279" s="7"/>
      <c r="CS279" s="8">
        <f>ROUND(IF(CQ282=0, 0, CQ279/CQ282),5)</f>
        <v>0</v>
      </c>
      <c r="CT279" s="7"/>
      <c r="CU279" s="6">
        <v>0</v>
      </c>
      <c r="CV279" s="7"/>
      <c r="CW279" s="6">
        <f>ROUND(E279+M279+U279+AC279+AK279+AS279+BA279+BI279+BQ279+BY279+CG279+CO279,5)</f>
        <v>43197</v>
      </c>
      <c r="CX279" s="7"/>
      <c r="CY279" s="6">
        <f>ROUND(G279+O279+W279+AE279+AM279+AU279+BC279+BK279+BS279+CA279+CI279+CQ279,5)</f>
        <v>31471306.739999998</v>
      </c>
      <c r="CZ279" s="7"/>
      <c r="DA279" s="8">
        <f>ROUND(IF(CY282=0, 0, CY279/CY282),5)</f>
        <v>0.32658999999999999</v>
      </c>
      <c r="DB279" s="7"/>
      <c r="DC279" s="6">
        <v>728.55</v>
      </c>
    </row>
    <row r="280" spans="1:107" ht="15.75" thickBot="1" x14ac:dyDescent="0.3">
      <c r="A280" s="2"/>
      <c r="B280" s="2"/>
      <c r="C280" s="2" t="s">
        <v>291</v>
      </c>
      <c r="D280" s="2"/>
      <c r="E280" s="39">
        <v>455</v>
      </c>
      <c r="F280" s="7"/>
      <c r="G280" s="39">
        <v>432826.02</v>
      </c>
      <c r="H280" s="7"/>
      <c r="I280" s="12">
        <f>ROUND(IF(G282=0, 0, G280/G282),5)</f>
        <v>2.5069999999999999E-2</v>
      </c>
      <c r="J280" s="7"/>
      <c r="K280" s="11">
        <v>951.27</v>
      </c>
      <c r="L280" s="7"/>
      <c r="M280" s="39">
        <v>328</v>
      </c>
      <c r="N280" s="7"/>
      <c r="O280" s="11">
        <v>287595.36</v>
      </c>
      <c r="P280" s="7"/>
      <c r="Q280" s="12">
        <f>ROUND(IF(O282=0, 0, O280/O282),5)</f>
        <v>2.7490000000000001E-2</v>
      </c>
      <c r="R280" s="7"/>
      <c r="S280" s="11">
        <v>876.82</v>
      </c>
      <c r="T280" s="7"/>
      <c r="U280" s="39">
        <v>791</v>
      </c>
      <c r="V280" s="7"/>
      <c r="W280" s="11">
        <v>699346.74</v>
      </c>
      <c r="X280" s="7"/>
      <c r="Y280" s="12">
        <f>ROUND(IF(W282=0, 0, W280/W282),5)</f>
        <v>3.4270000000000002E-2</v>
      </c>
      <c r="Z280" s="7"/>
      <c r="AA280" s="11">
        <v>884.13</v>
      </c>
      <c r="AB280" s="7"/>
      <c r="AC280" s="39">
        <v>420</v>
      </c>
      <c r="AD280" s="7"/>
      <c r="AE280" s="11">
        <v>370238.34</v>
      </c>
      <c r="AF280" s="7"/>
      <c r="AG280" s="12">
        <f>ROUND(IF(AE282=0, 0, AE280/AE282),5)</f>
        <v>2.12E-2</v>
      </c>
      <c r="AH280" s="7"/>
      <c r="AI280" s="11">
        <v>881.52</v>
      </c>
      <c r="AJ280" s="7"/>
      <c r="AK280" s="39">
        <v>460</v>
      </c>
      <c r="AL280" s="7"/>
      <c r="AM280" s="11">
        <v>407494.08</v>
      </c>
      <c r="AN280" s="7"/>
      <c r="AO280" s="12">
        <f>ROUND(IF(AM282=0, 0, AM280/AM282),5)</f>
        <v>2.5170000000000001E-2</v>
      </c>
      <c r="AP280" s="7"/>
      <c r="AQ280" s="11">
        <v>885.86</v>
      </c>
      <c r="AR280" s="7"/>
      <c r="AS280" s="39">
        <v>460</v>
      </c>
      <c r="AT280" s="7"/>
      <c r="AU280" s="30">
        <v>407416.56</v>
      </c>
      <c r="AV280" s="7"/>
      <c r="AW280" s="12">
        <f>ROUND(IF(AU282=0, 0, AU280/AU282),5)</f>
        <v>2.7949999999999999E-2</v>
      </c>
      <c r="AX280" s="7"/>
      <c r="AY280" s="11">
        <v>885.69</v>
      </c>
      <c r="AZ280" s="7"/>
      <c r="BA280" s="11">
        <v>0</v>
      </c>
      <c r="BB280" s="7"/>
      <c r="BC280" s="11">
        <v>0</v>
      </c>
      <c r="BD280" s="7"/>
      <c r="BE280" s="12">
        <f>ROUND(IF(BC282=0, 0, BC280/BC282),5)</f>
        <v>0</v>
      </c>
      <c r="BF280" s="7"/>
      <c r="BG280" s="11">
        <v>0</v>
      </c>
      <c r="BH280" s="7"/>
      <c r="BI280" s="11">
        <v>0</v>
      </c>
      <c r="BJ280" s="7"/>
      <c r="BK280" s="11">
        <v>0</v>
      </c>
      <c r="BL280" s="7"/>
      <c r="BM280" s="12">
        <f>ROUND(IF(BK282=0, 0, BK280/BK282),5)</f>
        <v>0</v>
      </c>
      <c r="BN280" s="7"/>
      <c r="BO280" s="11">
        <v>0</v>
      </c>
      <c r="BP280" s="7"/>
      <c r="BQ280" s="11">
        <v>0</v>
      </c>
      <c r="BR280" s="7"/>
      <c r="BS280" s="11">
        <v>0</v>
      </c>
      <c r="BT280" s="7"/>
      <c r="BU280" s="12">
        <f>ROUND(IF(BS282=0, 0, BS280/BS282),5)</f>
        <v>0</v>
      </c>
      <c r="BV280" s="7"/>
      <c r="BW280" s="11">
        <v>0</v>
      </c>
      <c r="BX280" s="7"/>
      <c r="BY280" s="11">
        <v>0</v>
      </c>
      <c r="BZ280" s="7"/>
      <c r="CA280" s="11">
        <v>0</v>
      </c>
      <c r="CB280" s="7"/>
      <c r="CC280" s="12">
        <f>ROUND(IF(CA282=0, 0, CA280/CA282),5)</f>
        <v>0</v>
      </c>
      <c r="CD280" s="7"/>
      <c r="CE280" s="11">
        <v>0</v>
      </c>
      <c r="CF280" s="7"/>
      <c r="CG280" s="11">
        <v>0</v>
      </c>
      <c r="CH280" s="7"/>
      <c r="CI280" s="11">
        <v>0</v>
      </c>
      <c r="CJ280" s="7"/>
      <c r="CK280" s="12">
        <f>ROUND(IF(CI282=0, 0, CI280/CI282),5)</f>
        <v>0</v>
      </c>
      <c r="CL280" s="7"/>
      <c r="CM280" s="11">
        <v>0</v>
      </c>
      <c r="CN280" s="7"/>
      <c r="CO280" s="11">
        <v>0</v>
      </c>
      <c r="CP280" s="7"/>
      <c r="CQ280" s="11">
        <v>0</v>
      </c>
      <c r="CR280" s="7"/>
      <c r="CS280" s="12">
        <f>ROUND(IF(CQ282=0, 0, CQ280/CQ282),5)</f>
        <v>0</v>
      </c>
      <c r="CT280" s="7"/>
      <c r="CU280" s="11">
        <v>0</v>
      </c>
      <c r="CV280" s="7"/>
      <c r="CW280" s="11">
        <f>ROUND(E280+M280+U280+AC280+AK280+AS280+BA280+BI280+BQ280+BY280+CG280+CO280,5)</f>
        <v>2914</v>
      </c>
      <c r="CX280" s="7"/>
      <c r="CY280" s="11">
        <f>ROUND(G280+O280+W280+AE280+AM280+AU280+BC280+BK280+BS280+CA280+CI280+CQ280,5)</f>
        <v>2604917.1</v>
      </c>
      <c r="CZ280" s="7"/>
      <c r="DA280" s="12">
        <f>ROUND(IF(CY282=0, 0, CY280/CY282),5)</f>
        <v>2.7029999999999998E-2</v>
      </c>
      <c r="DB280" s="7"/>
      <c r="DC280" s="11">
        <v>893.93</v>
      </c>
    </row>
    <row r="281" spans="1:107" ht="15.75" thickBot="1" x14ac:dyDescent="0.3">
      <c r="A281" s="2"/>
      <c r="B281" s="2" t="s">
        <v>292</v>
      </c>
      <c r="C281" s="2"/>
      <c r="D281" s="2"/>
      <c r="E281" s="41">
        <f>ROUND(SUM(E277:E280),5)</f>
        <v>10007</v>
      </c>
      <c r="F281" s="7"/>
      <c r="G281" s="41">
        <f>ROUND(SUM(G277:G280),5)</f>
        <v>6268369.0199999996</v>
      </c>
      <c r="H281" s="7"/>
      <c r="I281" s="16">
        <f>ROUND(IF(G282=0, 0, G281/G282),5)</f>
        <v>0.36314000000000002</v>
      </c>
      <c r="J281" s="7"/>
      <c r="K281" s="15">
        <v>626.4</v>
      </c>
      <c r="L281" s="7"/>
      <c r="M281" s="41">
        <f>ROUND(SUM(M277:M280),5)</f>
        <v>11219</v>
      </c>
      <c r="N281" s="7"/>
      <c r="O281" s="15">
        <f>ROUND(SUM(O277:O280),5)</f>
        <v>3908223.45</v>
      </c>
      <c r="P281" s="7"/>
      <c r="Q281" s="16">
        <f>ROUND(IF(O282=0, 0, O281/O282),5)</f>
        <v>0.37361</v>
      </c>
      <c r="R281" s="7"/>
      <c r="S281" s="15">
        <v>348.36</v>
      </c>
      <c r="T281" s="7"/>
      <c r="U281" s="41">
        <f>ROUND(SUM(U277:U280),5)</f>
        <v>8236.5</v>
      </c>
      <c r="V281" s="7"/>
      <c r="W281" s="15">
        <f>ROUND(SUM(W277:W280),5)</f>
        <v>6553752.4900000002</v>
      </c>
      <c r="X281" s="7"/>
      <c r="Y281" s="16">
        <f>ROUND(IF(W282=0, 0, W281/W282),5)</f>
        <v>0.32118000000000002</v>
      </c>
      <c r="Z281" s="7"/>
      <c r="AA281" s="15">
        <v>795.7</v>
      </c>
      <c r="AB281" s="7"/>
      <c r="AC281" s="41">
        <f>ROUND(SUM(AC277:AC280),5)</f>
        <v>7357.5</v>
      </c>
      <c r="AD281" s="7"/>
      <c r="AE281" s="15">
        <f>ROUND(SUM(AE277:AE280),5)</f>
        <v>5076780.7300000004</v>
      </c>
      <c r="AF281" s="7"/>
      <c r="AG281" s="16">
        <f>ROUND(IF(AE282=0, 0, AE281/AE282),5)</f>
        <v>0.29064000000000001</v>
      </c>
      <c r="AH281" s="7"/>
      <c r="AI281" s="15">
        <v>690.01</v>
      </c>
      <c r="AJ281" s="7"/>
      <c r="AK281" s="41">
        <f>ROUND(SUM(AK277:AK280),5)</f>
        <v>8028.5</v>
      </c>
      <c r="AL281" s="7"/>
      <c r="AM281" s="15">
        <f>ROUND(SUM(AM277:AM280),5)</f>
        <v>6134250.5</v>
      </c>
      <c r="AN281" s="7"/>
      <c r="AO281" s="16">
        <f>ROUND(IF(AM282=0, 0, AM281/AM282),5)</f>
        <v>0.37890000000000001</v>
      </c>
      <c r="AP281" s="7"/>
      <c r="AQ281" s="15">
        <v>764.06</v>
      </c>
      <c r="AR281" s="7"/>
      <c r="AS281" s="41">
        <f>ROUND(SUM(AS277:AS280),5)</f>
        <v>8212.5</v>
      </c>
      <c r="AT281" s="7"/>
      <c r="AU281" s="32">
        <f>ROUND(SUM(AU277:AU280),5)</f>
        <v>6153147.6500000004</v>
      </c>
      <c r="AV281" s="7"/>
      <c r="AW281" s="16">
        <f>ROUND(IF(AU282=0, 0, AU281/AU282),5)</f>
        <v>0.42208000000000001</v>
      </c>
      <c r="AX281" s="7"/>
      <c r="AY281" s="15">
        <v>749.24</v>
      </c>
      <c r="AZ281" s="7"/>
      <c r="BA281" s="15">
        <f>ROUND(SUM(BA277:BA280),5)</f>
        <v>0</v>
      </c>
      <c r="BB281" s="7"/>
      <c r="BC281" s="15">
        <f>ROUND(SUM(BC277:BC280),5)</f>
        <v>0</v>
      </c>
      <c r="BD281" s="7"/>
      <c r="BE281" s="16">
        <f>ROUND(IF(BC282=0, 0, BC281/BC282),5)</f>
        <v>0</v>
      </c>
      <c r="BF281" s="7"/>
      <c r="BG281" s="15">
        <v>0</v>
      </c>
      <c r="BH281" s="7"/>
      <c r="BI281" s="15">
        <f>ROUND(SUM(BI277:BI280),5)</f>
        <v>0</v>
      </c>
      <c r="BJ281" s="7"/>
      <c r="BK281" s="15">
        <f>ROUND(SUM(BK277:BK280),5)</f>
        <v>0</v>
      </c>
      <c r="BL281" s="7"/>
      <c r="BM281" s="16">
        <f>ROUND(IF(BK282=0, 0, BK281/BK282),5)</f>
        <v>0</v>
      </c>
      <c r="BN281" s="7"/>
      <c r="BO281" s="15">
        <v>0</v>
      </c>
      <c r="BP281" s="7"/>
      <c r="BQ281" s="15">
        <f>ROUND(SUM(BQ277:BQ280),5)</f>
        <v>0</v>
      </c>
      <c r="BR281" s="7"/>
      <c r="BS281" s="15">
        <f>ROUND(SUM(BS277:BS280),5)</f>
        <v>0</v>
      </c>
      <c r="BT281" s="7"/>
      <c r="BU281" s="16">
        <f>ROUND(IF(BS282=0, 0, BS281/BS282),5)</f>
        <v>0</v>
      </c>
      <c r="BV281" s="7"/>
      <c r="BW281" s="15">
        <v>0</v>
      </c>
      <c r="BX281" s="7"/>
      <c r="BY281" s="15">
        <f>ROUND(SUM(BY277:BY280),5)</f>
        <v>0</v>
      </c>
      <c r="BZ281" s="7"/>
      <c r="CA281" s="15">
        <f>ROUND(SUM(CA277:CA280),5)</f>
        <v>0</v>
      </c>
      <c r="CB281" s="7"/>
      <c r="CC281" s="16">
        <f>ROUND(IF(CA282=0, 0, CA281/CA282),5)</f>
        <v>0</v>
      </c>
      <c r="CD281" s="7"/>
      <c r="CE281" s="15">
        <v>0</v>
      </c>
      <c r="CF281" s="7"/>
      <c r="CG281" s="15">
        <f>ROUND(SUM(CG277:CG280),5)</f>
        <v>0</v>
      </c>
      <c r="CH281" s="7"/>
      <c r="CI281" s="15">
        <f>ROUND(SUM(CI277:CI280),5)</f>
        <v>0</v>
      </c>
      <c r="CJ281" s="7"/>
      <c r="CK281" s="16">
        <f>ROUND(IF(CI282=0, 0, CI281/CI282),5)</f>
        <v>0</v>
      </c>
      <c r="CL281" s="7"/>
      <c r="CM281" s="15">
        <v>0</v>
      </c>
      <c r="CN281" s="7"/>
      <c r="CO281" s="15">
        <f>ROUND(SUM(CO277:CO280),5)</f>
        <v>0</v>
      </c>
      <c r="CP281" s="7"/>
      <c r="CQ281" s="15">
        <f>ROUND(SUM(CQ277:CQ280),5)</f>
        <v>0</v>
      </c>
      <c r="CR281" s="7"/>
      <c r="CS281" s="16">
        <f>ROUND(IF(CQ282=0, 0, CQ281/CQ282),5)</f>
        <v>0</v>
      </c>
      <c r="CT281" s="7"/>
      <c r="CU281" s="15">
        <v>0</v>
      </c>
      <c r="CV281" s="7"/>
      <c r="CW281" s="15">
        <f>ROUND(E281+M281+U281+AC281+AK281+AS281+BA281+BI281+BQ281+BY281+CG281+CO281,5)</f>
        <v>53061</v>
      </c>
      <c r="CX281" s="7"/>
      <c r="CY281" s="15">
        <f>ROUND(G281+O281+W281+AE281+AM281+AU281+BC281+BK281+BS281+CA281+CI281+CQ281,5)</f>
        <v>34094523.840000004</v>
      </c>
      <c r="CZ281" s="7"/>
      <c r="DA281" s="16">
        <f>ROUND(IF(CY282=0, 0, CY281/CY282),5)</f>
        <v>0.35381000000000001</v>
      </c>
      <c r="DB281" s="7"/>
      <c r="DC281" s="15">
        <v>642.54999999999995</v>
      </c>
    </row>
    <row r="282" spans="1:107" s="20" customFormat="1" ht="30" customHeight="1" thickBot="1" x14ac:dyDescent="0.25">
      <c r="A282" s="2" t="s">
        <v>12</v>
      </c>
      <c r="B282" s="2"/>
      <c r="C282" s="2"/>
      <c r="D282" s="2"/>
      <c r="E282" s="42">
        <f>ROUND(E267+E273+E276+E281,5)</f>
        <v>272904</v>
      </c>
      <c r="F282" s="2"/>
      <c r="G282" s="42">
        <f>ROUND(G267+G273+G276+G281,5)</f>
        <v>17261458.73</v>
      </c>
      <c r="H282" s="2"/>
      <c r="I282" s="18">
        <f>ROUND(IF(G282=0, 0, G282/G282),5)</f>
        <v>1</v>
      </c>
      <c r="J282" s="2"/>
      <c r="K282" s="17">
        <v>63.25</v>
      </c>
      <c r="L282" s="2"/>
      <c r="M282" s="42">
        <f>ROUND(M267+M273+M276+M281,5)</f>
        <v>219158</v>
      </c>
      <c r="N282" s="2"/>
      <c r="O282" s="17">
        <f>ROUND(O267+O273+O276+O281,5)</f>
        <v>10460778.119999999</v>
      </c>
      <c r="P282" s="2"/>
      <c r="Q282" s="18">
        <f>ROUND(IF(O282=0, 0, O282/O282),5)</f>
        <v>1</v>
      </c>
      <c r="R282" s="2"/>
      <c r="S282" s="17">
        <v>47.72</v>
      </c>
      <c r="T282" s="2"/>
      <c r="U282" s="42">
        <f>ROUND(U267+U273+U276+U281,5)</f>
        <v>268071.5</v>
      </c>
      <c r="V282" s="2"/>
      <c r="W282" s="17">
        <f>ROUND(W267+W273+W276+W281,5)</f>
        <v>20405500.010000002</v>
      </c>
      <c r="X282" s="2"/>
      <c r="Y282" s="18">
        <f>ROUND(IF(W282=0, 0, W282/W282),5)</f>
        <v>1</v>
      </c>
      <c r="Z282" s="2"/>
      <c r="AA282" s="17">
        <v>75.790000000000006</v>
      </c>
      <c r="AB282" s="2"/>
      <c r="AC282" s="42">
        <f>ROUND(AC267+AC273+AC276+AC281,5)</f>
        <v>218809.5</v>
      </c>
      <c r="AD282" s="2"/>
      <c r="AE282" s="17">
        <f>ROUND(AE267+AE273+AE276+AE281,5)</f>
        <v>17467621.32</v>
      </c>
      <c r="AF282" s="2"/>
      <c r="AG282" s="18">
        <f>ROUND(IF(AE282=0, 0, AE282/AE282),5)</f>
        <v>1</v>
      </c>
      <c r="AH282" s="2"/>
      <c r="AI282" s="17">
        <v>79.83</v>
      </c>
      <c r="AJ282" s="2"/>
      <c r="AK282" s="42">
        <f>ROUND(AK267+AK273+AK276+AK281,5)</f>
        <v>245301.5</v>
      </c>
      <c r="AL282" s="2"/>
      <c r="AM282" s="17">
        <f>ROUND(AM267+AM273+AM276+AM281,5)</f>
        <v>16189487.720000001</v>
      </c>
      <c r="AN282" s="2"/>
      <c r="AO282" s="18">
        <f>ROUND(IF(AM282=0, 0, AM282/AM282),5)</f>
        <v>1</v>
      </c>
      <c r="AP282" s="2"/>
      <c r="AQ282" s="17">
        <v>66</v>
      </c>
      <c r="AR282" s="2"/>
      <c r="AS282" s="42">
        <f>ROUND(AS267+AS273+AS276+AS281,5)</f>
        <v>211627.5</v>
      </c>
      <c r="AT282" s="2"/>
      <c r="AU282" s="33">
        <f>ROUND(AU267+AU273+AU276+AU281,5)</f>
        <v>14578110.27</v>
      </c>
      <c r="AV282" s="2"/>
      <c r="AW282" s="18">
        <f>ROUND(IF(AU282=0, 0, AU282/AU282),5)</f>
        <v>1</v>
      </c>
      <c r="AX282" s="2"/>
      <c r="AY282" s="17">
        <v>68.89</v>
      </c>
      <c r="AZ282" s="2"/>
      <c r="BA282" s="17">
        <f>ROUND(BA267+BA273+BA276+BA281,5)</f>
        <v>0</v>
      </c>
      <c r="BB282" s="2"/>
      <c r="BC282" s="17">
        <f>ROUND(BC267+BC273+BC276+BC281,5)</f>
        <v>0</v>
      </c>
      <c r="BD282" s="2"/>
      <c r="BE282" s="18">
        <f>ROUND(IF(BC282=0, 0, BC282/BC282),5)</f>
        <v>0</v>
      </c>
      <c r="BF282" s="2"/>
      <c r="BG282" s="17">
        <v>0</v>
      </c>
      <c r="BH282" s="2"/>
      <c r="BI282" s="17">
        <f>ROUND(BI267+BI273+BI276+BI281,5)</f>
        <v>0</v>
      </c>
      <c r="BJ282" s="2"/>
      <c r="BK282" s="17">
        <f>ROUND(BK267+BK273+BK276+BK281,5)</f>
        <v>0</v>
      </c>
      <c r="BL282" s="2"/>
      <c r="BM282" s="18">
        <f>ROUND(IF(BK282=0, 0, BK282/BK282),5)</f>
        <v>0</v>
      </c>
      <c r="BN282" s="2"/>
      <c r="BO282" s="17">
        <v>0</v>
      </c>
      <c r="BP282" s="2"/>
      <c r="BQ282" s="17">
        <f>ROUND(BQ267+BQ273+BQ276+BQ281,5)</f>
        <v>0</v>
      </c>
      <c r="BR282" s="2"/>
      <c r="BS282" s="17">
        <f>ROUND(BS267+BS273+BS276+BS281,5)</f>
        <v>0</v>
      </c>
      <c r="BT282" s="2"/>
      <c r="BU282" s="18">
        <f>ROUND(IF(BS282=0, 0, BS282/BS282),5)</f>
        <v>0</v>
      </c>
      <c r="BV282" s="2"/>
      <c r="BW282" s="17">
        <v>0</v>
      </c>
      <c r="BX282" s="2"/>
      <c r="BY282" s="17">
        <f>ROUND(BY267+BY273+BY276+BY281,5)</f>
        <v>0</v>
      </c>
      <c r="BZ282" s="2"/>
      <c r="CA282" s="17">
        <f>ROUND(CA267+CA273+CA276+CA281,5)</f>
        <v>0</v>
      </c>
      <c r="CB282" s="2"/>
      <c r="CC282" s="18">
        <f>ROUND(IF(CA282=0, 0, CA282/CA282),5)</f>
        <v>0</v>
      </c>
      <c r="CD282" s="2"/>
      <c r="CE282" s="17">
        <v>0</v>
      </c>
      <c r="CF282" s="2"/>
      <c r="CG282" s="17">
        <f>ROUND(CG267+CG273+CG276+CG281,5)</f>
        <v>0</v>
      </c>
      <c r="CH282" s="2"/>
      <c r="CI282" s="17">
        <f>ROUND(CI267+CI273+CI276+CI281,5)</f>
        <v>0</v>
      </c>
      <c r="CJ282" s="2"/>
      <c r="CK282" s="18">
        <f>ROUND(IF(CI282=0, 0, CI282/CI282),5)</f>
        <v>0</v>
      </c>
      <c r="CL282" s="2"/>
      <c r="CM282" s="17">
        <v>0</v>
      </c>
      <c r="CN282" s="2"/>
      <c r="CO282" s="17">
        <f>ROUND(CO267+CO273+CO276+CO281,5)</f>
        <v>0</v>
      </c>
      <c r="CP282" s="2"/>
      <c r="CQ282" s="17">
        <f>ROUND(CQ267+CQ273+CQ276+CQ281,5)</f>
        <v>0</v>
      </c>
      <c r="CR282" s="2"/>
      <c r="CS282" s="18">
        <f>ROUND(IF(CQ282=0, 0, CQ282/CQ282),5)</f>
        <v>0</v>
      </c>
      <c r="CT282" s="2"/>
      <c r="CU282" s="17">
        <v>0</v>
      </c>
      <c r="CV282" s="2"/>
      <c r="CW282" s="19">
        <f>ROUND(E282+M282+U282+AC282+AK282+AS282+BA282+BI282+BQ282+BY282+CG282+CO282,5)</f>
        <v>1435872</v>
      </c>
      <c r="CX282" s="2"/>
      <c r="CY282" s="17">
        <f>ROUND(G282+O282+W282+AE282+AM282+AU282+BC282+BK282+BS282+CA282+CI282+CQ282,5)</f>
        <v>96362956.170000002</v>
      </c>
      <c r="CZ282" s="2"/>
      <c r="DA282" s="18">
        <f>ROUND(IF(CY282=0, 0, CY282/CY282),5)</f>
        <v>1</v>
      </c>
      <c r="DB282" s="2"/>
      <c r="DC282" s="17">
        <v>67.06</v>
      </c>
    </row>
    <row r="283" spans="1:107" ht="15.75" thickTop="1" x14ac:dyDescent="0.25"/>
  </sheetData>
  <pageMargins left="0.7" right="0.7" top="0.75" bottom="0.75" header="0.25" footer="0.3"/>
  <pageSetup orientation="portrait" r:id="rId1"/>
  <headerFooter>
    <oddHeader>&amp;L&amp;"Arial,Bold"&amp;8 8:09 AM
&amp;"Arial,Bold"&amp;8 Accrual Basis&amp;C&amp;"Arial,Bold"&amp;12 Tropical Fish International (Pvt) Limited
&amp;"Arial,Bold"&amp;14 Monthly sales by Item Summary
&amp;"Arial,Bold"&amp;10 January through December 2016</oddHeader>
    <oddFooter>&amp;R&amp;"Arial,Bold"&amp;8 Page &amp;P of &amp;N&amp;L&amp;"Arial,Bold"&amp;8 Compiled by - Consultants 'R' Us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E14" sqref="E14"/>
    </sheetView>
  </sheetViews>
  <sheetFormatPr defaultRowHeight="15" x14ac:dyDescent="0.25"/>
  <cols>
    <col min="1" max="1" width="13.7109375" customWidth="1"/>
    <col min="2" max="2" width="15.7109375" bestFit="1" customWidth="1"/>
    <col min="3" max="3" width="31.140625" bestFit="1" customWidth="1"/>
    <col min="4" max="4" width="18.5703125" style="108" bestFit="1" customWidth="1"/>
    <col min="5" max="5" width="14.28515625" style="108" bestFit="1" customWidth="1"/>
    <col min="6" max="6" width="11.5703125" bestFit="1" customWidth="1"/>
  </cols>
  <sheetData>
    <row r="1" spans="1:6" ht="39.75" customHeight="1" thickBot="1" x14ac:dyDescent="0.3">
      <c r="A1" s="593" t="s">
        <v>323</v>
      </c>
      <c r="B1" s="594"/>
      <c r="C1" s="594"/>
      <c r="D1" s="594"/>
      <c r="E1" s="595"/>
    </row>
    <row r="2" spans="1:6" x14ac:dyDescent="0.25">
      <c r="A2" s="596" t="s">
        <v>324</v>
      </c>
      <c r="B2" s="596" t="s">
        <v>325</v>
      </c>
      <c r="C2" s="596" t="s">
        <v>326</v>
      </c>
      <c r="D2" s="94" t="s">
        <v>327</v>
      </c>
      <c r="E2" s="598" t="s">
        <v>328</v>
      </c>
    </row>
    <row r="3" spans="1:6" ht="15.75" thickBot="1" x14ac:dyDescent="0.3">
      <c r="A3" s="597"/>
      <c r="B3" s="597"/>
      <c r="C3" s="597"/>
      <c r="D3" s="95" t="s">
        <v>329</v>
      </c>
      <c r="E3" s="599"/>
    </row>
    <row r="4" spans="1:6" ht="15.75" thickBot="1" x14ac:dyDescent="0.3">
      <c r="A4" s="96">
        <v>42529</v>
      </c>
      <c r="B4" s="97" t="s">
        <v>330</v>
      </c>
      <c r="C4" s="97" t="s">
        <v>331</v>
      </c>
      <c r="D4" s="98">
        <v>7500</v>
      </c>
      <c r="E4" s="99"/>
    </row>
    <row r="5" spans="1:6" ht="15.75" thickBot="1" x14ac:dyDescent="0.3">
      <c r="A5" s="100"/>
      <c r="B5" s="97"/>
      <c r="C5" s="97" t="s">
        <v>332</v>
      </c>
      <c r="D5" s="98">
        <v>500</v>
      </c>
      <c r="E5" s="99"/>
    </row>
    <row r="6" spans="1:6" ht="15.75" thickBot="1" x14ac:dyDescent="0.3">
      <c r="A6" s="100"/>
      <c r="B6" s="97"/>
      <c r="C6" s="97" t="s">
        <v>333</v>
      </c>
      <c r="D6" s="98">
        <v>2000</v>
      </c>
      <c r="E6" s="99"/>
    </row>
    <row r="7" spans="1:6" ht="15.75" thickBot="1" x14ac:dyDescent="0.3">
      <c r="A7" s="100"/>
      <c r="B7" s="97"/>
      <c r="C7" s="97" t="s">
        <v>334</v>
      </c>
      <c r="D7" s="98">
        <v>1000</v>
      </c>
      <c r="E7" s="99"/>
    </row>
    <row r="8" spans="1:6" ht="15.75" thickBot="1" x14ac:dyDescent="0.3">
      <c r="A8" s="100"/>
      <c r="B8" s="97"/>
      <c r="C8" s="97" t="s">
        <v>335</v>
      </c>
      <c r="D8" s="98">
        <v>3000</v>
      </c>
      <c r="E8" s="101">
        <f>SUM(D4:D8)</f>
        <v>14000</v>
      </c>
      <c r="F8" s="112">
        <f>E8-D8</f>
        <v>11000</v>
      </c>
    </row>
    <row r="9" spans="1:6" ht="15.75" thickBot="1" x14ac:dyDescent="0.3">
      <c r="A9" s="102"/>
      <c r="B9" s="103"/>
      <c r="C9" s="103"/>
      <c r="D9" s="104"/>
      <c r="E9" s="104"/>
    </row>
    <row r="10" spans="1:6" ht="15.75" thickBot="1" x14ac:dyDescent="0.3">
      <c r="A10" s="105">
        <v>42536</v>
      </c>
      <c r="B10" s="103" t="s">
        <v>330</v>
      </c>
      <c r="C10" s="103" t="s">
        <v>331</v>
      </c>
      <c r="D10" s="106">
        <v>7500</v>
      </c>
      <c r="E10" s="104"/>
    </row>
    <row r="11" spans="1:6" ht="15.75" thickBot="1" x14ac:dyDescent="0.3">
      <c r="A11" s="102"/>
      <c r="B11" s="103"/>
      <c r="C11" s="103" t="s">
        <v>332</v>
      </c>
      <c r="D11" s="106">
        <v>500</v>
      </c>
      <c r="E11" s="104"/>
    </row>
    <row r="12" spans="1:6" ht="15.75" thickBot="1" x14ac:dyDescent="0.3">
      <c r="A12" s="102"/>
      <c r="B12" s="103"/>
      <c r="C12" s="103" t="s">
        <v>333</v>
      </c>
      <c r="D12" s="106">
        <v>2000</v>
      </c>
      <c r="E12" s="104"/>
    </row>
    <row r="13" spans="1:6" ht="15.75" thickBot="1" x14ac:dyDescent="0.3">
      <c r="A13" s="102"/>
      <c r="B13" s="103"/>
      <c r="C13" s="103" t="s">
        <v>334</v>
      </c>
      <c r="D13" s="106">
        <v>1000</v>
      </c>
      <c r="E13" s="104"/>
    </row>
    <row r="14" spans="1:6" ht="15.75" thickBot="1" x14ac:dyDescent="0.3">
      <c r="A14" s="102"/>
      <c r="B14" s="103"/>
      <c r="C14" s="103" t="s">
        <v>335</v>
      </c>
      <c r="D14" s="106">
        <v>3000</v>
      </c>
      <c r="E14" s="107">
        <f>SUM(D10:D14)</f>
        <v>14000</v>
      </c>
      <c r="F14" s="112">
        <f>E14-D14</f>
        <v>11000</v>
      </c>
    </row>
    <row r="15" spans="1:6" ht="15.75" thickBot="1" x14ac:dyDescent="0.3">
      <c r="A15" s="102"/>
      <c r="B15" s="103"/>
      <c r="C15" s="103"/>
      <c r="D15" s="104"/>
      <c r="E15" s="104"/>
    </row>
    <row r="16" spans="1:6" ht="15.75" thickBot="1" x14ac:dyDescent="0.3">
      <c r="A16" s="105">
        <v>42538</v>
      </c>
      <c r="B16" s="103" t="s">
        <v>336</v>
      </c>
      <c r="C16" s="103" t="s">
        <v>337</v>
      </c>
      <c r="D16" s="104">
        <v>4123</v>
      </c>
      <c r="E16" s="104"/>
    </row>
    <row r="17" spans="1:6" ht="15.75" thickBot="1" x14ac:dyDescent="0.3">
      <c r="A17" s="105"/>
      <c r="B17" s="103"/>
      <c r="C17" s="103" t="s">
        <v>338</v>
      </c>
      <c r="D17" s="104">
        <f>2000</f>
        <v>2000</v>
      </c>
      <c r="E17" s="104"/>
    </row>
    <row r="18" spans="1:6" ht="15.75" thickBot="1" x14ac:dyDescent="0.3">
      <c r="A18" s="102"/>
      <c r="B18" s="103"/>
      <c r="C18" s="103" t="s">
        <v>339</v>
      </c>
      <c r="D18" s="104">
        <v>8000</v>
      </c>
      <c r="E18" s="104"/>
    </row>
    <row r="19" spans="1:6" ht="15.75" thickBot="1" x14ac:dyDescent="0.3">
      <c r="A19" s="102"/>
      <c r="B19" s="103"/>
      <c r="C19" s="103" t="s">
        <v>335</v>
      </c>
      <c r="D19" s="104">
        <v>7000</v>
      </c>
      <c r="E19" s="104">
        <f>SUM(D16:D19)</f>
        <v>21123</v>
      </c>
      <c r="F19" s="112">
        <f>E19-D19</f>
        <v>14123</v>
      </c>
    </row>
    <row r="20" spans="1:6" ht="15.75" thickBot="1" x14ac:dyDescent="0.3">
      <c r="A20" s="102"/>
      <c r="B20" s="103"/>
      <c r="C20" s="103"/>
      <c r="D20" s="104"/>
      <c r="E20" s="104"/>
    </row>
    <row r="21" spans="1:6" ht="15.75" thickBot="1" x14ac:dyDescent="0.3">
      <c r="A21" s="105">
        <v>42543</v>
      </c>
      <c r="B21" s="103" t="s">
        <v>330</v>
      </c>
      <c r="C21" s="103" t="s">
        <v>331</v>
      </c>
      <c r="D21" s="106">
        <v>7500</v>
      </c>
      <c r="E21" s="104"/>
    </row>
    <row r="22" spans="1:6" ht="15.75" thickBot="1" x14ac:dyDescent="0.3">
      <c r="A22" s="102"/>
      <c r="B22" s="103"/>
      <c r="C22" s="103" t="s">
        <v>332</v>
      </c>
      <c r="D22" s="106">
        <v>500</v>
      </c>
      <c r="E22" s="104"/>
    </row>
    <row r="23" spans="1:6" ht="15.75" thickBot="1" x14ac:dyDescent="0.3">
      <c r="A23" s="102"/>
      <c r="B23" s="103"/>
      <c r="C23" s="103" t="s">
        <v>333</v>
      </c>
      <c r="D23" s="106">
        <v>2000</v>
      </c>
      <c r="E23" s="104"/>
    </row>
    <row r="24" spans="1:6" ht="15.75" thickBot="1" x14ac:dyDescent="0.3">
      <c r="A24" s="102"/>
      <c r="B24" s="103"/>
      <c r="C24" s="103" t="s">
        <v>334</v>
      </c>
      <c r="D24" s="106">
        <v>1000</v>
      </c>
      <c r="E24" s="104"/>
    </row>
    <row r="25" spans="1:6" ht="15.75" thickBot="1" x14ac:dyDescent="0.3">
      <c r="A25" s="102"/>
      <c r="B25" s="103"/>
      <c r="C25" s="103" t="s">
        <v>335</v>
      </c>
      <c r="D25" s="106">
        <v>3000</v>
      </c>
      <c r="E25" s="107">
        <f>SUM(D21:D25)</f>
        <v>14000</v>
      </c>
      <c r="F25" s="112">
        <f>E25-D25</f>
        <v>11000</v>
      </c>
    </row>
    <row r="26" spans="1:6" ht="15.75" thickBot="1" x14ac:dyDescent="0.3">
      <c r="A26" s="102"/>
      <c r="B26" s="103"/>
      <c r="C26" s="103"/>
      <c r="D26" s="104"/>
      <c r="E26" s="104"/>
    </row>
    <row r="27" spans="1:6" ht="15.75" thickBot="1" x14ac:dyDescent="0.3">
      <c r="A27" s="105">
        <v>42545</v>
      </c>
      <c r="B27" s="103" t="s">
        <v>336</v>
      </c>
      <c r="C27" s="103" t="s">
        <v>340</v>
      </c>
      <c r="D27" s="104">
        <v>31500</v>
      </c>
      <c r="E27" s="104"/>
    </row>
    <row r="28" spans="1:6" ht="15.75" thickBot="1" x14ac:dyDescent="0.3">
      <c r="A28" s="105"/>
      <c r="B28" s="103"/>
      <c r="C28" s="103" t="s">
        <v>341</v>
      </c>
      <c r="D28" s="104">
        <v>3060</v>
      </c>
      <c r="E28" s="104"/>
    </row>
    <row r="29" spans="1:6" ht="15.75" thickBot="1" x14ac:dyDescent="0.3">
      <c r="A29" s="102"/>
      <c r="B29" s="103"/>
      <c r="C29" s="103" t="s">
        <v>342</v>
      </c>
      <c r="D29" s="104">
        <v>5301</v>
      </c>
      <c r="E29" s="104"/>
    </row>
    <row r="30" spans="1:6" ht="15.75" thickBot="1" x14ac:dyDescent="0.3">
      <c r="A30" s="102"/>
      <c r="B30" s="103"/>
      <c r="C30" s="103" t="s">
        <v>343</v>
      </c>
      <c r="D30" s="104">
        <v>5100</v>
      </c>
      <c r="E30" s="104"/>
    </row>
    <row r="31" spans="1:6" ht="15.75" thickBot="1" x14ac:dyDescent="0.3">
      <c r="A31" s="102"/>
      <c r="B31" s="103"/>
      <c r="C31" s="103" t="s">
        <v>335</v>
      </c>
      <c r="D31" s="104">
        <v>8000</v>
      </c>
      <c r="E31" s="104">
        <f>SUM(D27:D31)</f>
        <v>52961</v>
      </c>
      <c r="F31" s="112">
        <f>E31-D31</f>
        <v>44961</v>
      </c>
    </row>
    <row r="32" spans="1:6" ht="15.75" thickBot="1" x14ac:dyDescent="0.3">
      <c r="A32" s="102"/>
      <c r="B32" s="103"/>
      <c r="C32" s="103"/>
      <c r="D32" s="104"/>
      <c r="E32" s="104"/>
    </row>
    <row r="33" spans="1:6" ht="15.75" thickBot="1" x14ac:dyDescent="0.3">
      <c r="A33" s="105">
        <v>42550</v>
      </c>
      <c r="B33" s="103" t="s">
        <v>330</v>
      </c>
      <c r="C33" s="103" t="s">
        <v>331</v>
      </c>
      <c r="D33" s="106">
        <v>7500</v>
      </c>
      <c r="E33" s="104"/>
    </row>
    <row r="34" spans="1:6" ht="15.75" thickBot="1" x14ac:dyDescent="0.3">
      <c r="A34" s="102"/>
      <c r="B34" s="103"/>
      <c r="C34" s="103" t="s">
        <v>332</v>
      </c>
      <c r="D34" s="106">
        <v>500</v>
      </c>
      <c r="E34" s="104"/>
    </row>
    <row r="35" spans="1:6" ht="15.75" thickBot="1" x14ac:dyDescent="0.3">
      <c r="A35" s="102"/>
      <c r="B35" s="103"/>
      <c r="C35" s="103" t="s">
        <v>333</v>
      </c>
      <c r="D35" s="106">
        <v>2000</v>
      </c>
      <c r="E35" s="104"/>
    </row>
    <row r="36" spans="1:6" ht="15.75" thickBot="1" x14ac:dyDescent="0.3">
      <c r="A36" s="102"/>
      <c r="B36" s="103"/>
      <c r="C36" s="103" t="s">
        <v>334</v>
      </c>
      <c r="D36" s="106">
        <v>1000</v>
      </c>
      <c r="E36" s="104"/>
    </row>
    <row r="37" spans="1:6" ht="15.75" thickBot="1" x14ac:dyDescent="0.3">
      <c r="A37" s="102"/>
      <c r="B37" s="103"/>
      <c r="C37" s="103" t="s">
        <v>335</v>
      </c>
      <c r="D37" s="106">
        <v>3000</v>
      </c>
      <c r="E37" s="107">
        <v>14000</v>
      </c>
      <c r="F37" s="112">
        <f>E37-D37</f>
        <v>11000</v>
      </c>
    </row>
    <row r="38" spans="1:6" ht="15.75" thickBot="1" x14ac:dyDescent="0.3">
      <c r="A38" s="102"/>
      <c r="B38" s="103"/>
      <c r="C38" s="103"/>
      <c r="D38" s="106"/>
      <c r="E38" s="107"/>
    </row>
    <row r="40" spans="1:6" x14ac:dyDescent="0.25">
      <c r="E40" s="108">
        <f>SUM(E4:E37)</f>
        <v>130084</v>
      </c>
    </row>
    <row r="42" spans="1:6" x14ac:dyDescent="0.25">
      <c r="E42" s="108">
        <f>D8+D14+D19+D25+D31+D37</f>
        <v>27000</v>
      </c>
    </row>
    <row r="43" spans="1:6" x14ac:dyDescent="0.25">
      <c r="E43" s="108">
        <f>E40-E42</f>
        <v>103084</v>
      </c>
    </row>
  </sheetData>
  <mergeCells count="5">
    <mergeCell ref="A1:E1"/>
    <mergeCell ref="A2:A3"/>
    <mergeCell ref="B2:B3"/>
    <mergeCell ref="C2:C3"/>
    <mergeCell ref="E2: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opLeftCell="A28" workbookViewId="0">
      <selection activeCell="F48" sqref="F48"/>
    </sheetView>
  </sheetViews>
  <sheetFormatPr defaultRowHeight="15" x14ac:dyDescent="0.25"/>
  <cols>
    <col min="2" max="2" width="13.85546875" customWidth="1"/>
    <col min="3" max="3" width="15.7109375" bestFit="1" customWidth="1"/>
    <col min="4" max="4" width="31.140625" bestFit="1" customWidth="1"/>
    <col min="5" max="6" width="13.85546875" customWidth="1"/>
    <col min="8" max="8" width="10.140625" bestFit="1" customWidth="1"/>
  </cols>
  <sheetData>
    <row r="1" spans="2:8" ht="15.75" thickBot="1" x14ac:dyDescent="0.3"/>
    <row r="2" spans="2:8" ht="15.75" thickBot="1" x14ac:dyDescent="0.3">
      <c r="B2" s="586" t="s">
        <v>362</v>
      </c>
      <c r="C2" s="587"/>
      <c r="D2" s="587"/>
      <c r="E2" s="587"/>
      <c r="F2" s="588"/>
    </row>
    <row r="3" spans="2:8" x14ac:dyDescent="0.25">
      <c r="B3" s="589" t="s">
        <v>324</v>
      </c>
      <c r="C3" s="589" t="s">
        <v>325</v>
      </c>
      <c r="D3" s="589" t="s">
        <v>326</v>
      </c>
      <c r="E3" s="135" t="s">
        <v>363</v>
      </c>
      <c r="F3" s="589" t="s">
        <v>328</v>
      </c>
    </row>
    <row r="4" spans="2:8" ht="15.75" thickBot="1" x14ac:dyDescent="0.3">
      <c r="B4" s="600"/>
      <c r="C4" s="600"/>
      <c r="D4" s="600"/>
      <c r="E4" s="136" t="s">
        <v>364</v>
      </c>
      <c r="F4" s="600"/>
    </row>
    <row r="5" spans="2:8" ht="15.75" thickBot="1" x14ac:dyDescent="0.3">
      <c r="B5" s="137">
        <v>42557</v>
      </c>
      <c r="C5" s="138" t="s">
        <v>330</v>
      </c>
      <c r="D5" s="138" t="s">
        <v>331</v>
      </c>
      <c r="E5" s="139">
        <v>9355.25</v>
      </c>
      <c r="F5" s="138"/>
      <c r="H5" s="140"/>
    </row>
    <row r="6" spans="2:8" ht="15.75" thickBot="1" x14ac:dyDescent="0.3">
      <c r="B6" s="141"/>
      <c r="C6" s="138"/>
      <c r="D6" s="138" t="s">
        <v>332</v>
      </c>
      <c r="E6" s="139">
        <v>67.768749999999997</v>
      </c>
      <c r="F6" s="138"/>
      <c r="H6" s="140"/>
    </row>
    <row r="7" spans="2:8" ht="15.75" thickBot="1" x14ac:dyDescent="0.3">
      <c r="B7" s="141"/>
      <c r="C7" s="138"/>
      <c r="D7" s="138" t="s">
        <v>333</v>
      </c>
      <c r="E7" s="139">
        <v>3752.4</v>
      </c>
      <c r="F7" s="138"/>
      <c r="H7" s="140"/>
    </row>
    <row r="8" spans="2:8" ht="15.75" thickBot="1" x14ac:dyDescent="0.3">
      <c r="B8" s="141"/>
      <c r="C8" s="138"/>
      <c r="D8" s="138" t="s">
        <v>334</v>
      </c>
      <c r="E8" s="139">
        <v>296.93875000000003</v>
      </c>
      <c r="F8" s="138"/>
      <c r="H8" s="140"/>
    </row>
    <row r="9" spans="2:8" ht="15.75" thickBot="1" x14ac:dyDescent="0.3">
      <c r="B9" s="141"/>
      <c r="C9" s="138"/>
      <c r="D9" s="138" t="s">
        <v>365</v>
      </c>
      <c r="E9" s="139">
        <v>20</v>
      </c>
      <c r="F9" s="138"/>
      <c r="H9" s="140"/>
    </row>
    <row r="10" spans="2:8" ht="15.75" thickBot="1" x14ac:dyDescent="0.3">
      <c r="B10" s="141"/>
      <c r="C10" s="138"/>
      <c r="D10" s="138" t="s">
        <v>335</v>
      </c>
      <c r="E10" s="139">
        <f>5270.8065+570+38</f>
        <v>5878.8064999999997</v>
      </c>
      <c r="F10" s="139">
        <f>SUM(E5:E10)</f>
        <v>19371.163999999997</v>
      </c>
      <c r="H10" s="140">
        <f>F10-E10</f>
        <v>13492.357499999998</v>
      </c>
    </row>
    <row r="11" spans="2:8" ht="15.75" thickBot="1" x14ac:dyDescent="0.3">
      <c r="B11" s="141"/>
      <c r="C11" s="138"/>
      <c r="D11" s="138"/>
      <c r="E11" s="142"/>
      <c r="F11" s="138"/>
    </row>
    <row r="12" spans="2:8" ht="15.75" thickBot="1" x14ac:dyDescent="0.3">
      <c r="B12" s="137">
        <v>42562</v>
      </c>
      <c r="C12" s="138" t="s">
        <v>336</v>
      </c>
      <c r="D12" s="138" t="s">
        <v>366</v>
      </c>
      <c r="E12" s="139">
        <v>6050</v>
      </c>
      <c r="F12" s="143"/>
    </row>
    <row r="13" spans="2:8" ht="15.75" thickBot="1" x14ac:dyDescent="0.3">
      <c r="B13" s="137"/>
      <c r="C13" s="138"/>
      <c r="D13" s="138" t="s">
        <v>335</v>
      </c>
      <c r="E13" s="139">
        <v>1762.8885899999996</v>
      </c>
      <c r="F13" s="143">
        <f>SUM(E12:E13)</f>
        <v>7812.8885899999996</v>
      </c>
      <c r="H13" s="140">
        <f>F13-E13</f>
        <v>6050</v>
      </c>
    </row>
    <row r="14" spans="2:8" ht="15.75" thickBot="1" x14ac:dyDescent="0.3">
      <c r="B14" s="141"/>
      <c r="C14" s="138"/>
      <c r="D14" s="138"/>
      <c r="E14" s="139"/>
      <c r="F14" s="143"/>
    </row>
    <row r="15" spans="2:8" ht="15.75" thickBot="1" x14ac:dyDescent="0.3">
      <c r="B15" s="137">
        <v>42564</v>
      </c>
      <c r="C15" s="138" t="s">
        <v>330</v>
      </c>
      <c r="D15" s="138" t="s">
        <v>331</v>
      </c>
      <c r="E15" s="139">
        <v>9355.25</v>
      </c>
      <c r="F15" s="138"/>
    </row>
    <row r="16" spans="2:8" ht="15.75" thickBot="1" x14ac:dyDescent="0.3">
      <c r="B16" s="141"/>
      <c r="C16" s="138"/>
      <c r="D16" s="138" t="s">
        <v>332</v>
      </c>
      <c r="E16" s="139">
        <v>67.768749999999997</v>
      </c>
      <c r="F16" s="143"/>
    </row>
    <row r="17" spans="2:10" ht="15.75" thickBot="1" x14ac:dyDescent="0.3">
      <c r="B17" s="141"/>
      <c r="C17" s="138"/>
      <c r="D17" s="138" t="s">
        <v>333</v>
      </c>
      <c r="E17" s="144">
        <v>3752.4</v>
      </c>
      <c r="F17" s="138"/>
    </row>
    <row r="18" spans="2:10" ht="15.75" thickBot="1" x14ac:dyDescent="0.3">
      <c r="B18" s="141"/>
      <c r="C18" s="138"/>
      <c r="D18" s="138" t="s">
        <v>334</v>
      </c>
      <c r="E18" s="144">
        <v>172</v>
      </c>
      <c r="F18" s="138"/>
    </row>
    <row r="19" spans="2:10" ht="15.75" thickBot="1" x14ac:dyDescent="0.3">
      <c r="B19" s="141"/>
      <c r="C19" s="138"/>
      <c r="D19" s="138" t="s">
        <v>365</v>
      </c>
      <c r="E19" s="139">
        <v>20</v>
      </c>
      <c r="F19" s="138"/>
    </row>
    <row r="20" spans="2:10" ht="15.75" thickBot="1" x14ac:dyDescent="0.3">
      <c r="B20" s="141"/>
      <c r="C20" s="138"/>
      <c r="D20" s="138" t="s">
        <v>335</v>
      </c>
      <c r="E20" s="139">
        <v>5878.8064999999997</v>
      </c>
      <c r="F20" s="143">
        <f>SUM(E15:E20)</f>
        <v>19246.22525</v>
      </c>
      <c r="H20" s="140">
        <f>F20-E20</f>
        <v>13367.418750000001</v>
      </c>
    </row>
    <row r="21" spans="2:10" ht="15.75" thickBot="1" x14ac:dyDescent="0.3">
      <c r="B21" s="141"/>
      <c r="C21" s="138"/>
      <c r="D21" s="138"/>
      <c r="E21" s="138"/>
      <c r="F21" s="138"/>
    </row>
    <row r="22" spans="2:10" ht="15.75" thickBot="1" x14ac:dyDescent="0.3">
      <c r="B22" s="137">
        <v>42573</v>
      </c>
      <c r="C22" s="138" t="s">
        <v>330</v>
      </c>
      <c r="D22" s="138" t="s">
        <v>331</v>
      </c>
      <c r="E22" s="143">
        <v>9355.25</v>
      </c>
      <c r="F22" s="138"/>
    </row>
    <row r="23" spans="2:10" ht="15.75" thickBot="1" x14ac:dyDescent="0.3">
      <c r="B23" s="141"/>
      <c r="C23" s="138"/>
      <c r="D23" s="138" t="s">
        <v>332</v>
      </c>
      <c r="E23" s="143">
        <v>67.768749999999997</v>
      </c>
      <c r="F23" s="138"/>
    </row>
    <row r="24" spans="2:10" ht="15.75" thickBot="1" x14ac:dyDescent="0.3">
      <c r="B24" s="141"/>
      <c r="C24" s="138"/>
      <c r="D24" s="138" t="s">
        <v>333</v>
      </c>
      <c r="E24" s="143">
        <v>3752.4</v>
      </c>
      <c r="F24" s="143"/>
    </row>
    <row r="25" spans="2:10" ht="15.75" thickBot="1" x14ac:dyDescent="0.3">
      <c r="B25" s="145"/>
      <c r="C25" s="146"/>
      <c r="D25" s="146" t="s">
        <v>334</v>
      </c>
      <c r="E25" s="147">
        <v>296.93875000000003</v>
      </c>
      <c r="F25" s="146"/>
    </row>
    <row r="26" spans="2:10" ht="15.75" thickBot="1" x14ac:dyDescent="0.3">
      <c r="B26" s="148"/>
      <c r="C26" s="146"/>
      <c r="D26" s="146" t="s">
        <v>365</v>
      </c>
      <c r="E26" s="149">
        <v>18</v>
      </c>
      <c r="F26" s="146"/>
    </row>
    <row r="27" spans="2:10" ht="15.75" thickBot="1" x14ac:dyDescent="0.3">
      <c r="B27" s="145"/>
      <c r="C27" s="146"/>
      <c r="D27" s="146" t="s">
        <v>335</v>
      </c>
      <c r="E27" s="149">
        <v>5878.8064999999997</v>
      </c>
      <c r="F27" s="143">
        <f>SUM(E22:E27)</f>
        <v>19369.163999999997</v>
      </c>
      <c r="H27" s="140">
        <f>F27-E27</f>
        <v>13490.357499999998</v>
      </c>
    </row>
    <row r="28" spans="2:10" ht="15.75" thickBot="1" x14ac:dyDescent="0.3">
      <c r="B28" s="145"/>
      <c r="C28" s="146"/>
      <c r="D28" s="146"/>
      <c r="E28" s="146"/>
      <c r="F28" s="146"/>
    </row>
    <row r="29" spans="2:10" ht="15.75" thickBot="1" x14ac:dyDescent="0.3">
      <c r="B29" s="148">
        <v>42578</v>
      </c>
      <c r="C29" s="146" t="s">
        <v>330</v>
      </c>
      <c r="D29" s="146" t="s">
        <v>331</v>
      </c>
      <c r="E29" s="150">
        <v>9355.25</v>
      </c>
      <c r="F29" s="146"/>
    </row>
    <row r="30" spans="2:10" ht="15.75" thickBot="1" x14ac:dyDescent="0.3">
      <c r="B30" s="145"/>
      <c r="C30" s="146"/>
      <c r="D30" s="146" t="s">
        <v>332</v>
      </c>
      <c r="E30" s="150">
        <v>65</v>
      </c>
      <c r="F30" s="146"/>
    </row>
    <row r="31" spans="2:10" ht="15.75" thickBot="1" x14ac:dyDescent="0.3">
      <c r="B31" s="145"/>
      <c r="C31" s="146"/>
      <c r="D31" s="146" t="s">
        <v>333</v>
      </c>
      <c r="E31" s="150">
        <v>3752.4</v>
      </c>
      <c r="F31" s="146"/>
    </row>
    <row r="32" spans="2:10" ht="15.75" thickBot="1" x14ac:dyDescent="0.3">
      <c r="B32" s="145"/>
      <c r="C32" s="146"/>
      <c r="D32" s="146" t="s">
        <v>334</v>
      </c>
      <c r="E32" s="150">
        <v>172</v>
      </c>
      <c r="F32" s="146"/>
      <c r="J32" s="151"/>
    </row>
    <row r="33" spans="2:10" ht="15.75" thickBot="1" x14ac:dyDescent="0.3">
      <c r="B33" s="145"/>
      <c r="C33" s="146"/>
      <c r="D33" s="146" t="s">
        <v>365</v>
      </c>
      <c r="E33" s="150">
        <v>32</v>
      </c>
      <c r="F33" s="152"/>
      <c r="J33" s="151"/>
    </row>
    <row r="34" spans="2:10" ht="15.75" thickBot="1" x14ac:dyDescent="0.3">
      <c r="B34" s="145"/>
      <c r="C34" s="146"/>
      <c r="D34" s="146" t="s">
        <v>335</v>
      </c>
      <c r="E34" s="153">
        <v>5878.8064999999997</v>
      </c>
      <c r="F34" s="143">
        <f>SUM(E29:E34)</f>
        <v>19255.4565</v>
      </c>
      <c r="H34" s="140">
        <f>F34-E34</f>
        <v>13376.650000000001</v>
      </c>
      <c r="J34" s="151"/>
    </row>
    <row r="35" spans="2:10" ht="15.75" thickBot="1" x14ac:dyDescent="0.3">
      <c r="B35" s="148"/>
      <c r="C35" s="146"/>
      <c r="D35" s="146"/>
      <c r="E35" s="152"/>
      <c r="F35" s="146"/>
      <c r="J35" s="151"/>
    </row>
    <row r="36" spans="2:10" ht="15.75" thickBot="1" x14ac:dyDescent="0.3">
      <c r="B36" s="145"/>
      <c r="C36" s="146"/>
      <c r="D36" s="146"/>
      <c r="E36" s="152"/>
      <c r="F36" s="146"/>
      <c r="J36" s="151"/>
    </row>
    <row r="37" spans="2:10" x14ac:dyDescent="0.25">
      <c r="J37" s="151"/>
    </row>
    <row r="38" spans="2:10" x14ac:dyDescent="0.25">
      <c r="F38" s="34">
        <f>SUM(F5:F34)</f>
        <v>85054.898339999985</v>
      </c>
      <c r="H38" s="140">
        <f>SUM(H5:H37)</f>
        <v>59776.783749999995</v>
      </c>
      <c r="J38" s="151"/>
    </row>
    <row r="39" spans="2:10" x14ac:dyDescent="0.25">
      <c r="F39" s="154">
        <f>E10+E13+E20+E27+E34</f>
        <v>25278.114589999997</v>
      </c>
    </row>
    <row r="40" spans="2:10" x14ac:dyDescent="0.25">
      <c r="F40" s="173">
        <f>F38-F39</f>
        <v>59776.783749999988</v>
      </c>
    </row>
    <row r="41" spans="2:10" x14ac:dyDescent="0.25">
      <c r="F41" s="154"/>
    </row>
    <row r="43" spans="2:10" x14ac:dyDescent="0.25">
      <c r="H43" t="s">
        <v>441</v>
      </c>
    </row>
  </sheetData>
  <mergeCells count="5">
    <mergeCell ref="B2:F2"/>
    <mergeCell ref="B3:B4"/>
    <mergeCell ref="C3:C4"/>
    <mergeCell ref="D3:D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4" workbookViewId="0">
      <selection activeCell="K18" sqref="K18"/>
    </sheetView>
  </sheetViews>
  <sheetFormatPr defaultRowHeight="15" x14ac:dyDescent="0.25"/>
  <cols>
    <col min="1" max="1" width="2.42578125" style="46" customWidth="1"/>
    <col min="2" max="2" width="5.5703125" style="46" customWidth="1"/>
    <col min="3" max="3" width="12.5703125" style="46" customWidth="1"/>
    <col min="4" max="5" width="8.85546875" style="46" customWidth="1"/>
    <col min="6" max="7" width="13.42578125" style="47" bestFit="1" customWidth="1"/>
    <col min="8" max="8" width="11.7109375" style="47" bestFit="1" customWidth="1"/>
    <col min="9" max="9" width="10.5703125" style="47" bestFit="1" customWidth="1"/>
    <col min="10" max="10" width="15.5703125" style="48" bestFit="1" customWidth="1"/>
    <col min="11" max="11" width="16" style="47" customWidth="1"/>
    <col min="12" max="12" width="13.28515625" style="47" customWidth="1"/>
    <col min="13" max="13" width="16.5703125" style="47" customWidth="1"/>
    <col min="14" max="16" width="13.28515625" style="46" bestFit="1" customWidth="1"/>
    <col min="17" max="16384" width="9.140625" style="46"/>
  </cols>
  <sheetData>
    <row r="1" spans="1:16" x14ac:dyDescent="0.25">
      <c r="A1" s="93" t="s">
        <v>293</v>
      </c>
    </row>
    <row r="2" spans="1:16" x14ac:dyDescent="0.25">
      <c r="A2" s="93" t="s">
        <v>584</v>
      </c>
      <c r="L2" s="48" t="s">
        <v>310</v>
      </c>
    </row>
    <row r="4" spans="1:16" ht="15.75" thickBot="1" x14ac:dyDescent="0.3">
      <c r="B4" s="93" t="s">
        <v>401</v>
      </c>
      <c r="C4" s="93"/>
    </row>
    <row r="5" spans="1:16" ht="45" x14ac:dyDescent="0.25">
      <c r="B5" s="269" t="s">
        <v>405</v>
      </c>
      <c r="C5" s="269" t="s">
        <v>322</v>
      </c>
      <c r="D5" s="270" t="s">
        <v>406</v>
      </c>
      <c r="E5" s="271" t="s">
        <v>448</v>
      </c>
      <c r="F5" s="272" t="s">
        <v>306</v>
      </c>
      <c r="G5" s="273" t="s">
        <v>307</v>
      </c>
      <c r="H5" s="274" t="s">
        <v>350</v>
      </c>
      <c r="I5" s="273" t="s">
        <v>308</v>
      </c>
      <c r="J5" s="275" t="s">
        <v>351</v>
      </c>
      <c r="K5" s="276" t="s">
        <v>407</v>
      </c>
      <c r="L5" s="275" t="s">
        <v>312</v>
      </c>
      <c r="M5" s="275" t="s">
        <v>449</v>
      </c>
    </row>
    <row r="6" spans="1:16" x14ac:dyDescent="0.25">
      <c r="B6" s="208">
        <v>1</v>
      </c>
      <c r="C6" s="208" t="s">
        <v>474</v>
      </c>
      <c r="D6" s="24">
        <v>283</v>
      </c>
      <c r="E6" s="277">
        <v>148.31</v>
      </c>
      <c r="F6" s="209">
        <f>'[2]283'!M43</f>
        <v>5670.43</v>
      </c>
      <c r="G6" s="209">
        <f>'[2]283'!M47+'[2]283'!M74+'[2]283'!M80+'[2]283'!M86+'[2]283'!M90</f>
        <v>2791.5924999999997</v>
      </c>
      <c r="H6" s="209"/>
      <c r="I6" s="209"/>
      <c r="J6" s="212">
        <f>SUM(F6:I6)</f>
        <v>8462.0224999999991</v>
      </c>
      <c r="K6" s="209">
        <f>'[2]283'!M97</f>
        <v>11727.137793103448</v>
      </c>
      <c r="L6" s="209">
        <f>K6+J6</f>
        <v>20189.160293103447</v>
      </c>
      <c r="M6" s="278">
        <f>L6*E6</f>
        <v>2994254.3630701723</v>
      </c>
    </row>
    <row r="7" spans="1:16" s="177" customFormat="1" x14ac:dyDescent="0.25">
      <c r="B7" s="210">
        <f t="shared" ref="B7:B11" si="0">+B6+1</f>
        <v>2</v>
      </c>
      <c r="C7" s="210" t="s">
        <v>474</v>
      </c>
      <c r="D7" s="24">
        <v>284</v>
      </c>
      <c r="E7" s="279">
        <v>148.31</v>
      </c>
      <c r="F7" s="211">
        <f>'[2]284'!M34</f>
        <v>693.55000000000007</v>
      </c>
      <c r="G7" s="211"/>
      <c r="H7" s="211"/>
      <c r="I7" s="211"/>
      <c r="J7" s="212">
        <f t="shared" ref="J7:J10" si="1">SUM(F7:I7)</f>
        <v>693.55000000000007</v>
      </c>
      <c r="K7" s="211">
        <f>'[2]284'!M42</f>
        <v>799.74754310344827</v>
      </c>
      <c r="L7" s="209">
        <f t="shared" ref="L7:L8" si="2">K7+J7</f>
        <v>1493.2975431034483</v>
      </c>
      <c r="M7" s="278">
        <f>L7*E7</f>
        <v>221470.95861767241</v>
      </c>
    </row>
    <row r="8" spans="1:16" x14ac:dyDescent="0.25">
      <c r="B8" s="208">
        <f t="shared" si="0"/>
        <v>3</v>
      </c>
      <c r="C8" s="208" t="s">
        <v>475</v>
      </c>
      <c r="D8" s="24">
        <v>285</v>
      </c>
      <c r="E8" s="277">
        <v>148.81</v>
      </c>
      <c r="F8" s="212">
        <f>'[2]285'!M43+'[2]285'!M49</f>
        <v>5118.7999999999993</v>
      </c>
      <c r="G8" s="212">
        <f>'[2]285'!M53+'[2]285'!M71+'[2]285'!M84+'[2]285'!M89+'[2]285'!M101+'[2]285'!M104+'[2]285'!M108+'[2]285'!M112</f>
        <v>3593.03</v>
      </c>
      <c r="H8" s="212"/>
      <c r="I8" s="212"/>
      <c r="J8" s="212">
        <f>SUM(F8:I8)</f>
        <v>8711.83</v>
      </c>
      <c r="K8" s="212">
        <f>'[2]285'!M119</f>
        <v>7930.5112931034473</v>
      </c>
      <c r="L8" s="209">
        <f t="shared" si="2"/>
        <v>16642.341293103447</v>
      </c>
      <c r="M8" s="278">
        <f>L8*E8</f>
        <v>2476546.8078267239</v>
      </c>
      <c r="N8" s="48"/>
    </row>
    <row r="9" spans="1:16" x14ac:dyDescent="0.25">
      <c r="B9" s="208">
        <f t="shared" si="0"/>
        <v>4</v>
      </c>
      <c r="C9" s="208" t="s">
        <v>476</v>
      </c>
      <c r="D9" s="24">
        <v>286</v>
      </c>
      <c r="E9" s="277">
        <v>148.65</v>
      </c>
      <c r="F9" s="212"/>
      <c r="G9" s="212">
        <f>'[2]286'!M27</f>
        <v>12079</v>
      </c>
      <c r="H9" s="212"/>
      <c r="I9" s="212"/>
      <c r="J9" s="212">
        <f t="shared" si="1"/>
        <v>12079</v>
      </c>
      <c r="K9" s="212">
        <f>'[2]286'!M34</f>
        <v>2582.0962931034483</v>
      </c>
      <c r="L9" s="209">
        <f>K9+J9</f>
        <v>14661.096293103448</v>
      </c>
      <c r="M9" s="278">
        <f t="shared" ref="M9:M10" si="3">L9*E9</f>
        <v>2179371.9639698276</v>
      </c>
      <c r="N9" s="48"/>
    </row>
    <row r="10" spans="1:16" x14ac:dyDescent="0.25">
      <c r="B10" s="208">
        <f t="shared" si="0"/>
        <v>5</v>
      </c>
      <c r="C10" s="208" t="s">
        <v>477</v>
      </c>
      <c r="D10" s="24">
        <v>287</v>
      </c>
      <c r="E10" s="277">
        <v>148.66999999999999</v>
      </c>
      <c r="F10" s="212"/>
      <c r="G10" s="212">
        <f>'[2]287'!M28</f>
        <v>8640</v>
      </c>
      <c r="H10" s="212"/>
      <c r="I10" s="212"/>
      <c r="J10" s="212">
        <f t="shared" si="1"/>
        <v>8640</v>
      </c>
      <c r="K10" s="212">
        <f>'[2]287'!M32</f>
        <v>1524.7312931034483</v>
      </c>
      <c r="L10" s="209">
        <f>K10+J10</f>
        <v>10164.731293103448</v>
      </c>
      <c r="M10" s="278">
        <f t="shared" si="3"/>
        <v>1511190.6013456895</v>
      </c>
      <c r="N10" s="48"/>
    </row>
    <row r="11" spans="1:16" x14ac:dyDescent="0.25">
      <c r="B11" s="208">
        <f t="shared" si="0"/>
        <v>6</v>
      </c>
      <c r="C11" s="208" t="s">
        <v>581</v>
      </c>
      <c r="D11" s="24">
        <v>288</v>
      </c>
      <c r="E11" s="277">
        <v>148.07</v>
      </c>
      <c r="F11" s="212">
        <f>'[2]288'!M42+'[2]288'!M46</f>
        <v>4637.3</v>
      </c>
      <c r="G11" s="212">
        <f>'[2]288'!M56+'[2]288'!M88+'[2]288'!M102+'[2]288'!M108+'[2]288'!M112</f>
        <v>2474.56</v>
      </c>
      <c r="H11" s="212"/>
      <c r="I11" s="212"/>
      <c r="J11" s="212">
        <f>SUM(F11:I11)</f>
        <v>7111.8600000000006</v>
      </c>
      <c r="K11" s="212">
        <f>'[2]288'!M119</f>
        <v>5628.0622931034477</v>
      </c>
      <c r="L11" s="209">
        <f>K11+J11</f>
        <v>12739.922293103449</v>
      </c>
      <c r="M11" s="278">
        <f>L11*E11</f>
        <v>1886400.2939398277</v>
      </c>
    </row>
    <row r="12" spans="1:16" x14ac:dyDescent="0.25">
      <c r="B12" s="208">
        <v>7</v>
      </c>
      <c r="C12" s="208" t="s">
        <v>582</v>
      </c>
      <c r="D12" s="580">
        <v>289</v>
      </c>
      <c r="E12" s="277">
        <v>149.46</v>
      </c>
      <c r="F12" s="212">
        <f>+'[2]289'!M38+'[2]289'!M45</f>
        <v>6309.15</v>
      </c>
      <c r="G12" s="212">
        <f>+'[2]289'!M50+'[2]289'!M54+'[2]289'!M81+'[2]289'!M92+'[2]289'!M97+'[2]289'!M100+'[2]289'!M104</f>
        <v>1980.9499999999998</v>
      </c>
      <c r="H12" s="212"/>
      <c r="I12" s="212"/>
      <c r="J12" s="212">
        <f>SUM(F12:I12)</f>
        <v>8290.0999999999985</v>
      </c>
      <c r="K12" s="212">
        <f>+'[2]289'!L109+'[2]289'!L110+'[2]289'!L111</f>
        <v>5593.6612931034479</v>
      </c>
      <c r="L12" s="209">
        <f>K12+J12</f>
        <v>13883.761293103445</v>
      </c>
      <c r="M12" s="278">
        <f>L12*E12</f>
        <v>2075066.9628672411</v>
      </c>
      <c r="N12" s="254"/>
      <c r="O12" s="254"/>
    </row>
    <row r="13" spans="1:16" x14ac:dyDescent="0.25">
      <c r="B13" s="208">
        <v>8</v>
      </c>
      <c r="C13" s="208" t="s">
        <v>583</v>
      </c>
      <c r="D13" s="580">
        <v>290</v>
      </c>
      <c r="E13" s="277">
        <v>149.69</v>
      </c>
      <c r="F13" s="212"/>
      <c r="G13" s="212"/>
      <c r="H13" s="212"/>
      <c r="I13" s="212">
        <f>+'[2]290'!M26</f>
        <v>3584</v>
      </c>
      <c r="J13" s="212">
        <f>SUM(F13:I13)</f>
        <v>3584</v>
      </c>
      <c r="K13" s="212">
        <f>+'[2]290'!M30+'[2]290'!M31+'[2]290'!M32+'[2]290'!M33</f>
        <v>5544.4302674976771</v>
      </c>
      <c r="L13" s="209">
        <f>K13+J13</f>
        <v>9128.4302674976771</v>
      </c>
      <c r="M13" s="278">
        <f>L13*E13</f>
        <v>1366434.7267417272</v>
      </c>
      <c r="N13" s="254"/>
      <c r="O13" s="254"/>
    </row>
    <row r="14" spans="1:16" ht="15.75" thickBot="1" x14ac:dyDescent="0.3">
      <c r="B14" s="85" t="s">
        <v>311</v>
      </c>
      <c r="C14" s="85"/>
      <c r="D14" s="85"/>
      <c r="E14" s="85"/>
      <c r="F14" s="579">
        <f t="shared" ref="F14:M14" si="4">SUM(F6:F13)</f>
        <v>22429.229999999996</v>
      </c>
      <c r="G14" s="579">
        <f t="shared" si="4"/>
        <v>31559.1325</v>
      </c>
      <c r="H14" s="579">
        <f t="shared" si="4"/>
        <v>0</v>
      </c>
      <c r="I14" s="579">
        <f t="shared" si="4"/>
        <v>3584</v>
      </c>
      <c r="J14" s="579">
        <f t="shared" si="4"/>
        <v>57572.362499999996</v>
      </c>
      <c r="K14" s="579">
        <f t="shared" si="4"/>
        <v>41330.378069221813</v>
      </c>
      <c r="L14" s="579">
        <f t="shared" si="4"/>
        <v>98902.740569221802</v>
      </c>
      <c r="M14" s="579">
        <f t="shared" si="4"/>
        <v>14710736.678378882</v>
      </c>
      <c r="N14" s="254"/>
      <c r="O14" s="254"/>
      <c r="P14" s="254"/>
    </row>
    <row r="15" spans="1:16" ht="15.75" thickTop="1" x14ac:dyDescent="0.25">
      <c r="N15" s="254"/>
      <c r="O15" s="254"/>
    </row>
    <row r="16" spans="1:16" x14ac:dyDescent="0.25">
      <c r="B16" s="584" t="s">
        <v>402</v>
      </c>
      <c r="C16" s="584"/>
      <c r="D16" s="584"/>
      <c r="E16" s="258"/>
      <c r="F16" s="168">
        <f>F14/J14</f>
        <v>0.38958328312478052</v>
      </c>
      <c r="G16" s="168">
        <f>+G14/J14</f>
        <v>0.54816462499693319</v>
      </c>
      <c r="H16" s="168">
        <f>+H14/J14</f>
        <v>0</v>
      </c>
      <c r="I16" s="168">
        <f>+I14/J14</f>
        <v>6.2252091878286224E-2</v>
      </c>
      <c r="J16" s="188">
        <f>SUM(F16:I16)</f>
        <v>0.99999999999999989</v>
      </c>
      <c r="K16" s="170"/>
      <c r="L16" s="170"/>
      <c r="M16" s="170"/>
      <c r="N16" s="254"/>
      <c r="O16" s="254"/>
    </row>
    <row r="17" spans="2:15" ht="15.75" thickBot="1" x14ac:dyDescent="0.3">
      <c r="N17" s="255"/>
      <c r="O17" s="256"/>
    </row>
    <row r="18" spans="2:15" ht="15.75" thickTop="1" x14ac:dyDescent="0.25">
      <c r="F18" s="189"/>
    </row>
    <row r="22" spans="2:15" s="69" customFormat="1" x14ac:dyDescent="0.25">
      <c r="B22" s="46"/>
      <c r="C22" s="46"/>
      <c r="D22" s="46"/>
      <c r="E22" s="46"/>
      <c r="F22" s="47"/>
      <c r="G22" s="47"/>
      <c r="H22" s="47"/>
      <c r="I22" s="47"/>
      <c r="J22" s="48"/>
      <c r="K22" s="47"/>
      <c r="L22" s="47"/>
      <c r="M22" s="47"/>
    </row>
    <row r="24" spans="2:15" s="172" customFormat="1" x14ac:dyDescent="0.25">
      <c r="B24" s="46"/>
      <c r="C24" s="46"/>
      <c r="D24" s="46"/>
      <c r="E24" s="46"/>
      <c r="F24" s="47"/>
      <c r="G24" s="47"/>
      <c r="H24" s="47"/>
      <c r="I24" s="47"/>
      <c r="J24" s="48"/>
      <c r="K24" s="47"/>
      <c r="L24" s="47"/>
      <c r="M24" s="47"/>
    </row>
  </sheetData>
  <mergeCells count="1">
    <mergeCell ref="B16:D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G19" sqref="G19"/>
    </sheetView>
  </sheetViews>
  <sheetFormatPr defaultRowHeight="15" x14ac:dyDescent="0.25"/>
  <cols>
    <col min="1" max="1" width="2.42578125" style="46" customWidth="1"/>
    <col min="2" max="2" width="5.5703125" style="46" customWidth="1"/>
    <col min="3" max="3" width="12.5703125" style="46" customWidth="1"/>
    <col min="4" max="5" width="8.85546875" style="46" customWidth="1"/>
    <col min="6" max="7" width="13.42578125" style="47" bestFit="1" customWidth="1"/>
    <col min="8" max="8" width="11.7109375" style="47" bestFit="1" customWidth="1"/>
    <col min="9" max="9" width="10.5703125" style="47" bestFit="1" customWidth="1"/>
    <col min="10" max="10" width="15.5703125" style="48" bestFit="1" customWidth="1"/>
    <col min="11" max="11" width="16" style="47" customWidth="1"/>
    <col min="12" max="12" width="13.28515625" style="47" customWidth="1"/>
    <col min="13" max="13" width="16.5703125" style="47" customWidth="1"/>
    <col min="14" max="16" width="13.28515625" style="46" bestFit="1" customWidth="1"/>
    <col min="17" max="16384" width="9.140625" style="46"/>
  </cols>
  <sheetData>
    <row r="1" spans="1:16" x14ac:dyDescent="0.25">
      <c r="A1" s="93" t="s">
        <v>293</v>
      </c>
    </row>
    <row r="2" spans="1:16" x14ac:dyDescent="0.25">
      <c r="A2" s="93" t="s">
        <v>467</v>
      </c>
      <c r="L2" s="48" t="s">
        <v>310</v>
      </c>
    </row>
    <row r="4" spans="1:16" ht="15.75" thickBot="1" x14ac:dyDescent="0.3">
      <c r="B4" s="93" t="s">
        <v>401</v>
      </c>
      <c r="C4" s="93"/>
    </row>
    <row r="5" spans="1:16" ht="45.75" thickBot="1" x14ac:dyDescent="0.3">
      <c r="B5" s="80" t="s">
        <v>405</v>
      </c>
      <c r="C5" s="80" t="s">
        <v>322</v>
      </c>
      <c r="D5" s="163" t="s">
        <v>406</v>
      </c>
      <c r="E5" s="232" t="s">
        <v>448</v>
      </c>
      <c r="F5" s="233" t="s">
        <v>306</v>
      </c>
      <c r="G5" s="82" t="s">
        <v>307</v>
      </c>
      <c r="H5" s="81" t="s">
        <v>350</v>
      </c>
      <c r="I5" s="82" t="s">
        <v>308</v>
      </c>
      <c r="J5" s="83" t="s">
        <v>351</v>
      </c>
      <c r="K5" s="84" t="s">
        <v>407</v>
      </c>
      <c r="L5" s="83" t="s">
        <v>312</v>
      </c>
      <c r="M5" s="83" t="s">
        <v>449</v>
      </c>
    </row>
    <row r="6" spans="1:16" x14ac:dyDescent="0.25">
      <c r="B6" s="175">
        <v>1</v>
      </c>
      <c r="C6" s="175" t="s">
        <v>462</v>
      </c>
      <c r="D6">
        <v>278</v>
      </c>
      <c r="E6" s="234">
        <v>147.24</v>
      </c>
      <c r="F6" s="158"/>
      <c r="G6" s="159">
        <f>[3]INVOICE!$M$26</f>
        <v>9400</v>
      </c>
      <c r="H6" s="159"/>
      <c r="I6" s="159"/>
      <c r="J6" s="60">
        <f>SUM(F6:I6)</f>
        <v>9400</v>
      </c>
      <c r="K6" s="161">
        <f>[3]INVOICE!$L$32+[3]INVOICE!$L$33+[3]INVOICE!$L$34</f>
        <v>2055.9247931034483</v>
      </c>
      <c r="L6" s="162">
        <f>K6+J6</f>
        <v>11455.924793103448</v>
      </c>
      <c r="M6" s="253">
        <f>L6*E6</f>
        <v>1686770.3665365519</v>
      </c>
    </row>
    <row r="7" spans="1:16" s="177" customFormat="1" x14ac:dyDescent="0.25">
      <c r="B7" s="178">
        <f t="shared" ref="B7:B10" si="0">+B6+1</f>
        <v>2</v>
      </c>
      <c r="C7" s="178" t="s">
        <v>463</v>
      </c>
      <c r="D7">
        <v>279</v>
      </c>
      <c r="E7" s="235">
        <v>147.19</v>
      </c>
      <c r="F7" s="180">
        <f>'[4]279'!M40+'[4]279'!M48</f>
        <v>8786.86</v>
      </c>
      <c r="G7" s="181">
        <f>'[4]279'!M54+'[4]279'!M66+'[4]279'!M85+'[4]279'!M91+'[4]279'!M98+'[4]279'!M109+'[4]279'!M113</f>
        <v>2095.8249999999998</v>
      </c>
      <c r="H7" s="181"/>
      <c r="I7" s="181"/>
      <c r="J7" s="60">
        <f t="shared" ref="J7:J10" si="1">SUM(F7:I7)</f>
        <v>10882.685000000001</v>
      </c>
      <c r="K7" s="183">
        <f>'[4]279'!L119+'[4]279'!L120+'[4]279'!L121</f>
        <v>7299.9382931034479</v>
      </c>
      <c r="L7" s="162">
        <f t="shared" ref="L7:L10" si="2">K7+J7</f>
        <v>18182.62329310345</v>
      </c>
      <c r="M7" s="253">
        <f>L7*E7</f>
        <v>2676300.322511897</v>
      </c>
    </row>
    <row r="8" spans="1:16" x14ac:dyDescent="0.25">
      <c r="B8" s="175">
        <f t="shared" si="0"/>
        <v>3</v>
      </c>
      <c r="C8" s="175" t="s">
        <v>464</v>
      </c>
      <c r="D8">
        <v>280</v>
      </c>
      <c r="E8" s="234">
        <v>147.11000000000001</v>
      </c>
      <c r="F8" s="58">
        <f>'[4]280'!M38+'[4]280'!M43</f>
        <v>8883.48</v>
      </c>
      <c r="G8" s="59">
        <f>'[4]280'!M47+'[4]280'!M51+'[4]280'!M67+'[4]280'!M88+'[4]280'!M93+'[4]280'!M96+'[4]280'!M100+'[4]280'!M111+'[4]280'!M115+'[4]280'!M119+'[4]280'!M121</f>
        <v>3313.5050000000001</v>
      </c>
      <c r="H8" s="59"/>
      <c r="I8" s="59"/>
      <c r="J8" s="60">
        <f>SUM(F8:I8)</f>
        <v>12196.985000000001</v>
      </c>
      <c r="K8" s="61">
        <f>+'[4]280'!L127+'[4]280'!L128+'[4]280'!L129</f>
        <v>8223.5287931034472</v>
      </c>
      <c r="L8" s="162">
        <f t="shared" si="2"/>
        <v>20420.513793103448</v>
      </c>
      <c r="M8" s="253">
        <f t="shared" ref="M8:M10" si="3">L8*E8</f>
        <v>3004061.7841034485</v>
      </c>
      <c r="N8" s="48"/>
    </row>
    <row r="9" spans="1:16" x14ac:dyDescent="0.25">
      <c r="B9" s="175">
        <f t="shared" si="0"/>
        <v>4</v>
      </c>
      <c r="C9" s="175" t="s">
        <v>465</v>
      </c>
      <c r="D9">
        <v>281</v>
      </c>
      <c r="E9" s="234">
        <v>147.75</v>
      </c>
      <c r="F9" s="58">
        <f>'[4]281'!M41+'[4]281'!M48</f>
        <v>8464.11</v>
      </c>
      <c r="G9" s="59">
        <f>'[4]281'!M52+'[4]281'!M73+'[4]281'!M111+'[4]281'!M118+'[4]281'!M126+'[4]281'!M130</f>
        <v>3774.5174999999999</v>
      </c>
      <c r="H9" s="59"/>
      <c r="I9" s="59"/>
      <c r="J9" s="60">
        <f t="shared" si="1"/>
        <v>12238.627500000001</v>
      </c>
      <c r="K9" s="61">
        <f>+'[4]281'!L135+'[4]281'!L136+'[4]281'!L137</f>
        <v>9525.8362931034462</v>
      </c>
      <c r="L9" s="162">
        <f t="shared" si="2"/>
        <v>21764.463793103445</v>
      </c>
      <c r="M9" s="253">
        <f t="shared" si="3"/>
        <v>3215699.5254310342</v>
      </c>
    </row>
    <row r="10" spans="1:16" ht="15.75" thickBot="1" x14ac:dyDescent="0.3">
      <c r="B10" s="175">
        <f t="shared" si="0"/>
        <v>5</v>
      </c>
      <c r="C10" s="186" t="s">
        <v>466</v>
      </c>
      <c r="D10" s="259">
        <v>282</v>
      </c>
      <c r="E10" s="260">
        <v>148.07</v>
      </c>
      <c r="F10" s="64">
        <f>'[4]282'!M44+'[4]282'!M50</f>
        <v>10850.679999999998</v>
      </c>
      <c r="G10" s="65">
        <f>'[4]282'!M54+'[4]282'!M70+'[4]282'!M105+'[4]282'!M110+'[4]282'!M119+'[4]282'!M125+'[4]282'!M129+'[4]282'!M134</f>
        <v>4040.4649999999997</v>
      </c>
      <c r="H10" s="65"/>
      <c r="I10" s="65"/>
      <c r="J10" s="66">
        <f t="shared" si="1"/>
        <v>14891.144999999999</v>
      </c>
      <c r="K10" s="67">
        <f>'[4]282'!L139+'[4]282'!L140+'[4]282'!L141</f>
        <v>8751.8287931034465</v>
      </c>
      <c r="L10" s="261">
        <f t="shared" si="2"/>
        <v>23642.973793103447</v>
      </c>
      <c r="M10" s="262">
        <f t="shared" si="3"/>
        <v>3500815.1295448272</v>
      </c>
      <c r="N10" s="254"/>
      <c r="O10" s="254"/>
    </row>
    <row r="11" spans="1:16" x14ac:dyDescent="0.25">
      <c r="N11" s="254"/>
      <c r="O11" s="254"/>
    </row>
    <row r="12" spans="1:16" ht="15.75" thickBot="1" x14ac:dyDescent="0.3">
      <c r="B12" s="85" t="s">
        <v>311</v>
      </c>
      <c r="C12" s="85"/>
      <c r="D12" s="85"/>
      <c r="E12" s="85"/>
      <c r="F12" s="86">
        <f t="shared" ref="F12:M12" si="4">SUM(F6:F10)</f>
        <v>36985.129999999997</v>
      </c>
      <c r="G12" s="86">
        <f t="shared" si="4"/>
        <v>22624.312500000004</v>
      </c>
      <c r="H12" s="86">
        <f t="shared" si="4"/>
        <v>0</v>
      </c>
      <c r="I12" s="86">
        <f t="shared" si="4"/>
        <v>0</v>
      </c>
      <c r="J12" s="86">
        <f t="shared" si="4"/>
        <v>59609.442499999997</v>
      </c>
      <c r="K12" s="86">
        <f t="shared" si="4"/>
        <v>35857.056965517237</v>
      </c>
      <c r="L12" s="86">
        <f t="shared" si="4"/>
        <v>95466.499465517234</v>
      </c>
      <c r="M12" s="86">
        <f t="shared" si="4"/>
        <v>14083647.128127757</v>
      </c>
      <c r="N12" s="254"/>
      <c r="O12" s="254"/>
      <c r="P12" s="254"/>
    </row>
    <row r="13" spans="1:16" ht="15.75" thickTop="1" x14ac:dyDescent="0.25">
      <c r="N13" s="254"/>
      <c r="O13" s="254"/>
    </row>
    <row r="14" spans="1:16" x14ac:dyDescent="0.25">
      <c r="B14" s="584" t="s">
        <v>402</v>
      </c>
      <c r="C14" s="584"/>
      <c r="D14" s="584"/>
      <c r="E14" s="257"/>
      <c r="F14" s="168">
        <f>F12/J12</f>
        <v>0.62045757264044199</v>
      </c>
      <c r="G14" s="168">
        <f>+G12/J12</f>
        <v>0.37954242735955807</v>
      </c>
      <c r="H14" s="168">
        <f>+H12/J12</f>
        <v>0</v>
      </c>
      <c r="I14" s="168">
        <f>+I12/J12</f>
        <v>0</v>
      </c>
      <c r="J14" s="188">
        <f>SUM(F14:I14)</f>
        <v>1</v>
      </c>
      <c r="K14" s="170"/>
      <c r="L14" s="170"/>
      <c r="M14" s="170"/>
      <c r="N14" s="254"/>
      <c r="O14" s="254"/>
    </row>
    <row r="15" spans="1:16" ht="15.75" thickBot="1" x14ac:dyDescent="0.3">
      <c r="N15" s="255"/>
      <c r="O15" s="256"/>
    </row>
    <row r="16" spans="1:16" ht="15.75" thickTop="1" x14ac:dyDescent="0.25">
      <c r="F16" s="189"/>
    </row>
    <row r="20" spans="2:13" s="69" customFormat="1" x14ac:dyDescent="0.25">
      <c r="B20" s="46"/>
      <c r="C20" s="46"/>
      <c r="D20" s="46"/>
      <c r="E20" s="46"/>
      <c r="F20" s="47"/>
      <c r="G20" s="47"/>
      <c r="H20" s="47"/>
      <c r="I20" s="47"/>
      <c r="J20" s="48"/>
      <c r="K20" s="47"/>
      <c r="L20" s="47"/>
      <c r="M20" s="47"/>
    </row>
    <row r="22" spans="2:13" s="172" customFormat="1" x14ac:dyDescent="0.25">
      <c r="B22" s="46"/>
      <c r="C22" s="46"/>
      <c r="D22" s="46"/>
      <c r="E22" s="46"/>
      <c r="F22" s="47"/>
      <c r="G22" s="47"/>
      <c r="H22" s="47"/>
      <c r="I22" s="47"/>
      <c r="J22" s="48"/>
      <c r="K22" s="47"/>
      <c r="L22" s="47"/>
      <c r="M22" s="47"/>
    </row>
  </sheetData>
  <mergeCells count="1">
    <mergeCell ref="B14:D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B1" workbookViewId="0">
      <selection activeCell="G24" sqref="G24"/>
    </sheetView>
  </sheetViews>
  <sheetFormatPr defaultRowHeight="15" x14ac:dyDescent="0.25"/>
  <cols>
    <col min="1" max="1" width="2.42578125" style="46" customWidth="1"/>
    <col min="2" max="2" width="5.5703125" style="46" customWidth="1"/>
    <col min="3" max="3" width="12.5703125" style="46" customWidth="1"/>
    <col min="4" max="5" width="8.85546875" style="46" customWidth="1"/>
    <col min="6" max="7" width="13.42578125" style="47" bestFit="1" customWidth="1"/>
    <col min="8" max="8" width="11.7109375" style="47" bestFit="1" customWidth="1"/>
    <col min="9" max="9" width="10.5703125" style="47" bestFit="1" customWidth="1"/>
    <col min="10" max="10" width="15.5703125" style="48" bestFit="1" customWidth="1"/>
    <col min="11" max="11" width="16" style="47" customWidth="1"/>
    <col min="12" max="12" width="13.28515625" style="47" customWidth="1"/>
    <col min="13" max="13" width="16.5703125" style="47" customWidth="1"/>
    <col min="14" max="16" width="13.28515625" style="46" bestFit="1" customWidth="1"/>
    <col min="17" max="16384" width="9.140625" style="46"/>
  </cols>
  <sheetData>
    <row r="1" spans="1:16" x14ac:dyDescent="0.25">
      <c r="A1" s="93" t="s">
        <v>293</v>
      </c>
    </row>
    <row r="2" spans="1:16" x14ac:dyDescent="0.25">
      <c r="A2" s="93" t="s">
        <v>447</v>
      </c>
      <c r="L2" s="48" t="s">
        <v>310</v>
      </c>
    </row>
    <row r="4" spans="1:16" ht="15.75" thickBot="1" x14ac:dyDescent="0.3">
      <c r="B4" s="93" t="s">
        <v>401</v>
      </c>
      <c r="C4" s="93"/>
    </row>
    <row r="5" spans="1:16" ht="45.75" thickBot="1" x14ac:dyDescent="0.3">
      <c r="B5" s="80" t="s">
        <v>405</v>
      </c>
      <c r="C5" s="80" t="s">
        <v>322</v>
      </c>
      <c r="D5" s="163" t="s">
        <v>406</v>
      </c>
      <c r="E5" s="232" t="s">
        <v>448</v>
      </c>
      <c r="F5" s="233" t="s">
        <v>306</v>
      </c>
      <c r="G5" s="82" t="s">
        <v>307</v>
      </c>
      <c r="H5" s="81" t="s">
        <v>350</v>
      </c>
      <c r="I5" s="82" t="s">
        <v>308</v>
      </c>
      <c r="J5" s="83" t="s">
        <v>351</v>
      </c>
      <c r="K5" s="84" t="s">
        <v>407</v>
      </c>
      <c r="L5" s="83" t="s">
        <v>312</v>
      </c>
      <c r="M5" s="83" t="s">
        <v>449</v>
      </c>
    </row>
    <row r="6" spans="1:16" x14ac:dyDescent="0.25">
      <c r="B6" s="175">
        <v>1</v>
      </c>
      <c r="C6" s="175" t="s">
        <v>450</v>
      </c>
      <c r="D6" s="240">
        <v>269</v>
      </c>
      <c r="E6" s="234">
        <v>147.41999999999999</v>
      </c>
      <c r="F6" s="158">
        <f>'[5]269'!M30</f>
        <v>3374.8471563435414</v>
      </c>
      <c r="G6" s="159">
        <f>'[5]269'!M35+'[5]269'!M44+'[5]269'!M61+'[5]269'!M64+'[5]269'!M72+'[5]269'!M80+'[5]269'!M87</f>
        <v>3724.3850000000002</v>
      </c>
      <c r="H6" s="159"/>
      <c r="I6" s="159"/>
      <c r="J6" s="160">
        <f t="shared" ref="J6:J14" si="0">SUM(F6:I6)</f>
        <v>7099.2321563435416</v>
      </c>
      <c r="K6" s="161">
        <f>'[5]269'!L93+'[5]269'!L94+'[5]269'!L95</f>
        <v>4812.7512931034471</v>
      </c>
      <c r="L6" s="162">
        <f>J6+K6</f>
        <v>11911.983449446989</v>
      </c>
      <c r="M6" s="238">
        <f t="shared" ref="M6:M14" si="1">L6*E6</f>
        <v>1756064.600117475</v>
      </c>
    </row>
    <row r="7" spans="1:16" s="177" customFormat="1" x14ac:dyDescent="0.25">
      <c r="B7" s="178">
        <f t="shared" ref="B7:B10" si="2">+B6+1</f>
        <v>2</v>
      </c>
      <c r="C7" s="178" t="s">
        <v>451</v>
      </c>
      <c r="D7" s="240">
        <v>270</v>
      </c>
      <c r="E7" s="235">
        <v>147.34</v>
      </c>
      <c r="F7" s="180">
        <f>'[5]270'!M39+'[5]270'!M48</f>
        <v>9476.94</v>
      </c>
      <c r="G7" s="181">
        <f>'[5]270'!M54+'[5]270'!M71+'[5]270'!M94+'[5]270'!M96+'[5]270'!M102+'[5]270'!M109+'[5]270'!M113+'[5]270'!M121+'[5]270'!M125+'[5]270'!M130+'[5]270'!M133</f>
        <v>5193.7049999999999</v>
      </c>
      <c r="H7" s="181"/>
      <c r="I7" s="181"/>
      <c r="J7" s="160">
        <f t="shared" si="0"/>
        <v>14670.645</v>
      </c>
      <c r="K7" s="183">
        <f>'[5]270'!L139+'[5]270'!L140+'[5]270'!L141</f>
        <v>9174.4882931034463</v>
      </c>
      <c r="L7" s="162">
        <f>J7+K7</f>
        <v>23845.133293103449</v>
      </c>
      <c r="M7" s="239">
        <f t="shared" si="1"/>
        <v>3513341.9394058622</v>
      </c>
    </row>
    <row r="8" spans="1:16" x14ac:dyDescent="0.25">
      <c r="B8" s="175">
        <f t="shared" si="2"/>
        <v>3</v>
      </c>
      <c r="C8" s="175" t="s">
        <v>452</v>
      </c>
      <c r="D8" s="240">
        <v>271</v>
      </c>
      <c r="E8" s="234">
        <v>147.16</v>
      </c>
      <c r="F8" s="58"/>
      <c r="G8" s="59">
        <f>'[5]271'!M25</f>
        <v>5232.71</v>
      </c>
      <c r="H8" s="59"/>
      <c r="I8" s="59"/>
      <c r="J8" s="160">
        <f t="shared" si="0"/>
        <v>5232.71</v>
      </c>
      <c r="K8" s="61">
        <f>'[5]271'!L31+'[5]271'!L32+'[5]271'!L33</f>
        <v>2500.126293103448</v>
      </c>
      <c r="L8" s="162">
        <f>J8+K8</f>
        <v>7732.836293103448</v>
      </c>
      <c r="M8" s="238">
        <f t="shared" si="1"/>
        <v>1137964.1888931033</v>
      </c>
      <c r="N8" s="48" t="s">
        <v>461</v>
      </c>
      <c r="O8" s="46" t="s">
        <v>460</v>
      </c>
    </row>
    <row r="9" spans="1:16" x14ac:dyDescent="0.25">
      <c r="B9" s="175">
        <f t="shared" si="2"/>
        <v>4</v>
      </c>
      <c r="C9" s="175" t="s">
        <v>453</v>
      </c>
      <c r="D9" s="240">
        <v>272</v>
      </c>
      <c r="E9" s="234">
        <v>147.16999999999999</v>
      </c>
      <c r="F9" s="58">
        <f>'[5]272'!M28</f>
        <v>3543.06</v>
      </c>
      <c r="G9" s="59">
        <f>'[5]272'!M33</f>
        <v>4499.24</v>
      </c>
      <c r="H9" s="59"/>
      <c r="I9" s="59"/>
      <c r="J9" s="160">
        <f t="shared" si="0"/>
        <v>8042.2999999999993</v>
      </c>
      <c r="K9" s="61">
        <f>'[5]272'!L39+'[5]272'!L40+'[5]272'!L41</f>
        <v>4520.2537931034485</v>
      </c>
      <c r="L9" s="162">
        <f>J9+K9</f>
        <v>12562.553793103449</v>
      </c>
      <c r="M9" s="238">
        <f t="shared" si="1"/>
        <v>1848831.0417310344</v>
      </c>
    </row>
    <row r="10" spans="1:16" x14ac:dyDescent="0.25">
      <c r="B10" s="175">
        <f t="shared" si="2"/>
        <v>5</v>
      </c>
      <c r="C10" s="175" t="s">
        <v>454</v>
      </c>
      <c r="D10" s="240">
        <v>273</v>
      </c>
      <c r="E10" s="234">
        <v>147.18</v>
      </c>
      <c r="F10" s="58">
        <f>'[5]273'!M40+'[5]273'!M50</f>
        <v>8448.58</v>
      </c>
      <c r="G10" s="59">
        <f>'[5]273'!M71+'[5]273'!M76+'[5]273'!M80</f>
        <v>417.37</v>
      </c>
      <c r="H10" s="59"/>
      <c r="I10" s="59"/>
      <c r="J10" s="160">
        <f t="shared" si="0"/>
        <v>8865.9500000000007</v>
      </c>
      <c r="K10" s="61">
        <f>'[5]273'!L86+'[5]273'!L87+'[5]273'!L88</f>
        <v>5236.2112931034471</v>
      </c>
      <c r="L10" s="162">
        <f>J10+K10</f>
        <v>14102.161293103447</v>
      </c>
      <c r="M10" s="238">
        <f t="shared" si="1"/>
        <v>2075556.0991189654</v>
      </c>
      <c r="N10" s="254">
        <f>J10*E10</f>
        <v>1304890.5210000002</v>
      </c>
      <c r="O10" s="254">
        <f>M10-N10</f>
        <v>770665.57811896526</v>
      </c>
    </row>
    <row r="11" spans="1:16" x14ac:dyDescent="0.25">
      <c r="B11" s="245">
        <v>6</v>
      </c>
      <c r="C11" s="245" t="s">
        <v>455</v>
      </c>
      <c r="D11" s="24">
        <v>274</v>
      </c>
      <c r="E11" s="246">
        <v>147.16999999999999</v>
      </c>
      <c r="F11" s="247"/>
      <c r="G11" s="248">
        <f>'[6]274'!M28</f>
        <v>4319.1900000000005</v>
      </c>
      <c r="H11" s="248"/>
      <c r="I11" s="248"/>
      <c r="J11" s="252">
        <f t="shared" si="0"/>
        <v>4319.1900000000005</v>
      </c>
      <c r="K11" s="250">
        <f>'[6]274'!M33</f>
        <v>2800.0537931034482</v>
      </c>
      <c r="L11" s="251">
        <f>K11+J11</f>
        <v>7119.2437931034492</v>
      </c>
      <c r="M11" s="253">
        <f t="shared" si="1"/>
        <v>1047739.1090310345</v>
      </c>
      <c r="N11" s="254">
        <f>J11*E11</f>
        <v>635655.1923</v>
      </c>
      <c r="O11" s="254">
        <f>M11-N11</f>
        <v>412083.91673103452</v>
      </c>
    </row>
    <row r="12" spans="1:16" x14ac:dyDescent="0.25">
      <c r="B12" s="245">
        <v>7</v>
      </c>
      <c r="C12" s="245" t="s">
        <v>456</v>
      </c>
      <c r="D12" s="24">
        <v>275</v>
      </c>
      <c r="E12" s="246">
        <v>147.22999999999999</v>
      </c>
      <c r="F12" s="247">
        <f>'[6]275'!M37+'[6]275'!M43</f>
        <v>7667.5</v>
      </c>
      <c r="G12" s="248">
        <f>'[6]275'!M47+'[6]275'!M60+'[6]275'!M66+'[6]275'!M76+'[6]275'!M81+'[6]275'!M87+'[6]275'!M95+'[6]275'!M97+'[6]275'!M101+'[6]275'!M105+'[6]275'!M107</f>
        <v>1736.3099999999997</v>
      </c>
      <c r="H12" s="248"/>
      <c r="I12" s="248"/>
      <c r="J12" s="249">
        <f t="shared" si="0"/>
        <v>9403.81</v>
      </c>
      <c r="K12" s="250">
        <f>'[6]275'!M114</f>
        <v>6199.1002931034473</v>
      </c>
      <c r="L12" s="251">
        <f>J12+K12</f>
        <v>15602.910293103447</v>
      </c>
      <c r="M12" s="253">
        <f t="shared" si="1"/>
        <v>2297216.4824536205</v>
      </c>
      <c r="N12" s="254">
        <f>J12*E12</f>
        <v>1384522.9462999997</v>
      </c>
      <c r="O12" s="254">
        <f>M12-N12</f>
        <v>912693.53615362081</v>
      </c>
      <c r="P12" s="254">
        <f>O10+O11+O12</f>
        <v>2095443.0310036207</v>
      </c>
    </row>
    <row r="13" spans="1:16" x14ac:dyDescent="0.25">
      <c r="B13" s="245">
        <v>8</v>
      </c>
      <c r="C13" s="245" t="s">
        <v>457</v>
      </c>
      <c r="D13" s="24">
        <v>276</v>
      </c>
      <c r="E13" s="246">
        <v>147.52000000000001</v>
      </c>
      <c r="F13" s="247"/>
      <c r="G13" s="248">
        <f>'[6]276'!M26</f>
        <v>8956.9699999999993</v>
      </c>
      <c r="H13" s="248"/>
      <c r="I13" s="248"/>
      <c r="J13" s="249">
        <f t="shared" si="0"/>
        <v>8956.9699999999993</v>
      </c>
      <c r="K13" s="250">
        <f>'[6]276'!M34</f>
        <v>2476.9337931034479</v>
      </c>
      <c r="L13" s="251">
        <f>J13+K13</f>
        <v>11433.903793103447</v>
      </c>
      <c r="M13" s="253">
        <f t="shared" si="1"/>
        <v>1686729.4875586207</v>
      </c>
      <c r="N13" s="254">
        <f>J13*E13</f>
        <v>1321332.2143999999</v>
      </c>
      <c r="O13" s="254">
        <f>M13-N13</f>
        <v>365397.27315862081</v>
      </c>
    </row>
    <row r="14" spans="1:16" x14ac:dyDescent="0.25">
      <c r="B14" s="245">
        <v>9</v>
      </c>
      <c r="C14" s="245" t="s">
        <v>458</v>
      </c>
      <c r="D14" s="24">
        <v>277</v>
      </c>
      <c r="E14" s="246">
        <v>147.4</v>
      </c>
      <c r="F14" s="247">
        <f>'[6]277'!M40+'[6]277'!M47</f>
        <v>9305.5</v>
      </c>
      <c r="G14" s="248">
        <f>'[6]277'!M52+'[6]277'!M64+'[6]277'!M82+'[6]277'!M86+'[6]277'!M88+'[6]277'!M94+'[6]277'!M98</f>
        <v>1482.9299999999998</v>
      </c>
      <c r="H14" s="248"/>
      <c r="I14" s="248"/>
      <c r="J14" s="249">
        <f t="shared" si="0"/>
        <v>10788.43</v>
      </c>
      <c r="K14" s="250">
        <f>'[6]277'!M105</f>
        <v>7276.0852931034478</v>
      </c>
      <c r="L14" s="251">
        <f>K14+J14</f>
        <v>18064.515293103446</v>
      </c>
      <c r="M14" s="253">
        <f t="shared" si="1"/>
        <v>2662709.5542034479</v>
      </c>
      <c r="N14" s="254">
        <f>J14*E14</f>
        <v>1590214.5820000002</v>
      </c>
      <c r="O14" s="254">
        <f>M14-N14</f>
        <v>1072494.9722034477</v>
      </c>
    </row>
    <row r="15" spans="1:16" ht="15.75" thickBot="1" x14ac:dyDescent="0.3">
      <c r="B15" s="186"/>
      <c r="C15" s="186"/>
      <c r="D15" s="187"/>
      <c r="E15" s="236"/>
      <c r="F15" s="64"/>
      <c r="G15" s="65"/>
      <c r="H15" s="65"/>
      <c r="I15" s="65"/>
      <c r="J15" s="66"/>
      <c r="K15" s="67"/>
      <c r="L15" s="67"/>
      <c r="M15" s="237"/>
      <c r="N15" s="255">
        <f>SUM(N10:N14)</f>
        <v>6236615.4560000002</v>
      </c>
      <c r="O15" s="256">
        <f>SUM(O10:O14)</f>
        <v>3533335.276365689</v>
      </c>
    </row>
    <row r="17" spans="2:13" ht="15.75" thickBot="1" x14ac:dyDescent="0.3">
      <c r="B17" s="85" t="s">
        <v>311</v>
      </c>
      <c r="C17" s="85"/>
      <c r="D17" s="85"/>
      <c r="E17" s="85"/>
      <c r="F17" s="86">
        <f t="shared" ref="F17:M17" si="3">SUM(F6:F15)</f>
        <v>41816.42715634354</v>
      </c>
      <c r="G17" s="86">
        <f t="shared" si="3"/>
        <v>35562.81</v>
      </c>
      <c r="H17" s="86">
        <f t="shared" si="3"/>
        <v>0</v>
      </c>
      <c r="I17" s="86">
        <f t="shared" si="3"/>
        <v>0</v>
      </c>
      <c r="J17" s="86">
        <f t="shared" si="3"/>
        <v>77379.23715634353</v>
      </c>
      <c r="K17" s="86">
        <f t="shared" si="3"/>
        <v>44996.004137931028</v>
      </c>
      <c r="L17" s="86">
        <f t="shared" si="3"/>
        <v>122375.24129427457</v>
      </c>
      <c r="M17" s="86">
        <f t="shared" si="3"/>
        <v>18026152.502513163</v>
      </c>
    </row>
    <row r="18" spans="2:13" ht="15.75" thickTop="1" x14ac:dyDescent="0.25"/>
    <row r="19" spans="2:13" x14ac:dyDescent="0.25">
      <c r="B19" s="584" t="s">
        <v>402</v>
      </c>
      <c r="C19" s="584"/>
      <c r="D19" s="584"/>
      <c r="E19" s="228"/>
      <c r="F19" s="168">
        <f>F17/J17</f>
        <v>0.54040888348193594</v>
      </c>
      <c r="G19" s="168">
        <f>+G17/J17</f>
        <v>0.45959111651806417</v>
      </c>
      <c r="H19" s="168">
        <f>+H17/J17</f>
        <v>0</v>
      </c>
      <c r="I19" s="168">
        <f>+I17/J17</f>
        <v>0</v>
      </c>
      <c r="J19" s="188">
        <f>SUM(F19:I19)</f>
        <v>1</v>
      </c>
      <c r="K19" s="170"/>
      <c r="L19" s="170"/>
      <c r="M19" s="170"/>
    </row>
    <row r="20" spans="2:13" s="69" customFormat="1" x14ac:dyDescent="0.25">
      <c r="B20" s="46"/>
      <c r="C20" s="46"/>
      <c r="D20" s="46"/>
      <c r="E20" s="46"/>
      <c r="F20" s="47"/>
      <c r="G20" s="47"/>
      <c r="H20" s="47"/>
      <c r="I20" s="47"/>
      <c r="J20" s="48"/>
      <c r="K20" s="47"/>
      <c r="L20" s="47"/>
      <c r="M20" s="47"/>
    </row>
    <row r="21" spans="2:13" x14ac:dyDescent="0.25">
      <c r="F21" s="189"/>
    </row>
    <row r="22" spans="2:13" s="172" customFormat="1" x14ac:dyDescent="0.25">
      <c r="B22" s="46"/>
      <c r="C22" s="46"/>
      <c r="D22" s="46"/>
      <c r="E22" s="46"/>
      <c r="F22" s="47"/>
      <c r="G22" s="47"/>
      <c r="H22" s="47"/>
      <c r="I22" s="47"/>
      <c r="J22" s="48"/>
      <c r="K22" s="47"/>
      <c r="L22" s="47"/>
      <c r="M22" s="47"/>
    </row>
  </sheetData>
  <mergeCells count="1">
    <mergeCell ref="B19:D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H14" sqref="H14"/>
    </sheetView>
  </sheetViews>
  <sheetFormatPr defaultRowHeight="15" x14ac:dyDescent="0.25"/>
  <cols>
    <col min="1" max="1" width="2.42578125" style="46" customWidth="1"/>
    <col min="2" max="2" width="5.5703125" style="46" customWidth="1"/>
    <col min="3" max="3" width="12.5703125" style="46" customWidth="1"/>
    <col min="4" max="4" width="8.85546875" style="46" customWidth="1"/>
    <col min="5" max="6" width="13.42578125" style="47" bestFit="1" customWidth="1"/>
    <col min="7" max="7" width="11.7109375" style="47" bestFit="1" customWidth="1"/>
    <col min="8" max="8" width="10.5703125" style="47" bestFit="1" customWidth="1"/>
    <col min="9" max="9" width="15.5703125" style="48" bestFit="1" customWidth="1"/>
    <col min="10" max="10" width="16" style="47" customWidth="1"/>
    <col min="11" max="11" width="13.28515625" style="47" customWidth="1"/>
    <col min="12" max="12" width="10.28515625" style="49" customWidth="1"/>
    <col min="13" max="16384" width="9.140625" style="46"/>
  </cols>
  <sheetData>
    <row r="1" spans="1:12" x14ac:dyDescent="0.25">
      <c r="A1" s="93" t="s">
        <v>293</v>
      </c>
    </row>
    <row r="2" spans="1:12" x14ac:dyDescent="0.25">
      <c r="A2" s="93" t="s">
        <v>419</v>
      </c>
      <c r="K2" s="48" t="s">
        <v>310</v>
      </c>
    </row>
    <row r="4" spans="1:12" x14ac:dyDescent="0.25">
      <c r="B4" s="93" t="s">
        <v>401</v>
      </c>
      <c r="C4" s="93"/>
    </row>
    <row r="5" spans="1:12" ht="45" x14ac:dyDescent="0.25">
      <c r="B5" s="204" t="s">
        <v>405</v>
      </c>
      <c r="C5" s="204" t="s">
        <v>322</v>
      </c>
      <c r="D5" s="205" t="s">
        <v>406</v>
      </c>
      <c r="E5" s="206" t="s">
        <v>306</v>
      </c>
      <c r="F5" s="206" t="s">
        <v>307</v>
      </c>
      <c r="G5" s="206" t="s">
        <v>350</v>
      </c>
      <c r="H5" s="206" t="s">
        <v>308</v>
      </c>
      <c r="I5" s="207" t="s">
        <v>351</v>
      </c>
      <c r="J5" s="207" t="s">
        <v>407</v>
      </c>
      <c r="K5" s="207" t="s">
        <v>312</v>
      </c>
    </row>
    <row r="6" spans="1:12" x14ac:dyDescent="0.25">
      <c r="B6" s="208">
        <v>1</v>
      </c>
      <c r="C6" s="208" t="s">
        <v>420</v>
      </c>
      <c r="D6" s="216" t="s">
        <v>421</v>
      </c>
      <c r="E6" s="209">
        <f>'[7]257'!M41+'[7]257'!M50</f>
        <v>7595.0300000000007</v>
      </c>
      <c r="F6" s="209">
        <f>'[7]257'!M109-'[7]257'!M41-'[7]257'!M50</f>
        <v>2261.1950000000002</v>
      </c>
      <c r="G6" s="209"/>
      <c r="H6" s="209"/>
      <c r="I6" s="209">
        <f>SUM(E6:H6)</f>
        <v>9856.2250000000004</v>
      </c>
      <c r="J6" s="209">
        <f>'[7]257'!L112+'[7]257'!L113+'[7]257'!L114</f>
        <v>6625.8576923076917</v>
      </c>
      <c r="K6" s="209">
        <f>I6+J6</f>
        <v>16482.082692307693</v>
      </c>
    </row>
    <row r="7" spans="1:12" s="177" customFormat="1" x14ac:dyDescent="0.25">
      <c r="B7" s="210">
        <f>+B6+1</f>
        <v>2</v>
      </c>
      <c r="C7" s="210" t="s">
        <v>422</v>
      </c>
      <c r="D7" s="216" t="s">
        <v>423</v>
      </c>
      <c r="E7" s="211"/>
      <c r="F7" s="211">
        <f>'[7]258'!M26+'[7]258'!M28</f>
        <v>6091</v>
      </c>
      <c r="G7" s="211"/>
      <c r="H7" s="211"/>
      <c r="I7" s="211">
        <f>SUM(E7:H7)</f>
        <v>6091</v>
      </c>
      <c r="J7" s="211">
        <f>'[7]258'!L33+'[7]258'!L34+'[7]258'!L35</f>
        <v>3443.0376923076919</v>
      </c>
      <c r="K7" s="211">
        <f>I7+J7</f>
        <v>9534.037692307691</v>
      </c>
      <c r="L7" s="185"/>
    </row>
    <row r="8" spans="1:12" s="177" customFormat="1" x14ac:dyDescent="0.25">
      <c r="B8" s="210"/>
      <c r="C8" s="210" t="s">
        <v>424</v>
      </c>
      <c r="D8" s="216">
        <v>259</v>
      </c>
      <c r="E8" s="211">
        <f>'[7]259'!L34</f>
        <v>511.35</v>
      </c>
      <c r="F8" s="211"/>
      <c r="G8" s="211"/>
      <c r="H8" s="211"/>
      <c r="I8" s="211">
        <f>SUM(E8:H8)</f>
        <v>511.35</v>
      </c>
      <c r="J8" s="211">
        <v>1170.32</v>
      </c>
      <c r="K8" s="211">
        <f>SUM(I8:J8)</f>
        <v>1681.67</v>
      </c>
      <c r="L8" s="185"/>
    </row>
    <row r="9" spans="1:12" x14ac:dyDescent="0.25">
      <c r="B9" s="208">
        <f>+B7+1</f>
        <v>3</v>
      </c>
      <c r="C9" s="208" t="s">
        <v>424</v>
      </c>
      <c r="D9" s="216" t="s">
        <v>425</v>
      </c>
      <c r="E9" s="212">
        <f>'[7]260'!M99-'[7]260'!M98-'[7]260'!M96</f>
        <v>11943.60989246486</v>
      </c>
      <c r="F9" s="212">
        <f>'[7]260'!M96+'[7]260'!M98</f>
        <v>174.34</v>
      </c>
      <c r="G9" s="212"/>
      <c r="H9" s="212"/>
      <c r="I9" s="212">
        <f>SUM(E9:H9)</f>
        <v>12117.94989246486</v>
      </c>
      <c r="J9" s="212">
        <f>'[7]260'!M104</f>
        <v>6906.9861923076915</v>
      </c>
      <c r="K9" s="212">
        <f>I9+J9</f>
        <v>19024.936084772551</v>
      </c>
    </row>
    <row r="10" spans="1:12" x14ac:dyDescent="0.25">
      <c r="B10" s="208">
        <v>4</v>
      </c>
      <c r="C10" s="208" t="s">
        <v>439</v>
      </c>
      <c r="D10" s="216">
        <v>261</v>
      </c>
      <c r="E10" s="212"/>
      <c r="F10" s="212">
        <f>'[7]261'!M26</f>
        <v>3992</v>
      </c>
      <c r="G10" s="212"/>
      <c r="H10" s="212"/>
      <c r="I10" s="212">
        <f>SUM(E10:H10)</f>
        <v>3992</v>
      </c>
      <c r="J10" s="212">
        <f>'[7]261'!M32</f>
        <v>2483.455192307692</v>
      </c>
      <c r="K10" s="212">
        <f>I10+J10</f>
        <v>6475.4551923076924</v>
      </c>
    </row>
    <row r="11" spans="1:12" x14ac:dyDescent="0.25">
      <c r="B11" s="208">
        <v>6</v>
      </c>
      <c r="C11" s="208" t="s">
        <v>427</v>
      </c>
      <c r="D11" s="216" t="s">
        <v>428</v>
      </c>
      <c r="E11" s="212">
        <f>'[7]262'!M39+'[7]262'!M42</f>
        <v>9320.69</v>
      </c>
      <c r="F11" s="212">
        <f>'[7]262'!M48+'[7]262'!M63+'[7]262'!M83+'[7]262'!M93+'[7]262'!M96+'[7]262'!M99+'[7]262'!M101+'[7]262'!M87</f>
        <v>2143.145</v>
      </c>
      <c r="G11" s="212"/>
      <c r="H11" s="212"/>
      <c r="I11" s="212">
        <f t="shared" ref="I11:I17" si="0">SUM(E11:H11)</f>
        <v>11463.835000000001</v>
      </c>
      <c r="J11" s="212">
        <f>'[7]262'!L105+'[7]262'!L106+'[7]262'!L107</f>
        <v>6432.5499999999993</v>
      </c>
      <c r="K11" s="212">
        <f t="shared" ref="K11:K14" si="1">I11+J11</f>
        <v>17896.385000000002</v>
      </c>
    </row>
    <row r="12" spans="1:12" x14ac:dyDescent="0.25">
      <c r="B12" s="208">
        <v>7</v>
      </c>
      <c r="C12" s="208" t="s">
        <v>429</v>
      </c>
      <c r="D12" s="216" t="s">
        <v>430</v>
      </c>
      <c r="E12" s="212">
        <f>'[7]263'!M41+'[7]263'!M53</f>
        <v>11936.62</v>
      </c>
      <c r="F12" s="212">
        <f>'[7]263'!M60+'[7]263'!M81+'[7]263'!M97+'[7]263'!M100</f>
        <v>4084.3900000000003</v>
      </c>
      <c r="G12" s="212"/>
      <c r="H12" s="212"/>
      <c r="I12" s="212">
        <f t="shared" si="0"/>
        <v>16021.010000000002</v>
      </c>
      <c r="J12" s="212">
        <f>'[7]263'!L104+'[7]263'!L105+'[7]263'!L106</f>
        <v>9372.7137931034467</v>
      </c>
      <c r="K12" s="212">
        <f t="shared" si="1"/>
        <v>25393.723793103447</v>
      </c>
    </row>
    <row r="13" spans="1:12" x14ac:dyDescent="0.25">
      <c r="B13" s="208">
        <v>8</v>
      </c>
      <c r="C13" s="208" t="s">
        <v>431</v>
      </c>
      <c r="D13" s="216" t="s">
        <v>432</v>
      </c>
      <c r="E13" s="212"/>
      <c r="F13" s="212">
        <f>'[7]264'!M26</f>
        <v>3475.6</v>
      </c>
      <c r="G13" s="212"/>
      <c r="H13" s="212"/>
      <c r="I13" s="212">
        <f t="shared" si="0"/>
        <v>3475.6</v>
      </c>
      <c r="J13" s="212">
        <f>'[7]264'!L29+'[7]264'!L30+'[7]264'!L31</f>
        <v>4263.2987931034477</v>
      </c>
      <c r="K13" s="212">
        <f t="shared" si="1"/>
        <v>7738.898793103448</v>
      </c>
    </row>
    <row r="14" spans="1:12" x14ac:dyDescent="0.25">
      <c r="B14" s="208">
        <v>9</v>
      </c>
      <c r="C14" s="208" t="s">
        <v>433</v>
      </c>
      <c r="D14" s="216" t="s">
        <v>434</v>
      </c>
      <c r="E14" s="212">
        <f>'[7]265'!M24</f>
        <v>4.9000000000000004</v>
      </c>
      <c r="F14" s="212">
        <f>'[7]265'!M29</f>
        <v>2292.1</v>
      </c>
      <c r="G14" s="212"/>
      <c r="H14" s="212"/>
      <c r="I14" s="212">
        <f>SUM(E14:H14)</f>
        <v>2297</v>
      </c>
      <c r="J14" s="212">
        <f>'[7]265'!L34+'[7]265'!L35+'[7]265'!L36</f>
        <v>3327.5937931034478</v>
      </c>
      <c r="K14" s="212">
        <f t="shared" si="1"/>
        <v>5624.5937931034478</v>
      </c>
    </row>
    <row r="15" spans="1:12" x14ac:dyDescent="0.25">
      <c r="B15" s="208">
        <v>10</v>
      </c>
      <c r="C15" s="208" t="s">
        <v>435</v>
      </c>
      <c r="D15" s="216" t="s">
        <v>436</v>
      </c>
      <c r="E15" s="212"/>
      <c r="F15" s="212">
        <f>'[7]266'!M28</f>
        <v>1846.08</v>
      </c>
      <c r="G15" s="212"/>
      <c r="H15" s="212"/>
      <c r="I15" s="212">
        <f>SUM(E15:H15)</f>
        <v>1846.08</v>
      </c>
      <c r="J15" s="212">
        <f>'[7]266'!L31+'[7]266'!L32+'[7]266'!L33</f>
        <v>2999.0512931034477</v>
      </c>
      <c r="K15" s="212">
        <f>I15+J15</f>
        <v>4845.1312931034481</v>
      </c>
    </row>
    <row r="16" spans="1:12" x14ac:dyDescent="0.25">
      <c r="B16" s="208">
        <v>11</v>
      </c>
      <c r="C16" s="208" t="s">
        <v>437</v>
      </c>
      <c r="D16" s="215">
        <v>267</v>
      </c>
      <c r="E16" s="212">
        <f>'[7]267'!M44+'[7]267'!M46</f>
        <v>8791.3320000000003</v>
      </c>
      <c r="F16" s="212">
        <f>'[7]267'!M52+'[7]267'!M68+'[7]267'!M81+'[7]267'!M85+'[7]267'!M87</f>
        <v>1812.9900000000002</v>
      </c>
      <c r="G16" s="212"/>
      <c r="H16" s="212"/>
      <c r="I16" s="212">
        <f t="shared" si="0"/>
        <v>10604.322</v>
      </c>
      <c r="J16" s="212">
        <f>'[7]267'!L93+'[7]267'!L94+'[7]267'!L95</f>
        <v>6033.2137931034476</v>
      </c>
      <c r="K16" s="212">
        <f t="shared" ref="K16:K17" si="2">I16+J16</f>
        <v>16637.535793103449</v>
      </c>
    </row>
    <row r="17" spans="2:12" x14ac:dyDescent="0.25">
      <c r="B17" s="208">
        <v>12</v>
      </c>
      <c r="C17" s="208" t="s">
        <v>438</v>
      </c>
      <c r="D17" s="215">
        <v>268</v>
      </c>
      <c r="E17" s="212">
        <f>'[7]268'!M26</f>
        <v>23.4</v>
      </c>
      <c r="F17" s="212">
        <f>'[7]268'!M33+'[7]268'!M35+'[7]268'!M39+'[7]268'!M43</f>
        <v>1815.05</v>
      </c>
      <c r="G17" s="212"/>
      <c r="H17" s="212"/>
      <c r="I17" s="212">
        <f t="shared" si="0"/>
        <v>1838.45</v>
      </c>
      <c r="J17" s="212">
        <f>'[7]268'!L50+'[7]268'!L51+'[7]268'!L52</f>
        <v>2773.2387931034482</v>
      </c>
      <c r="K17" s="212">
        <f t="shared" si="2"/>
        <v>4611.688793103448</v>
      </c>
    </row>
    <row r="18" spans="2:12" ht="15.75" thickBot="1" x14ac:dyDescent="0.3">
      <c r="B18" s="85" t="s">
        <v>311</v>
      </c>
      <c r="C18" s="85"/>
      <c r="D18" s="85"/>
      <c r="E18" s="86">
        <f>SUM(E6:E17)</f>
        <v>50126.931892464869</v>
      </c>
      <c r="F18" s="86">
        <f>SUM(F6:F17)</f>
        <v>29987.89</v>
      </c>
      <c r="G18" s="86">
        <f t="shared" ref="G18:H18" si="3">SUM(G6:G12)</f>
        <v>0</v>
      </c>
      <c r="H18" s="86">
        <f t="shared" si="3"/>
        <v>0</v>
      </c>
      <c r="I18" s="86">
        <f>SUM(I6:I17)</f>
        <v>80114.821892464868</v>
      </c>
      <c r="J18" s="86">
        <f>SUM(J6:J17)</f>
        <v>55831.317027851444</v>
      </c>
      <c r="K18" s="86">
        <f>SUM(K6:K17)</f>
        <v>135946.1389203163</v>
      </c>
    </row>
    <row r="19" spans="2:12" ht="15.75" thickTop="1" x14ac:dyDescent="0.25"/>
    <row r="20" spans="2:12" x14ac:dyDescent="0.25">
      <c r="B20" s="584" t="s">
        <v>402</v>
      </c>
      <c r="C20" s="584"/>
      <c r="D20" s="584"/>
      <c r="E20" s="168">
        <f>E18/I18</f>
        <v>0.62568861427100686</v>
      </c>
      <c r="F20" s="168">
        <f>+F18/I18</f>
        <v>0.37431138572899314</v>
      </c>
      <c r="G20" s="168">
        <f>+G18/I18</f>
        <v>0</v>
      </c>
      <c r="H20" s="168">
        <f>+H18/I18</f>
        <v>0</v>
      </c>
      <c r="I20" s="188">
        <f>SUM(E20:H20)</f>
        <v>1</v>
      </c>
      <c r="J20" s="170"/>
      <c r="K20" s="170"/>
    </row>
    <row r="27" spans="2:12" s="69" customFormat="1" x14ac:dyDescent="0.25">
      <c r="B27" s="46"/>
      <c r="C27" s="46"/>
      <c r="D27" s="46"/>
      <c r="E27" s="47"/>
      <c r="F27" s="47"/>
      <c r="G27" s="47"/>
      <c r="H27" s="47"/>
      <c r="I27" s="48"/>
      <c r="J27" s="47"/>
      <c r="K27" s="47"/>
      <c r="L27" s="70"/>
    </row>
    <row r="29" spans="2:12" s="172" customFormat="1" x14ac:dyDescent="0.25">
      <c r="B29" s="46"/>
      <c r="C29" s="46"/>
      <c r="D29" s="46"/>
      <c r="E29" s="47"/>
      <c r="F29" s="47"/>
      <c r="G29" s="47"/>
      <c r="H29" s="47"/>
      <c r="I29" s="48"/>
      <c r="J29" s="47"/>
      <c r="K29" s="47"/>
      <c r="L29" s="171"/>
    </row>
  </sheetData>
  <mergeCells count="1"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9" sqref="I19"/>
    </sheetView>
  </sheetViews>
  <sheetFormatPr defaultRowHeight="15" x14ac:dyDescent="0.25"/>
  <cols>
    <col min="1" max="1" width="2.42578125" style="46" customWidth="1"/>
    <col min="2" max="2" width="5.5703125" style="46" customWidth="1"/>
    <col min="3" max="3" width="12.5703125" style="46" customWidth="1"/>
    <col min="4" max="4" width="8.85546875" style="46" customWidth="1"/>
    <col min="5" max="6" width="13.42578125" style="47" bestFit="1" customWidth="1"/>
    <col min="7" max="7" width="11.7109375" style="47" bestFit="1" customWidth="1"/>
    <col min="8" max="8" width="10.5703125" style="47" bestFit="1" customWidth="1"/>
    <col min="9" max="9" width="15.5703125" style="48" bestFit="1" customWidth="1"/>
    <col min="10" max="10" width="16" style="47" customWidth="1"/>
    <col min="11" max="11" width="13.28515625" style="47" customWidth="1"/>
    <col min="12" max="12" width="10.28515625" style="49" customWidth="1"/>
    <col min="13" max="16384" width="9.140625" style="46"/>
  </cols>
  <sheetData>
    <row r="1" spans="1:12" x14ac:dyDescent="0.25">
      <c r="A1" s="93" t="s">
        <v>293</v>
      </c>
    </row>
    <row r="2" spans="1:12" x14ac:dyDescent="0.25">
      <c r="A2" s="93" t="s">
        <v>404</v>
      </c>
      <c r="K2" s="48" t="s">
        <v>310</v>
      </c>
    </row>
    <row r="4" spans="1:12" ht="15.75" thickBot="1" x14ac:dyDescent="0.3">
      <c r="B4" s="93" t="s">
        <v>401</v>
      </c>
      <c r="C4" s="93"/>
    </row>
    <row r="5" spans="1:12" ht="45.75" thickBot="1" x14ac:dyDescent="0.3">
      <c r="B5" s="80" t="s">
        <v>405</v>
      </c>
      <c r="C5" s="80" t="s">
        <v>322</v>
      </c>
      <c r="D5" s="163" t="s">
        <v>406</v>
      </c>
      <c r="E5" s="81" t="s">
        <v>306</v>
      </c>
      <c r="F5" s="82" t="s">
        <v>307</v>
      </c>
      <c r="G5" s="81" t="s">
        <v>350</v>
      </c>
      <c r="H5" s="82" t="s">
        <v>308</v>
      </c>
      <c r="I5" s="83" t="s">
        <v>351</v>
      </c>
      <c r="J5" s="84" t="s">
        <v>407</v>
      </c>
      <c r="K5" s="83" t="s">
        <v>312</v>
      </c>
    </row>
    <row r="6" spans="1:12" x14ac:dyDescent="0.25">
      <c r="B6" s="175">
        <v>1</v>
      </c>
      <c r="C6" s="175" t="s">
        <v>408</v>
      </c>
      <c r="D6" s="176">
        <v>248</v>
      </c>
      <c r="E6" s="158">
        <f>[8]INVOICE!$M$46</f>
        <v>8174.5779999999995</v>
      </c>
      <c r="F6" s="159">
        <v>1126.67</v>
      </c>
      <c r="G6" s="159"/>
      <c r="H6" s="159"/>
      <c r="I6" s="160">
        <f>SUM(E6:H6)</f>
        <v>9301.2479999999996</v>
      </c>
      <c r="J6" s="161">
        <f>[8]INVOICE!$M$80</f>
        <v>4782.5076923076913</v>
      </c>
      <c r="K6" s="162">
        <f>I6+J6</f>
        <v>14083.755692307692</v>
      </c>
    </row>
    <row r="7" spans="1:12" s="177" customFormat="1" x14ac:dyDescent="0.25">
      <c r="B7" s="178">
        <f t="shared" ref="B7:D13" si="0">+B6+1</f>
        <v>2</v>
      </c>
      <c r="C7" s="178" t="s">
        <v>409</v>
      </c>
      <c r="D7" s="179">
        <f t="shared" si="0"/>
        <v>249</v>
      </c>
      <c r="E7" s="180">
        <f>[9]INVOICE!$M$40</f>
        <v>8289.49</v>
      </c>
      <c r="F7" s="181">
        <v>1247.05</v>
      </c>
      <c r="G7" s="181"/>
      <c r="H7" s="181"/>
      <c r="I7" s="182">
        <f t="shared" ref="I7:I14" si="1">SUM(E7:H7)</f>
        <v>9536.5399999999991</v>
      </c>
      <c r="J7" s="183">
        <f>[9]INVOICE!$M$100</f>
        <v>5717.1051923076921</v>
      </c>
      <c r="K7" s="184">
        <f t="shared" ref="K7:K14" si="2">I7+J7</f>
        <v>15253.645192307691</v>
      </c>
      <c r="L7" s="185"/>
    </row>
    <row r="8" spans="1:12" x14ac:dyDescent="0.25">
      <c r="B8" s="175">
        <f t="shared" si="0"/>
        <v>3</v>
      </c>
      <c r="C8" s="175" t="s">
        <v>410</v>
      </c>
      <c r="D8" s="176">
        <f t="shared" si="0"/>
        <v>250</v>
      </c>
      <c r="E8" s="58">
        <f>'[10]250'!M25</f>
        <v>818.2</v>
      </c>
      <c r="F8" s="59">
        <f>'[10]250'!M29</f>
        <v>666.69999999999993</v>
      </c>
      <c r="G8" s="59"/>
      <c r="H8" s="59"/>
      <c r="I8" s="60">
        <f>SUM(E8:H8)</f>
        <v>1484.9</v>
      </c>
      <c r="J8" s="61">
        <f>[11]INVOICE!$M$35</f>
        <v>1911.0666923076924</v>
      </c>
      <c r="K8" s="62">
        <f t="shared" si="2"/>
        <v>3395.9666923076925</v>
      </c>
    </row>
    <row r="9" spans="1:12" x14ac:dyDescent="0.25">
      <c r="B9" s="175">
        <f t="shared" si="0"/>
        <v>4</v>
      </c>
      <c r="C9" s="175" t="s">
        <v>411</v>
      </c>
      <c r="D9" s="176">
        <f t="shared" si="0"/>
        <v>251</v>
      </c>
      <c r="E9" s="58"/>
      <c r="F9" s="59">
        <f>[12]INVOICE!$M$24</f>
        <v>31500</v>
      </c>
      <c r="G9" s="59"/>
      <c r="H9" s="59"/>
      <c r="I9" s="60">
        <f t="shared" si="1"/>
        <v>31500</v>
      </c>
      <c r="J9" s="61">
        <f>[12]INVOICE!$M$31</f>
        <v>6678.7576923076922</v>
      </c>
      <c r="K9" s="62">
        <f t="shared" si="2"/>
        <v>38178.757692307692</v>
      </c>
    </row>
    <row r="10" spans="1:12" x14ac:dyDescent="0.25">
      <c r="B10" s="175">
        <f t="shared" si="0"/>
        <v>5</v>
      </c>
      <c r="C10" s="175" t="s">
        <v>412</v>
      </c>
      <c r="D10" s="176">
        <f t="shared" si="0"/>
        <v>252</v>
      </c>
      <c r="E10" s="58"/>
      <c r="F10" s="59">
        <f>[13]INVOICE!$M$26</f>
        <v>1518.26</v>
      </c>
      <c r="G10" s="59"/>
      <c r="H10" s="59"/>
      <c r="I10" s="60">
        <f t="shared" si="1"/>
        <v>1518.26</v>
      </c>
      <c r="J10" s="61">
        <f>[13]INVOICE!$M$31</f>
        <v>2241.1251923076925</v>
      </c>
      <c r="K10" s="62">
        <f t="shared" si="2"/>
        <v>3759.3851923076927</v>
      </c>
    </row>
    <row r="11" spans="1:12" x14ac:dyDescent="0.25">
      <c r="B11" s="175">
        <f t="shared" si="0"/>
        <v>6</v>
      </c>
      <c r="C11" s="175" t="s">
        <v>413</v>
      </c>
      <c r="D11" s="176">
        <f t="shared" si="0"/>
        <v>253</v>
      </c>
      <c r="E11" s="58">
        <f>[14]INVOICE!$M$44+[14]INVOICE!$M$47</f>
        <v>8568.6899999999987</v>
      </c>
      <c r="F11" s="59">
        <f>[14]INVOICE!$M$50+[14]INVOICE!$M$58+[14]INVOICE!$M$79+[14]INVOICE!$M$83+[14]INVOICE!$M$85+[14]INVOICE!$M$91</f>
        <v>1038.665</v>
      </c>
      <c r="G11" s="59"/>
      <c r="H11" s="59"/>
      <c r="I11" s="60">
        <f t="shared" si="1"/>
        <v>9607.3549999999996</v>
      </c>
      <c r="J11" s="61">
        <f>[14]INVOICE!$M$97</f>
        <v>5908.9596923076915</v>
      </c>
      <c r="K11" s="62">
        <f t="shared" si="2"/>
        <v>15516.314692307691</v>
      </c>
    </row>
    <row r="12" spans="1:12" x14ac:dyDescent="0.25">
      <c r="B12" s="175">
        <f t="shared" si="0"/>
        <v>7</v>
      </c>
      <c r="C12" s="175" t="s">
        <v>414</v>
      </c>
      <c r="D12" s="176">
        <f t="shared" si="0"/>
        <v>254</v>
      </c>
      <c r="E12" s="58"/>
      <c r="F12" s="59">
        <f>[15]INVOICE!$M$26</f>
        <v>5383.86</v>
      </c>
      <c r="G12" s="59"/>
      <c r="H12" s="59"/>
      <c r="I12" s="60">
        <f t="shared" si="1"/>
        <v>5383.86</v>
      </c>
      <c r="J12" s="61">
        <f>[15]INVOICE!$M$31</f>
        <v>3733.6526923076917</v>
      </c>
      <c r="K12" s="62">
        <f t="shared" si="2"/>
        <v>9117.5126923076914</v>
      </c>
    </row>
    <row r="13" spans="1:12" x14ac:dyDescent="0.25">
      <c r="B13" s="175">
        <f t="shared" si="0"/>
        <v>8</v>
      </c>
      <c r="C13" s="175" t="s">
        <v>415</v>
      </c>
      <c r="D13" s="176">
        <f t="shared" si="0"/>
        <v>255</v>
      </c>
      <c r="E13" s="58">
        <f>'[10]255'!M41+'[10]255'!M45</f>
        <v>8271.41</v>
      </c>
      <c r="F13" s="59">
        <f>'[10]255'!M51+'[10]255'!M69+'[10]255'!M99</f>
        <v>1324.3400000000001</v>
      </c>
      <c r="G13" s="59"/>
      <c r="H13" s="59"/>
      <c r="I13" s="60">
        <f t="shared" si="1"/>
        <v>9595.75</v>
      </c>
      <c r="J13" s="61">
        <f>[16]INVOICE!$M$105</f>
        <v>6534.8841923076916</v>
      </c>
      <c r="K13" s="62">
        <f t="shared" si="2"/>
        <v>16130.634192307691</v>
      </c>
    </row>
    <row r="14" spans="1:12" ht="15.75" thickBot="1" x14ac:dyDescent="0.3">
      <c r="B14" s="186">
        <f>+B13+1</f>
        <v>9</v>
      </c>
      <c r="C14" s="186" t="s">
        <v>416</v>
      </c>
      <c r="D14" s="187">
        <f>+D13+1</f>
        <v>256</v>
      </c>
      <c r="E14" s="64">
        <f>[17]INVOICE!$M$25</f>
        <v>24.799999999999997</v>
      </c>
      <c r="F14" s="65">
        <f>[17]INVOICE!$M$31</f>
        <v>6955.3099999999995</v>
      </c>
      <c r="G14" s="65"/>
      <c r="H14" s="65"/>
      <c r="I14" s="66">
        <f t="shared" si="1"/>
        <v>6980.11</v>
      </c>
      <c r="J14" s="67">
        <f>[17]INVOICE!$M$37</f>
        <v>4530.0526923076914</v>
      </c>
      <c r="K14" s="68">
        <f t="shared" si="2"/>
        <v>11510.162692307691</v>
      </c>
    </row>
    <row r="16" spans="1:12" s="69" customFormat="1" ht="15.75" thickBot="1" x14ac:dyDescent="0.3">
      <c r="B16" s="85" t="s">
        <v>311</v>
      </c>
      <c r="C16" s="85"/>
      <c r="D16" s="85"/>
      <c r="E16" s="86">
        <f>SUM(E6:E14)</f>
        <v>34147.168000000005</v>
      </c>
      <c r="F16" s="86">
        <f>SUM(F6:F14)</f>
        <v>50760.854999999996</v>
      </c>
      <c r="G16" s="86">
        <f t="shared" ref="G16:H16" si="3">SUM(G6:G14)</f>
        <v>0</v>
      </c>
      <c r="H16" s="86">
        <f t="shared" si="3"/>
        <v>0</v>
      </c>
      <c r="I16" s="86">
        <f>SUM(I6:I14)</f>
        <v>84908.023000000001</v>
      </c>
      <c r="J16" s="86">
        <f>SUM(J6:J14)</f>
        <v>42038.111730769233</v>
      </c>
      <c r="K16" s="86">
        <f>SUM(K6:K14)</f>
        <v>126946.1347307692</v>
      </c>
      <c r="L16" s="70"/>
    </row>
    <row r="17" spans="2:12" ht="15.75" thickTop="1" x14ac:dyDescent="0.25"/>
    <row r="18" spans="2:12" s="172" customFormat="1" x14ac:dyDescent="0.25">
      <c r="B18" s="584" t="s">
        <v>402</v>
      </c>
      <c r="C18" s="584"/>
      <c r="D18" s="584"/>
      <c r="E18" s="168">
        <f>E16/I16</f>
        <v>0.40216656557885</v>
      </c>
      <c r="F18" s="168">
        <f>+F16/I16</f>
        <v>0.59783343442115</v>
      </c>
      <c r="G18" s="168">
        <f>+G16/I16</f>
        <v>0</v>
      </c>
      <c r="H18" s="168">
        <f>+H16/I16</f>
        <v>0</v>
      </c>
      <c r="I18" s="188">
        <f>SUM(E18:H18)</f>
        <v>1</v>
      </c>
      <c r="J18" s="170"/>
      <c r="K18" s="170"/>
      <c r="L18" s="171"/>
    </row>
    <row r="20" spans="2:12" x14ac:dyDescent="0.25">
      <c r="E20" s="189"/>
    </row>
  </sheetData>
  <mergeCells count="1">
    <mergeCell ref="B18:D18"/>
  </mergeCells>
  <hyperlinks>
    <hyperlink ref="D6" location="'248'!A1" display="'248'!A1"/>
    <hyperlink ref="D7" location="'249'!A1" display="'249'!A1"/>
    <hyperlink ref="D8" location="'250'!A1" display="'250'!A1"/>
    <hyperlink ref="D9" location="'251'!A1" display="'251'!A1"/>
    <hyperlink ref="D10" location="'252'!A1" display="'252'!A1"/>
    <hyperlink ref="D11" location="'253'!A1" display="'253'!A1"/>
    <hyperlink ref="D12" location="'254'!A1" display="'254'!A1"/>
    <hyperlink ref="D13" location="'255'!A1" display="'255'!A1"/>
    <hyperlink ref="D14" location="'256'!A1" display="'256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6"/>
  <sheetViews>
    <sheetView topLeftCell="A7" workbookViewId="0">
      <selection activeCell="F8" sqref="F8"/>
    </sheetView>
  </sheetViews>
  <sheetFormatPr defaultRowHeight="15" x14ac:dyDescent="0.25"/>
  <cols>
    <col min="1" max="1" width="3" customWidth="1"/>
    <col min="2" max="2" width="10.85546875" bestFit="1" customWidth="1"/>
    <col min="3" max="3" width="10.85546875" customWidth="1"/>
    <col min="4" max="6" width="14.28515625" customWidth="1"/>
    <col min="7" max="8" width="35" customWidth="1"/>
    <col min="9" max="25" width="9.140625" style="46"/>
  </cols>
  <sheetData>
    <row r="1" spans="1:8" x14ac:dyDescent="0.25">
      <c r="A1" s="93" t="s">
        <v>293</v>
      </c>
      <c r="B1" s="46"/>
      <c r="C1" s="46"/>
      <c r="D1" s="47"/>
      <c r="E1" s="47"/>
      <c r="F1" s="47"/>
      <c r="G1" s="47"/>
      <c r="H1" s="47"/>
    </row>
    <row r="2" spans="1:8" x14ac:dyDescent="0.25">
      <c r="A2" s="93" t="s">
        <v>348</v>
      </c>
      <c r="B2" s="46"/>
      <c r="C2" s="46"/>
      <c r="D2" s="47"/>
      <c r="E2" s="47"/>
      <c r="F2" s="47"/>
      <c r="H2" s="48" t="s">
        <v>310</v>
      </c>
    </row>
    <row r="3" spans="1:8" x14ac:dyDescent="0.25">
      <c r="A3" s="46"/>
      <c r="B3" s="46"/>
      <c r="C3" s="46"/>
      <c r="D3" s="47"/>
      <c r="E3" s="47"/>
      <c r="F3" s="47"/>
      <c r="G3" s="47"/>
      <c r="H3" s="47"/>
    </row>
    <row r="4" spans="1:8" ht="15.75" thickBot="1" x14ac:dyDescent="0.3">
      <c r="A4" s="46"/>
      <c r="B4" s="118" t="s">
        <v>586</v>
      </c>
      <c r="C4" s="46"/>
      <c r="D4" s="47"/>
      <c r="E4" s="47"/>
      <c r="F4" s="47"/>
      <c r="G4" s="47"/>
      <c r="H4" s="47"/>
    </row>
    <row r="5" spans="1:8" ht="30.75" thickBot="1" x14ac:dyDescent="0.3">
      <c r="A5" s="46"/>
      <c r="B5" s="114" t="s">
        <v>349</v>
      </c>
      <c r="C5" s="114" t="s">
        <v>322</v>
      </c>
      <c r="D5" s="115" t="s">
        <v>357</v>
      </c>
      <c r="E5" s="116" t="s">
        <v>321</v>
      </c>
      <c r="F5" s="201" t="s">
        <v>352</v>
      </c>
      <c r="G5" s="115" t="s">
        <v>354</v>
      </c>
      <c r="H5" s="115" t="s">
        <v>356</v>
      </c>
    </row>
    <row r="6" spans="1:8" ht="23.25" customHeight="1" x14ac:dyDescent="0.25">
      <c r="A6" s="46"/>
      <c r="B6" s="121" t="s">
        <v>317</v>
      </c>
      <c r="C6" s="109" t="s">
        <v>593</v>
      </c>
      <c r="D6" s="53"/>
      <c r="E6" s="54">
        <f>+'Summary Nov'!J6</f>
        <v>8369.5750000000007</v>
      </c>
      <c r="F6" s="244"/>
      <c r="G6" s="197"/>
      <c r="H6" s="124"/>
    </row>
    <row r="7" spans="1:8" ht="23.25" customHeight="1" x14ac:dyDescent="0.25">
      <c r="A7" s="46"/>
      <c r="B7" s="122" t="s">
        <v>318</v>
      </c>
      <c r="C7" s="110" t="s">
        <v>594</v>
      </c>
      <c r="D7" s="59">
        <f>+'SP Nov'!F11</f>
        <v>9785.85</v>
      </c>
      <c r="E7" s="60">
        <f>+'Summary Nov'!J7+'Summary Nov'!J8</f>
        <v>10417.67</v>
      </c>
      <c r="F7" s="244">
        <f t="shared" ref="F7:F8" si="0">+E7-D7</f>
        <v>631.81999999999971</v>
      </c>
      <c r="G7" s="197" t="s">
        <v>369</v>
      </c>
      <c r="H7" s="125"/>
    </row>
    <row r="8" spans="1:8" ht="23.25" customHeight="1" x14ac:dyDescent="0.25">
      <c r="A8" s="46"/>
      <c r="B8" s="122" t="s">
        <v>319</v>
      </c>
      <c r="C8" s="110" t="s">
        <v>595</v>
      </c>
      <c r="D8" s="59">
        <f>+'SP Nov'!F19+'SP Nov'!F22</f>
        <v>30662.85</v>
      </c>
      <c r="E8" s="60">
        <f>+'Summary Nov'!J9+'Summary Nov'!J10</f>
        <v>33710.94</v>
      </c>
      <c r="F8" s="244">
        <f t="shared" si="0"/>
        <v>3048.0900000000038</v>
      </c>
      <c r="G8" s="197" t="s">
        <v>369</v>
      </c>
      <c r="H8" s="125"/>
    </row>
    <row r="9" spans="1:8" ht="23.25" customHeight="1" thickBot="1" x14ac:dyDescent="0.3">
      <c r="A9" s="46"/>
      <c r="B9" s="123" t="s">
        <v>320</v>
      </c>
      <c r="C9" s="111" t="s">
        <v>596</v>
      </c>
      <c r="D9" s="113">
        <f>+'SP Nov'!F28+'SP Nov'!F35</f>
        <v>18076</v>
      </c>
      <c r="E9" s="243">
        <f>+'Summary Nov'!J11</f>
        <v>0</v>
      </c>
      <c r="F9" s="244"/>
      <c r="G9" s="197"/>
      <c r="H9" s="126"/>
    </row>
    <row r="10" spans="1:8" x14ac:dyDescent="0.25">
      <c r="A10" s="46"/>
      <c r="B10" s="46"/>
      <c r="C10" s="46"/>
      <c r="D10" s="47"/>
      <c r="E10" s="47"/>
      <c r="F10" s="47"/>
      <c r="G10" s="47"/>
      <c r="H10" s="47"/>
    </row>
    <row r="11" spans="1:8" ht="15.75" thickBot="1" x14ac:dyDescent="0.3">
      <c r="A11" s="69"/>
      <c r="B11" s="585" t="s">
        <v>311</v>
      </c>
      <c r="C11" s="585"/>
      <c r="D11" s="86">
        <f>SUM(D6:D9)</f>
        <v>58524.7</v>
      </c>
      <c r="E11" s="86">
        <f>SUM(E6:E9)</f>
        <v>52498.185000000005</v>
      </c>
      <c r="F11" s="86"/>
      <c r="G11" s="47"/>
      <c r="H11" s="47"/>
    </row>
    <row r="12" spans="1:8" ht="15.75" thickTop="1" x14ac:dyDescent="0.25">
      <c r="A12" s="46"/>
      <c r="B12" s="93" t="s">
        <v>403</v>
      </c>
      <c r="C12" s="46"/>
      <c r="D12" s="47"/>
      <c r="E12" s="214">
        <f>E11/D11</f>
        <v>0.89702612742995702</v>
      </c>
      <c r="F12" s="47"/>
      <c r="G12" s="47"/>
      <c r="H12" s="47"/>
    </row>
    <row r="13" spans="1:8" x14ac:dyDescent="0.25">
      <c r="A13" s="46"/>
      <c r="B13" s="46"/>
      <c r="C13" s="46"/>
      <c r="D13" s="47"/>
      <c r="E13" s="47"/>
      <c r="F13" s="47"/>
      <c r="G13" s="47"/>
      <c r="H13" s="47"/>
    </row>
    <row r="14" spans="1:8" s="46" customFormat="1" x14ac:dyDescent="0.25">
      <c r="B14" s="119" t="s">
        <v>353</v>
      </c>
      <c r="D14" s="47"/>
      <c r="E14" s="47"/>
      <c r="F14" s="47"/>
      <c r="G14" s="47"/>
      <c r="H14" s="47"/>
    </row>
    <row r="15" spans="1:8" s="46" customFormat="1" x14ac:dyDescent="0.25">
      <c r="B15" s="120" t="s">
        <v>368</v>
      </c>
    </row>
    <row r="16" spans="1:8" s="46" customFormat="1" x14ac:dyDescent="0.25"/>
    <row r="17" s="46" customFormat="1" x14ac:dyDescent="0.25"/>
    <row r="18" s="46" customFormat="1" x14ac:dyDescent="0.25"/>
    <row r="19" s="46" customFormat="1" x14ac:dyDescent="0.25"/>
    <row r="20" s="46" customFormat="1" x14ac:dyDescent="0.25"/>
    <row r="21" s="46" customFormat="1" x14ac:dyDescent="0.25"/>
    <row r="22" s="46" customFormat="1" x14ac:dyDescent="0.25"/>
    <row r="23" s="46" customFormat="1" x14ac:dyDescent="0.25"/>
    <row r="24" s="46" customFormat="1" x14ac:dyDescent="0.25"/>
    <row r="25" s="46" customFormat="1" x14ac:dyDescent="0.25"/>
    <row r="26" s="46" customFormat="1" x14ac:dyDescent="0.25"/>
    <row r="27" s="46" customFormat="1" x14ac:dyDescent="0.25"/>
    <row r="28" s="46" customFormat="1" x14ac:dyDescent="0.25"/>
    <row r="29" s="46" customFormat="1" x14ac:dyDescent="0.25"/>
    <row r="30" s="46" customFormat="1" x14ac:dyDescent="0.25"/>
    <row r="31" s="46" customFormat="1" x14ac:dyDescent="0.25"/>
    <row r="32" s="46" customFormat="1" x14ac:dyDescent="0.25"/>
    <row r="33" s="46" customFormat="1" x14ac:dyDescent="0.25"/>
    <row r="34" s="46" customFormat="1" x14ac:dyDescent="0.25"/>
    <row r="35" s="46" customFormat="1" x14ac:dyDescent="0.25"/>
    <row r="36" s="46" customFormat="1" x14ac:dyDescent="0.25"/>
    <row r="37" s="46" customFormat="1" x14ac:dyDescent="0.25"/>
    <row r="38" s="46" customFormat="1" x14ac:dyDescent="0.25"/>
    <row r="39" s="46" customFormat="1" x14ac:dyDescent="0.25"/>
    <row r="40" s="46" customFormat="1" x14ac:dyDescent="0.25"/>
    <row r="41" s="46" customFormat="1" x14ac:dyDescent="0.25"/>
    <row r="42" s="46" customFormat="1" x14ac:dyDescent="0.25"/>
    <row r="43" s="46" customFormat="1" x14ac:dyDescent="0.25"/>
    <row r="44" s="46" customFormat="1" x14ac:dyDescent="0.25"/>
    <row r="45" s="46" customFormat="1" x14ac:dyDescent="0.25"/>
    <row r="46" s="46" customFormat="1" x14ac:dyDescent="0.25"/>
    <row r="47" s="46" customFormat="1" x14ac:dyDescent="0.25"/>
    <row r="48" s="46" customFormat="1" x14ac:dyDescent="0.25"/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  <row r="56" s="46" customFormat="1" x14ac:dyDescent="0.25"/>
    <row r="57" s="46" customFormat="1" x14ac:dyDescent="0.25"/>
    <row r="58" s="46" customFormat="1" x14ac:dyDescent="0.25"/>
    <row r="59" s="46" customFormat="1" x14ac:dyDescent="0.25"/>
    <row r="60" s="46" customFormat="1" x14ac:dyDescent="0.25"/>
    <row r="61" s="46" customFormat="1" x14ac:dyDescent="0.25"/>
    <row r="62" s="46" customFormat="1" x14ac:dyDescent="0.25"/>
    <row r="63" s="46" customFormat="1" x14ac:dyDescent="0.25"/>
    <row r="64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</sheetData>
  <mergeCells count="1">
    <mergeCell ref="B11:C1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6"/>
  <sheetViews>
    <sheetView workbookViewId="0">
      <selection activeCell="D11" sqref="D11"/>
    </sheetView>
  </sheetViews>
  <sheetFormatPr defaultRowHeight="15" x14ac:dyDescent="0.25"/>
  <cols>
    <col min="1" max="1" width="3" customWidth="1"/>
    <col min="2" max="2" width="10.85546875" bestFit="1" customWidth="1"/>
    <col min="3" max="3" width="10.85546875" customWidth="1"/>
    <col min="4" max="6" width="14.28515625" customWidth="1"/>
    <col min="7" max="8" width="35" customWidth="1"/>
    <col min="9" max="25" width="9.140625" style="46"/>
  </cols>
  <sheetData>
    <row r="1" spans="1:8" x14ac:dyDescent="0.25">
      <c r="A1" s="93" t="s">
        <v>293</v>
      </c>
      <c r="B1" s="46"/>
      <c r="C1" s="46"/>
      <c r="D1" s="47"/>
      <c r="E1" s="47"/>
      <c r="F1" s="47"/>
      <c r="G1" s="47"/>
      <c r="H1" s="47"/>
    </row>
    <row r="2" spans="1:8" x14ac:dyDescent="0.25">
      <c r="A2" s="93" t="s">
        <v>348</v>
      </c>
      <c r="B2" s="46"/>
      <c r="C2" s="46"/>
      <c r="D2" s="47"/>
      <c r="E2" s="47"/>
      <c r="F2" s="47"/>
      <c r="H2" s="48" t="s">
        <v>310</v>
      </c>
    </row>
    <row r="3" spans="1:8" x14ac:dyDescent="0.25">
      <c r="A3" s="46"/>
      <c r="B3" s="46"/>
      <c r="C3" s="46"/>
      <c r="D3" s="47"/>
      <c r="E3" s="47"/>
      <c r="F3" s="47"/>
      <c r="G3" s="47"/>
      <c r="H3" s="47"/>
    </row>
    <row r="4" spans="1:8" ht="15.75" thickBot="1" x14ac:dyDescent="0.3">
      <c r="A4" s="46"/>
      <c r="B4" s="118" t="s">
        <v>358</v>
      </c>
      <c r="C4" s="46"/>
      <c r="D4" s="47"/>
      <c r="E4" s="47"/>
      <c r="F4" s="47"/>
      <c r="G4" s="47"/>
      <c r="H4" s="47"/>
    </row>
    <row r="5" spans="1:8" ht="30.75" thickBot="1" x14ac:dyDescent="0.3">
      <c r="A5" s="46"/>
      <c r="B5" s="114" t="s">
        <v>349</v>
      </c>
      <c r="C5" s="114" t="s">
        <v>322</v>
      </c>
      <c r="D5" s="115" t="s">
        <v>357</v>
      </c>
      <c r="E5" s="116" t="s">
        <v>321</v>
      </c>
      <c r="F5" s="201" t="s">
        <v>352</v>
      </c>
      <c r="G5" s="115" t="s">
        <v>354</v>
      </c>
      <c r="H5" s="115" t="s">
        <v>356</v>
      </c>
    </row>
    <row r="6" spans="1:8" ht="23.25" customHeight="1" x14ac:dyDescent="0.25">
      <c r="A6" s="46"/>
      <c r="B6" s="121" t="s">
        <v>317</v>
      </c>
      <c r="C6" s="109" t="s">
        <v>484</v>
      </c>
      <c r="D6" s="53">
        <f>+'SP Oct'!G11</f>
        <v>13948.28875</v>
      </c>
      <c r="E6" s="54">
        <f>'Summary Oct'!J6+'Summary Oct'!J7</f>
        <v>9155.5724999999984</v>
      </c>
      <c r="F6" s="244">
        <f>+E6-D6</f>
        <v>-4792.7162500000013</v>
      </c>
      <c r="G6" s="197" t="s">
        <v>355</v>
      </c>
      <c r="H6" s="124"/>
    </row>
    <row r="7" spans="1:8" ht="23.25" customHeight="1" x14ac:dyDescent="0.25">
      <c r="A7" s="46"/>
      <c r="B7" s="122" t="s">
        <v>318</v>
      </c>
      <c r="C7" s="110" t="s">
        <v>485</v>
      </c>
      <c r="D7" s="59">
        <f>+'SP Oct'!G14+'SP Oct'!G22</f>
        <v>51229.588749999995</v>
      </c>
      <c r="E7" s="60">
        <f>+'Summary Oct'!J8+'Summary Oct'!J9</f>
        <v>20790.830000000002</v>
      </c>
      <c r="F7" s="244">
        <f t="shared" ref="F7:F8" si="0">+E7-D7</f>
        <v>-30438.758749999994</v>
      </c>
      <c r="G7" s="197" t="s">
        <v>355</v>
      </c>
      <c r="H7" s="125"/>
    </row>
    <row r="8" spans="1:8" ht="23.25" customHeight="1" x14ac:dyDescent="0.25">
      <c r="A8" s="46"/>
      <c r="B8" s="122" t="s">
        <v>319</v>
      </c>
      <c r="C8" s="110" t="s">
        <v>486</v>
      </c>
      <c r="D8" s="59">
        <f>+'SP Oct'!G29</f>
        <v>13500.28875</v>
      </c>
      <c r="E8" s="60">
        <f>+'Summary Oct'!J10+'Summary Oct'!J11</f>
        <v>15751.86</v>
      </c>
      <c r="F8" s="244">
        <f t="shared" si="0"/>
        <v>2251.5712500000009</v>
      </c>
      <c r="G8" s="197" t="s">
        <v>369</v>
      </c>
      <c r="H8" s="125"/>
    </row>
    <row r="9" spans="1:8" ht="23.25" customHeight="1" thickBot="1" x14ac:dyDescent="0.3">
      <c r="A9" s="46"/>
      <c r="B9" s="123" t="s">
        <v>320</v>
      </c>
      <c r="C9" s="111" t="s">
        <v>487</v>
      </c>
      <c r="D9" s="113">
        <f>+'SP Oct'!G36</f>
        <v>13495.28875</v>
      </c>
      <c r="E9" s="243">
        <f>+'Summary Oct'!J12+'Summary Oct'!J13</f>
        <v>11874.099999999999</v>
      </c>
      <c r="F9" s="244">
        <f>+E9-D9</f>
        <v>-1621.1887500000012</v>
      </c>
      <c r="G9" s="197" t="s">
        <v>355</v>
      </c>
      <c r="H9" s="126"/>
    </row>
    <row r="10" spans="1:8" x14ac:dyDescent="0.25">
      <c r="A10" s="46"/>
      <c r="B10" s="46"/>
      <c r="C10" s="46"/>
      <c r="D10" s="47"/>
      <c r="E10" s="47"/>
      <c r="F10" s="47"/>
      <c r="G10" s="47"/>
      <c r="H10" s="47"/>
    </row>
    <row r="11" spans="1:8" ht="15.75" thickBot="1" x14ac:dyDescent="0.3">
      <c r="A11" s="69"/>
      <c r="B11" s="585" t="s">
        <v>311</v>
      </c>
      <c r="C11" s="585"/>
      <c r="D11" s="86">
        <f>SUM(D6:D9)</f>
        <v>92173.454999999987</v>
      </c>
      <c r="E11" s="86">
        <f>SUM(E6:E9)</f>
        <v>57572.362499999996</v>
      </c>
      <c r="F11" s="86">
        <f>SUM(F6:F9)</f>
        <v>-34601.092499999992</v>
      </c>
      <c r="G11" s="47"/>
      <c r="H11" s="47"/>
    </row>
    <row r="12" spans="1:8" ht="15.75" thickTop="1" x14ac:dyDescent="0.25">
      <c r="A12" s="46"/>
      <c r="B12" s="93" t="s">
        <v>403</v>
      </c>
      <c r="C12" s="46"/>
      <c r="D12" s="47"/>
      <c r="E12" s="214">
        <f>E11/D11</f>
        <v>0.62460892346934382</v>
      </c>
      <c r="F12" s="47"/>
      <c r="G12" s="47"/>
      <c r="H12" s="47"/>
    </row>
    <row r="13" spans="1:8" x14ac:dyDescent="0.25">
      <c r="A13" s="46"/>
      <c r="B13" s="46"/>
      <c r="C13" s="46"/>
      <c r="D13" s="47"/>
      <c r="E13" s="47"/>
      <c r="F13" s="47"/>
      <c r="G13" s="47"/>
      <c r="H13" s="47"/>
    </row>
    <row r="14" spans="1:8" s="46" customFormat="1" x14ac:dyDescent="0.25">
      <c r="B14" s="119" t="s">
        <v>353</v>
      </c>
      <c r="D14" s="47"/>
      <c r="E14" s="47"/>
      <c r="F14" s="47"/>
      <c r="G14" s="47"/>
      <c r="H14" s="47"/>
    </row>
    <row r="15" spans="1:8" s="46" customFormat="1" x14ac:dyDescent="0.25">
      <c r="B15" s="120" t="s">
        <v>368</v>
      </c>
    </row>
    <row r="16" spans="1:8" s="46" customFormat="1" x14ac:dyDescent="0.25"/>
    <row r="17" s="46" customFormat="1" x14ac:dyDescent="0.25"/>
    <row r="18" s="46" customFormat="1" x14ac:dyDescent="0.25"/>
    <row r="19" s="46" customFormat="1" x14ac:dyDescent="0.25"/>
    <row r="20" s="46" customFormat="1" x14ac:dyDescent="0.25"/>
    <row r="21" s="46" customFormat="1" x14ac:dyDescent="0.25"/>
    <row r="22" s="46" customFormat="1" x14ac:dyDescent="0.25"/>
    <row r="23" s="46" customFormat="1" x14ac:dyDescent="0.25"/>
    <row r="24" s="46" customFormat="1" x14ac:dyDescent="0.25"/>
    <row r="25" s="46" customFormat="1" x14ac:dyDescent="0.25"/>
    <row r="26" s="46" customFormat="1" x14ac:dyDescent="0.25"/>
    <row r="27" s="46" customFormat="1" x14ac:dyDescent="0.25"/>
    <row r="28" s="46" customFormat="1" x14ac:dyDescent="0.25"/>
    <row r="29" s="46" customFormat="1" x14ac:dyDescent="0.25"/>
    <row r="30" s="46" customFormat="1" x14ac:dyDescent="0.25"/>
    <row r="31" s="46" customFormat="1" x14ac:dyDescent="0.25"/>
    <row r="32" s="46" customFormat="1" x14ac:dyDescent="0.25"/>
    <row r="33" s="46" customFormat="1" x14ac:dyDescent="0.25"/>
    <row r="34" s="46" customFormat="1" x14ac:dyDescent="0.25"/>
    <row r="35" s="46" customFormat="1" x14ac:dyDescent="0.25"/>
    <row r="36" s="46" customFormat="1" x14ac:dyDescent="0.25"/>
    <row r="37" s="46" customFormat="1" x14ac:dyDescent="0.25"/>
    <row r="38" s="46" customFormat="1" x14ac:dyDescent="0.25"/>
    <row r="39" s="46" customFormat="1" x14ac:dyDescent="0.25"/>
    <row r="40" s="46" customFormat="1" x14ac:dyDescent="0.25"/>
    <row r="41" s="46" customFormat="1" x14ac:dyDescent="0.25"/>
    <row r="42" s="46" customFormat="1" x14ac:dyDescent="0.25"/>
    <row r="43" s="46" customFormat="1" x14ac:dyDescent="0.25"/>
    <row r="44" s="46" customFormat="1" x14ac:dyDescent="0.25"/>
    <row r="45" s="46" customFormat="1" x14ac:dyDescent="0.25"/>
    <row r="46" s="46" customFormat="1" x14ac:dyDescent="0.25"/>
    <row r="47" s="46" customFormat="1" x14ac:dyDescent="0.25"/>
    <row r="48" s="46" customFormat="1" x14ac:dyDescent="0.25"/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  <row r="56" s="46" customFormat="1" x14ac:dyDescent="0.25"/>
    <row r="57" s="46" customFormat="1" x14ac:dyDescent="0.25"/>
    <row r="58" s="46" customFormat="1" x14ac:dyDescent="0.25"/>
    <row r="59" s="46" customFormat="1" x14ac:dyDescent="0.25"/>
    <row r="60" s="46" customFormat="1" x14ac:dyDescent="0.25"/>
    <row r="61" s="46" customFormat="1" x14ac:dyDescent="0.25"/>
    <row r="62" s="46" customFormat="1" x14ac:dyDescent="0.25"/>
    <row r="63" s="46" customFormat="1" x14ac:dyDescent="0.25"/>
    <row r="64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</sheetData>
  <mergeCells count="1">
    <mergeCell ref="B11:C1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Summary Nov</vt:lpstr>
      <vt:lpstr>Sheet1</vt:lpstr>
      <vt:lpstr>Summary Oct</vt:lpstr>
      <vt:lpstr>Summary Sep</vt:lpstr>
      <vt:lpstr>Summary Aug</vt:lpstr>
      <vt:lpstr>Summary July</vt:lpstr>
      <vt:lpstr>Summary Jun</vt:lpstr>
      <vt:lpstr>1116</vt:lpstr>
      <vt:lpstr>1016</vt:lpstr>
      <vt:lpstr>0916</vt:lpstr>
      <vt:lpstr>0816  </vt:lpstr>
      <vt:lpstr>0716 </vt:lpstr>
      <vt:lpstr>0616</vt:lpstr>
      <vt:lpstr>SP Nov</vt:lpstr>
      <vt:lpstr>SP Oct</vt:lpstr>
      <vt:lpstr>SP Sep </vt:lpstr>
      <vt:lpstr>SP Aug</vt:lpstr>
      <vt:lpstr>SP Jul 16</vt:lpstr>
      <vt:lpstr>YTD 2016</vt:lpstr>
      <vt:lpstr>Sales Detail</vt:lpstr>
      <vt:lpstr>Sales Detail.</vt:lpstr>
      <vt:lpstr>Sales - Detail</vt:lpstr>
      <vt:lpstr>Sheet5</vt:lpstr>
      <vt:lpstr>SP Jun 16</vt:lpstr>
      <vt:lpstr>SP Jul 16,</vt:lpstr>
      <vt:lpstr>'YTD 2016'!Print_Area</vt:lpstr>
      <vt:lpstr>'Sales - Detail'!Print_Titles</vt:lpstr>
      <vt:lpstr>'Sales Detail'!Print_Titles</vt:lpstr>
      <vt:lpstr>'Sales Detail.'!Print_Titles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stanleys</dc:creator>
  <cp:lastModifiedBy>Chathurangani</cp:lastModifiedBy>
  <dcterms:created xsi:type="dcterms:W3CDTF">2016-07-02T15:09:40Z</dcterms:created>
  <dcterms:modified xsi:type="dcterms:W3CDTF">2016-11-22T10:00:59Z</dcterms:modified>
</cp:coreProperties>
</file>