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2"/>
  </bookViews>
  <sheets>
    <sheet name="Sep 2016" sheetId="1" state="hidden" r:id="rId1"/>
    <sheet name="Oct 2016" sheetId="2" state="hidden" r:id="rId2"/>
    <sheet name="Summery" sheetId="7" r:id="rId3"/>
    <sheet name="Petty cash" sheetId="4" r:id="rId4"/>
    <sheet name="Note1-General float" sheetId="5" r:id="rId5"/>
    <sheet name="Note 2-Staff meal" sheetId="8" r:id="rId6"/>
    <sheet name="Sheet1" sheetId="3" state="hidden" r:id="rId7"/>
  </sheets>
  <externalReferences>
    <externalReference r:id="rId8"/>
  </externalReferences>
  <definedNames>
    <definedName name="_xlnm.Print_Area" localSheetId="5">'Note 2-Staff meal'!$A$1:$V$14</definedName>
    <definedName name="_xlnm.Print_Area" localSheetId="4">'Note1-General float'!$A$1:$V$25</definedName>
    <definedName name="_xlnm.Print_Area" localSheetId="3">'Petty cash'!$A$1:$J$47</definedName>
    <definedName name="_xlnm.Print_Area" localSheetId="2">Summery!$A$1:$G$22</definedName>
  </definedNames>
  <calcPr calcId="152511"/>
</workbook>
</file>

<file path=xl/calcChain.xml><?xml version="1.0" encoding="utf-8"?>
<calcChain xmlns="http://schemas.openxmlformats.org/spreadsheetml/2006/main">
  <c r="D38" i="4" l="1"/>
  <c r="C8" i="7" s="1"/>
  <c r="D16" i="7"/>
  <c r="D17" i="7"/>
  <c r="D18" i="7"/>
  <c r="D19" i="7"/>
  <c r="D15" i="7"/>
  <c r="A20" i="7"/>
  <c r="A18" i="7"/>
  <c r="A19" i="7"/>
  <c r="A15" i="7"/>
  <c r="D6" i="7"/>
  <c r="D7" i="7"/>
  <c r="A5" i="7"/>
  <c r="A7" i="7"/>
  <c r="A8" i="7"/>
  <c r="A9" i="7"/>
  <c r="A4" i="7"/>
  <c r="G35" i="4"/>
  <c r="A16" i="7" s="1"/>
  <c r="G34" i="4"/>
  <c r="G39" i="4"/>
  <c r="J37" i="4"/>
  <c r="J35" i="4"/>
  <c r="J34" i="4"/>
  <c r="D37" i="4"/>
  <c r="E38" i="4" s="1"/>
  <c r="D8" i="7" s="1"/>
  <c r="E35" i="4"/>
  <c r="D5" i="7" s="1"/>
  <c r="E34" i="4"/>
  <c r="D4" i="7" s="1"/>
  <c r="S10" i="8"/>
  <c r="S11" i="8" s="1"/>
  <c r="S12" i="8" s="1"/>
  <c r="S13" i="8" s="1"/>
  <c r="U6" i="8"/>
  <c r="U7" i="8" s="1"/>
  <c r="U8" i="8" s="1"/>
  <c r="U9" i="8" s="1"/>
  <c r="U10" i="8" s="1"/>
  <c r="U11" i="8" s="1"/>
  <c r="U12" i="8" s="1"/>
  <c r="U13" i="8" s="1"/>
  <c r="S21" i="5"/>
  <c r="S22" i="5" s="1"/>
  <c r="S23" i="5" s="1"/>
  <c r="S24" i="5" s="1"/>
  <c r="U7" i="5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5" i="5"/>
  <c r="C7" i="7" l="1"/>
  <c r="E39" i="4"/>
  <c r="D9" i="7" s="1"/>
  <c r="J3" i="4"/>
  <c r="D30" i="4"/>
  <c r="J39" i="4" l="1"/>
  <c r="D20" i="7" s="1"/>
  <c r="D43" i="4" l="1"/>
  <c r="D18" i="4"/>
  <c r="D17" i="4"/>
  <c r="D16" i="4"/>
  <c r="D15" i="4"/>
  <c r="D14" i="4"/>
  <c r="D13" i="4"/>
  <c r="D12" i="4"/>
  <c r="D11" i="4"/>
  <c r="D10" i="4"/>
  <c r="D9" i="4"/>
  <c r="D19" i="4" l="1"/>
  <c r="D42" i="4" s="1"/>
  <c r="D49" i="2"/>
  <c r="J33" i="2"/>
  <c r="D44" i="4" l="1"/>
  <c r="J20" i="2"/>
  <c r="E49" i="2" l="1"/>
  <c r="D35" i="3" l="1"/>
  <c r="D37" i="3"/>
  <c r="D36" i="3"/>
  <c r="D38" i="3" l="1"/>
  <c r="D40" i="3" s="1"/>
  <c r="J29" i="2"/>
  <c r="J28" i="2" l="1"/>
  <c r="J27" i="2"/>
  <c r="J26" i="2"/>
  <c r="J22" i="2" l="1"/>
  <c r="J23" i="2"/>
  <c r="J24" i="2"/>
  <c r="J25" i="2"/>
  <c r="J21" i="2"/>
  <c r="D23" i="2"/>
  <c r="J30" i="2" l="1"/>
  <c r="D57" i="1"/>
  <c r="D58" i="1" s="1"/>
  <c r="D2" i="2" s="1"/>
  <c r="D50" i="2" s="1"/>
  <c r="E57" i="1" l="1"/>
  <c r="E58" i="1" l="1"/>
  <c r="E2" i="2" l="1"/>
  <c r="E50" i="2" s="1"/>
  <c r="D51" i="2" s="1"/>
  <c r="D59" i="1"/>
</calcChain>
</file>

<file path=xl/sharedStrings.xml><?xml version="1.0" encoding="utf-8"?>
<sst xmlns="http://schemas.openxmlformats.org/spreadsheetml/2006/main" count="381" uniqueCount="208">
  <si>
    <t>H/O</t>
  </si>
  <si>
    <t>Staff meal</t>
  </si>
  <si>
    <t>Katunayaka project</t>
  </si>
  <si>
    <t>Cash float</t>
  </si>
  <si>
    <t>Date</t>
  </si>
  <si>
    <t>19/09/2016</t>
  </si>
  <si>
    <t>Balance</t>
  </si>
  <si>
    <t>P/C voucher</t>
  </si>
  <si>
    <t>Description</t>
  </si>
  <si>
    <t>20/09/2016</t>
  </si>
  <si>
    <t>Petral</t>
  </si>
  <si>
    <t>Total cash out flow</t>
  </si>
  <si>
    <t>Cash balance in hand</t>
  </si>
  <si>
    <t>Reka</t>
  </si>
  <si>
    <t>Wasantha</t>
  </si>
  <si>
    <t>7714/7706</t>
  </si>
  <si>
    <t>Ruchira</t>
  </si>
  <si>
    <t>Chalani</t>
  </si>
  <si>
    <t>reka</t>
  </si>
  <si>
    <t>Lalindra</t>
  </si>
  <si>
    <t>Neiyomal settlment</t>
  </si>
  <si>
    <t>poto copy</t>
  </si>
  <si>
    <t>21/09/2016</t>
  </si>
  <si>
    <t>Deepika</t>
  </si>
  <si>
    <t>Physicaly avilable</t>
  </si>
  <si>
    <t>23/09/2016</t>
  </si>
  <si>
    <t>Stanley</t>
  </si>
  <si>
    <t>22/09/2016</t>
  </si>
  <si>
    <t>Ranjith seneirathne</t>
  </si>
  <si>
    <t>settlment from wasantha</t>
  </si>
  <si>
    <t>7720/7716/7708</t>
  </si>
  <si>
    <t>ruchira</t>
  </si>
  <si>
    <t>7730 /7731</t>
  </si>
  <si>
    <t>wasantha-petral</t>
  </si>
  <si>
    <t>7727 /7729</t>
  </si>
  <si>
    <t>Cash reimburshment</t>
  </si>
  <si>
    <t>26/09/2016</t>
  </si>
  <si>
    <t>Meal-wasantha</t>
  </si>
  <si>
    <t>Transport</t>
  </si>
  <si>
    <t>Nandana</t>
  </si>
  <si>
    <t>Indrani</t>
  </si>
  <si>
    <t>27/09/2016</t>
  </si>
  <si>
    <t>Rekha</t>
  </si>
  <si>
    <t>IOU-1/7740</t>
  </si>
  <si>
    <t>wasantha</t>
  </si>
  <si>
    <t>Deepika took</t>
  </si>
  <si>
    <t>Cash reiburshment</t>
  </si>
  <si>
    <t>Wickramalal</t>
  </si>
  <si>
    <t>IOU-03</t>
  </si>
  <si>
    <t>Zuhara</t>
  </si>
  <si>
    <t>Rekha-sugar</t>
  </si>
  <si>
    <t>IOU-06</t>
  </si>
  <si>
    <t>Wsantha-veroza car</t>
  </si>
  <si>
    <t>IOU-04/7746</t>
  </si>
  <si>
    <t>28/09/2016</t>
  </si>
  <si>
    <t>28/09/206</t>
  </si>
  <si>
    <t xml:space="preserve">Ruchira </t>
  </si>
  <si>
    <t>29/09/2016</t>
  </si>
  <si>
    <t>IOU-05</t>
  </si>
  <si>
    <t>Cash reimbershment</t>
  </si>
  <si>
    <t>Nadeeka</t>
  </si>
  <si>
    <t>IOU -07</t>
  </si>
  <si>
    <t>Nadeera</t>
  </si>
  <si>
    <t>Vishakha</t>
  </si>
  <si>
    <t>30/09/2016</t>
  </si>
  <si>
    <t>settled</t>
  </si>
  <si>
    <t>IOU-2 7751</t>
  </si>
  <si>
    <t>IOU -08/7756</t>
  </si>
  <si>
    <t>IOU-09/7757</t>
  </si>
  <si>
    <t>cash reimburshment</t>
  </si>
  <si>
    <t>IOU-10</t>
  </si>
  <si>
    <t>IOU-11</t>
  </si>
  <si>
    <t>P P perera</t>
  </si>
  <si>
    <t>Manoj</t>
  </si>
  <si>
    <t>IOU 5/7761</t>
  </si>
  <si>
    <t>PP Perera</t>
  </si>
  <si>
    <t>wasantha settled</t>
  </si>
  <si>
    <t>Nevomal</t>
  </si>
  <si>
    <t>IOU</t>
  </si>
  <si>
    <t xml:space="preserve">Nevomal </t>
  </si>
  <si>
    <t xml:space="preserve">Cash </t>
  </si>
  <si>
    <t>nandana</t>
  </si>
  <si>
    <t>malsha</t>
  </si>
  <si>
    <t>7771/7772</t>
  </si>
  <si>
    <t>deposited from Asanka</t>
  </si>
  <si>
    <t>IOU/7774</t>
  </si>
  <si>
    <t>Nandana settled</t>
  </si>
  <si>
    <t>ruchura settled iou</t>
  </si>
  <si>
    <t>Ruchira settled</t>
  </si>
  <si>
    <t>ruchira not settled</t>
  </si>
  <si>
    <t>nevomal</t>
  </si>
  <si>
    <t>depika</t>
  </si>
  <si>
    <t>nadeera</t>
  </si>
  <si>
    <t>IOU /7775</t>
  </si>
  <si>
    <t>Nandana settltd</t>
  </si>
  <si>
    <t>Rs.2000 canclled</t>
  </si>
  <si>
    <t>TROPICAL FISH INTERNATIONAL</t>
  </si>
  <si>
    <t>Subject:</t>
  </si>
  <si>
    <t>Petty cash float</t>
  </si>
  <si>
    <t>Head Office</t>
  </si>
  <si>
    <t>Staff Meal</t>
  </si>
  <si>
    <t>Petty Cash Float:</t>
  </si>
  <si>
    <t>Float:(Rs)</t>
  </si>
  <si>
    <t>Petty Cash</t>
  </si>
  <si>
    <t>Denomination</t>
  </si>
  <si>
    <t>No of units</t>
  </si>
  <si>
    <t>Value</t>
  </si>
  <si>
    <t>CONIS</t>
  </si>
  <si>
    <t>Cash in hand</t>
  </si>
  <si>
    <t>IOU nos</t>
  </si>
  <si>
    <t>Name</t>
  </si>
  <si>
    <t>Amount</t>
  </si>
  <si>
    <t>001</t>
  </si>
  <si>
    <t>Total IOU</t>
  </si>
  <si>
    <t>HO Float</t>
  </si>
  <si>
    <t>Less:</t>
  </si>
  <si>
    <t>Total expenditure</t>
  </si>
  <si>
    <t>Note 1</t>
  </si>
  <si>
    <t>Variance</t>
  </si>
  <si>
    <t>nadeera settled</t>
  </si>
  <si>
    <t>cash received</t>
  </si>
  <si>
    <t>pronto lanka</t>
  </si>
  <si>
    <t>nadeera settled IOU</t>
  </si>
  <si>
    <t>advance balance</t>
  </si>
  <si>
    <t>dilan settled</t>
  </si>
  <si>
    <t>chathu</t>
  </si>
  <si>
    <t>Type</t>
  </si>
  <si>
    <t>Num</t>
  </si>
  <si>
    <t>Memo</t>
  </si>
  <si>
    <t>Split</t>
  </si>
  <si>
    <t>Check</t>
  </si>
  <si>
    <t>5302030 · Staff Welfare</t>
  </si>
  <si>
    <t>5305060 · Travelling Charges</t>
  </si>
  <si>
    <t>5305092 · Fuel for JR 5522</t>
  </si>
  <si>
    <t>TOTAL</t>
  </si>
  <si>
    <t xml:space="preserve"> Cash Balance in hand</t>
  </si>
  <si>
    <t>Total cash balance as per QB and IOU</t>
  </si>
  <si>
    <t>Note 2</t>
  </si>
  <si>
    <t>Difference(Exceed)</t>
  </si>
  <si>
    <t>HEAD OFFICE FLOATS</t>
  </si>
  <si>
    <t xml:space="preserve">PETTY CASH </t>
  </si>
  <si>
    <t xml:space="preserve">Unsettled IOU </t>
  </si>
  <si>
    <t xml:space="preserve">Expenses </t>
  </si>
  <si>
    <t>HEAD OFFICE PETTY CASH REIMBURSMENT</t>
  </si>
  <si>
    <t>Nadira</t>
  </si>
  <si>
    <t>CASH</t>
  </si>
  <si>
    <t>1630060 · BOC - Nugegoda-LKR Current A/c</t>
  </si>
  <si>
    <t>chalani maduwanthi</t>
  </si>
  <si>
    <t>nadira Navarathna</t>
  </si>
  <si>
    <t>Premadasa Perera</t>
  </si>
  <si>
    <t>Head office general Float:(Rs)</t>
  </si>
  <si>
    <t>Staff meal Float:(Rs)</t>
  </si>
  <si>
    <t>Ranjith</t>
  </si>
  <si>
    <t>19/01/2017</t>
  </si>
  <si>
    <t>17/01/2017</t>
  </si>
  <si>
    <t>1630000 · Bank Current and Cash Accounts</t>
  </si>
  <si>
    <t>1631000 · Petty Cash Floats &amp; Advances</t>
  </si>
  <si>
    <t>1631010 · General Float - Head Office</t>
  </si>
  <si>
    <t>355621</t>
  </si>
  <si>
    <t>H/O General petty cash float</t>
  </si>
  <si>
    <t>9189</t>
  </si>
  <si>
    <t>Carpets for gents wash room</t>
  </si>
  <si>
    <t>5302100 · General Repairs &amp; Maintenance</t>
  </si>
  <si>
    <t>9190</t>
  </si>
  <si>
    <t>Traveling charges to Bolgoda visit</t>
  </si>
  <si>
    <t>9192</t>
  </si>
  <si>
    <t>Traveling charges H/O to Nawala home</t>
  </si>
  <si>
    <t>9193</t>
  </si>
  <si>
    <t>Vishaka Madushani</t>
  </si>
  <si>
    <t>Farewell  of Udaya- refreshments &amp; travelling</t>
  </si>
  <si>
    <t>9194</t>
  </si>
  <si>
    <t>Petral for veroza car JR5522</t>
  </si>
  <si>
    <t>9195</t>
  </si>
  <si>
    <t>for admin dep. petty cash</t>
  </si>
  <si>
    <t>5302080 · Postage,Printing &amp; Stationeries</t>
  </si>
  <si>
    <t>9196</t>
  </si>
  <si>
    <t>Taxi charges Nawala site visit</t>
  </si>
  <si>
    <t>9199</t>
  </si>
  <si>
    <t>Travelling charges (audit meeting)</t>
  </si>
  <si>
    <t>9197</t>
  </si>
  <si>
    <t>to purchase 2 gas cylinder</t>
  </si>
  <si>
    <t>9198</t>
  </si>
  <si>
    <t>Zuhara Careem</t>
  </si>
  <si>
    <t>Document translation for Amila</t>
  </si>
  <si>
    <t>5302020 · Professional Fees</t>
  </si>
  <si>
    <t>9200</t>
  </si>
  <si>
    <t>Bolgoda visit charges-Travelling(Arakshaka pooja)</t>
  </si>
  <si>
    <t>9202</t>
  </si>
  <si>
    <t>Purodha Perera</t>
  </si>
  <si>
    <t>Meeting with consultant(external)</t>
  </si>
  <si>
    <t>5302935 · Exhibition &amp; Trade fairs</t>
  </si>
  <si>
    <t>Total 1631010 · General Float - Head Office</t>
  </si>
  <si>
    <t>Total 1631000 · Petty Cash Floats &amp; Advances</t>
  </si>
  <si>
    <t>Total 1630000 · Bank Current and Cash Accounts</t>
  </si>
  <si>
    <t>1631050 · Staff meals expenses Flout</t>
  </si>
  <si>
    <t>Staff meal petty cash float</t>
  </si>
  <si>
    <t>9201</t>
  </si>
  <si>
    <t>To purchase kitchen items for staff meal</t>
  </si>
  <si>
    <t>Total 1631050 · Staff meals expenses Flout</t>
  </si>
  <si>
    <t>Balance as at 13/01/2017</t>
  </si>
  <si>
    <t>Cash in hand as at 19/01/2017</t>
  </si>
  <si>
    <t>HEAD OFFICE PETTY CASH FLOAT</t>
  </si>
  <si>
    <t>HEAD OFFICE STAFF MEAL PETTY CASH FLOAT</t>
  </si>
  <si>
    <t xml:space="preserve"> TROPICAL FISH INTERNATIONAL (PVT) LTD</t>
  </si>
  <si>
    <t>Date:</t>
  </si>
  <si>
    <t>Wasntha</t>
  </si>
  <si>
    <t>Chalani maduwanthi</t>
  </si>
  <si>
    <t>Petty cash Float-Reimbursement 13/01/2017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</si>
</sst>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mm/dd/yyyy"/>
    <numFmt numFmtId="166" formatCode="#,##0.00;\-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i/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i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6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4" fontId="2" fillId="0" borderId="0" xfId="1" applyNumberFormat="1" applyFont="1"/>
    <xf numFmtId="164" fontId="3" fillId="2" borderId="0" xfId="1" applyNumberFormat="1" applyFont="1" applyFill="1"/>
    <xf numFmtId="164" fontId="4" fillId="0" borderId="0" xfId="1" applyNumberFormat="1" applyFont="1"/>
    <xf numFmtId="164" fontId="4" fillId="0" borderId="1" xfId="1" applyNumberFormat="1" applyFont="1" applyBorder="1"/>
    <xf numFmtId="164" fontId="4" fillId="3" borderId="0" xfId="1" applyNumberFormat="1" applyFont="1" applyFill="1"/>
    <xf numFmtId="0" fontId="4" fillId="0" borderId="0" xfId="0" applyFont="1"/>
    <xf numFmtId="1" fontId="4" fillId="0" borderId="0" xfId="1" applyNumberFormat="1" applyFont="1"/>
    <xf numFmtId="1" fontId="4" fillId="0" borderId="0" xfId="1" applyNumberFormat="1" applyFont="1" applyAlignment="1">
      <alignment horizontal="right"/>
    </xf>
    <xf numFmtId="164" fontId="4" fillId="0" borderId="0" xfId="1" applyNumberFormat="1" applyFont="1" applyFill="1"/>
    <xf numFmtId="164" fontId="3" fillId="0" borderId="0" xfId="1" applyNumberFormat="1" applyFont="1" applyFill="1"/>
    <xf numFmtId="164" fontId="3" fillId="2" borderId="2" xfId="1" applyNumberFormat="1" applyFont="1" applyFill="1" applyBorder="1"/>
    <xf numFmtId="164" fontId="4" fillId="0" borderId="0" xfId="0" applyNumberFormat="1" applyFont="1"/>
    <xf numFmtId="164" fontId="4" fillId="3" borderId="0" xfId="0" applyNumberFormat="1" applyFont="1" applyFill="1"/>
    <xf numFmtId="14" fontId="4" fillId="0" borderId="0" xfId="0" applyNumberFormat="1" applyFont="1"/>
    <xf numFmtId="164" fontId="4" fillId="0" borderId="1" xfId="0" applyNumberFormat="1" applyFont="1" applyBorder="1"/>
    <xf numFmtId="43" fontId="0" fillId="0" borderId="0" xfId="0" applyNumberFormat="1"/>
    <xf numFmtId="164" fontId="4" fillId="4" borderId="0" xfId="1" applyNumberFormat="1" applyFont="1" applyFill="1"/>
    <xf numFmtId="164" fontId="5" fillId="0" borderId="0" xfId="1" applyNumberFormat="1" applyFont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0" xfId="0" applyFont="1" applyBorder="1"/>
    <xf numFmtId="164" fontId="4" fillId="0" borderId="7" xfId="1" applyNumberFormat="1" applyFont="1" applyBorder="1"/>
    <xf numFmtId="164" fontId="4" fillId="0" borderId="8" xfId="1" applyNumberFormat="1" applyFont="1" applyBorder="1"/>
    <xf numFmtId="0" fontId="4" fillId="0" borderId="9" xfId="0" applyFont="1" applyBorder="1"/>
    <xf numFmtId="0" fontId="4" fillId="0" borderId="10" xfId="0" applyFont="1" applyBorder="1"/>
    <xf numFmtId="164" fontId="4" fillId="0" borderId="11" xfId="1" applyNumberFormat="1" applyFont="1" applyBorder="1"/>
    <xf numFmtId="0" fontId="2" fillId="0" borderId="12" xfId="0" applyFont="1" applyBorder="1"/>
    <xf numFmtId="0" fontId="2" fillId="0" borderId="13" xfId="0" applyFont="1" applyBorder="1"/>
    <xf numFmtId="0" fontId="6" fillId="0" borderId="0" xfId="0" applyFont="1"/>
    <xf numFmtId="0" fontId="0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7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4" xfId="0" applyBorder="1"/>
    <xf numFmtId="43" fontId="0" fillId="0" borderId="5" xfId="1" applyFont="1" applyBorder="1"/>
    <xf numFmtId="43" fontId="0" fillId="0" borderId="7" xfId="1" applyFont="1" applyBorder="1" applyAlignment="1">
      <alignment horizontal="center"/>
    </xf>
    <xf numFmtId="14" fontId="0" fillId="0" borderId="6" xfId="0" applyNumberFormat="1" applyBorder="1"/>
    <xf numFmtId="0" fontId="0" fillId="0" borderId="0" xfId="0" quotePrefix="1" applyBorder="1"/>
    <xf numFmtId="43" fontId="0" fillId="0" borderId="7" xfId="1" applyFont="1" applyBorder="1"/>
    <xf numFmtId="43" fontId="0" fillId="0" borderId="8" xfId="1" applyFont="1" applyBorder="1"/>
    <xf numFmtId="43" fontId="0" fillId="0" borderId="11" xfId="1" applyFont="1" applyBorder="1"/>
    <xf numFmtId="0" fontId="0" fillId="0" borderId="13" xfId="0" applyBorder="1"/>
    <xf numFmtId="43" fontId="0" fillId="0" borderId="0" xfId="1" applyFont="1"/>
    <xf numFmtId="43" fontId="0" fillId="0" borderId="0" xfId="1" applyFont="1" applyBorder="1"/>
    <xf numFmtId="43" fontId="0" fillId="0" borderId="0" xfId="1" applyFont="1" applyBorder="1" applyAlignment="1">
      <alignment horizontal="center"/>
    </xf>
    <xf numFmtId="0" fontId="2" fillId="5" borderId="13" xfId="0" applyFont="1" applyFill="1" applyBorder="1"/>
    <xf numFmtId="0" fontId="6" fillId="5" borderId="0" xfId="0" applyFont="1" applyFill="1"/>
    <xf numFmtId="0" fontId="0" fillId="5" borderId="0" xfId="0" applyFill="1"/>
    <xf numFmtId="164" fontId="0" fillId="5" borderId="0" xfId="1" applyNumberFormat="1" applyFont="1" applyFill="1"/>
    <xf numFmtId="0" fontId="0" fillId="0" borderId="0" xfId="0" applyAlignment="1">
      <alignment horizontal="center"/>
    </xf>
    <xf numFmtId="43" fontId="0" fillId="0" borderId="1" xfId="1" applyFont="1" applyBorder="1"/>
    <xf numFmtId="0" fontId="0" fillId="0" borderId="12" xfId="0" applyBorder="1"/>
    <xf numFmtId="43" fontId="0" fillId="0" borderId="15" xfId="0" applyNumberFormat="1" applyBorder="1"/>
    <xf numFmtId="0" fontId="3" fillId="0" borderId="0" xfId="0" applyFont="1"/>
    <xf numFmtId="164" fontId="4" fillId="0" borderId="0" xfId="1" applyNumberFormat="1" applyFont="1" applyBorder="1"/>
    <xf numFmtId="0" fontId="4" fillId="0" borderId="7" xfId="0" applyFont="1" applyBorder="1"/>
    <xf numFmtId="49" fontId="0" fillId="0" borderId="0" xfId="0" applyNumberFormat="1" applyAlignment="1">
      <alignment horizontal="center"/>
    </xf>
    <xf numFmtId="49" fontId="7" fillId="0" borderId="0" xfId="0" applyNumberFormat="1" applyFont="1"/>
    <xf numFmtId="165" fontId="7" fillId="0" borderId="0" xfId="0" applyNumberFormat="1" applyFont="1"/>
    <xf numFmtId="166" fontId="7" fillId="0" borderId="0" xfId="0" applyNumberFormat="1" applyFont="1"/>
    <xf numFmtId="49" fontId="8" fillId="0" borderId="0" xfId="0" applyNumberFormat="1" applyFont="1"/>
    <xf numFmtId="165" fontId="8" fillId="0" borderId="0" xfId="0" applyNumberFormat="1" applyFont="1"/>
    <xf numFmtId="166" fontId="8" fillId="0" borderId="0" xfId="0" applyNumberFormat="1" applyFont="1"/>
    <xf numFmtId="166" fontId="8" fillId="0" borderId="0" xfId="0" applyNumberFormat="1" applyFont="1" applyBorder="1"/>
    <xf numFmtId="0" fontId="4" fillId="0" borderId="11" xfId="0" applyFont="1" applyBorder="1"/>
    <xf numFmtId="0" fontId="4" fillId="0" borderId="6" xfId="0" applyFont="1" applyBorder="1" applyAlignment="1">
      <alignment horizontal="left"/>
    </xf>
    <xf numFmtId="0" fontId="4" fillId="0" borderId="13" xfId="0" applyFont="1" applyBorder="1"/>
    <xf numFmtId="0" fontId="10" fillId="0" borderId="0" xfId="0" applyFont="1"/>
    <xf numFmtId="0" fontId="4" fillId="6" borderId="16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/>
    </xf>
    <xf numFmtId="0" fontId="3" fillId="6" borderId="12" xfId="0" applyFont="1" applyFill="1" applyBorder="1"/>
    <xf numFmtId="0" fontId="3" fillId="6" borderId="13" xfId="0" applyFont="1" applyFill="1" applyBorder="1"/>
    <xf numFmtId="43" fontId="3" fillId="6" borderId="15" xfId="1" applyFont="1" applyFill="1" applyBorder="1"/>
    <xf numFmtId="0" fontId="4" fillId="0" borderId="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3" fontId="4" fillId="0" borderId="7" xfId="1" applyFont="1" applyBorder="1" applyAlignment="1">
      <alignment horizontal="center"/>
    </xf>
    <xf numFmtId="0" fontId="4" fillId="0" borderId="6" xfId="0" applyFont="1" applyBorder="1" applyAlignment="1">
      <alignment horizontal="right"/>
    </xf>
    <xf numFmtId="0" fontId="4" fillId="0" borderId="0" xfId="0" applyFont="1" applyFill="1" applyBorder="1"/>
    <xf numFmtId="43" fontId="4" fillId="0" borderId="11" xfId="1" applyFont="1" applyBorder="1"/>
    <xf numFmtId="0" fontId="9" fillId="0" borderId="0" xfId="0" applyFont="1" applyAlignment="1">
      <alignment horizontal="center"/>
    </xf>
    <xf numFmtId="14" fontId="3" fillId="0" borderId="0" xfId="0" applyNumberFormat="1" applyFont="1"/>
    <xf numFmtId="164" fontId="4" fillId="0" borderId="5" xfId="1" applyNumberFormat="1" applyFont="1" applyBorder="1"/>
    <xf numFmtId="164" fontId="9" fillId="0" borderId="0" xfId="0" applyNumberFormat="1" applyFont="1" applyAlignment="1">
      <alignment horizontal="center"/>
    </xf>
    <xf numFmtId="0" fontId="2" fillId="0" borderId="0" xfId="0" applyFont="1" applyBorder="1" applyAlignment="1"/>
    <xf numFmtId="14" fontId="4" fillId="0" borderId="6" xfId="0" applyNumberFormat="1" applyFont="1" applyBorder="1" applyAlignment="1">
      <alignment horizontal="right"/>
    </xf>
    <xf numFmtId="0" fontId="2" fillId="0" borderId="10" xfId="0" applyFont="1" applyBorder="1" applyAlignment="1">
      <alignment horizontal="center"/>
    </xf>
    <xf numFmtId="0" fontId="0" fillId="0" borderId="10" xfId="0" applyBorder="1" applyAlignment="1"/>
    <xf numFmtId="166" fontId="8" fillId="0" borderId="4" xfId="0" applyNumberFormat="1" applyFont="1" applyBorder="1"/>
    <xf numFmtId="166" fontId="7" fillId="0" borderId="19" xfId="0" applyNumberFormat="1" applyFont="1" applyBorder="1"/>
    <xf numFmtId="0" fontId="7" fillId="0" borderId="0" xfId="0" applyFont="1"/>
    <xf numFmtId="0" fontId="0" fillId="0" borderId="0" xfId="0" applyNumberFormat="1"/>
    <xf numFmtId="166" fontId="8" fillId="0" borderId="0" xfId="0" applyNumberFormat="1" applyFont="1" applyFill="1" applyBorder="1"/>
    <xf numFmtId="4" fontId="0" fillId="0" borderId="0" xfId="0" applyNumberFormat="1"/>
    <xf numFmtId="0" fontId="2" fillId="0" borderId="0" xfId="0" applyFont="1" applyBorder="1" applyAlignment="1">
      <alignment horizontal="center"/>
    </xf>
    <xf numFmtId="164" fontId="4" fillId="0" borderId="4" xfId="1" applyNumberFormat="1" applyFont="1" applyBorder="1"/>
    <xf numFmtId="164" fontId="4" fillId="0" borderId="10" xfId="1" applyNumberFormat="1" applyFont="1" applyBorder="1"/>
    <xf numFmtId="0" fontId="0" fillId="0" borderId="11" xfId="0" applyBorder="1"/>
    <xf numFmtId="49" fontId="7" fillId="7" borderId="16" xfId="0" applyNumberFormat="1" applyFont="1" applyFill="1" applyBorder="1" applyAlignment="1">
      <alignment horizontal="center"/>
    </xf>
    <xf numFmtId="49" fontId="0" fillId="7" borderId="17" xfId="0" applyNumberFormat="1" applyFill="1" applyBorder="1" applyAlignment="1">
      <alignment horizontal="center"/>
    </xf>
    <xf numFmtId="49" fontId="7" fillId="7" borderId="17" xfId="0" applyNumberFormat="1" applyFont="1" applyFill="1" applyBorder="1" applyAlignment="1">
      <alignment horizontal="center"/>
    </xf>
    <xf numFmtId="49" fontId="7" fillId="7" borderId="18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lsha%20Nirmani\AppData\Local\Microsoft\Windows\Temporary%20Internet%20Files\Content.Outlook\XPNKQQM4\Petty%20Cash%20Float%20-%20H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Note 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A50" workbookViewId="0">
      <selection activeCell="E70" sqref="E70"/>
    </sheetView>
  </sheetViews>
  <sheetFormatPr defaultRowHeight="15" x14ac:dyDescent="0.25"/>
  <cols>
    <col min="1" max="1" width="18.85546875" customWidth="1"/>
    <col min="2" max="2" width="12.42578125" customWidth="1"/>
    <col min="3" max="3" width="27.28515625" bestFit="1" customWidth="1"/>
    <col min="4" max="4" width="10.5703125" style="1" bestFit="1" customWidth="1"/>
    <col min="5" max="5" width="13" style="1" customWidth="1"/>
    <col min="6" max="6" width="19.42578125" style="1" customWidth="1"/>
  </cols>
  <sheetData>
    <row r="1" spans="1:6" x14ac:dyDescent="0.25">
      <c r="A1" s="4" t="s">
        <v>8</v>
      </c>
      <c r="B1" s="4" t="s">
        <v>4</v>
      </c>
      <c r="C1" s="4" t="s">
        <v>7</v>
      </c>
      <c r="D1" s="4" t="s">
        <v>0</v>
      </c>
      <c r="E1" s="4" t="s">
        <v>1</v>
      </c>
      <c r="F1" s="4" t="s">
        <v>2</v>
      </c>
    </row>
    <row r="2" spans="1:6" x14ac:dyDescent="0.25">
      <c r="A2" s="5" t="s">
        <v>3</v>
      </c>
      <c r="B2" s="5"/>
      <c r="C2" s="5"/>
      <c r="D2" s="5">
        <v>40000</v>
      </c>
      <c r="E2" s="5">
        <v>30000</v>
      </c>
      <c r="F2" s="5">
        <v>10000</v>
      </c>
    </row>
    <row r="3" spans="1:6" x14ac:dyDescent="0.25">
      <c r="A3" s="5" t="s">
        <v>6</v>
      </c>
      <c r="B3" s="5" t="s">
        <v>5</v>
      </c>
      <c r="C3" s="5"/>
      <c r="D3" s="5">
        <v>26285</v>
      </c>
      <c r="E3" s="5">
        <v>20000</v>
      </c>
      <c r="F3" s="5"/>
    </row>
    <row r="4" spans="1:6" x14ac:dyDescent="0.25">
      <c r="A4" s="5" t="s">
        <v>10</v>
      </c>
      <c r="B4" s="5" t="s">
        <v>9</v>
      </c>
      <c r="C4" s="9">
        <v>7715</v>
      </c>
      <c r="D4" s="5">
        <v>2000</v>
      </c>
      <c r="E4" s="5"/>
      <c r="F4" s="5"/>
    </row>
    <row r="5" spans="1:6" x14ac:dyDescent="0.25">
      <c r="A5" s="5" t="s">
        <v>13</v>
      </c>
      <c r="B5" s="5" t="s">
        <v>9</v>
      </c>
      <c r="C5" s="9">
        <v>7716</v>
      </c>
      <c r="D5" s="5"/>
      <c r="E5" s="5">
        <v>5000</v>
      </c>
      <c r="F5" s="5"/>
    </row>
    <row r="6" spans="1:6" x14ac:dyDescent="0.25">
      <c r="A6" s="5" t="s">
        <v>16</v>
      </c>
      <c r="B6" s="5" t="s">
        <v>9</v>
      </c>
      <c r="C6" s="9">
        <v>7717</v>
      </c>
      <c r="D6" s="5">
        <v>700</v>
      </c>
      <c r="E6" s="5"/>
      <c r="F6" s="5"/>
    </row>
    <row r="7" spans="1:6" x14ac:dyDescent="0.25">
      <c r="A7" s="5" t="s">
        <v>14</v>
      </c>
      <c r="B7" s="5" t="s">
        <v>9</v>
      </c>
      <c r="C7" s="9">
        <v>7718</v>
      </c>
      <c r="D7" s="5">
        <v>3500</v>
      </c>
      <c r="E7" s="5"/>
      <c r="F7" s="5"/>
    </row>
    <row r="8" spans="1:6" x14ac:dyDescent="0.25">
      <c r="A8" s="5" t="s">
        <v>14</v>
      </c>
      <c r="B8" s="5" t="s">
        <v>9</v>
      </c>
      <c r="C8" s="9">
        <v>7720</v>
      </c>
      <c r="D8" s="5"/>
      <c r="E8" s="5">
        <v>18900</v>
      </c>
      <c r="F8" s="5"/>
    </row>
    <row r="9" spans="1:6" x14ac:dyDescent="0.25">
      <c r="A9" s="5" t="s">
        <v>20</v>
      </c>
      <c r="B9" s="5" t="s">
        <v>9</v>
      </c>
      <c r="C9" s="10" t="s">
        <v>15</v>
      </c>
      <c r="D9" s="5">
        <v>60</v>
      </c>
      <c r="E9" s="5"/>
      <c r="F9" s="5"/>
    </row>
    <row r="10" spans="1:6" x14ac:dyDescent="0.25">
      <c r="A10" s="5" t="s">
        <v>17</v>
      </c>
      <c r="B10" s="5" t="s">
        <v>9</v>
      </c>
      <c r="C10" s="9">
        <v>7719</v>
      </c>
      <c r="D10" s="5">
        <v>1000</v>
      </c>
      <c r="E10" s="5"/>
      <c r="F10" s="5"/>
    </row>
    <row r="11" spans="1:6" x14ac:dyDescent="0.25">
      <c r="A11" s="5" t="s">
        <v>18</v>
      </c>
      <c r="B11" s="5" t="s">
        <v>9</v>
      </c>
      <c r="C11" s="9">
        <v>7721</v>
      </c>
      <c r="D11" s="5"/>
      <c r="E11" s="5">
        <v>660</v>
      </c>
      <c r="F11" s="5"/>
    </row>
    <row r="12" spans="1:6" x14ac:dyDescent="0.25">
      <c r="A12" s="5" t="s">
        <v>19</v>
      </c>
      <c r="B12" s="5" t="s">
        <v>9</v>
      </c>
      <c r="C12" s="9">
        <v>7723</v>
      </c>
      <c r="D12" s="11">
        <v>5000</v>
      </c>
      <c r="E12" s="5"/>
      <c r="F12" s="5"/>
    </row>
    <row r="13" spans="1:6" x14ac:dyDescent="0.25">
      <c r="A13" s="5" t="s">
        <v>21</v>
      </c>
      <c r="B13" s="5" t="s">
        <v>22</v>
      </c>
      <c r="C13" s="9">
        <v>7722</v>
      </c>
      <c r="D13" s="5">
        <v>154</v>
      </c>
      <c r="E13" s="5"/>
      <c r="F13" s="5"/>
    </row>
    <row r="14" spans="1:6" x14ac:dyDescent="0.25">
      <c r="A14" s="5" t="s">
        <v>23</v>
      </c>
      <c r="B14" s="5" t="s">
        <v>22</v>
      </c>
      <c r="C14" s="9">
        <v>7724</v>
      </c>
      <c r="D14" s="5">
        <v>630</v>
      </c>
      <c r="E14" s="5"/>
      <c r="F14" s="5"/>
    </row>
    <row r="15" spans="1:6" x14ac:dyDescent="0.25">
      <c r="A15" s="5" t="s">
        <v>29</v>
      </c>
      <c r="B15" s="5" t="s">
        <v>25</v>
      </c>
      <c r="C15" s="10" t="s">
        <v>30</v>
      </c>
      <c r="D15" s="5"/>
      <c r="E15" s="5">
        <v>-790</v>
      </c>
      <c r="F15" s="5"/>
    </row>
    <row r="16" spans="1:6" x14ac:dyDescent="0.25">
      <c r="A16" s="5" t="s">
        <v>26</v>
      </c>
      <c r="B16" s="5" t="s">
        <v>25</v>
      </c>
      <c r="C16" s="10" t="s">
        <v>34</v>
      </c>
      <c r="D16" s="5">
        <v>1350</v>
      </c>
      <c r="E16" s="5"/>
      <c r="F16" s="5"/>
    </row>
    <row r="17" spans="1:8" x14ac:dyDescent="0.25">
      <c r="A17" s="5" t="s">
        <v>28</v>
      </c>
      <c r="B17" s="5" t="s">
        <v>27</v>
      </c>
      <c r="C17" s="9">
        <v>7726</v>
      </c>
      <c r="D17" s="5">
        <v>500</v>
      </c>
      <c r="E17" s="5"/>
      <c r="F17" s="5"/>
    </row>
    <row r="18" spans="1:8" x14ac:dyDescent="0.25">
      <c r="A18" s="5" t="s">
        <v>39</v>
      </c>
      <c r="B18" s="5" t="s">
        <v>27</v>
      </c>
      <c r="C18" s="9">
        <v>7725</v>
      </c>
      <c r="D18" s="5">
        <v>200</v>
      </c>
      <c r="E18" s="5"/>
      <c r="F18" s="5"/>
    </row>
    <row r="19" spans="1:8" x14ac:dyDescent="0.25">
      <c r="A19" s="5" t="s">
        <v>31</v>
      </c>
      <c r="B19" s="5" t="s">
        <v>27</v>
      </c>
      <c r="C19" s="9">
        <v>7728</v>
      </c>
      <c r="D19" s="5">
        <v>750</v>
      </c>
      <c r="E19" s="5"/>
      <c r="F19" s="5"/>
      <c r="H19" s="3"/>
    </row>
    <row r="20" spans="1:8" x14ac:dyDescent="0.25">
      <c r="A20" s="5" t="s">
        <v>33</v>
      </c>
      <c r="B20" s="5" t="s">
        <v>25</v>
      </c>
      <c r="C20" s="10" t="s">
        <v>32</v>
      </c>
      <c r="D20" s="5">
        <v>4850</v>
      </c>
      <c r="E20" s="5"/>
      <c r="F20" s="5"/>
      <c r="H20" s="3"/>
    </row>
    <row r="21" spans="1:8" x14ac:dyDescent="0.25">
      <c r="A21" s="5" t="s">
        <v>35</v>
      </c>
      <c r="B21" s="5" t="s">
        <v>25</v>
      </c>
      <c r="C21" s="9"/>
      <c r="D21" s="11"/>
      <c r="E21" s="5">
        <v>-33771</v>
      </c>
      <c r="F21" s="5"/>
      <c r="G21" s="2"/>
      <c r="H21" s="3"/>
    </row>
    <row r="22" spans="1:8" x14ac:dyDescent="0.25">
      <c r="A22" s="5" t="s">
        <v>37</v>
      </c>
      <c r="B22" s="5" t="s">
        <v>25</v>
      </c>
      <c r="C22" s="10" t="s">
        <v>66</v>
      </c>
      <c r="D22" s="11"/>
      <c r="E22" s="5">
        <v>28340</v>
      </c>
      <c r="F22" s="5"/>
      <c r="G22" s="18"/>
      <c r="H22" s="3"/>
    </row>
    <row r="23" spans="1:8" x14ac:dyDescent="0.25">
      <c r="A23" s="5" t="s">
        <v>20</v>
      </c>
      <c r="B23" s="5" t="s">
        <v>36</v>
      </c>
      <c r="C23" s="9">
        <v>7732</v>
      </c>
      <c r="D23" s="11">
        <v>860</v>
      </c>
      <c r="E23" s="5"/>
      <c r="F23" s="5"/>
      <c r="H23" s="3"/>
    </row>
    <row r="24" spans="1:8" x14ac:dyDescent="0.25">
      <c r="A24" s="5" t="s">
        <v>38</v>
      </c>
      <c r="B24" s="5" t="s">
        <v>36</v>
      </c>
      <c r="C24" s="9">
        <v>7734</v>
      </c>
      <c r="D24" s="11">
        <v>670</v>
      </c>
      <c r="E24" s="5"/>
      <c r="F24" s="5"/>
      <c r="H24" s="3"/>
    </row>
    <row r="25" spans="1:8" x14ac:dyDescent="0.25">
      <c r="A25" s="5" t="s">
        <v>39</v>
      </c>
      <c r="B25" s="5" t="s">
        <v>36</v>
      </c>
      <c r="C25" s="9">
        <v>7735</v>
      </c>
      <c r="D25" s="11">
        <v>50</v>
      </c>
      <c r="E25" s="5"/>
      <c r="F25" s="5"/>
      <c r="H25" s="3"/>
    </row>
    <row r="26" spans="1:8" x14ac:dyDescent="0.25">
      <c r="A26" s="5" t="s">
        <v>14</v>
      </c>
      <c r="B26" s="5" t="s">
        <v>36</v>
      </c>
      <c r="C26" s="9">
        <v>7733</v>
      </c>
      <c r="D26" s="11">
        <v>6820</v>
      </c>
      <c r="E26" s="5"/>
      <c r="F26" s="5"/>
      <c r="H26" s="3"/>
    </row>
    <row r="27" spans="1:8" x14ac:dyDescent="0.25">
      <c r="A27" s="5" t="s">
        <v>14</v>
      </c>
      <c r="B27" s="5" t="s">
        <v>36</v>
      </c>
      <c r="C27" s="9">
        <v>7736</v>
      </c>
      <c r="D27" s="11">
        <v>2000</v>
      </c>
      <c r="E27" s="5"/>
      <c r="F27" s="5"/>
      <c r="H27" s="3"/>
    </row>
    <row r="28" spans="1:8" x14ac:dyDescent="0.25">
      <c r="A28" s="5" t="s">
        <v>40</v>
      </c>
      <c r="B28" s="5" t="s">
        <v>36</v>
      </c>
      <c r="C28" s="9">
        <v>7737</v>
      </c>
      <c r="D28" s="11">
        <v>1500</v>
      </c>
      <c r="E28" s="5"/>
      <c r="F28" s="5"/>
      <c r="H28" s="3"/>
    </row>
    <row r="29" spans="1:8" x14ac:dyDescent="0.25">
      <c r="A29" s="5" t="s">
        <v>42</v>
      </c>
      <c r="B29" s="5" t="s">
        <v>41</v>
      </c>
      <c r="C29" s="10" t="s">
        <v>43</v>
      </c>
      <c r="D29" s="11"/>
      <c r="E29" s="5">
        <v>652</v>
      </c>
      <c r="F29" s="5"/>
      <c r="H29" s="3"/>
    </row>
    <row r="30" spans="1:8" x14ac:dyDescent="0.25">
      <c r="A30" s="5" t="s">
        <v>20</v>
      </c>
      <c r="B30" s="5" t="s">
        <v>41</v>
      </c>
      <c r="C30" s="9">
        <v>7739</v>
      </c>
      <c r="D30" s="11">
        <v>1340</v>
      </c>
      <c r="E30" s="5"/>
      <c r="F30" s="5"/>
      <c r="H30" s="3"/>
    </row>
    <row r="31" spans="1:8" x14ac:dyDescent="0.25">
      <c r="A31" s="5" t="s">
        <v>16</v>
      </c>
      <c r="B31" s="5" t="s">
        <v>41</v>
      </c>
      <c r="C31" s="9">
        <v>7741</v>
      </c>
      <c r="D31" s="11">
        <v>800</v>
      </c>
      <c r="E31" s="5"/>
      <c r="F31" s="5"/>
      <c r="H31" s="3"/>
    </row>
    <row r="32" spans="1:8" x14ac:dyDescent="0.25">
      <c r="A32" s="5" t="s">
        <v>76</v>
      </c>
      <c r="B32" s="5" t="s">
        <v>41</v>
      </c>
      <c r="C32" s="9">
        <v>7738</v>
      </c>
      <c r="D32" s="11">
        <v>5670</v>
      </c>
      <c r="E32" s="5"/>
      <c r="F32" s="5"/>
      <c r="H32" s="3"/>
    </row>
    <row r="33" spans="1:8" x14ac:dyDescent="0.25">
      <c r="A33" s="5" t="s">
        <v>45</v>
      </c>
      <c r="B33" s="5" t="s">
        <v>36</v>
      </c>
      <c r="C33" s="9"/>
      <c r="D33" s="12">
        <v>100</v>
      </c>
      <c r="E33" s="5"/>
      <c r="F33" s="5"/>
      <c r="H33" s="3"/>
    </row>
    <row r="34" spans="1:8" x14ac:dyDescent="0.25">
      <c r="A34" s="5" t="s">
        <v>46</v>
      </c>
      <c r="B34" s="5" t="s">
        <v>41</v>
      </c>
      <c r="C34" s="9"/>
      <c r="D34" s="11">
        <v>-34409</v>
      </c>
      <c r="E34" s="5"/>
      <c r="F34" s="5"/>
      <c r="H34" s="3"/>
    </row>
    <row r="35" spans="1:8" x14ac:dyDescent="0.25">
      <c r="A35" s="5" t="s">
        <v>47</v>
      </c>
      <c r="B35" s="5" t="s">
        <v>41</v>
      </c>
      <c r="C35" s="9" t="s">
        <v>48</v>
      </c>
      <c r="D35" s="11">
        <v>2000</v>
      </c>
      <c r="E35" s="5"/>
      <c r="F35" s="5"/>
      <c r="H35" s="3"/>
    </row>
    <row r="36" spans="1:8" x14ac:dyDescent="0.25">
      <c r="A36" s="5" t="s">
        <v>49</v>
      </c>
      <c r="B36" s="5" t="s">
        <v>41</v>
      </c>
      <c r="C36" s="9">
        <v>7743</v>
      </c>
      <c r="D36" s="11">
        <v>804</v>
      </c>
      <c r="E36" s="5"/>
      <c r="F36" s="5"/>
      <c r="H36" s="3"/>
    </row>
    <row r="37" spans="1:8" x14ac:dyDescent="0.25">
      <c r="A37" s="5" t="s">
        <v>19</v>
      </c>
      <c r="B37" s="5" t="s">
        <v>41</v>
      </c>
      <c r="C37" s="9">
        <v>7742</v>
      </c>
      <c r="D37" s="11">
        <v>6800</v>
      </c>
      <c r="E37" s="5"/>
      <c r="F37" s="5"/>
      <c r="H37" s="3"/>
    </row>
    <row r="38" spans="1:8" x14ac:dyDescent="0.25">
      <c r="A38" s="5" t="s">
        <v>50</v>
      </c>
      <c r="B38" s="5" t="s">
        <v>41</v>
      </c>
      <c r="C38" s="9" t="s">
        <v>53</v>
      </c>
      <c r="D38" s="11">
        <v>965</v>
      </c>
      <c r="F38" s="5"/>
      <c r="H38" s="3"/>
    </row>
    <row r="39" spans="1:8" x14ac:dyDescent="0.25">
      <c r="A39" s="5" t="s">
        <v>14</v>
      </c>
      <c r="B39" s="5" t="s">
        <v>41</v>
      </c>
      <c r="C39" s="9" t="s">
        <v>51</v>
      </c>
      <c r="D39" s="11"/>
      <c r="E39" s="5" t="s">
        <v>65</v>
      </c>
      <c r="F39" s="5"/>
      <c r="H39" s="3"/>
    </row>
    <row r="40" spans="1:8" x14ac:dyDescent="0.25">
      <c r="A40" s="5" t="s">
        <v>52</v>
      </c>
      <c r="B40" s="5" t="s">
        <v>55</v>
      </c>
      <c r="C40" s="9">
        <v>7744</v>
      </c>
      <c r="D40" s="11">
        <v>2000</v>
      </c>
      <c r="E40" s="5"/>
      <c r="F40" s="5"/>
      <c r="H40" s="3"/>
    </row>
    <row r="41" spans="1:8" x14ac:dyDescent="0.25">
      <c r="A41" s="5" t="s">
        <v>39</v>
      </c>
      <c r="B41" s="5" t="s">
        <v>54</v>
      </c>
      <c r="C41" s="9">
        <v>7745</v>
      </c>
      <c r="D41" s="11">
        <v>500</v>
      </c>
      <c r="E41" s="5"/>
      <c r="F41" s="5"/>
      <c r="H41" s="3"/>
    </row>
    <row r="42" spans="1:8" x14ac:dyDescent="0.25">
      <c r="A42" s="5" t="s">
        <v>56</v>
      </c>
      <c r="B42" s="5" t="s">
        <v>57</v>
      </c>
      <c r="C42" s="9" t="s">
        <v>58</v>
      </c>
      <c r="D42" s="5">
        <v>5000</v>
      </c>
      <c r="E42" s="5"/>
      <c r="F42" s="5"/>
      <c r="H42" s="3"/>
    </row>
    <row r="43" spans="1:8" x14ac:dyDescent="0.25">
      <c r="A43" s="5" t="s">
        <v>59</v>
      </c>
      <c r="B43" s="5" t="s">
        <v>57</v>
      </c>
      <c r="C43" s="9"/>
      <c r="D43" s="5"/>
      <c r="E43" s="5">
        <v>-30652</v>
      </c>
      <c r="F43" s="5"/>
      <c r="H43" s="3"/>
    </row>
    <row r="44" spans="1:8" x14ac:dyDescent="0.25">
      <c r="A44" s="5" t="s">
        <v>60</v>
      </c>
      <c r="B44" s="5" t="s">
        <v>57</v>
      </c>
      <c r="C44" s="9">
        <v>7748</v>
      </c>
      <c r="D44" s="5">
        <v>5000</v>
      </c>
      <c r="E44" s="5"/>
      <c r="F44" s="5"/>
      <c r="H44" s="3"/>
    </row>
    <row r="45" spans="1:8" x14ac:dyDescent="0.25">
      <c r="A45" s="5" t="s">
        <v>62</v>
      </c>
      <c r="B45" s="5" t="s">
        <v>57</v>
      </c>
      <c r="C45" s="9" t="s">
        <v>61</v>
      </c>
      <c r="D45" s="5"/>
      <c r="E45" s="5"/>
      <c r="F45" s="5"/>
      <c r="H45" s="3"/>
    </row>
    <row r="46" spans="1:8" x14ac:dyDescent="0.25">
      <c r="A46" s="5" t="s">
        <v>62</v>
      </c>
      <c r="B46" s="5" t="s">
        <v>57</v>
      </c>
      <c r="C46" s="9" t="s">
        <v>67</v>
      </c>
      <c r="D46" s="5">
        <v>1865</v>
      </c>
      <c r="E46" s="5"/>
      <c r="F46" s="5"/>
      <c r="H46" s="3"/>
    </row>
    <row r="47" spans="1:8" x14ac:dyDescent="0.25">
      <c r="A47" s="5" t="s">
        <v>14</v>
      </c>
      <c r="B47" s="5" t="s">
        <v>57</v>
      </c>
      <c r="C47" s="9">
        <v>7749</v>
      </c>
      <c r="D47" s="5">
        <v>2000</v>
      </c>
      <c r="E47" s="5"/>
      <c r="F47" s="5"/>
      <c r="H47" s="3"/>
    </row>
    <row r="48" spans="1:8" x14ac:dyDescent="0.25">
      <c r="A48" s="5" t="s">
        <v>14</v>
      </c>
      <c r="B48" s="5" t="s">
        <v>57</v>
      </c>
      <c r="C48" s="9">
        <v>7750</v>
      </c>
      <c r="D48" s="5">
        <v>1180</v>
      </c>
      <c r="E48" s="5"/>
      <c r="F48" s="5"/>
      <c r="H48" s="3"/>
    </row>
    <row r="49" spans="1:8" x14ac:dyDescent="0.25">
      <c r="A49" s="5" t="s">
        <v>63</v>
      </c>
      <c r="B49" s="5" t="s">
        <v>64</v>
      </c>
      <c r="C49" s="9">
        <v>7752</v>
      </c>
      <c r="D49" s="5">
        <v>50</v>
      </c>
      <c r="E49" s="5"/>
      <c r="F49" s="5"/>
      <c r="H49" s="3"/>
    </row>
    <row r="50" spans="1:8" x14ac:dyDescent="0.25">
      <c r="A50" s="5" t="s">
        <v>16</v>
      </c>
      <c r="B50" s="5" t="s">
        <v>64</v>
      </c>
      <c r="C50" s="9">
        <v>7753</v>
      </c>
      <c r="D50" s="5">
        <v>160</v>
      </c>
      <c r="E50" s="5"/>
      <c r="F50" s="5"/>
      <c r="H50" s="3"/>
    </row>
    <row r="51" spans="1:8" x14ac:dyDescent="0.25">
      <c r="A51" s="5" t="s">
        <v>44</v>
      </c>
      <c r="B51" s="5" t="s">
        <v>64</v>
      </c>
      <c r="C51" s="9">
        <v>7755</v>
      </c>
      <c r="D51" s="5">
        <v>1000</v>
      </c>
      <c r="E51" s="5"/>
      <c r="F51" s="5"/>
      <c r="H51" s="3"/>
    </row>
    <row r="52" spans="1:8" x14ac:dyDescent="0.25">
      <c r="A52" s="5" t="s">
        <v>39</v>
      </c>
      <c r="B52" s="5" t="s">
        <v>64</v>
      </c>
      <c r="C52" s="9" t="s">
        <v>68</v>
      </c>
      <c r="D52" s="5">
        <v>475</v>
      </c>
      <c r="E52" s="5"/>
      <c r="F52" s="5"/>
      <c r="H52" s="3"/>
    </row>
    <row r="53" spans="1:8" x14ac:dyDescent="0.25">
      <c r="A53" s="5" t="s">
        <v>62</v>
      </c>
      <c r="B53" s="5" t="s">
        <v>64</v>
      </c>
      <c r="C53" s="9">
        <v>7754</v>
      </c>
      <c r="D53" s="5">
        <v>600</v>
      </c>
      <c r="E53" s="5"/>
      <c r="F53" s="5"/>
      <c r="H53" s="3"/>
    </row>
    <row r="54" spans="1:8" x14ac:dyDescent="0.25">
      <c r="A54" s="5" t="s">
        <v>69</v>
      </c>
      <c r="B54" s="5" t="s">
        <v>64</v>
      </c>
      <c r="C54" s="9"/>
      <c r="D54" s="5">
        <v>-37980</v>
      </c>
      <c r="E54" s="5"/>
      <c r="F54" s="5"/>
      <c r="H54" s="3"/>
    </row>
    <row r="55" spans="1:8" x14ac:dyDescent="0.25">
      <c r="A55" s="5" t="s">
        <v>44</v>
      </c>
      <c r="B55" s="5" t="s">
        <v>64</v>
      </c>
      <c r="C55" s="9" t="s">
        <v>70</v>
      </c>
      <c r="D55" s="5"/>
      <c r="E55" s="5" t="s">
        <v>65</v>
      </c>
      <c r="F55" s="5"/>
      <c r="H55" s="3"/>
    </row>
    <row r="56" spans="1:8" x14ac:dyDescent="0.25">
      <c r="A56" s="5"/>
      <c r="B56" s="5"/>
      <c r="C56" s="5"/>
      <c r="D56" s="5"/>
      <c r="E56" s="5"/>
      <c r="F56" s="5"/>
    </row>
    <row r="57" spans="1:8" x14ac:dyDescent="0.25">
      <c r="A57" s="5"/>
      <c r="B57" s="5"/>
      <c r="C57" s="5" t="s">
        <v>11</v>
      </c>
      <c r="D57" s="5">
        <f>SUM(D4:D56)</f>
        <v>-1486</v>
      </c>
      <c r="E57" s="5">
        <f>SUM(E4:E56)</f>
        <v>-11661</v>
      </c>
      <c r="F57" s="5"/>
    </row>
    <row r="58" spans="1:8" ht="15.75" thickBot="1" x14ac:dyDescent="0.3">
      <c r="A58" s="5"/>
      <c r="B58" s="5"/>
      <c r="C58" s="5" t="s">
        <v>12</v>
      </c>
      <c r="D58" s="6">
        <f>D3-D57</f>
        <v>27771</v>
      </c>
      <c r="E58" s="6">
        <f>E3-E57</f>
        <v>31661</v>
      </c>
      <c r="F58" s="5"/>
    </row>
    <row r="59" spans="1:8" ht="15.75" thickTop="1" x14ac:dyDescent="0.25">
      <c r="A59" s="5"/>
      <c r="B59" s="5"/>
      <c r="C59" s="5" t="s">
        <v>24</v>
      </c>
      <c r="D59" s="7">
        <f>D58+E58</f>
        <v>59432</v>
      </c>
      <c r="E59" s="5"/>
      <c r="F59" s="5"/>
      <c r="H59" s="2"/>
    </row>
    <row r="60" spans="1:8" x14ac:dyDescent="0.25">
      <c r="A60" s="5"/>
      <c r="B60" s="5"/>
      <c r="C60" s="5"/>
      <c r="D60" s="5"/>
      <c r="E60" s="5"/>
      <c r="F60" s="5"/>
    </row>
    <row r="61" spans="1:8" x14ac:dyDescent="0.25">
      <c r="A61" s="5"/>
      <c r="B61" s="5"/>
      <c r="C61" s="5"/>
      <c r="D61" s="5"/>
      <c r="E61" s="5"/>
      <c r="F61" s="5"/>
      <c r="H61" s="2"/>
    </row>
    <row r="62" spans="1:8" x14ac:dyDescent="0.25">
      <c r="A62" s="8"/>
      <c r="B62" s="8"/>
      <c r="C62" s="8"/>
      <c r="D62" s="5"/>
      <c r="E62" s="5"/>
      <c r="F62" s="5"/>
    </row>
    <row r="63" spans="1:8" x14ac:dyDescent="0.25">
      <c r="A63" s="8"/>
      <c r="B63" s="8"/>
      <c r="C63" s="8"/>
      <c r="D63" s="5"/>
      <c r="E63" s="5"/>
      <c r="F6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35" workbookViewId="0">
      <selection activeCell="D42" sqref="D42"/>
    </sheetView>
  </sheetViews>
  <sheetFormatPr defaultRowHeight="15" x14ac:dyDescent="0.25"/>
  <cols>
    <col min="1" max="1" width="23" style="8" customWidth="1"/>
    <col min="2" max="2" width="14.5703125" style="8" customWidth="1"/>
    <col min="3" max="3" width="20.42578125" style="8" customWidth="1"/>
    <col min="4" max="4" width="16" style="8" customWidth="1"/>
    <col min="5" max="5" width="13.5703125" style="8" customWidth="1"/>
    <col min="6" max="6" width="20.140625" style="8" customWidth="1"/>
    <col min="7" max="7" width="9.140625" style="8"/>
    <col min="8" max="9" width="9.140625" style="8" customWidth="1"/>
    <col min="10" max="10" width="10.42578125" style="8" customWidth="1"/>
    <col min="11" max="16384" width="9.140625" style="8"/>
  </cols>
  <sheetData>
    <row r="1" spans="1:6" x14ac:dyDescent="0.25">
      <c r="A1" s="13" t="s">
        <v>8</v>
      </c>
      <c r="B1" s="13" t="s">
        <v>4</v>
      </c>
      <c r="C1" s="13" t="s">
        <v>7</v>
      </c>
      <c r="D1" s="13" t="s">
        <v>0</v>
      </c>
      <c r="E1" s="13" t="s">
        <v>1</v>
      </c>
      <c r="F1" s="13" t="s">
        <v>2</v>
      </c>
    </row>
    <row r="2" spans="1:6" x14ac:dyDescent="0.25">
      <c r="A2" s="8" t="s">
        <v>12</v>
      </c>
      <c r="B2" s="8" t="s">
        <v>64</v>
      </c>
      <c r="D2" s="5">
        <f>'Sep 2016'!D58</f>
        <v>27771</v>
      </c>
      <c r="E2" s="5">
        <f>'Sep 2016'!E58</f>
        <v>31661</v>
      </c>
      <c r="F2" s="5"/>
    </row>
    <row r="3" spans="1:6" x14ac:dyDescent="0.25">
      <c r="A3" s="8" t="s">
        <v>14</v>
      </c>
      <c r="B3" s="16">
        <v>42439</v>
      </c>
      <c r="C3" s="8" t="s">
        <v>71</v>
      </c>
      <c r="D3" s="5"/>
      <c r="E3" s="5"/>
      <c r="F3" s="5"/>
    </row>
    <row r="4" spans="1:6" x14ac:dyDescent="0.25">
      <c r="A4" s="8" t="s">
        <v>72</v>
      </c>
      <c r="B4" s="16">
        <v>42439</v>
      </c>
      <c r="C4" s="8">
        <v>7758</v>
      </c>
      <c r="D4" s="5">
        <v>21</v>
      </c>
      <c r="E4" s="5"/>
      <c r="F4" s="5"/>
    </row>
    <row r="5" spans="1:6" x14ac:dyDescent="0.25">
      <c r="A5" s="8" t="s">
        <v>73</v>
      </c>
      <c r="B5" s="16">
        <v>42439</v>
      </c>
      <c r="C5" s="8">
        <v>7759</v>
      </c>
      <c r="D5" s="5">
        <v>10825</v>
      </c>
      <c r="E5" s="5"/>
      <c r="F5" s="5"/>
    </row>
    <row r="6" spans="1:6" x14ac:dyDescent="0.25">
      <c r="A6" s="8" t="s">
        <v>88</v>
      </c>
      <c r="B6" s="16">
        <v>42439</v>
      </c>
      <c r="C6" s="8" t="s">
        <v>74</v>
      </c>
      <c r="D6" s="19">
        <v>5088</v>
      </c>
      <c r="E6" s="5"/>
      <c r="F6" s="5"/>
    </row>
    <row r="7" spans="1:6" x14ac:dyDescent="0.25">
      <c r="A7" s="8" t="s">
        <v>14</v>
      </c>
      <c r="B7" s="16">
        <v>42439</v>
      </c>
      <c r="C7" s="8">
        <v>7760</v>
      </c>
      <c r="D7" s="5">
        <v>3000</v>
      </c>
      <c r="E7" s="5"/>
      <c r="F7" s="5"/>
    </row>
    <row r="8" spans="1:6" x14ac:dyDescent="0.25">
      <c r="A8" s="8" t="s">
        <v>16</v>
      </c>
      <c r="B8" s="16">
        <v>42439</v>
      </c>
      <c r="C8" s="8" t="s">
        <v>78</v>
      </c>
      <c r="D8" s="5">
        <v>2000</v>
      </c>
      <c r="E8" s="5"/>
      <c r="F8" s="5"/>
    </row>
    <row r="9" spans="1:6" x14ac:dyDescent="0.25">
      <c r="A9" s="8" t="s">
        <v>23</v>
      </c>
      <c r="C9" s="8">
        <v>7762</v>
      </c>
      <c r="D9" s="5">
        <v>1662</v>
      </c>
      <c r="E9" s="5"/>
      <c r="F9" s="5"/>
    </row>
    <row r="10" spans="1:6" x14ac:dyDescent="0.25">
      <c r="A10" s="8" t="s">
        <v>75</v>
      </c>
      <c r="C10" s="8">
        <v>7763</v>
      </c>
      <c r="D10" s="5">
        <v>1800</v>
      </c>
      <c r="E10" s="5"/>
      <c r="F10" s="5"/>
    </row>
    <row r="11" spans="1:6" x14ac:dyDescent="0.25">
      <c r="A11" s="8" t="s">
        <v>77</v>
      </c>
      <c r="C11" s="8">
        <v>7764</v>
      </c>
      <c r="D11" s="5">
        <v>3850</v>
      </c>
      <c r="E11" s="5"/>
      <c r="F11" s="5"/>
    </row>
    <row r="12" spans="1:6" x14ac:dyDescent="0.25">
      <c r="A12" s="8" t="s">
        <v>17</v>
      </c>
      <c r="C12" s="8">
        <v>7765</v>
      </c>
      <c r="D12" s="5">
        <v>50000</v>
      </c>
      <c r="E12" s="5"/>
      <c r="F12" s="5"/>
    </row>
    <row r="13" spans="1:6" x14ac:dyDescent="0.25">
      <c r="A13" s="8" t="s">
        <v>62</v>
      </c>
      <c r="C13" s="8">
        <v>7766</v>
      </c>
      <c r="D13" s="5">
        <v>33000</v>
      </c>
      <c r="E13" s="5"/>
      <c r="F13" s="5"/>
    </row>
    <row r="14" spans="1:6" x14ac:dyDescent="0.25">
      <c r="A14" s="8" t="s">
        <v>84</v>
      </c>
      <c r="D14" s="5">
        <v>-88000</v>
      </c>
      <c r="E14" s="5"/>
      <c r="F14" s="5"/>
    </row>
    <row r="15" spans="1:6" x14ac:dyDescent="0.25">
      <c r="A15" s="8" t="s">
        <v>89</v>
      </c>
      <c r="C15" s="8" t="s">
        <v>78</v>
      </c>
      <c r="D15" s="20">
        <v>3000</v>
      </c>
      <c r="E15" s="5"/>
      <c r="F15" s="5"/>
    </row>
    <row r="16" spans="1:6" hidden="1" x14ac:dyDescent="0.25">
      <c r="A16" s="8" t="s">
        <v>79</v>
      </c>
      <c r="C16" s="8">
        <v>7764</v>
      </c>
      <c r="D16" s="5"/>
      <c r="E16" s="5"/>
      <c r="F16" s="5"/>
    </row>
    <row r="17" spans="1:11" x14ac:dyDescent="0.25">
      <c r="A17" s="8" t="s">
        <v>80</v>
      </c>
      <c r="D17" s="5">
        <v>-32666</v>
      </c>
      <c r="E17" s="5"/>
      <c r="F17" s="5"/>
    </row>
    <row r="18" spans="1:11" x14ac:dyDescent="0.25">
      <c r="A18" s="8" t="s">
        <v>77</v>
      </c>
      <c r="C18" s="8">
        <v>7770</v>
      </c>
      <c r="D18" s="5">
        <v>585</v>
      </c>
      <c r="E18" s="5"/>
      <c r="F18" s="5"/>
    </row>
    <row r="19" spans="1:11" ht="15.75" thickBot="1" x14ac:dyDescent="0.3">
      <c r="A19" s="8" t="s">
        <v>14</v>
      </c>
      <c r="C19" s="8" t="s">
        <v>85</v>
      </c>
      <c r="D19" s="5"/>
      <c r="E19" s="5">
        <v>32449</v>
      </c>
      <c r="F19" s="5"/>
    </row>
    <row r="20" spans="1:11" x14ac:dyDescent="0.25">
      <c r="A20" s="8" t="s">
        <v>82</v>
      </c>
      <c r="C20" s="8">
        <v>7768</v>
      </c>
      <c r="D20" s="5">
        <v>200</v>
      </c>
      <c r="E20" s="5"/>
      <c r="F20" s="5"/>
      <c r="H20" s="21">
        <v>5000</v>
      </c>
      <c r="I20" s="22">
        <v>6</v>
      </c>
      <c r="J20" s="23">
        <f>H20*I20</f>
        <v>30000</v>
      </c>
    </row>
    <row r="21" spans="1:11" x14ac:dyDescent="0.25">
      <c r="A21" s="8" t="s">
        <v>87</v>
      </c>
      <c r="C21" s="8">
        <v>7767</v>
      </c>
      <c r="D21" s="5">
        <v>1820</v>
      </c>
      <c r="E21" s="5"/>
      <c r="F21" s="5"/>
      <c r="H21" s="24">
        <v>500</v>
      </c>
      <c r="I21" s="25">
        <v>0</v>
      </c>
      <c r="J21" s="26">
        <f>H21*I21</f>
        <v>0</v>
      </c>
    </row>
    <row r="22" spans="1:11" x14ac:dyDescent="0.25">
      <c r="A22" s="8" t="s">
        <v>81</v>
      </c>
      <c r="C22" s="8">
        <v>7769</v>
      </c>
      <c r="D22" s="5">
        <v>800</v>
      </c>
      <c r="E22" s="5"/>
      <c r="F22" s="5"/>
      <c r="H22" s="24">
        <v>1000</v>
      </c>
      <c r="I22" s="25">
        <v>3</v>
      </c>
      <c r="J22" s="26">
        <f t="shared" ref="J22:J28" si="0">H22*I22</f>
        <v>3000</v>
      </c>
    </row>
    <row r="23" spans="1:11" x14ac:dyDescent="0.25">
      <c r="A23" s="8" t="s">
        <v>86</v>
      </c>
      <c r="C23" s="8" t="s">
        <v>83</v>
      </c>
      <c r="D23" s="8">
        <f>3704+220</f>
        <v>3924</v>
      </c>
      <c r="H23" s="24">
        <v>100</v>
      </c>
      <c r="I23" s="25">
        <v>19</v>
      </c>
      <c r="J23" s="26">
        <f t="shared" si="0"/>
        <v>1900</v>
      </c>
    </row>
    <row r="24" spans="1:11" x14ac:dyDescent="0.25">
      <c r="A24" s="8" t="s">
        <v>44</v>
      </c>
      <c r="C24" s="8">
        <v>7773</v>
      </c>
      <c r="D24" s="8">
        <v>1000</v>
      </c>
      <c r="H24" s="24">
        <v>50</v>
      </c>
      <c r="I24" s="25">
        <v>2</v>
      </c>
      <c r="J24" s="26">
        <f t="shared" si="0"/>
        <v>100</v>
      </c>
    </row>
    <row r="25" spans="1:11" x14ac:dyDescent="0.25">
      <c r="A25" s="8" t="s">
        <v>94</v>
      </c>
      <c r="C25" s="8" t="s">
        <v>93</v>
      </c>
      <c r="D25" s="8">
        <v>760</v>
      </c>
      <c r="H25" s="24">
        <v>20</v>
      </c>
      <c r="I25" s="25">
        <v>15</v>
      </c>
      <c r="J25" s="26">
        <f t="shared" si="0"/>
        <v>300</v>
      </c>
    </row>
    <row r="26" spans="1:11" x14ac:dyDescent="0.25">
      <c r="A26" s="8" t="s">
        <v>90</v>
      </c>
      <c r="C26" s="8" t="s">
        <v>78</v>
      </c>
      <c r="D26" s="8">
        <v>1500</v>
      </c>
      <c r="H26" s="24">
        <v>10</v>
      </c>
      <c r="I26" s="25">
        <v>2</v>
      </c>
      <c r="J26" s="26">
        <f t="shared" si="0"/>
        <v>20</v>
      </c>
    </row>
    <row r="27" spans="1:11" x14ac:dyDescent="0.25">
      <c r="A27" s="8" t="s">
        <v>44</v>
      </c>
      <c r="C27" s="8" t="s">
        <v>78</v>
      </c>
      <c r="H27" s="24">
        <v>5</v>
      </c>
      <c r="I27" s="25">
        <v>3</v>
      </c>
      <c r="J27" s="26">
        <f t="shared" si="0"/>
        <v>15</v>
      </c>
    </row>
    <row r="28" spans="1:11" x14ac:dyDescent="0.25">
      <c r="A28" s="8" t="s">
        <v>91</v>
      </c>
      <c r="C28" s="8">
        <v>7779</v>
      </c>
      <c r="D28" s="8">
        <v>40</v>
      </c>
      <c r="H28" s="24">
        <v>2</v>
      </c>
      <c r="I28" s="25">
        <v>3</v>
      </c>
      <c r="J28" s="26">
        <f t="shared" si="0"/>
        <v>6</v>
      </c>
    </row>
    <row r="29" spans="1:11" x14ac:dyDescent="0.25">
      <c r="A29" s="8" t="s">
        <v>92</v>
      </c>
      <c r="C29" s="8">
        <v>7780</v>
      </c>
      <c r="D29" s="8">
        <v>150</v>
      </c>
      <c r="H29" s="24">
        <v>1</v>
      </c>
      <c r="I29" s="25">
        <v>3</v>
      </c>
      <c r="J29" s="26">
        <f>H29*I29</f>
        <v>3</v>
      </c>
    </row>
    <row r="30" spans="1:11" ht="15.75" thickBot="1" x14ac:dyDescent="0.3">
      <c r="A30" s="8" t="s">
        <v>18</v>
      </c>
      <c r="C30" s="8">
        <v>7782</v>
      </c>
      <c r="D30" s="8">
        <v>1430</v>
      </c>
      <c r="H30" s="24"/>
      <c r="I30" s="25"/>
      <c r="J30" s="27">
        <f>SUM(J20:J29)</f>
        <v>35344</v>
      </c>
    </row>
    <row r="31" spans="1:11" ht="16.5" thickTop="1" thickBot="1" x14ac:dyDescent="0.3">
      <c r="A31" s="8" t="s">
        <v>44</v>
      </c>
      <c r="B31" s="8" t="s">
        <v>95</v>
      </c>
      <c r="C31" s="8">
        <v>7781</v>
      </c>
      <c r="H31" s="28"/>
      <c r="I31" s="29"/>
      <c r="J31" s="30"/>
    </row>
    <row r="32" spans="1:11" x14ac:dyDescent="0.25">
      <c r="A32" s="8" t="s">
        <v>119</v>
      </c>
      <c r="C32" s="8">
        <v>7783</v>
      </c>
      <c r="D32" s="8">
        <v>7420</v>
      </c>
      <c r="H32" s="8" t="s">
        <v>123</v>
      </c>
      <c r="I32"/>
      <c r="J32">
        <v>1002</v>
      </c>
      <c r="K32"/>
    </row>
    <row r="33" spans="1:11" x14ac:dyDescent="0.25">
      <c r="A33" s="8" t="s">
        <v>120</v>
      </c>
      <c r="D33" s="8">
        <v>-45000</v>
      </c>
      <c r="E33" s="8">
        <v>-30000</v>
      </c>
      <c r="I33"/>
      <c r="J33" s="2">
        <f>J30+1002</f>
        <v>36346</v>
      </c>
      <c r="K33"/>
    </row>
    <row r="34" spans="1:11" x14ac:dyDescent="0.25">
      <c r="A34" s="8" t="s">
        <v>121</v>
      </c>
      <c r="D34" s="8">
        <v>7140</v>
      </c>
      <c r="I34"/>
      <c r="J34"/>
      <c r="K34"/>
    </row>
    <row r="35" spans="1:11" x14ac:dyDescent="0.25">
      <c r="A35" s="8" t="s">
        <v>90</v>
      </c>
      <c r="C35" s="8" t="s">
        <v>78</v>
      </c>
      <c r="D35" s="8">
        <v>1000</v>
      </c>
      <c r="I35"/>
      <c r="J35"/>
      <c r="K35"/>
    </row>
    <row r="36" spans="1:11" x14ac:dyDescent="0.25">
      <c r="A36" s="8" t="s">
        <v>14</v>
      </c>
      <c r="C36" s="8">
        <v>7791</v>
      </c>
      <c r="E36" s="8">
        <v>26896</v>
      </c>
      <c r="I36"/>
      <c r="J36"/>
      <c r="K36"/>
    </row>
    <row r="37" spans="1:11" x14ac:dyDescent="0.25">
      <c r="A37" s="8" t="s">
        <v>124</v>
      </c>
      <c r="C37" s="8" t="s">
        <v>78</v>
      </c>
      <c r="D37" s="8">
        <v>9960</v>
      </c>
      <c r="I37"/>
      <c r="J37"/>
      <c r="K37"/>
    </row>
    <row r="38" spans="1:11" x14ac:dyDescent="0.25">
      <c r="A38" s="8" t="s">
        <v>14</v>
      </c>
      <c r="D38" s="8">
        <v>2000</v>
      </c>
      <c r="I38"/>
      <c r="J38"/>
      <c r="K38"/>
    </row>
    <row r="39" spans="1:11" x14ac:dyDescent="0.25">
      <c r="A39" s="8" t="s">
        <v>125</v>
      </c>
      <c r="D39" s="66">
        <v>-1002</v>
      </c>
      <c r="I39"/>
      <c r="J39"/>
      <c r="K39"/>
    </row>
    <row r="40" spans="1:11" x14ac:dyDescent="0.25">
      <c r="A40" s="8" t="s">
        <v>122</v>
      </c>
      <c r="D40" s="8">
        <v>4395</v>
      </c>
      <c r="I40"/>
      <c r="J40"/>
      <c r="K40"/>
    </row>
    <row r="41" spans="1:11" x14ac:dyDescent="0.25">
      <c r="A41" s="8" t="s">
        <v>31</v>
      </c>
      <c r="D41" s="8">
        <v>1500</v>
      </c>
      <c r="I41"/>
      <c r="J41"/>
      <c r="K41"/>
    </row>
    <row r="42" spans="1:11" x14ac:dyDescent="0.25">
      <c r="A42" s="8" t="s">
        <v>77</v>
      </c>
      <c r="D42" s="8">
        <v>800</v>
      </c>
      <c r="I42"/>
      <c r="J42"/>
      <c r="K42"/>
    </row>
    <row r="43" spans="1:11" x14ac:dyDescent="0.25">
      <c r="A43" s="8" t="s">
        <v>81</v>
      </c>
      <c r="D43" s="8">
        <v>1000</v>
      </c>
      <c r="I43"/>
      <c r="J43"/>
      <c r="K43"/>
    </row>
    <row r="44" spans="1:11" x14ac:dyDescent="0.25">
      <c r="A44" s="8" t="s">
        <v>44</v>
      </c>
      <c r="C44" s="8" t="s">
        <v>78</v>
      </c>
      <c r="E44" s="8">
        <v>17000</v>
      </c>
      <c r="I44"/>
      <c r="J44"/>
      <c r="K44"/>
    </row>
    <row r="45" spans="1:11" x14ac:dyDescent="0.25">
      <c r="A45" s="8" t="s">
        <v>40</v>
      </c>
      <c r="D45" s="8">
        <v>4650</v>
      </c>
      <c r="I45"/>
      <c r="J45"/>
      <c r="K45"/>
    </row>
    <row r="46" spans="1:11" x14ac:dyDescent="0.25">
      <c r="D46" s="8">
        <v>320</v>
      </c>
      <c r="I46"/>
      <c r="J46"/>
      <c r="K46"/>
    </row>
    <row r="47" spans="1:11" x14ac:dyDescent="0.25">
      <c r="I47"/>
      <c r="J47"/>
      <c r="K47"/>
    </row>
    <row r="48" spans="1:11" x14ac:dyDescent="0.25">
      <c r="D48"/>
      <c r="I48"/>
      <c r="J48"/>
      <c r="K48"/>
    </row>
    <row r="49" spans="3:11" x14ac:dyDescent="0.25">
      <c r="C49" s="5" t="s">
        <v>11</v>
      </c>
      <c r="D49" s="14">
        <f>SUM(D3:D48)</f>
        <v>-28</v>
      </c>
      <c r="E49" s="14">
        <f>SUM(E3:E48)</f>
        <v>46345</v>
      </c>
      <c r="I49"/>
      <c r="J49"/>
      <c r="K49"/>
    </row>
    <row r="50" spans="3:11" ht="15.75" thickBot="1" x14ac:dyDescent="0.3">
      <c r="C50" s="5" t="s">
        <v>12</v>
      </c>
      <c r="D50" s="17">
        <f>D2-D49</f>
        <v>27799</v>
      </c>
      <c r="E50" s="17">
        <f>E2-E49</f>
        <v>-14684</v>
      </c>
      <c r="I50"/>
      <c r="J50"/>
      <c r="K50"/>
    </row>
    <row r="51" spans="3:11" ht="15.75" thickTop="1" x14ac:dyDescent="0.25">
      <c r="C51" s="5" t="s">
        <v>24</v>
      </c>
      <c r="D51" s="15">
        <f>D50+E50</f>
        <v>13115</v>
      </c>
      <c r="I51"/>
      <c r="J51"/>
      <c r="K51"/>
    </row>
    <row r="52" spans="3:11" x14ac:dyDescent="0.25">
      <c r="I52"/>
      <c r="J52"/>
      <c r="K52"/>
    </row>
    <row r="53" spans="3:11" x14ac:dyDescent="0.25">
      <c r="D53" s="1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view="pageBreakPreview" topLeftCell="A12" zoomScale="106" zoomScaleNormal="100" zoomScaleSheetLayoutView="106" workbookViewId="0">
      <selection activeCell="A16" sqref="A16"/>
    </sheetView>
  </sheetViews>
  <sheetFormatPr defaultRowHeight="15" x14ac:dyDescent="0.25"/>
  <cols>
    <col min="1" max="1" width="40.7109375" customWidth="1"/>
    <col min="2" max="2" width="0.5703125" customWidth="1"/>
    <col min="3" max="3" width="10.5703125" bestFit="1" customWidth="1"/>
    <col min="11" max="11" width="10.7109375" bestFit="1" customWidth="1"/>
  </cols>
  <sheetData>
    <row r="1" spans="1:19" s="120" customFormat="1" ht="15.75" customHeight="1" thickBot="1" x14ac:dyDescent="0.25">
      <c r="A1" s="118" t="s">
        <v>203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</row>
    <row r="2" spans="1:19" ht="15.75" thickBot="1" x14ac:dyDescent="0.3">
      <c r="A2" s="115" t="s">
        <v>201</v>
      </c>
      <c r="B2" s="116"/>
      <c r="C2" s="116"/>
      <c r="D2" s="116"/>
      <c r="E2" s="116"/>
      <c r="F2" s="117"/>
    </row>
    <row r="3" spans="1:19" ht="15.75" thickBot="1" x14ac:dyDescent="0.3"/>
    <row r="4" spans="1:19" x14ac:dyDescent="0.25">
      <c r="A4" s="21" t="str">
        <f>'Petty cash'!B34</f>
        <v>Balance as at 13/01/2017</v>
      </c>
      <c r="B4" s="22"/>
      <c r="C4" s="108"/>
      <c r="D4" s="95">
        <f>'Petty cash'!E34</f>
        <v>25932.240000000002</v>
      </c>
    </row>
    <row r="5" spans="1:19" x14ac:dyDescent="0.25">
      <c r="A5" s="24" t="str">
        <f>'Petty cash'!B35</f>
        <v>Petty cash Float-Reimbursement 13/01/2017</v>
      </c>
      <c r="B5" s="25"/>
      <c r="C5" s="67"/>
      <c r="D5" s="26">
        <f>'Petty cash'!E35</f>
        <v>19068</v>
      </c>
    </row>
    <row r="6" spans="1:19" x14ac:dyDescent="0.25">
      <c r="A6" s="24"/>
      <c r="B6" s="25"/>
      <c r="C6" s="67"/>
      <c r="D6" s="26">
        <f>'Petty cash'!E36</f>
        <v>0</v>
      </c>
    </row>
    <row r="7" spans="1:19" x14ac:dyDescent="0.25">
      <c r="A7" s="24" t="str">
        <f>'Petty cash'!B37</f>
        <v xml:space="preserve">Expenses </v>
      </c>
      <c r="B7" s="25"/>
      <c r="C7" s="67">
        <f>'Petty cash'!D37</f>
        <v>-20977</v>
      </c>
      <c r="D7" s="26">
        <f>'Petty cash'!E37</f>
        <v>0</v>
      </c>
    </row>
    <row r="8" spans="1:19" x14ac:dyDescent="0.25">
      <c r="A8" s="24" t="str">
        <f>'Petty cash'!B38</f>
        <v xml:space="preserve">Unsettled IOU </v>
      </c>
      <c r="B8" s="25"/>
      <c r="C8" s="67">
        <f>'Petty cash'!D38</f>
        <v>-19500</v>
      </c>
      <c r="D8" s="26">
        <f>'Petty cash'!E38</f>
        <v>-40477</v>
      </c>
    </row>
    <row r="9" spans="1:19" ht="15.75" thickBot="1" x14ac:dyDescent="0.3">
      <c r="A9" s="24" t="str">
        <f>'Petty cash'!B39</f>
        <v>Cash in hand as at 19/01/2017</v>
      </c>
      <c r="B9" s="25"/>
      <c r="C9" s="67"/>
      <c r="D9" s="27">
        <f>'Petty cash'!E39</f>
        <v>4523.2400000000052</v>
      </c>
    </row>
    <row r="10" spans="1:19" ht="16.5" thickTop="1" thickBot="1" x14ac:dyDescent="0.3">
      <c r="A10" s="28"/>
      <c r="B10" s="29"/>
      <c r="C10" s="109"/>
      <c r="D10" s="110"/>
    </row>
    <row r="11" spans="1:19" x14ac:dyDescent="0.25">
      <c r="A11" s="8"/>
      <c r="B11" s="8"/>
      <c r="C11" s="67"/>
    </row>
    <row r="12" spans="1:19" ht="15.75" thickBot="1" x14ac:dyDescent="0.3"/>
    <row r="13" spans="1:19" s="41" customFormat="1" ht="15.75" thickBot="1" x14ac:dyDescent="0.3">
      <c r="A13" s="115" t="s">
        <v>202</v>
      </c>
      <c r="B13" s="116"/>
      <c r="C13" s="116"/>
      <c r="D13" s="116"/>
      <c r="E13" s="116"/>
      <c r="F13" s="11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</row>
    <row r="14" spans="1:19" ht="15.75" thickBot="1" x14ac:dyDescent="0.3"/>
    <row r="15" spans="1:19" x14ac:dyDescent="0.25">
      <c r="A15" s="21" t="str">
        <f>'Petty cash'!G34</f>
        <v>Balance as at 13/01/2017</v>
      </c>
      <c r="B15" s="36"/>
      <c r="C15" s="36"/>
      <c r="D15" s="95">
        <f>'Petty cash'!J34</f>
        <v>-17505.22</v>
      </c>
    </row>
    <row r="16" spans="1:19" x14ac:dyDescent="0.25">
      <c r="A16" s="24" t="str">
        <f>'Petty cash'!G35</f>
        <v>Petty cash Float-Reimbursement 13/01/2017</v>
      </c>
      <c r="B16" s="41"/>
      <c r="C16" s="41"/>
      <c r="D16" s="26">
        <f>'Petty cash'!J35</f>
        <v>47505</v>
      </c>
    </row>
    <row r="17" spans="1:4" x14ac:dyDescent="0.25">
      <c r="A17" s="24"/>
      <c r="B17" s="41"/>
      <c r="C17" s="41"/>
      <c r="D17" s="26">
        <f>'Petty cash'!J36</f>
        <v>0</v>
      </c>
    </row>
    <row r="18" spans="1:4" x14ac:dyDescent="0.25">
      <c r="A18" s="24" t="str">
        <f>'Petty cash'!G37</f>
        <v xml:space="preserve">Expenses </v>
      </c>
      <c r="B18" s="41"/>
      <c r="C18" s="41"/>
      <c r="D18" s="26">
        <f>'Petty cash'!J37</f>
        <v>-26166.5</v>
      </c>
    </row>
    <row r="19" spans="1:4" x14ac:dyDescent="0.25">
      <c r="A19" s="24" t="str">
        <f>'Petty cash'!G38</f>
        <v xml:space="preserve">Unsettled IOU </v>
      </c>
      <c r="B19" s="41"/>
      <c r="C19" s="41"/>
      <c r="D19" s="26">
        <f>'Petty cash'!J38</f>
        <v>0</v>
      </c>
    </row>
    <row r="20" spans="1:4" ht="15.75" thickBot="1" x14ac:dyDescent="0.3">
      <c r="A20" s="24" t="str">
        <f>'Petty cash'!G39</f>
        <v>Cash in hand as at 19/01/2017</v>
      </c>
      <c r="B20" s="41"/>
      <c r="C20" s="41"/>
      <c r="D20" s="27">
        <f>'Petty cash'!J39</f>
        <v>3833.2799999999988</v>
      </c>
    </row>
    <row r="21" spans="1:4" ht="16.5" thickTop="1" thickBot="1" x14ac:dyDescent="0.3">
      <c r="A21" s="28"/>
      <c r="B21" s="45"/>
      <c r="C21" s="45"/>
      <c r="D21" s="110"/>
    </row>
  </sheetData>
  <mergeCells count="3">
    <mergeCell ref="A2:F2"/>
    <mergeCell ref="A13:F13"/>
    <mergeCell ref="A1:XFD1"/>
  </mergeCells>
  <pageMargins left="0.7" right="0.7" top="0.75" bottom="0.75" header="0.3" footer="0.3"/>
  <pageSetup scale="4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view="pageBreakPreview" topLeftCell="A24" zoomScale="95" zoomScaleNormal="100" zoomScaleSheetLayoutView="95" workbookViewId="0">
      <selection activeCell="B36" sqref="B36"/>
    </sheetView>
  </sheetViews>
  <sheetFormatPr defaultColWidth="12.5703125" defaultRowHeight="15" x14ac:dyDescent="0.25"/>
  <cols>
    <col min="1" max="1" width="12.42578125" style="8" customWidth="1"/>
    <col min="2" max="2" width="19.28515625" style="8" customWidth="1"/>
    <col min="3" max="3" width="17.5703125" style="8" customWidth="1"/>
    <col min="4" max="4" width="12.5703125" style="8"/>
    <col min="5" max="5" width="9.140625" style="8" bestFit="1" customWidth="1"/>
    <col min="6" max="6" width="3.140625" style="8" customWidth="1"/>
    <col min="7" max="7" width="19.140625" style="8" customWidth="1"/>
    <col min="8" max="8" width="22.140625" style="8" customWidth="1"/>
    <col min="9" max="9" width="12.5703125" style="14"/>
    <col min="10" max="16384" width="12.5703125" style="8"/>
  </cols>
  <sheetData>
    <row r="1" spans="1:10" s="79" customFormat="1" ht="15.75" thickBot="1" x14ac:dyDescent="0.3">
      <c r="A1" s="121" t="s">
        <v>96</v>
      </c>
      <c r="B1" s="122"/>
      <c r="C1" s="122"/>
      <c r="D1" s="122"/>
      <c r="E1" s="122"/>
      <c r="F1" s="122"/>
      <c r="G1" s="122"/>
      <c r="H1" s="122"/>
      <c r="I1" s="122"/>
      <c r="J1" s="122"/>
    </row>
    <row r="2" spans="1:10" s="25" customFormat="1" ht="15.75" thickBot="1" x14ac:dyDescent="0.3">
      <c r="A2" s="121" t="s">
        <v>139</v>
      </c>
      <c r="B2" s="122"/>
      <c r="C2" s="122"/>
      <c r="D2" s="122"/>
      <c r="E2" s="122"/>
      <c r="F2" s="122"/>
      <c r="G2" s="122"/>
      <c r="H2" s="122"/>
      <c r="I2" s="122"/>
      <c r="J2" s="123"/>
    </row>
    <row r="3" spans="1:10" x14ac:dyDescent="0.25">
      <c r="I3" s="14" t="s">
        <v>204</v>
      </c>
      <c r="J3" s="94">
        <f ca="1">(TODAY())</f>
        <v>42754</v>
      </c>
    </row>
    <row r="4" spans="1:10" x14ac:dyDescent="0.25">
      <c r="A4" s="8" t="s">
        <v>150</v>
      </c>
      <c r="C4" s="5">
        <v>40000</v>
      </c>
    </row>
    <row r="5" spans="1:10" x14ac:dyDescent="0.25">
      <c r="A5" s="8" t="s">
        <v>151</v>
      </c>
      <c r="C5" s="5">
        <v>30000</v>
      </c>
    </row>
    <row r="6" spans="1:10" x14ac:dyDescent="0.25">
      <c r="B6" s="5"/>
    </row>
    <row r="7" spans="1:10" ht="16.5" thickBot="1" x14ac:dyDescent="0.3">
      <c r="B7" s="80" t="s">
        <v>140</v>
      </c>
      <c r="C7" s="80"/>
      <c r="G7"/>
      <c r="H7"/>
      <c r="I7"/>
    </row>
    <row r="8" spans="1:10" ht="15.75" thickBot="1" x14ac:dyDescent="0.3">
      <c r="B8" s="81" t="s">
        <v>104</v>
      </c>
      <c r="C8" s="82" t="s">
        <v>105</v>
      </c>
      <c r="D8" s="83" t="s">
        <v>106</v>
      </c>
      <c r="G8"/>
      <c r="H8"/>
      <c r="I8"/>
    </row>
    <row r="9" spans="1:10" x14ac:dyDescent="0.25">
      <c r="B9" s="87">
        <v>5000</v>
      </c>
      <c r="C9" s="88">
        <v>0</v>
      </c>
      <c r="D9" s="68">
        <f>B9*C9</f>
        <v>0</v>
      </c>
      <c r="E9" s="25"/>
      <c r="F9" s="25"/>
      <c r="G9"/>
      <c r="H9"/>
      <c r="I9"/>
    </row>
    <row r="10" spans="1:10" x14ac:dyDescent="0.25">
      <c r="B10" s="87">
        <v>1000</v>
      </c>
      <c r="C10" s="88">
        <v>1</v>
      </c>
      <c r="D10" s="26">
        <f>B10*C10</f>
        <v>1000</v>
      </c>
      <c r="E10" s="67"/>
      <c r="F10" s="67"/>
      <c r="G10"/>
      <c r="H10"/>
      <c r="I10"/>
    </row>
    <row r="11" spans="1:10" x14ac:dyDescent="0.25">
      <c r="B11" s="87">
        <v>500</v>
      </c>
      <c r="C11" s="88">
        <v>12</v>
      </c>
      <c r="D11" s="26">
        <f t="shared" ref="D11:D17" si="0">B11*C11</f>
        <v>6000</v>
      </c>
      <c r="E11" s="67"/>
      <c r="F11" s="67"/>
      <c r="G11"/>
      <c r="H11"/>
      <c r="I11"/>
    </row>
    <row r="12" spans="1:10" x14ac:dyDescent="0.25">
      <c r="B12" s="87">
        <v>100</v>
      </c>
      <c r="C12" s="88">
        <v>8</v>
      </c>
      <c r="D12" s="26">
        <f t="shared" si="0"/>
        <v>800</v>
      </c>
      <c r="E12" s="67"/>
      <c r="F12" s="67"/>
      <c r="G12"/>
      <c r="H12"/>
      <c r="I12"/>
    </row>
    <row r="13" spans="1:10" x14ac:dyDescent="0.25">
      <c r="B13" s="87">
        <v>50</v>
      </c>
      <c r="C13" s="88">
        <v>1</v>
      </c>
      <c r="D13" s="26">
        <f t="shared" si="0"/>
        <v>50</v>
      </c>
      <c r="E13" s="67"/>
      <c r="F13" s="67"/>
      <c r="G13"/>
      <c r="H13"/>
      <c r="I13"/>
    </row>
    <row r="14" spans="1:10" x14ac:dyDescent="0.25">
      <c r="B14" s="87">
        <v>20</v>
      </c>
      <c r="C14" s="88">
        <v>22</v>
      </c>
      <c r="D14" s="26">
        <f t="shared" si="0"/>
        <v>440</v>
      </c>
      <c r="E14" s="67"/>
      <c r="F14" s="67"/>
      <c r="G14"/>
      <c r="H14"/>
      <c r="I14"/>
    </row>
    <row r="15" spans="1:10" x14ac:dyDescent="0.25">
      <c r="B15" s="87">
        <v>10</v>
      </c>
      <c r="C15" s="88">
        <v>2</v>
      </c>
      <c r="D15" s="26">
        <f t="shared" si="0"/>
        <v>20</v>
      </c>
      <c r="E15" s="67"/>
      <c r="F15" s="67"/>
      <c r="G15"/>
      <c r="H15"/>
      <c r="I15"/>
    </row>
    <row r="16" spans="1:10" x14ac:dyDescent="0.25">
      <c r="B16" s="87">
        <v>5</v>
      </c>
      <c r="C16" s="88">
        <v>7</v>
      </c>
      <c r="D16" s="26">
        <f t="shared" si="0"/>
        <v>35</v>
      </c>
      <c r="E16" s="67"/>
      <c r="F16" s="67"/>
      <c r="G16"/>
      <c r="H16"/>
      <c r="I16"/>
    </row>
    <row r="17" spans="1:9" x14ac:dyDescent="0.25">
      <c r="B17" s="87">
        <v>2</v>
      </c>
      <c r="C17" s="88">
        <v>3</v>
      </c>
      <c r="D17" s="26">
        <f t="shared" si="0"/>
        <v>6</v>
      </c>
      <c r="E17" s="67"/>
      <c r="F17" s="67"/>
      <c r="G17"/>
      <c r="H17"/>
      <c r="I17"/>
    </row>
    <row r="18" spans="1:9" x14ac:dyDescent="0.25">
      <c r="B18" s="87">
        <v>1</v>
      </c>
      <c r="C18" s="88">
        <v>6</v>
      </c>
      <c r="D18" s="26">
        <f>B18*C18</f>
        <v>6</v>
      </c>
      <c r="E18" s="67"/>
      <c r="F18" s="67"/>
      <c r="G18"/>
      <c r="H18"/>
      <c r="I18"/>
    </row>
    <row r="19" spans="1:9" ht="15.75" thickBot="1" x14ac:dyDescent="0.3">
      <c r="B19" s="24"/>
      <c r="C19" s="25"/>
      <c r="D19" s="27">
        <f>SUM(D9:D18)</f>
        <v>8357</v>
      </c>
      <c r="E19" s="67"/>
      <c r="F19" s="67"/>
      <c r="G19"/>
      <c r="H19"/>
      <c r="I19"/>
    </row>
    <row r="20" spans="1:9" ht="16.5" thickTop="1" thickBot="1" x14ac:dyDescent="0.3">
      <c r="B20" s="28"/>
      <c r="C20" s="29"/>
      <c r="D20" s="30"/>
      <c r="E20" s="67"/>
      <c r="F20" s="67"/>
      <c r="G20"/>
      <c r="H20"/>
      <c r="I20"/>
    </row>
    <row r="21" spans="1:9" x14ac:dyDescent="0.25">
      <c r="G21"/>
      <c r="H21"/>
      <c r="I21"/>
    </row>
    <row r="22" spans="1:9" ht="15.75" thickBot="1" x14ac:dyDescent="0.3"/>
    <row r="23" spans="1:9" ht="15.75" thickBot="1" x14ac:dyDescent="0.3">
      <c r="A23" s="84" t="s">
        <v>78</v>
      </c>
      <c r="B23" s="85"/>
      <c r="C23" s="85"/>
      <c r="D23" s="86"/>
      <c r="H23"/>
      <c r="I23"/>
    </row>
    <row r="24" spans="1:9" x14ac:dyDescent="0.25">
      <c r="A24" s="87" t="s">
        <v>4</v>
      </c>
      <c r="B24" s="88" t="s">
        <v>109</v>
      </c>
      <c r="C24" s="25" t="s">
        <v>110</v>
      </c>
      <c r="D24" s="89" t="s">
        <v>111</v>
      </c>
      <c r="H24"/>
      <c r="I24"/>
    </row>
    <row r="25" spans="1:9" x14ac:dyDescent="0.25">
      <c r="A25" s="90" t="s">
        <v>153</v>
      </c>
      <c r="B25" s="88">
        <v>129</v>
      </c>
      <c r="C25" s="91" t="s">
        <v>152</v>
      </c>
      <c r="D25" s="26">
        <v>6000</v>
      </c>
      <c r="H25"/>
      <c r="I25"/>
    </row>
    <row r="26" spans="1:9" x14ac:dyDescent="0.25">
      <c r="A26" s="98" t="s">
        <v>153</v>
      </c>
      <c r="B26" s="88">
        <v>132</v>
      </c>
      <c r="C26" s="91" t="s">
        <v>144</v>
      </c>
      <c r="D26" s="26">
        <v>1500</v>
      </c>
      <c r="H26"/>
      <c r="I26"/>
    </row>
    <row r="27" spans="1:9" x14ac:dyDescent="0.25">
      <c r="A27" s="98" t="s">
        <v>153</v>
      </c>
      <c r="B27" s="88">
        <v>133</v>
      </c>
      <c r="C27" s="91" t="s">
        <v>14</v>
      </c>
      <c r="D27" s="26">
        <v>8000</v>
      </c>
    </row>
    <row r="28" spans="1:9" x14ac:dyDescent="0.25">
      <c r="A28" s="98" t="s">
        <v>154</v>
      </c>
      <c r="B28" s="88">
        <v>125</v>
      </c>
      <c r="C28" s="91" t="s">
        <v>17</v>
      </c>
      <c r="D28" s="26">
        <v>4000</v>
      </c>
    </row>
    <row r="29" spans="1:9" x14ac:dyDescent="0.25">
      <c r="A29" s="90"/>
      <c r="B29" s="88"/>
      <c r="C29" s="91"/>
      <c r="D29" s="26"/>
    </row>
    <row r="30" spans="1:9" ht="15.75" thickBot="1" x14ac:dyDescent="0.3">
      <c r="A30" s="24" t="s">
        <v>113</v>
      </c>
      <c r="B30" s="25"/>
      <c r="C30" s="25"/>
      <c r="D30" s="27">
        <f>SUM(D25:D28)</f>
        <v>19500</v>
      </c>
    </row>
    <row r="31" spans="1:9" ht="16.5" thickTop="1" thickBot="1" x14ac:dyDescent="0.3">
      <c r="A31" s="28"/>
      <c r="B31" s="29"/>
      <c r="C31" s="29"/>
      <c r="D31" s="92"/>
    </row>
    <row r="34" spans="2:10" x14ac:dyDescent="0.25">
      <c r="B34" s="8" t="s">
        <v>199</v>
      </c>
      <c r="E34" s="5">
        <f>'Note1-General float'!U7</f>
        <v>25932.240000000002</v>
      </c>
      <c r="G34" s="8" t="str">
        <f>B34</f>
        <v>Balance as at 13/01/2017</v>
      </c>
      <c r="J34" s="5">
        <f>'Note 2-Staff meal'!U7</f>
        <v>-17505.22</v>
      </c>
    </row>
    <row r="35" spans="2:10" x14ac:dyDescent="0.25">
      <c r="B35" s="8" t="s">
        <v>207</v>
      </c>
      <c r="E35" s="5">
        <f>'Note1-General float'!S8</f>
        <v>19068</v>
      </c>
      <c r="G35" s="8" t="str">
        <f>B35</f>
        <v>Petty cash Float-Reimbursement 13/01/2017</v>
      </c>
      <c r="J35" s="5">
        <f>'Note 2-Staff meal'!S8</f>
        <v>47505</v>
      </c>
    </row>
    <row r="36" spans="2:10" x14ac:dyDescent="0.25">
      <c r="E36" s="5"/>
      <c r="J36" s="5"/>
    </row>
    <row r="37" spans="2:10" x14ac:dyDescent="0.25">
      <c r="B37" s="8" t="s">
        <v>142</v>
      </c>
      <c r="C37" s="93" t="s">
        <v>117</v>
      </c>
      <c r="D37" s="5">
        <f>SUM('Note1-General float'!S9:S20)</f>
        <v>-20977</v>
      </c>
      <c r="E37" s="5"/>
      <c r="G37" s="8" t="s">
        <v>142</v>
      </c>
      <c r="I37" s="96" t="s">
        <v>137</v>
      </c>
      <c r="J37" s="5">
        <f>'Note 2-Staff meal'!S9</f>
        <v>-26166.5</v>
      </c>
    </row>
    <row r="38" spans="2:10" x14ac:dyDescent="0.25">
      <c r="B38" s="8" t="s">
        <v>141</v>
      </c>
      <c r="D38" s="5">
        <f>-D30</f>
        <v>-19500</v>
      </c>
      <c r="E38" s="5">
        <f>(D38+D37)</f>
        <v>-40477</v>
      </c>
      <c r="G38" s="8" t="s">
        <v>141</v>
      </c>
      <c r="J38" s="5">
        <v>0</v>
      </c>
    </row>
    <row r="39" spans="2:10" ht="15.75" thickBot="1" x14ac:dyDescent="0.3">
      <c r="B39" s="8" t="s">
        <v>200</v>
      </c>
      <c r="D39"/>
      <c r="E39" s="6">
        <f>SUM(E34:E38)</f>
        <v>4523.2400000000052</v>
      </c>
      <c r="G39" s="8" t="str">
        <f>B39</f>
        <v>Cash in hand as at 19/01/2017</v>
      </c>
      <c r="J39" s="6">
        <f>SUM(J34:J38)</f>
        <v>3833.2799999999988</v>
      </c>
    </row>
    <row r="40" spans="2:10" ht="16.5" thickTop="1" thickBot="1" x14ac:dyDescent="0.3"/>
    <row r="41" spans="2:10" x14ac:dyDescent="0.25">
      <c r="B41" s="21"/>
      <c r="C41" s="22"/>
      <c r="D41" s="23"/>
      <c r="F41" s="25"/>
    </row>
    <row r="42" spans="2:10" x14ac:dyDescent="0.25">
      <c r="B42" s="78" t="s">
        <v>135</v>
      </c>
      <c r="C42" s="25"/>
      <c r="D42" s="26">
        <f>D19+I19</f>
        <v>8357</v>
      </c>
      <c r="F42" s="67"/>
    </row>
    <row r="43" spans="2:10" x14ac:dyDescent="0.25">
      <c r="B43" s="78" t="s">
        <v>136</v>
      </c>
      <c r="C43" s="25"/>
      <c r="D43" s="26">
        <f>E39+J39</f>
        <v>8356.5200000000041</v>
      </c>
      <c r="F43" s="67"/>
    </row>
    <row r="44" spans="2:10" ht="15.75" thickBot="1" x14ac:dyDescent="0.3">
      <c r="B44" s="78" t="s">
        <v>138</v>
      </c>
      <c r="C44" s="25"/>
      <c r="D44" s="27">
        <f>D42-D43</f>
        <v>0.47999999999592546</v>
      </c>
      <c r="F44" s="67"/>
    </row>
    <row r="45" spans="2:10" ht="16.5" thickTop="1" thickBot="1" x14ac:dyDescent="0.3">
      <c r="B45" s="28"/>
      <c r="C45" s="29"/>
      <c r="D45" s="77"/>
      <c r="F45" s="25"/>
    </row>
  </sheetData>
  <mergeCells count="2">
    <mergeCell ref="A1:J1"/>
    <mergeCell ref="A2:J2"/>
  </mergeCells>
  <pageMargins left="0.7" right="0.7" top="0.75" bottom="0.75" header="0.3" footer="0.3"/>
  <pageSetup scale="4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view="pageBreakPreview" zoomScaleNormal="100" zoomScaleSheetLayoutView="100" workbookViewId="0">
      <selection activeCell="O14" sqref="O14"/>
    </sheetView>
  </sheetViews>
  <sheetFormatPr defaultRowHeight="15" x14ac:dyDescent="0.25"/>
  <cols>
    <col min="1" max="3" width="3" style="104" customWidth="1"/>
    <col min="4" max="4" width="31.7109375" style="104" customWidth="1"/>
    <col min="5" max="6" width="2.28515625" style="104" customWidth="1"/>
    <col min="7" max="7" width="5.28515625" style="104" bestFit="1" customWidth="1"/>
    <col min="8" max="8" width="0.85546875" style="104" customWidth="1"/>
    <col min="9" max="9" width="8.7109375" style="104" bestFit="1" customWidth="1"/>
    <col min="10" max="10" width="0.7109375" style="104" customWidth="1"/>
    <col min="11" max="11" width="6.140625" style="104" bestFit="1" customWidth="1"/>
    <col min="12" max="12" width="1" style="104" customWidth="1"/>
    <col min="13" max="13" width="14.85546875" style="104" bestFit="1" customWidth="1"/>
    <col min="14" max="14" width="0.7109375" style="104" customWidth="1"/>
    <col min="15" max="15" width="36.5703125" style="104" customWidth="1"/>
    <col min="16" max="16" width="0.5703125" style="104" customWidth="1"/>
    <col min="17" max="17" width="30.7109375" style="104" customWidth="1"/>
    <col min="18" max="18" width="1.140625" style="104" customWidth="1"/>
    <col min="19" max="19" width="7.85546875" style="104" bestFit="1" customWidth="1"/>
    <col min="20" max="20" width="0.7109375" style="104" customWidth="1"/>
    <col min="21" max="21" width="9.140625" style="104" bestFit="1" customWidth="1"/>
    <col min="22" max="22" width="2" customWidth="1"/>
  </cols>
  <sheetData>
    <row r="1" spans="1:21" x14ac:dyDescent="0.25">
      <c r="A1" s="124" t="s">
        <v>96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</row>
    <row r="2" spans="1:21" ht="15.75" thickBot="1" x14ac:dyDescent="0.3">
      <c r="A2" s="125" t="s">
        <v>143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</row>
    <row r="3" spans="1:21" ht="15.75" thickBot="1" x14ac:dyDescent="0.3">
      <c r="A3" s="107"/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</row>
    <row r="4" spans="1:21" s="62" customFormat="1" ht="15.75" thickBot="1" x14ac:dyDescent="0.3">
      <c r="A4" s="69"/>
      <c r="B4" s="69"/>
      <c r="C4" s="69"/>
      <c r="D4" s="69"/>
      <c r="E4" s="69"/>
      <c r="F4" s="69"/>
      <c r="G4" s="111" t="s">
        <v>126</v>
      </c>
      <c r="H4" s="112"/>
      <c r="I4" s="113" t="s">
        <v>4</v>
      </c>
      <c r="J4" s="112"/>
      <c r="K4" s="113" t="s">
        <v>127</v>
      </c>
      <c r="L4" s="112"/>
      <c r="M4" s="113" t="s">
        <v>110</v>
      </c>
      <c r="N4" s="112"/>
      <c r="O4" s="113" t="s">
        <v>128</v>
      </c>
      <c r="P4" s="112"/>
      <c r="Q4" s="113" t="s">
        <v>129</v>
      </c>
      <c r="R4" s="112"/>
      <c r="S4" s="113" t="s">
        <v>111</v>
      </c>
      <c r="T4" s="112"/>
      <c r="U4" s="114" t="s">
        <v>6</v>
      </c>
    </row>
    <row r="5" spans="1:21" x14ac:dyDescent="0.25">
      <c r="A5" s="70"/>
      <c r="B5" s="70" t="s">
        <v>155</v>
      </c>
      <c r="C5" s="70"/>
      <c r="D5" s="70"/>
      <c r="E5" s="70"/>
      <c r="F5" s="70"/>
      <c r="G5" s="70"/>
      <c r="H5" s="70"/>
      <c r="I5" s="71"/>
      <c r="J5" s="70"/>
      <c r="K5" s="70"/>
      <c r="L5" s="70"/>
      <c r="M5" s="70"/>
      <c r="N5" s="70"/>
      <c r="O5" s="70"/>
      <c r="P5" s="70"/>
      <c r="Q5" s="70"/>
      <c r="R5" s="70"/>
      <c r="S5" s="72"/>
      <c r="T5" s="70"/>
      <c r="U5" s="72">
        <f>U6</f>
        <v>25932.240000000002</v>
      </c>
    </row>
    <row r="6" spans="1:21" x14ac:dyDescent="0.25">
      <c r="A6" s="70"/>
      <c r="B6" s="70"/>
      <c r="C6" s="70" t="s">
        <v>156</v>
      </c>
      <c r="D6" s="70"/>
      <c r="E6" s="70"/>
      <c r="F6" s="70"/>
      <c r="G6" s="70"/>
      <c r="H6" s="70"/>
      <c r="I6" s="71"/>
      <c r="J6" s="70"/>
      <c r="K6" s="70"/>
      <c r="L6" s="70"/>
      <c r="M6" s="70"/>
      <c r="N6" s="70"/>
      <c r="O6" s="70"/>
      <c r="P6" s="70"/>
      <c r="Q6" s="70"/>
      <c r="R6" s="70"/>
      <c r="S6" s="72"/>
      <c r="T6" s="70"/>
      <c r="U6" s="72">
        <v>25932.240000000002</v>
      </c>
    </row>
    <row r="7" spans="1:21" x14ac:dyDescent="0.25">
      <c r="A7" s="70"/>
      <c r="B7" s="70"/>
      <c r="C7" s="70"/>
      <c r="D7" s="70" t="s">
        <v>157</v>
      </c>
      <c r="E7" s="70"/>
      <c r="F7" s="70"/>
      <c r="G7" s="73"/>
      <c r="H7" s="70"/>
      <c r="I7" s="74"/>
      <c r="J7" s="70"/>
      <c r="K7" s="70"/>
      <c r="L7" s="70"/>
      <c r="M7" s="73"/>
      <c r="N7" s="70"/>
      <c r="O7" s="73"/>
      <c r="P7" s="70"/>
      <c r="Q7" s="73"/>
      <c r="R7" s="70"/>
      <c r="S7" s="75"/>
      <c r="T7" s="70"/>
      <c r="U7" s="72">
        <f>U6</f>
        <v>25932.240000000002</v>
      </c>
    </row>
    <row r="8" spans="1:21" x14ac:dyDescent="0.25">
      <c r="A8" s="73"/>
      <c r="B8" s="73"/>
      <c r="C8" s="73"/>
      <c r="D8" s="73"/>
      <c r="E8" s="73"/>
      <c r="F8" s="73"/>
      <c r="G8" s="73" t="s">
        <v>130</v>
      </c>
      <c r="H8" s="73"/>
      <c r="I8" s="74">
        <v>42748</v>
      </c>
      <c r="J8" s="73"/>
      <c r="K8" s="73" t="s">
        <v>158</v>
      </c>
      <c r="L8" s="73"/>
      <c r="M8" s="73" t="s">
        <v>145</v>
      </c>
      <c r="N8" s="73"/>
      <c r="O8" s="73" t="s">
        <v>159</v>
      </c>
      <c r="P8" s="73"/>
      <c r="Q8" s="73" t="s">
        <v>146</v>
      </c>
      <c r="R8" s="73"/>
      <c r="S8" s="75">
        <v>19068</v>
      </c>
      <c r="T8" s="73"/>
      <c r="U8" s="75">
        <f>ROUND(U7+S8,5)</f>
        <v>45000.24</v>
      </c>
    </row>
    <row r="9" spans="1:21" x14ac:dyDescent="0.25">
      <c r="A9" s="73"/>
      <c r="B9" s="73"/>
      <c r="C9" s="73"/>
      <c r="D9" s="73"/>
      <c r="E9" s="73"/>
      <c r="F9" s="73"/>
      <c r="G9" s="73" t="s">
        <v>130</v>
      </c>
      <c r="H9" s="73"/>
      <c r="I9" s="74">
        <v>42748</v>
      </c>
      <c r="J9" s="73"/>
      <c r="K9" s="73" t="s">
        <v>160</v>
      </c>
      <c r="L9" s="73"/>
      <c r="M9" s="73" t="s">
        <v>206</v>
      </c>
      <c r="N9" s="73"/>
      <c r="O9" s="73" t="s">
        <v>161</v>
      </c>
      <c r="P9" s="73"/>
      <c r="Q9" s="73" t="s">
        <v>162</v>
      </c>
      <c r="R9" s="73"/>
      <c r="S9" s="75">
        <v>-1942</v>
      </c>
      <c r="T9" s="73"/>
      <c r="U9" s="75">
        <f>ROUND(U8+S9,5)</f>
        <v>43058.239999999998</v>
      </c>
    </row>
    <row r="10" spans="1:21" x14ac:dyDescent="0.25">
      <c r="A10" s="73"/>
      <c r="B10" s="73"/>
      <c r="C10" s="73"/>
      <c r="D10" s="73"/>
      <c r="E10" s="73"/>
      <c r="F10" s="73"/>
      <c r="G10" s="73" t="s">
        <v>130</v>
      </c>
      <c r="H10" s="73"/>
      <c r="I10" s="74">
        <v>42748</v>
      </c>
      <c r="J10" s="73"/>
      <c r="K10" s="73" t="s">
        <v>163</v>
      </c>
      <c r="L10" s="73"/>
      <c r="M10" s="73" t="s">
        <v>205</v>
      </c>
      <c r="N10" s="73"/>
      <c r="O10" s="73" t="s">
        <v>164</v>
      </c>
      <c r="P10" s="73"/>
      <c r="Q10" s="73" t="s">
        <v>132</v>
      </c>
      <c r="R10" s="73"/>
      <c r="S10" s="75">
        <v>-1260</v>
      </c>
      <c r="T10" s="73"/>
      <c r="U10" s="75">
        <f t="shared" ref="U10:U20" si="0">ROUND(U9+S10,5)</f>
        <v>41798.239999999998</v>
      </c>
    </row>
    <row r="11" spans="1:21" x14ac:dyDescent="0.25">
      <c r="A11" s="73"/>
      <c r="B11" s="73"/>
      <c r="C11" s="73"/>
      <c r="D11" s="73"/>
      <c r="E11" s="73"/>
      <c r="F11" s="73"/>
      <c r="G11" s="73" t="s">
        <v>130</v>
      </c>
      <c r="H11" s="73"/>
      <c r="I11" s="74">
        <v>42748</v>
      </c>
      <c r="J11" s="73"/>
      <c r="K11" s="73" t="s">
        <v>165</v>
      </c>
      <c r="L11" s="73"/>
      <c r="M11" s="73" t="s">
        <v>149</v>
      </c>
      <c r="N11" s="73"/>
      <c r="O11" s="73" t="s">
        <v>166</v>
      </c>
      <c r="P11" s="73"/>
      <c r="Q11" s="73" t="s">
        <v>132</v>
      </c>
      <c r="R11" s="73"/>
      <c r="S11" s="75">
        <v>-140</v>
      </c>
      <c r="T11" s="73"/>
      <c r="U11" s="75">
        <f t="shared" si="0"/>
        <v>41658.239999999998</v>
      </c>
    </row>
    <row r="12" spans="1:21" x14ac:dyDescent="0.25">
      <c r="A12" s="73"/>
      <c r="B12" s="73"/>
      <c r="C12" s="73"/>
      <c r="D12" s="73"/>
      <c r="E12" s="73"/>
      <c r="F12" s="73"/>
      <c r="G12" s="73" t="s">
        <v>130</v>
      </c>
      <c r="H12" s="73"/>
      <c r="I12" s="74">
        <v>42748</v>
      </c>
      <c r="J12" s="73"/>
      <c r="K12" s="73" t="s">
        <v>167</v>
      </c>
      <c r="L12" s="73"/>
      <c r="M12" s="73" t="s">
        <v>168</v>
      </c>
      <c r="N12" s="73"/>
      <c r="O12" s="73" t="s">
        <v>169</v>
      </c>
      <c r="P12" s="73"/>
      <c r="Q12" s="73" t="s">
        <v>131</v>
      </c>
      <c r="R12" s="73"/>
      <c r="S12" s="75">
        <v>-1600</v>
      </c>
      <c r="T12" s="73"/>
      <c r="U12" s="75">
        <f t="shared" si="0"/>
        <v>40058.239999999998</v>
      </c>
    </row>
    <row r="13" spans="1:21" x14ac:dyDescent="0.25">
      <c r="A13" s="73"/>
      <c r="B13" s="73"/>
      <c r="C13" s="73"/>
      <c r="D13" s="73"/>
      <c r="E13" s="73"/>
      <c r="F13" s="73"/>
      <c r="G13" s="73" t="s">
        <v>130</v>
      </c>
      <c r="H13" s="73"/>
      <c r="I13" s="74">
        <v>42748</v>
      </c>
      <c r="J13" s="73"/>
      <c r="K13" s="73" t="s">
        <v>170</v>
      </c>
      <c r="L13" s="73"/>
      <c r="M13" s="73" t="s">
        <v>205</v>
      </c>
      <c r="N13" s="73"/>
      <c r="O13" s="73" t="s">
        <v>171</v>
      </c>
      <c r="P13" s="73"/>
      <c r="Q13" s="73" t="s">
        <v>133</v>
      </c>
      <c r="R13" s="73"/>
      <c r="S13" s="75">
        <v>-1000</v>
      </c>
      <c r="T13" s="73"/>
      <c r="U13" s="75">
        <f t="shared" si="0"/>
        <v>39058.239999999998</v>
      </c>
    </row>
    <row r="14" spans="1:21" x14ac:dyDescent="0.25">
      <c r="A14" s="73"/>
      <c r="B14" s="73"/>
      <c r="C14" s="73"/>
      <c r="D14" s="73"/>
      <c r="E14" s="73"/>
      <c r="F14" s="73"/>
      <c r="G14" s="73" t="s">
        <v>130</v>
      </c>
      <c r="H14" s="73"/>
      <c r="I14" s="74">
        <v>42751</v>
      </c>
      <c r="J14" s="73"/>
      <c r="K14" s="73" t="s">
        <v>172</v>
      </c>
      <c r="L14" s="73"/>
      <c r="M14" s="73" t="s">
        <v>147</v>
      </c>
      <c r="N14" s="73"/>
      <c r="O14" s="73" t="s">
        <v>173</v>
      </c>
      <c r="P14" s="73"/>
      <c r="Q14" s="73" t="s">
        <v>174</v>
      </c>
      <c r="R14" s="73"/>
      <c r="S14" s="75">
        <v>-3470</v>
      </c>
      <c r="T14" s="73"/>
      <c r="U14" s="75">
        <f t="shared" si="0"/>
        <v>35588.239999999998</v>
      </c>
    </row>
    <row r="15" spans="1:21" x14ac:dyDescent="0.25">
      <c r="A15" s="73"/>
      <c r="B15" s="73"/>
      <c r="C15" s="73"/>
      <c r="D15" s="73"/>
      <c r="E15" s="73"/>
      <c r="F15" s="73"/>
      <c r="G15" s="73" t="s">
        <v>130</v>
      </c>
      <c r="H15" s="73"/>
      <c r="I15" s="74">
        <v>42751</v>
      </c>
      <c r="J15" s="73"/>
      <c r="K15" s="73" t="s">
        <v>175</v>
      </c>
      <c r="L15" s="73"/>
      <c r="M15" s="73" t="s">
        <v>148</v>
      </c>
      <c r="N15" s="73"/>
      <c r="O15" s="73" t="s">
        <v>176</v>
      </c>
      <c r="P15" s="73"/>
      <c r="Q15" s="73" t="s">
        <v>132</v>
      </c>
      <c r="R15" s="73"/>
      <c r="S15" s="75">
        <v>-100</v>
      </c>
      <c r="T15" s="73"/>
      <c r="U15" s="75">
        <f t="shared" si="0"/>
        <v>35488.239999999998</v>
      </c>
    </row>
    <row r="16" spans="1:21" x14ac:dyDescent="0.25">
      <c r="A16" s="73"/>
      <c r="B16" s="73"/>
      <c r="C16" s="73"/>
      <c r="D16" s="73"/>
      <c r="E16" s="73"/>
      <c r="F16" s="73"/>
      <c r="G16" s="73" t="s">
        <v>130</v>
      </c>
      <c r="H16" s="73"/>
      <c r="I16" s="74">
        <v>42751</v>
      </c>
      <c r="J16" s="73"/>
      <c r="K16" s="73" t="s">
        <v>177</v>
      </c>
      <c r="L16" s="73"/>
      <c r="M16" s="73" t="s">
        <v>23</v>
      </c>
      <c r="N16" s="73"/>
      <c r="O16" s="73" t="s">
        <v>178</v>
      </c>
      <c r="P16" s="73"/>
      <c r="Q16" s="73" t="s">
        <v>132</v>
      </c>
      <c r="R16" s="73"/>
      <c r="S16" s="75">
        <v>-270</v>
      </c>
      <c r="T16" s="73"/>
      <c r="U16" s="75">
        <f t="shared" si="0"/>
        <v>35218.239999999998</v>
      </c>
    </row>
    <row r="17" spans="1:21" x14ac:dyDescent="0.25">
      <c r="A17" s="73"/>
      <c r="B17" s="73"/>
      <c r="C17" s="73"/>
      <c r="D17" s="73"/>
      <c r="E17" s="73"/>
      <c r="F17" s="73"/>
      <c r="G17" s="73" t="s">
        <v>130</v>
      </c>
      <c r="H17" s="73"/>
      <c r="I17" s="74">
        <v>42752</v>
      </c>
      <c r="J17" s="73"/>
      <c r="K17" s="73" t="s">
        <v>179</v>
      </c>
      <c r="L17" s="73"/>
      <c r="M17" s="73" t="s">
        <v>42</v>
      </c>
      <c r="N17" s="73"/>
      <c r="O17" s="73" t="s">
        <v>180</v>
      </c>
      <c r="P17" s="73"/>
      <c r="Q17" s="73" t="s">
        <v>131</v>
      </c>
      <c r="R17" s="73"/>
      <c r="S17" s="75">
        <v>-1210</v>
      </c>
      <c r="T17" s="73"/>
      <c r="U17" s="75">
        <f t="shared" si="0"/>
        <v>34008.239999999998</v>
      </c>
    </row>
    <row r="18" spans="1:21" x14ac:dyDescent="0.25">
      <c r="A18" s="73"/>
      <c r="B18" s="73"/>
      <c r="C18" s="73"/>
      <c r="D18" s="73"/>
      <c r="E18" s="73"/>
      <c r="F18" s="73"/>
      <c r="G18" s="73" t="s">
        <v>130</v>
      </c>
      <c r="H18" s="73"/>
      <c r="I18" s="74">
        <v>42752</v>
      </c>
      <c r="J18" s="73"/>
      <c r="K18" s="73" t="s">
        <v>181</v>
      </c>
      <c r="L18" s="73"/>
      <c r="M18" s="73" t="s">
        <v>182</v>
      </c>
      <c r="N18" s="73"/>
      <c r="O18" s="73" t="s">
        <v>183</v>
      </c>
      <c r="P18" s="73"/>
      <c r="Q18" s="73" t="s">
        <v>184</v>
      </c>
      <c r="R18" s="73"/>
      <c r="S18" s="75">
        <v>-3000</v>
      </c>
      <c r="T18" s="73"/>
      <c r="U18" s="75">
        <f t="shared" si="0"/>
        <v>31008.240000000002</v>
      </c>
    </row>
    <row r="19" spans="1:21" x14ac:dyDescent="0.25">
      <c r="A19" s="73"/>
      <c r="B19" s="73"/>
      <c r="C19" s="73"/>
      <c r="D19" s="73"/>
      <c r="E19" s="73"/>
      <c r="F19" s="73"/>
      <c r="G19" s="73" t="s">
        <v>130</v>
      </c>
      <c r="H19" s="73"/>
      <c r="I19" s="74">
        <v>42754</v>
      </c>
      <c r="J19" s="73"/>
      <c r="K19" s="73" t="s">
        <v>185</v>
      </c>
      <c r="L19" s="73"/>
      <c r="M19" s="73" t="s">
        <v>205</v>
      </c>
      <c r="N19" s="73"/>
      <c r="O19" s="73" t="s">
        <v>186</v>
      </c>
      <c r="P19" s="73"/>
      <c r="Q19" s="73" t="s">
        <v>132</v>
      </c>
      <c r="R19" s="73"/>
      <c r="S19" s="75">
        <v>-2430</v>
      </c>
      <c r="T19" s="73"/>
      <c r="U19" s="75">
        <f t="shared" si="0"/>
        <v>28578.240000000002</v>
      </c>
    </row>
    <row r="20" spans="1:21" ht="15.75" thickBot="1" x14ac:dyDescent="0.3">
      <c r="A20" s="73"/>
      <c r="B20" s="73"/>
      <c r="C20" s="73"/>
      <c r="D20" s="73"/>
      <c r="E20" s="73"/>
      <c r="F20" s="73"/>
      <c r="G20" s="73" t="s">
        <v>130</v>
      </c>
      <c r="H20" s="73"/>
      <c r="I20" s="74">
        <v>42754</v>
      </c>
      <c r="J20" s="73"/>
      <c r="K20" s="73" t="s">
        <v>187</v>
      </c>
      <c r="L20" s="73"/>
      <c r="M20" s="73" t="s">
        <v>188</v>
      </c>
      <c r="N20" s="73"/>
      <c r="O20" s="73" t="s">
        <v>189</v>
      </c>
      <c r="P20" s="73"/>
      <c r="Q20" s="73" t="s">
        <v>190</v>
      </c>
      <c r="R20" s="73"/>
      <c r="S20" s="76">
        <v>-4555</v>
      </c>
      <c r="T20" s="73"/>
      <c r="U20" s="76">
        <f t="shared" si="0"/>
        <v>24023.24</v>
      </c>
    </row>
    <row r="21" spans="1:21" ht="15.75" thickBot="1" x14ac:dyDescent="0.3">
      <c r="A21" s="73"/>
      <c r="B21" s="73"/>
      <c r="C21" s="73"/>
      <c r="D21" s="73" t="s">
        <v>191</v>
      </c>
      <c r="E21" s="73"/>
      <c r="F21" s="73"/>
      <c r="G21" s="73"/>
      <c r="H21" s="73"/>
      <c r="I21" s="74"/>
      <c r="J21" s="73"/>
      <c r="K21" s="73"/>
      <c r="L21" s="73"/>
      <c r="M21" s="73"/>
      <c r="N21" s="73"/>
      <c r="O21" s="73"/>
      <c r="P21" s="73"/>
      <c r="Q21" s="73"/>
      <c r="R21" s="73"/>
      <c r="S21" s="101">
        <f>ROUND(SUM(S6:S20),5)</f>
        <v>-1909</v>
      </c>
      <c r="T21" s="73"/>
      <c r="U21" s="101">
        <f>U20</f>
        <v>24023.24</v>
      </c>
    </row>
    <row r="22" spans="1:21" ht="15.75" thickBot="1" x14ac:dyDescent="0.3">
      <c r="A22" s="73"/>
      <c r="B22" s="73"/>
      <c r="C22" s="73" t="s">
        <v>192</v>
      </c>
      <c r="D22" s="73"/>
      <c r="E22" s="73"/>
      <c r="F22" s="73"/>
      <c r="G22" s="73"/>
      <c r="H22" s="73"/>
      <c r="I22" s="74"/>
      <c r="J22" s="73"/>
      <c r="K22" s="73"/>
      <c r="L22" s="73"/>
      <c r="M22" s="73"/>
      <c r="N22" s="73"/>
      <c r="O22" s="73"/>
      <c r="P22" s="73"/>
      <c r="Q22" s="73"/>
      <c r="R22" s="73"/>
      <c r="S22" s="101">
        <f>S21</f>
        <v>-1909</v>
      </c>
      <c r="T22" s="73"/>
      <c r="U22" s="101">
        <f>U21</f>
        <v>24023.24</v>
      </c>
    </row>
    <row r="23" spans="1:21" ht="15.75" thickBot="1" x14ac:dyDescent="0.3">
      <c r="A23" s="73"/>
      <c r="B23" s="73" t="s">
        <v>193</v>
      </c>
      <c r="C23" s="73"/>
      <c r="D23" s="73"/>
      <c r="E23" s="73"/>
      <c r="F23" s="73"/>
      <c r="G23" s="73"/>
      <c r="H23" s="73"/>
      <c r="I23" s="74"/>
      <c r="J23" s="73"/>
      <c r="K23" s="73"/>
      <c r="L23" s="73"/>
      <c r="M23" s="73"/>
      <c r="N23" s="73"/>
      <c r="O23" s="73"/>
      <c r="P23" s="73"/>
      <c r="Q23" s="73"/>
      <c r="R23" s="73"/>
      <c r="S23" s="101">
        <f>S22</f>
        <v>-1909</v>
      </c>
      <c r="T23" s="73"/>
      <c r="U23" s="101">
        <f>U22</f>
        <v>24023.24</v>
      </c>
    </row>
    <row r="24" spans="1:21" s="103" customFormat="1" ht="12" thickBot="1" x14ac:dyDescent="0.25">
      <c r="A24" s="70" t="s">
        <v>134</v>
      </c>
      <c r="B24" s="70"/>
      <c r="C24" s="70"/>
      <c r="D24" s="70"/>
      <c r="E24" s="70"/>
      <c r="F24" s="70"/>
      <c r="G24" s="70"/>
      <c r="H24" s="70"/>
      <c r="I24" s="71"/>
      <c r="J24" s="70"/>
      <c r="K24" s="70"/>
      <c r="L24" s="70"/>
      <c r="M24" s="70"/>
      <c r="N24" s="70"/>
      <c r="O24" s="70"/>
      <c r="P24" s="70"/>
      <c r="Q24" s="70"/>
      <c r="R24" s="70"/>
      <c r="S24" s="102">
        <f>S23</f>
        <v>-1909</v>
      </c>
      <c r="T24" s="70"/>
      <c r="U24" s="102">
        <f>U23</f>
        <v>24023.24</v>
      </c>
    </row>
    <row r="25" spans="1:21" ht="15.75" thickTop="1" x14ac:dyDescent="0.25"/>
    <row r="26" spans="1:21" x14ac:dyDescent="0.25">
      <c r="U26" s="105"/>
    </row>
    <row r="27" spans="1:21" x14ac:dyDescent="0.25">
      <c r="U27" s="106"/>
    </row>
    <row r="29" spans="1:21" x14ac:dyDescent="0.25">
      <c r="U29" s="106"/>
    </row>
  </sheetData>
  <mergeCells count="2">
    <mergeCell ref="A1:U1"/>
    <mergeCell ref="A2:U2"/>
  </mergeCells>
  <pageMargins left="0.7" right="0.7" top="0.75" bottom="0.75" header="0.3" footer="0.3"/>
  <pageSetup scale="4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view="pageBreakPreview" zoomScale="106" zoomScaleNormal="100" zoomScaleSheetLayoutView="106" workbookViewId="0">
      <selection activeCell="K9" sqref="K9"/>
    </sheetView>
  </sheetViews>
  <sheetFormatPr defaultRowHeight="15" x14ac:dyDescent="0.25"/>
  <cols>
    <col min="1" max="1" width="1.85546875" customWidth="1"/>
    <col min="2" max="3" width="2.7109375" customWidth="1"/>
    <col min="4" max="4" width="3" customWidth="1"/>
    <col min="5" max="5" width="6.42578125" customWidth="1"/>
    <col min="6" max="6" width="22.140625" customWidth="1"/>
    <col min="8" max="8" width="0.7109375" customWidth="1"/>
    <col min="10" max="10" width="0.5703125" customWidth="1"/>
    <col min="12" max="12" width="0.5703125" customWidth="1"/>
    <col min="14" max="14" width="0.5703125" customWidth="1"/>
    <col min="15" max="15" width="29.5703125" customWidth="1"/>
    <col min="16" max="16" width="0.85546875" customWidth="1"/>
    <col min="17" max="17" width="32.5703125" customWidth="1"/>
    <col min="18" max="18" width="0.42578125" customWidth="1"/>
    <col min="20" max="20" width="0.85546875" customWidth="1"/>
    <col min="22" max="22" width="3.140625" customWidth="1"/>
  </cols>
  <sheetData>
    <row r="1" spans="1:21" x14ac:dyDescent="0.25">
      <c r="A1" s="124" t="s">
        <v>96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41"/>
      <c r="Q1" s="41"/>
      <c r="R1" s="41"/>
      <c r="S1" s="41"/>
      <c r="T1" s="41"/>
    </row>
    <row r="2" spans="1:21" ht="15.75" thickBot="1" x14ac:dyDescent="0.3">
      <c r="A2" s="100"/>
      <c r="B2" s="100"/>
      <c r="C2" s="100"/>
      <c r="D2" s="100"/>
      <c r="E2" s="100"/>
      <c r="F2" s="100"/>
      <c r="G2" s="100"/>
      <c r="H2" s="45"/>
      <c r="I2" s="99" t="s">
        <v>143</v>
      </c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</row>
    <row r="3" spans="1:21" ht="15.75" thickBot="1" x14ac:dyDescent="0.3"/>
    <row r="4" spans="1:21" ht="15.75" thickBot="1" x14ac:dyDescent="0.3">
      <c r="A4" s="69"/>
      <c r="B4" s="69"/>
      <c r="C4" s="69"/>
      <c r="D4" s="69"/>
      <c r="E4" s="69"/>
      <c r="F4" s="69"/>
      <c r="G4" s="111" t="s">
        <v>126</v>
      </c>
      <c r="H4" s="112"/>
      <c r="I4" s="113" t="s">
        <v>4</v>
      </c>
      <c r="J4" s="112"/>
      <c r="K4" s="113" t="s">
        <v>127</v>
      </c>
      <c r="L4" s="112"/>
      <c r="M4" s="113" t="s">
        <v>110</v>
      </c>
      <c r="N4" s="112"/>
      <c r="O4" s="113" t="s">
        <v>128</v>
      </c>
      <c r="P4" s="112"/>
      <c r="Q4" s="113" t="s">
        <v>129</v>
      </c>
      <c r="R4" s="112"/>
      <c r="S4" s="113" t="s">
        <v>111</v>
      </c>
      <c r="T4" s="112"/>
      <c r="U4" s="114" t="s">
        <v>6</v>
      </c>
    </row>
    <row r="5" spans="1:21" x14ac:dyDescent="0.25">
      <c r="A5" s="70"/>
      <c r="B5" s="70" t="s">
        <v>155</v>
      </c>
      <c r="C5" s="70"/>
      <c r="D5" s="70"/>
      <c r="E5" s="70"/>
      <c r="F5" s="70"/>
      <c r="G5" s="70"/>
      <c r="H5" s="70"/>
      <c r="I5" s="71"/>
      <c r="J5" s="70"/>
      <c r="K5" s="70"/>
      <c r="L5" s="70"/>
      <c r="M5" s="70"/>
      <c r="N5" s="70"/>
      <c r="O5" s="70"/>
      <c r="P5" s="70"/>
      <c r="Q5" s="70"/>
      <c r="R5" s="70"/>
      <c r="S5" s="72"/>
      <c r="T5" s="70"/>
      <c r="U5" s="72">
        <v>-17505.22</v>
      </c>
    </row>
    <row r="6" spans="1:21" x14ac:dyDescent="0.25">
      <c r="A6" s="70"/>
      <c r="B6" s="70"/>
      <c r="C6" s="70" t="s">
        <v>156</v>
      </c>
      <c r="D6" s="70"/>
      <c r="E6" s="70"/>
      <c r="F6" s="70"/>
      <c r="G6" s="70"/>
      <c r="H6" s="70"/>
      <c r="I6" s="71"/>
      <c r="J6" s="70"/>
      <c r="K6" s="70"/>
      <c r="L6" s="70"/>
      <c r="M6" s="70"/>
      <c r="N6" s="70"/>
      <c r="O6" s="70"/>
      <c r="P6" s="70"/>
      <c r="Q6" s="70"/>
      <c r="R6" s="70"/>
      <c r="S6" s="72"/>
      <c r="T6" s="70"/>
      <c r="U6" s="75">
        <f>U5</f>
        <v>-17505.22</v>
      </c>
    </row>
    <row r="7" spans="1:21" x14ac:dyDescent="0.25">
      <c r="A7" s="73"/>
      <c r="B7" s="70"/>
      <c r="C7" s="70"/>
      <c r="D7" s="70" t="s">
        <v>194</v>
      </c>
      <c r="E7" s="73"/>
      <c r="F7" s="73"/>
      <c r="G7" s="73"/>
      <c r="H7" s="73"/>
      <c r="I7" s="74"/>
      <c r="J7" s="73"/>
      <c r="K7" s="73"/>
      <c r="L7" s="73"/>
      <c r="M7" s="73"/>
      <c r="N7" s="73"/>
      <c r="O7" s="73"/>
      <c r="P7" s="73"/>
      <c r="Q7" s="73"/>
      <c r="R7" s="73"/>
      <c r="S7" s="75"/>
      <c r="T7" s="73"/>
      <c r="U7" s="75">
        <f>U6</f>
        <v>-17505.22</v>
      </c>
    </row>
    <row r="8" spans="1:21" x14ac:dyDescent="0.25">
      <c r="A8" s="73"/>
      <c r="B8" s="73"/>
      <c r="C8" s="73"/>
      <c r="D8" s="73"/>
      <c r="E8" s="73"/>
      <c r="F8" s="73"/>
      <c r="G8" s="73" t="s">
        <v>130</v>
      </c>
      <c r="H8" s="73"/>
      <c r="I8" s="74">
        <v>42748</v>
      </c>
      <c r="J8" s="73"/>
      <c r="K8" s="73" t="s">
        <v>158</v>
      </c>
      <c r="L8" s="73"/>
      <c r="M8" s="73" t="s">
        <v>145</v>
      </c>
      <c r="N8" s="73"/>
      <c r="O8" s="73" t="s">
        <v>195</v>
      </c>
      <c r="P8" s="73"/>
      <c r="Q8" s="73" t="s">
        <v>146</v>
      </c>
      <c r="R8" s="73"/>
      <c r="S8" s="75">
        <v>47505</v>
      </c>
      <c r="T8" s="73"/>
      <c r="U8" s="75">
        <f>ROUND(U7+S8,5)</f>
        <v>29999.78</v>
      </c>
    </row>
    <row r="9" spans="1:21" ht="15.75" thickBot="1" x14ac:dyDescent="0.3">
      <c r="A9" s="73"/>
      <c r="B9" s="73"/>
      <c r="C9" s="73"/>
      <c r="D9" s="73"/>
      <c r="E9" s="73"/>
      <c r="F9" s="73"/>
      <c r="G9" s="73" t="s">
        <v>130</v>
      </c>
      <c r="H9" s="73"/>
      <c r="I9" s="74">
        <v>42754</v>
      </c>
      <c r="J9" s="73"/>
      <c r="K9" s="73" t="s">
        <v>196</v>
      </c>
      <c r="L9" s="73"/>
      <c r="M9" s="73" t="s">
        <v>205</v>
      </c>
      <c r="N9" s="73"/>
      <c r="O9" s="73" t="s">
        <v>197</v>
      </c>
      <c r="P9" s="73"/>
      <c r="Q9" s="73" t="s">
        <v>131</v>
      </c>
      <c r="R9" s="73"/>
      <c r="S9" s="76">
        <v>-26166.5</v>
      </c>
      <c r="T9" s="73"/>
      <c r="U9" s="76">
        <f>ROUND(U8+S9,5)</f>
        <v>3833.28</v>
      </c>
    </row>
    <row r="10" spans="1:21" ht="15.75" thickBot="1" x14ac:dyDescent="0.3">
      <c r="A10" s="73"/>
      <c r="B10" s="73"/>
      <c r="C10" s="73"/>
      <c r="D10" s="73" t="s">
        <v>198</v>
      </c>
      <c r="E10" s="73"/>
      <c r="F10" s="73"/>
      <c r="G10" s="73"/>
      <c r="H10" s="73"/>
      <c r="I10" s="74"/>
      <c r="J10" s="73"/>
      <c r="K10" s="73"/>
      <c r="L10" s="73"/>
      <c r="M10" s="73"/>
      <c r="N10" s="73"/>
      <c r="O10" s="73"/>
      <c r="P10" s="73"/>
      <c r="Q10" s="73"/>
      <c r="R10" s="73"/>
      <c r="S10" s="101">
        <f>ROUND(SUM(S5:S9),5)</f>
        <v>21338.5</v>
      </c>
      <c r="T10" s="73"/>
      <c r="U10" s="101">
        <f>U9</f>
        <v>3833.28</v>
      </c>
    </row>
    <row r="11" spans="1:21" ht="15.75" thickBot="1" x14ac:dyDescent="0.3">
      <c r="A11" s="73"/>
      <c r="B11" s="73"/>
      <c r="C11" s="73" t="s">
        <v>192</v>
      </c>
      <c r="D11" s="73"/>
      <c r="E11" s="73"/>
      <c r="F11" s="73"/>
      <c r="G11" s="73"/>
      <c r="H11" s="73"/>
      <c r="I11" s="74"/>
      <c r="J11" s="73"/>
      <c r="K11" s="73"/>
      <c r="L11" s="73"/>
      <c r="M11" s="73"/>
      <c r="N11" s="73"/>
      <c r="O11" s="73"/>
      <c r="P11" s="73"/>
      <c r="Q11" s="73"/>
      <c r="R11" s="73"/>
      <c r="S11" s="101">
        <f>S10</f>
        <v>21338.5</v>
      </c>
      <c r="T11" s="73"/>
      <c r="U11" s="101">
        <f>U10</f>
        <v>3833.28</v>
      </c>
    </row>
    <row r="12" spans="1:21" ht="15.75" thickBot="1" x14ac:dyDescent="0.3">
      <c r="A12" s="73"/>
      <c r="B12" s="73" t="s">
        <v>193</v>
      </c>
      <c r="C12" s="73"/>
      <c r="D12" s="73"/>
      <c r="E12" s="73"/>
      <c r="F12" s="73"/>
      <c r="G12" s="73"/>
      <c r="H12" s="73"/>
      <c r="I12" s="74"/>
      <c r="J12" s="73"/>
      <c r="K12" s="73"/>
      <c r="L12" s="73"/>
      <c r="M12" s="73"/>
      <c r="N12" s="73"/>
      <c r="O12" s="73"/>
      <c r="P12" s="73"/>
      <c r="Q12" s="73"/>
      <c r="R12" s="73"/>
      <c r="S12" s="101">
        <f>S11</f>
        <v>21338.5</v>
      </c>
      <c r="T12" s="73"/>
      <c r="U12" s="101">
        <f>U11</f>
        <v>3833.28</v>
      </c>
    </row>
    <row r="13" spans="1:21" ht="15.75" thickBot="1" x14ac:dyDescent="0.3">
      <c r="A13" s="70" t="s">
        <v>134</v>
      </c>
      <c r="B13" s="70"/>
      <c r="C13" s="70"/>
      <c r="D13" s="70"/>
      <c r="E13" s="70"/>
      <c r="F13" s="70"/>
      <c r="G13" s="70"/>
      <c r="H13" s="70"/>
      <c r="I13" s="71"/>
      <c r="J13" s="70"/>
      <c r="K13" s="70"/>
      <c r="L13" s="70"/>
      <c r="M13" s="70"/>
      <c r="N13" s="70"/>
      <c r="O13" s="70"/>
      <c r="P13" s="70"/>
      <c r="Q13" s="70"/>
      <c r="R13" s="70"/>
      <c r="S13" s="102">
        <f>S12</f>
        <v>21338.5</v>
      </c>
      <c r="T13" s="70"/>
      <c r="U13" s="102">
        <f>U12</f>
        <v>3833.28</v>
      </c>
    </row>
    <row r="14" spans="1:21" ht="15.75" thickTop="1" x14ac:dyDescent="0.25">
      <c r="A14" s="104"/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</row>
  </sheetData>
  <mergeCells count="1">
    <mergeCell ref="A1:O1"/>
  </mergeCells>
  <pageMargins left="0.7" right="0.7" top="0.75" bottom="0.75" header="0.3" footer="0.3"/>
  <pageSetup scale="5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A17" workbookViewId="0">
      <selection activeCell="E24" sqref="E24"/>
    </sheetView>
  </sheetViews>
  <sheetFormatPr defaultRowHeight="15" x14ac:dyDescent="0.25"/>
  <cols>
    <col min="1" max="1" width="18.5703125" customWidth="1"/>
    <col min="2" max="4" width="17" customWidth="1"/>
    <col min="5" max="5" width="10.85546875" customWidth="1"/>
    <col min="6" max="6" width="0.140625" style="60" customWidth="1"/>
    <col min="7" max="7" width="11.28515625" customWidth="1"/>
    <col min="8" max="8" width="19.5703125" customWidth="1"/>
    <col min="9" max="9" width="11.140625" customWidth="1"/>
    <col min="10" max="10" width="11.42578125" customWidth="1"/>
    <col min="11" max="11" width="13.85546875" customWidth="1"/>
  </cols>
  <sheetData>
    <row r="1" spans="1:10" s="32" customFormat="1" ht="15.75" thickBot="1" x14ac:dyDescent="0.3">
      <c r="A1" s="31" t="s">
        <v>96</v>
      </c>
      <c r="D1" s="54"/>
      <c r="E1" s="54"/>
      <c r="F1" s="58"/>
    </row>
    <row r="2" spans="1:10" x14ac:dyDescent="0.25">
      <c r="A2" s="33" t="s">
        <v>97</v>
      </c>
      <c r="B2" s="33" t="s">
        <v>98</v>
      </c>
      <c r="C2" s="33"/>
      <c r="F2" s="59"/>
    </row>
    <row r="4" spans="1:10" x14ac:dyDescent="0.25">
      <c r="A4" s="34" t="s">
        <v>101</v>
      </c>
      <c r="B4" t="s">
        <v>99</v>
      </c>
      <c r="G4" t="s">
        <v>100</v>
      </c>
    </row>
    <row r="5" spans="1:10" x14ac:dyDescent="0.25">
      <c r="A5" t="s">
        <v>102</v>
      </c>
      <c r="B5" s="1">
        <v>40000</v>
      </c>
      <c r="C5" s="1"/>
      <c r="D5" s="1"/>
      <c r="E5" s="1"/>
      <c r="F5" s="61"/>
      <c r="G5" s="1">
        <v>30000</v>
      </c>
      <c r="H5" s="1"/>
    </row>
    <row r="6" spans="1:10" ht="15.75" thickBot="1" x14ac:dyDescent="0.3"/>
    <row r="7" spans="1:10" x14ac:dyDescent="0.25">
      <c r="A7" s="35" t="s">
        <v>103</v>
      </c>
      <c r="B7" s="36"/>
      <c r="C7" s="37"/>
      <c r="H7" s="35" t="s">
        <v>103</v>
      </c>
      <c r="I7" s="36"/>
      <c r="J7" s="37"/>
    </row>
    <row r="8" spans="1:10" x14ac:dyDescent="0.25">
      <c r="A8" s="38" t="s">
        <v>104</v>
      </c>
      <c r="B8" s="39" t="s">
        <v>105</v>
      </c>
      <c r="C8" s="40" t="s">
        <v>106</v>
      </c>
      <c r="H8" s="38" t="s">
        <v>104</v>
      </c>
      <c r="I8" s="39" t="s">
        <v>105</v>
      </c>
      <c r="J8" s="40" t="s">
        <v>106</v>
      </c>
    </row>
    <row r="9" spans="1:10" x14ac:dyDescent="0.25">
      <c r="A9" s="38">
        <v>5000</v>
      </c>
      <c r="B9" s="41">
        <v>1</v>
      </c>
      <c r="C9" s="42">
        <v>5000</v>
      </c>
      <c r="H9" s="38">
        <v>5000</v>
      </c>
      <c r="I9" s="41">
        <v>1</v>
      </c>
      <c r="J9" s="42">
        <v>5000</v>
      </c>
    </row>
    <row r="10" spans="1:10" x14ac:dyDescent="0.25">
      <c r="A10" s="38">
        <v>2000</v>
      </c>
      <c r="B10" s="41">
        <v>5</v>
      </c>
      <c r="C10" s="42">
        <v>10000</v>
      </c>
      <c r="H10" s="38">
        <v>2000</v>
      </c>
      <c r="I10" s="41">
        <v>5</v>
      </c>
      <c r="J10" s="42">
        <v>10000</v>
      </c>
    </row>
    <row r="11" spans="1:10" x14ac:dyDescent="0.25">
      <c r="A11" s="38">
        <v>1000</v>
      </c>
      <c r="B11" s="41">
        <v>7</v>
      </c>
      <c r="C11" s="42">
        <v>7000</v>
      </c>
      <c r="H11" s="38">
        <v>1000</v>
      </c>
      <c r="I11" s="41">
        <v>7</v>
      </c>
      <c r="J11" s="42">
        <v>7000</v>
      </c>
    </row>
    <row r="12" spans="1:10" x14ac:dyDescent="0.25">
      <c r="A12" s="38">
        <v>500</v>
      </c>
      <c r="B12" s="41">
        <v>1</v>
      </c>
      <c r="C12" s="42">
        <v>500</v>
      </c>
      <c r="H12" s="38">
        <v>500</v>
      </c>
      <c r="I12" s="41">
        <v>1</v>
      </c>
      <c r="J12" s="42">
        <v>500</v>
      </c>
    </row>
    <row r="13" spans="1:10" x14ac:dyDescent="0.25">
      <c r="A13" s="38">
        <v>100</v>
      </c>
      <c r="B13" s="41">
        <v>4</v>
      </c>
      <c r="C13" s="42">
        <v>400</v>
      </c>
      <c r="H13" s="38">
        <v>100</v>
      </c>
      <c r="I13" s="41">
        <v>4</v>
      </c>
      <c r="J13" s="42">
        <v>400</v>
      </c>
    </row>
    <row r="14" spans="1:10" x14ac:dyDescent="0.25">
      <c r="A14" s="38">
        <v>50</v>
      </c>
      <c r="B14" s="41">
        <v>1</v>
      </c>
      <c r="C14" s="42">
        <v>50</v>
      </c>
      <c r="H14" s="38">
        <v>50</v>
      </c>
      <c r="I14" s="41">
        <v>1</v>
      </c>
      <c r="J14" s="42">
        <v>50</v>
      </c>
    </row>
    <row r="15" spans="1:10" x14ac:dyDescent="0.25">
      <c r="A15" s="38">
        <v>20</v>
      </c>
      <c r="B15" s="41">
        <v>2</v>
      </c>
      <c r="C15" s="42">
        <v>40</v>
      </c>
      <c r="H15" s="38">
        <v>20</v>
      </c>
      <c r="I15" s="41">
        <v>2</v>
      </c>
      <c r="J15" s="42">
        <v>40</v>
      </c>
    </row>
    <row r="16" spans="1:10" x14ac:dyDescent="0.25">
      <c r="A16" s="38">
        <v>10</v>
      </c>
      <c r="B16" s="41"/>
      <c r="C16" s="42">
        <v>0</v>
      </c>
      <c r="H16" s="38">
        <v>10</v>
      </c>
      <c r="I16" s="41"/>
      <c r="J16" s="42">
        <v>0</v>
      </c>
    </row>
    <row r="17" spans="1:10" x14ac:dyDescent="0.25">
      <c r="A17" s="38" t="s">
        <v>107</v>
      </c>
      <c r="B17" s="41">
        <v>10</v>
      </c>
      <c r="C17" s="42">
        <v>10</v>
      </c>
      <c r="H17" s="38" t="s">
        <v>107</v>
      </c>
      <c r="I17" s="41">
        <v>10</v>
      </c>
      <c r="J17" s="42">
        <v>10</v>
      </c>
    </row>
    <row r="18" spans="1:10" x14ac:dyDescent="0.25">
      <c r="A18" s="43"/>
      <c r="B18" s="41"/>
      <c r="C18" s="42"/>
      <c r="H18" s="43"/>
      <c r="I18" s="41"/>
      <c r="J18" s="42"/>
    </row>
    <row r="19" spans="1:10" ht="15.75" thickBot="1" x14ac:dyDescent="0.3">
      <c r="A19" s="44" t="s">
        <v>108</v>
      </c>
      <c r="B19" s="45"/>
      <c r="C19" s="46">
        <v>23000</v>
      </c>
      <c r="H19" s="44" t="s">
        <v>108</v>
      </c>
      <c r="I19" s="45"/>
      <c r="J19" s="46">
        <v>23000</v>
      </c>
    </row>
    <row r="20" spans="1:10" ht="15.75" thickBot="1" x14ac:dyDescent="0.3"/>
    <row r="21" spans="1:10" x14ac:dyDescent="0.25">
      <c r="A21" s="35" t="s">
        <v>78</v>
      </c>
      <c r="B21" s="36"/>
      <c r="C21" s="36"/>
      <c r="D21" s="47"/>
      <c r="E21" s="56"/>
    </row>
    <row r="22" spans="1:10" x14ac:dyDescent="0.25">
      <c r="A22" s="38" t="s">
        <v>4</v>
      </c>
      <c r="B22" s="39" t="s">
        <v>109</v>
      </c>
      <c r="C22" s="41" t="s">
        <v>110</v>
      </c>
      <c r="D22" s="48" t="s">
        <v>111</v>
      </c>
      <c r="E22" s="57"/>
    </row>
    <row r="23" spans="1:10" x14ac:dyDescent="0.25">
      <c r="A23" s="49">
        <v>42650</v>
      </c>
      <c r="B23" s="50" t="s">
        <v>112</v>
      </c>
      <c r="C23" s="41" t="s">
        <v>39</v>
      </c>
      <c r="D23" s="51">
        <v>2000</v>
      </c>
      <c r="E23" s="56"/>
    </row>
    <row r="24" spans="1:10" x14ac:dyDescent="0.25">
      <c r="A24" s="43"/>
      <c r="B24" s="41"/>
      <c r="C24" s="41"/>
      <c r="D24" s="51"/>
      <c r="E24" s="56"/>
    </row>
    <row r="25" spans="1:10" x14ac:dyDescent="0.25">
      <c r="A25" s="43"/>
      <c r="B25" s="41"/>
      <c r="C25" s="41"/>
      <c r="D25" s="51"/>
      <c r="E25" s="56"/>
    </row>
    <row r="26" spans="1:10" x14ac:dyDescent="0.25">
      <c r="A26" s="43"/>
      <c r="B26" s="41"/>
      <c r="C26" s="41"/>
      <c r="D26" s="51"/>
      <c r="E26" s="56"/>
    </row>
    <row r="27" spans="1:10" x14ac:dyDescent="0.25">
      <c r="A27" s="43"/>
      <c r="B27" s="41"/>
      <c r="C27" s="41"/>
      <c r="D27" s="51"/>
      <c r="E27" s="56"/>
    </row>
    <row r="28" spans="1:10" x14ac:dyDescent="0.25">
      <c r="A28" s="43"/>
      <c r="B28" s="41"/>
      <c r="C28" s="41"/>
      <c r="D28" s="51"/>
      <c r="E28" s="56"/>
    </row>
    <row r="29" spans="1:10" x14ac:dyDescent="0.25">
      <c r="A29" s="43"/>
      <c r="B29" s="41"/>
      <c r="C29" s="41"/>
      <c r="D29" s="51"/>
      <c r="E29" s="56"/>
    </row>
    <row r="30" spans="1:10" x14ac:dyDescent="0.25">
      <c r="A30" s="43"/>
      <c r="B30" s="41"/>
      <c r="C30" s="41"/>
      <c r="D30" s="51"/>
      <c r="E30" s="56"/>
    </row>
    <row r="31" spans="1:10" x14ac:dyDescent="0.25">
      <c r="A31" s="43"/>
      <c r="B31" s="41"/>
      <c r="C31" s="41"/>
      <c r="D31" s="51"/>
      <c r="E31" s="56"/>
    </row>
    <row r="32" spans="1:10" ht="15.75" thickBot="1" x14ac:dyDescent="0.3">
      <c r="A32" s="43" t="s">
        <v>113</v>
      </c>
      <c r="B32" s="41"/>
      <c r="C32" s="41"/>
      <c r="D32" s="52">
        <v>2000</v>
      </c>
      <c r="E32" s="56"/>
    </row>
    <row r="33" spans="1:5" ht="16.5" thickTop="1" thickBot="1" x14ac:dyDescent="0.3">
      <c r="A33" s="44"/>
      <c r="B33" s="45"/>
      <c r="C33" s="45"/>
      <c r="D33" s="53"/>
      <c r="E33" s="56"/>
    </row>
    <row r="35" spans="1:5" x14ac:dyDescent="0.25">
      <c r="B35" t="s">
        <v>114</v>
      </c>
      <c r="D35" s="55">
        <f>B5</f>
        <v>40000</v>
      </c>
    </row>
    <row r="36" spans="1:5" x14ac:dyDescent="0.25">
      <c r="A36" t="s">
        <v>115</v>
      </c>
      <c r="B36" t="s">
        <v>116</v>
      </c>
      <c r="C36" s="62" t="s">
        <v>117</v>
      </c>
      <c r="D36" s="55">
        <f>-'[1]Note 1'!F30</f>
        <v>0</v>
      </c>
    </row>
    <row r="37" spans="1:5" x14ac:dyDescent="0.25">
      <c r="B37" t="s">
        <v>78</v>
      </c>
      <c r="D37" s="55">
        <f>-I31</f>
        <v>0</v>
      </c>
    </row>
    <row r="38" spans="1:5" ht="15.75" thickBot="1" x14ac:dyDescent="0.3">
      <c r="B38" t="s">
        <v>108</v>
      </c>
      <c r="D38" s="63">
        <f>SUM(D35:D37)</f>
        <v>40000</v>
      </c>
    </row>
    <row r="39" spans="1:5" ht="16.5" thickTop="1" thickBot="1" x14ac:dyDescent="0.3"/>
    <row r="40" spans="1:5" ht="15.75" thickBot="1" x14ac:dyDescent="0.3">
      <c r="B40" s="64" t="s">
        <v>118</v>
      </c>
      <c r="C40" s="54"/>
      <c r="D40" s="65">
        <f>D38-D32</f>
        <v>38000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Sep 2016</vt:lpstr>
      <vt:lpstr>Oct 2016</vt:lpstr>
      <vt:lpstr>Summery</vt:lpstr>
      <vt:lpstr>Petty cash</vt:lpstr>
      <vt:lpstr>Note1-General float</vt:lpstr>
      <vt:lpstr>Note 2-Staff meal</vt:lpstr>
      <vt:lpstr>Sheet1</vt:lpstr>
      <vt:lpstr>'Note 2-Staff meal'!Print_Area</vt:lpstr>
      <vt:lpstr>'Note1-General float'!Print_Area</vt:lpstr>
      <vt:lpstr>'Petty cash'!Print_Area</vt:lpstr>
      <vt:lpstr>Summery!Print_Area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2017-01-19T16:59:49Z</dcterms:modified>
</cp:coreProperties>
</file>