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issa\Documents\Cursos\Introdução ao Excel com Inteligência Artificial\"/>
    </mc:Choice>
  </mc:AlternateContent>
  <xr:revisionPtr revIDLastSave="0" documentId="13_ncr:1_{5C0C34C9-C20A-434F-AB78-45F5D003FE74}" xr6:coauthVersionLast="47" xr6:coauthVersionMax="47" xr10:uidLastSave="{00000000-0000-0000-0000-000000000000}"/>
  <bookViews>
    <workbookView xWindow="-108" yWindow="-108" windowWidth="23256" windowHeight="12576" xr2:uid="{7DBC7F4F-41FA-46B7-8374-265BD449CED9}"/>
  </bookViews>
  <sheets>
    <sheet name="FII" sheetId="2" r:id="rId1"/>
    <sheet name="Base" sheetId="3" r:id="rId2"/>
  </sheets>
  <definedNames>
    <definedName name="aporte">FII!$D$16</definedName>
    <definedName name="patrimonio">FII!$D$19</definedName>
    <definedName name="qtd_anos">FII!$D$17</definedName>
    <definedName name="Rendimento_carteira">FII!$D$12</definedName>
    <definedName name="salario">FII!$D$11</definedName>
    <definedName name="sugestao_investimento">FII!$D$13</definedName>
    <definedName name="taxa_mensal">FII!$D$18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D37" i="2" s="1"/>
  <c r="C38" i="2"/>
  <c r="C33" i="2"/>
  <c r="A16" i="3"/>
  <c r="A17" i="3"/>
  <c r="A18" i="3"/>
  <c r="A19" i="3"/>
  <c r="A20" i="3"/>
  <c r="A21" i="3"/>
  <c r="A11" i="3"/>
  <c r="A12" i="3"/>
  <c r="A13" i="3"/>
  <c r="A14" i="3"/>
  <c r="A15" i="3"/>
  <c r="A10" i="3"/>
  <c r="A5" i="3"/>
  <c r="A6" i="3"/>
  <c r="A7" i="3"/>
  <c r="A8" i="3"/>
  <c r="A9" i="3"/>
  <c r="A4" i="3"/>
  <c r="C30" i="2"/>
  <c r="D19" i="2"/>
  <c r="D20" i="2" s="1"/>
  <c r="D13" i="2"/>
  <c r="C24" i="2"/>
  <c r="D24" i="2" s="1"/>
  <c r="C25" i="2"/>
  <c r="D25" i="2" s="1"/>
  <c r="C26" i="2"/>
  <c r="D26" i="2" s="1"/>
  <c r="C27" i="2"/>
  <c r="D27" i="2" s="1"/>
  <c r="C23" i="2"/>
  <c r="D23" i="2" s="1"/>
  <c r="D36" i="2" l="1"/>
  <c r="D33" i="2"/>
  <c r="D35" i="2"/>
  <c r="D38" i="2"/>
  <c r="D34" i="2"/>
  <c r="D39" i="2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<sst xmlns="http://schemas.openxmlformats.org/spreadsheetml/2006/main" count="69" uniqueCount="33">
  <si>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</si>
  <si>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 investir?</t>
  </si>
  <si>
    <t>Qual a taxa de rendimento mensal?</t>
  </si>
  <si>
    <t>Qual o patrimônio acumulado?</t>
  </si>
  <si>
    <t>Quais os 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</si>
  <si>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</si>
  <si>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</si>
  <si>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</si>
  <si>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</si>
  <si>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</si>
  <si>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</si>
  <si>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</si>
  <si>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</si>
  <si>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Rendimento Carteira</t>
  </si>
  <si>
    <t>Salário</t>
  </si>
  <si>
    <t>CONFIGURAÇÕES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</si>
  <si>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</si>
  <si>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</si>
  <si>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</si>
  <si>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</si>
  <si>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</si>
  <si>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</si>
  <si>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</si>
  <si>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</si>
  <si>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</si>
  <si>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</si>
  <si>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</si>
  <si>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</si>
  <si>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%</t>
  </si>
  <si>
    <t>CHAVE</t>
  </si>
  <si>
    <t>Moderado</t>
  </si>
  <si>
    <t>Agressivo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</si>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</sst>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8"/>
      <color theme="1"/>
      <name val="Segoe UI"/>
      <family val="2"/>
    </font>
    <font>
      <b/>
      <sz val="12"/>
      <color theme="1"/>
      <name val="Segoe UI"/>
      <family val="2"/>
    </font>
    <font>
      <b/>
      <sz val="14"/>
      <color theme="0"/>
      <name val="Segoe UI"/>
      <family val="2"/>
    </font>
    <font>
      <b/>
      <sz val="16"/>
      <color theme="0"/>
      <name val="Segoe UI"/>
      <family val="2"/>
    </font>
    <font>
      <b/>
      <sz val="12"/>
      <color rgb="FFFA7D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EE3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2499465926084170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24994659260841701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4" borderId="3" xfId="0" applyFont="1" applyFill="1" applyBorder="1" applyAlignment="1">
      <alignment horizontal="center" vertical="center"/>
    </xf>
    <xf numFmtId="164" fontId="4" fillId="0" borderId="7" xfId="1" applyNumberFormat="1" applyFont="1" applyBorder="1" applyAlignment="1">
      <alignment horizontal="left"/>
    </xf>
    <xf numFmtId="164" fontId="4" fillId="0" borderId="13" xfId="0" applyNumberFormat="1" applyFont="1" applyBorder="1" applyAlignment="1">
      <alignment horizontal="left"/>
    </xf>
    <xf numFmtId="8" fontId="6" fillId="3" borderId="10" xfId="1" applyNumberFormat="1" applyFont="1" applyFill="1" applyBorder="1" applyAlignment="1">
      <alignment horizontal="center"/>
    </xf>
    <xf numFmtId="164" fontId="6" fillId="3" borderId="13" xfId="1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left" indent="2"/>
    </xf>
    <xf numFmtId="8" fontId="4" fillId="3" borderId="6" xfId="0" applyNumberFormat="1" applyFont="1" applyFill="1" applyBorder="1" applyAlignment="1">
      <alignment horizontal="center"/>
    </xf>
    <xf numFmtId="8" fontId="4" fillId="3" borderId="7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left" indent="2"/>
    </xf>
    <xf numFmtId="8" fontId="4" fillId="3" borderId="9" xfId="0" applyNumberFormat="1" applyFont="1" applyFill="1" applyBorder="1" applyAlignment="1">
      <alignment horizontal="center"/>
    </xf>
    <xf numFmtId="8" fontId="4" fillId="3" borderId="10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left" indent="2"/>
    </xf>
    <xf numFmtId="8" fontId="4" fillId="3" borderId="12" xfId="0" applyNumberFormat="1" applyFont="1" applyFill="1" applyBorder="1" applyAlignment="1">
      <alignment horizontal="center"/>
    </xf>
    <xf numFmtId="8" fontId="4" fillId="3" borderId="13" xfId="0" applyNumberFormat="1" applyFont="1" applyFill="1" applyBorder="1" applyAlignment="1">
      <alignment horizontal="center"/>
    </xf>
    <xf numFmtId="0" fontId="7" fillId="6" borderId="3" xfId="0" applyFont="1" applyFill="1" applyBorder="1" applyAlignment="1">
      <alignment vertical="center"/>
    </xf>
    <xf numFmtId="0" fontId="6" fillId="3" borderId="0" xfId="0" applyFont="1" applyFill="1" applyAlignment="1">
      <alignment horizontal="left" indent="2"/>
    </xf>
    <xf numFmtId="9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6" xfId="0" applyBorder="1"/>
    <xf numFmtId="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0" fontId="4" fillId="0" borderId="10" xfId="2" applyNumberFormat="1" applyFont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0" fontId="4" fillId="0" borderId="10" xfId="0" applyNumberFormat="1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9" fontId="4" fillId="0" borderId="0" xfId="2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164" fontId="9" fillId="2" borderId="1" xfId="3" applyNumberFormat="1" applyFont="1" applyAlignment="1">
      <alignment horizontal="center"/>
    </xf>
    <xf numFmtId="0" fontId="6" fillId="3" borderId="8" xfId="0" applyFont="1" applyFill="1" applyBorder="1" applyAlignment="1">
      <alignment horizontal="left" indent="2"/>
    </xf>
    <xf numFmtId="0" fontId="6" fillId="3" borderId="9" xfId="0" applyFont="1" applyFill="1" applyBorder="1" applyAlignment="1">
      <alignment horizontal="left" indent="2"/>
    </xf>
    <xf numFmtId="0" fontId="6" fillId="3" borderId="11" xfId="0" applyFont="1" applyFill="1" applyBorder="1" applyAlignment="1">
      <alignment horizontal="left" indent="2"/>
    </xf>
    <xf numFmtId="0" fontId="6" fillId="3" borderId="12" xfId="0" applyFont="1" applyFill="1" applyBorder="1" applyAlignment="1">
      <alignment horizontal="left" indent="2"/>
    </xf>
    <xf numFmtId="0" fontId="4" fillId="5" borderId="5" xfId="0" applyFont="1" applyFill="1" applyBorder="1" applyAlignment="1">
      <alignment horizontal="left" indent="2"/>
    </xf>
    <xf numFmtId="0" fontId="4" fillId="5" borderId="6" xfId="0" applyFont="1" applyFill="1" applyBorder="1" applyAlignment="1">
      <alignment horizontal="left" indent="2"/>
    </xf>
    <xf numFmtId="0" fontId="4" fillId="5" borderId="8" xfId="0" applyFont="1" applyFill="1" applyBorder="1" applyAlignment="1">
      <alignment horizontal="left" indent="2"/>
    </xf>
    <xf numFmtId="0" fontId="4" fillId="5" borderId="9" xfId="0" applyFont="1" applyFill="1" applyBorder="1" applyAlignment="1">
      <alignment horizontal="left" indent="2"/>
    </xf>
    <xf numFmtId="0" fontId="4" fillId="5" borderId="11" xfId="0" applyFont="1" applyFill="1" applyBorder="1" applyAlignment="1">
      <alignment horizontal="left" indent="2"/>
    </xf>
    <xf numFmtId="0" fontId="4" fillId="5" borderId="12" xfId="0" applyFont="1" applyFill="1" applyBorder="1" applyAlignment="1">
      <alignment horizontal="left" indent="2"/>
    </xf>
    <xf numFmtId="0" fontId="9" fillId="2" borderId="1" xfId="3" applyFon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left" indent="2"/>
    </xf>
    <xf numFmtId="0" fontId="4" fillId="5" borderId="15" xfId="0" applyFont="1" applyFill="1" applyBorder="1" applyAlignment="1">
      <alignment horizontal="left" indent="2"/>
    </xf>
  </cellXfs>
  <cellStyles count="4">
    <cellStyle name="Cálculo" xfId="3" builtinId="22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DE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FII!$C$32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BB-4CC5-B9C1-184FE8A20ED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BB-4CC5-B9C1-184FE8A20ED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BB-4CC5-B9C1-184FE8A20ED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BB-4CC5-B9C1-184FE8A20ED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BB-4CC5-B9C1-184FE8A20ED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BB-4CC5-B9C1-184FE8A20ED3}"/>
              </c:ext>
            </c:extLst>
          </c:dPt>
          <c:cat>
            <c:strRef>
              <c:f>FII!$B$33:$B$38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FII!$C$33:$C$38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0-4778-A9F7-16F185F8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0</xdr:row>
      <xdr:rowOff>0</xdr:rowOff>
    </xdr:from>
    <xdr:to>
      <xdr:col>4</xdr:col>
      <xdr:colOff>16933</xdr:colOff>
      <xdr:row>7</xdr:row>
      <xdr:rowOff>84666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B2537CF-39FB-0853-196A-FB090C9ABB20}"/>
            </a:ext>
          </a:extLst>
        </xdr:cNvPr>
        <xdr:cNvGrpSpPr/>
      </xdr:nvGrpSpPr>
      <xdr:grpSpPr>
        <a:xfrm>
          <a:off x="294217" y="0"/>
          <a:ext cx="5809191" cy="1351491"/>
          <a:chOff x="287867" y="16933"/>
          <a:chExt cx="5596466" cy="1388533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63025AB9-A610-55CE-38A5-4C777CA2BF24}"/>
              </a:ext>
            </a:extLst>
          </xdr:cNvPr>
          <xdr:cNvSpPr/>
        </xdr:nvSpPr>
        <xdr:spPr>
          <a:xfrm>
            <a:off x="287867" y="16933"/>
            <a:ext cx="5596466" cy="1388533"/>
          </a:xfrm>
          <a:prstGeom prst="rect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  <a:solidFill>
                <a:schemeClr val="accent3">
                  <a:lumMod val="60000"/>
                  <a:lumOff val="40000"/>
                </a:schemeClr>
              </a:solidFill>
            </a:endParaRPr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64FB6898-7599-08BC-9314-15AC4484170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230" t="12751" r="24351" b="60458"/>
          <a:stretch>
            <a:fillRect/>
          </a:stretch>
        </xdr:blipFill>
        <xdr:spPr>
          <a:xfrm>
            <a:off x="347134" y="59267"/>
            <a:ext cx="5486400" cy="1295400"/>
          </a:xfrm>
          <a:prstGeom prst="roundRect">
            <a:avLst/>
          </a:prstGeom>
          <a:ln>
            <a:solidFill>
              <a:schemeClr val="accent3">
                <a:lumMod val="60000"/>
                <a:lumOff val="40000"/>
              </a:schemeClr>
            </a:solidFill>
          </a:ln>
        </xdr:spPr>
      </xdr:pic>
    </xdr:grpSp>
    <xdr:clientData/>
  </xdr:twoCellAnchor>
  <xdr:twoCellAnchor>
    <xdr:from>
      <xdr:col>1</xdr:col>
      <xdr:colOff>19050</xdr:colOff>
      <xdr:row>39</xdr:row>
      <xdr:rowOff>157163</xdr:rowOff>
    </xdr:from>
    <xdr:to>
      <xdr:col>4</xdr:col>
      <xdr:colOff>9525</xdr:colOff>
      <xdr:row>55</xdr:row>
      <xdr:rowOff>4763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9EE0F9-6D95-DA80-505C-D8410B52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6242-DE9B-41EF-B5D3-FE4A4C3A6DAE}">
  <sheetPr>
    <pageSetUpPr fitToPage="1"/>
  </sheetPr>
  <dimension ref="A9:G39"/>
  <sheetViews>
    <sheetView showGridLines="0" tabSelected="1" zoomScale="80" zoomScaleNormal="80" workbookViewId="0">
      <selection activeCell="C29" sqref="C29:D29"/>
    </sheetView>
  </sheetViews>
  <sheetFormatPr defaultColWidth="0" defaultRowHeight="14.4" x14ac:dyDescent="0.3"/>
  <cols>
    <col min="1" max="1" width="4.21875" customWidth="1"/>
    <col min="2" max="2" width="39" customWidth="1"/>
    <col min="3" max="3" width="29.21875" style="1" customWidth="1"/>
    <col min="4" max="4" width="16.33203125" style="1" bestFit="1" customWidth="1"/>
    <col min="5" max="5" width="1.21875" customWidth="1"/>
    <col min="6" max="6" width="3.33203125" customWidth="1"/>
    <col min="7" max="7" width="1.5546875" customWidth="1"/>
    <col min="8" max="11" width="8.88671875" hidden="1" customWidth="1"/>
    <col min="12" max="16384" width="8.88671875" hidden="1"/>
  </cols>
  <sheetData>
    <row r="9" spans="2:4" ht="15" thickBot="1" x14ac:dyDescent="0.35"/>
    <row r="10" spans="2:4" ht="24.6" x14ac:dyDescent="0.3">
      <c r="B10" s="50" t="s">
        <v>15</v>
      </c>
      <c r="C10" s="51"/>
      <c r="D10" s="17"/>
    </row>
    <row r="11" spans="2:4" ht="19.2" x14ac:dyDescent="0.45">
      <c r="B11" s="41" t="s">
        <v>14</v>
      </c>
      <c r="C11" s="42"/>
      <c r="D11" s="4">
        <v>4200</v>
      </c>
    </row>
    <row r="12" spans="2:4" ht="19.2" x14ac:dyDescent="0.45">
      <c r="B12" s="43" t="s">
        <v>13</v>
      </c>
      <c r="C12" s="44"/>
      <c r="D12" s="24">
        <v>6.0000000000000001E-3</v>
      </c>
    </row>
    <row r="13" spans="2:4" ht="19.8" thickBot="1" x14ac:dyDescent="0.5">
      <c r="B13" s="45" t="s">
        <v>32</v>
      </c>
      <c r="C13" s="46"/>
      <c r="D13" s="5">
        <f>D11*30%</f>
        <v>1260</v>
      </c>
    </row>
    <row r="14" spans="2:4" ht="15" thickBot="1" x14ac:dyDescent="0.35"/>
    <row r="15" spans="2:4" ht="29.4" customHeight="1" x14ac:dyDescent="0.3">
      <c r="B15" s="48" t="s">
        <v>5</v>
      </c>
      <c r="C15" s="49"/>
      <c r="D15" s="52"/>
    </row>
    <row r="16" spans="2:4" ht="22.8" customHeight="1" x14ac:dyDescent="0.45">
      <c r="B16" s="53" t="s">
        <v>0</v>
      </c>
      <c r="C16" s="54"/>
      <c r="D16" s="25">
        <v>1260</v>
      </c>
    </row>
    <row r="17" spans="1:4" ht="22.8" customHeight="1" x14ac:dyDescent="0.45">
      <c r="B17" s="43" t="s">
        <v>1</v>
      </c>
      <c r="C17" s="44"/>
      <c r="D17" s="26">
        <v>10</v>
      </c>
    </row>
    <row r="18" spans="1:4" ht="22.8" customHeight="1" x14ac:dyDescent="0.45">
      <c r="B18" s="43" t="s">
        <v>2</v>
      </c>
      <c r="C18" s="44"/>
      <c r="D18" s="27">
        <v>1.0789999999999999E-2</v>
      </c>
    </row>
    <row r="19" spans="1:4" ht="22.8" customHeight="1" x14ac:dyDescent="0.45">
      <c r="B19" s="37" t="s">
        <v>3</v>
      </c>
      <c r="C19" s="38"/>
      <c r="D19" s="6">
        <f>FV(taxa_mensal,qtd_anos*12,aporte*-1)</f>
        <v>306538.10778801696</v>
      </c>
    </row>
    <row r="20" spans="1:4" ht="22.8" customHeight="1" thickBot="1" x14ac:dyDescent="0.5">
      <c r="B20" s="39" t="s">
        <v>4</v>
      </c>
      <c r="C20" s="40"/>
      <c r="D20" s="7">
        <f>patrimonio*Rendimento_carteira</f>
        <v>1839.2286467281017</v>
      </c>
    </row>
    <row r="21" spans="1:4" ht="15" thickBot="1" x14ac:dyDescent="0.35"/>
    <row r="22" spans="1:4" ht="27" x14ac:dyDescent="0.3">
      <c r="B22" s="48" t="s">
        <v>11</v>
      </c>
      <c r="C22" s="49"/>
      <c r="D22" s="3" t="s">
        <v>12</v>
      </c>
    </row>
    <row r="23" spans="1:4" ht="19.2" x14ac:dyDescent="0.45">
      <c r="A23" s="2">
        <v>2</v>
      </c>
      <c r="B23" s="8" t="s">
        <v>6</v>
      </c>
      <c r="C23" s="9">
        <f>FV($D$18,$A23*12,$D$16*-1)</f>
        <v>34306.810395032975</v>
      </c>
      <c r="D23" s="10">
        <f>C23*Rendimento_carteira</f>
        <v>205.84086237019787</v>
      </c>
    </row>
    <row r="24" spans="1:4" ht="19.2" x14ac:dyDescent="0.45">
      <c r="A24" s="2">
        <v>5</v>
      </c>
      <c r="B24" s="11" t="s">
        <v>7</v>
      </c>
      <c r="C24" s="12">
        <f>FV($D$18,$A24*12,$D$16*-1)</f>
        <v>105558.91163809443</v>
      </c>
      <c r="D24" s="13">
        <f>C24*Rendimento_carteira</f>
        <v>633.35346982856663</v>
      </c>
    </row>
    <row r="25" spans="1:4" ht="19.2" x14ac:dyDescent="0.45">
      <c r="A25" s="2">
        <v>10</v>
      </c>
      <c r="B25" s="11" t="s">
        <v>8</v>
      </c>
      <c r="C25" s="12">
        <f>FV($D$18,$A25*12,$D$16*-1)</f>
        <v>306538.10778801696</v>
      </c>
      <c r="D25" s="13">
        <f>C25*Rendimento_carteira</f>
        <v>1839.2286467281017</v>
      </c>
    </row>
    <row r="26" spans="1:4" ht="19.2" x14ac:dyDescent="0.45">
      <c r="A26" s="2">
        <v>20</v>
      </c>
      <c r="B26" s="11" t="s">
        <v>9</v>
      </c>
      <c r="C26" s="12">
        <f>FV($D$18,$A26*12,$D$16*-1)</f>
        <v>1417749.9841223215</v>
      </c>
      <c r="D26" s="13">
        <f>C26*Rendimento_carteira</f>
        <v>8506.4999047339297</v>
      </c>
    </row>
    <row r="27" spans="1:4" ht="19.8" thickBot="1" x14ac:dyDescent="0.5">
      <c r="A27" s="2">
        <v>30</v>
      </c>
      <c r="B27" s="14" t="s">
        <v>10</v>
      </c>
      <c r="C27" s="15">
        <f>FV($D$18,$A27*12,$D$16*-1)</f>
        <v>5445933.7653059401</v>
      </c>
      <c r="D27" s="16">
        <f>C27*Rendimento_carteira</f>
        <v>32675.602591835643</v>
      </c>
    </row>
    <row r="29" spans="1:4" ht="19.2" x14ac:dyDescent="0.45">
      <c r="B29" s="18" t="s">
        <v>16</v>
      </c>
      <c r="C29" s="47" t="s">
        <v>17</v>
      </c>
      <c r="D29" s="47"/>
    </row>
    <row r="30" spans="1:4" ht="19.2" x14ac:dyDescent="0.45">
      <c r="B30" s="18" t="s">
        <v>18</v>
      </c>
      <c r="C30" s="36">
        <f>aporte</f>
        <v>1260</v>
      </c>
      <c r="D30" s="36"/>
    </row>
    <row r="32" spans="1:4" ht="19.2" x14ac:dyDescent="0.45">
      <c r="B32" s="28" t="s">
        <v>19</v>
      </c>
      <c r="C32" s="28" t="s">
        <v>20</v>
      </c>
      <c r="D32" s="28" t="s">
        <v>21</v>
      </c>
    </row>
    <row r="33" spans="2:4" ht="19.2" x14ac:dyDescent="0.45">
      <c r="B33" s="34" t="s">
        <v>22</v>
      </c>
      <c r="C33" s="29">
        <f>VLOOKUP($C$29&amp;"-"&amp;B33,Base!$A:$D,4,FALSE)</f>
        <v>0.3</v>
      </c>
      <c r="D33" s="30">
        <f>C33*$C$30</f>
        <v>378</v>
      </c>
    </row>
    <row r="34" spans="2:4" ht="19.2" x14ac:dyDescent="0.45">
      <c r="B34" s="34" t="s">
        <v>23</v>
      </c>
      <c r="C34" s="29">
        <f>VLOOKUP($C$29&amp;"-"&amp;B34,Base!$A:$D,4,FALSE)</f>
        <v>0.5</v>
      </c>
      <c r="D34" s="30">
        <f t="shared" ref="D34:D38" si="0">C34*$C$30</f>
        <v>630</v>
      </c>
    </row>
    <row r="35" spans="2:4" ht="19.2" x14ac:dyDescent="0.45">
      <c r="B35" s="34" t="s">
        <v>24</v>
      </c>
      <c r="C35" s="29">
        <f>VLOOKUP($C$29&amp;"-"&amp;B35,Base!$A:$D,4,FALSE)</f>
        <v>0.1</v>
      </c>
      <c r="D35" s="30">
        <f t="shared" si="0"/>
        <v>126</v>
      </c>
    </row>
    <row r="36" spans="2:4" ht="19.2" x14ac:dyDescent="0.45">
      <c r="B36" s="34" t="s">
        <v>25</v>
      </c>
      <c r="C36" s="29">
        <f>VLOOKUP($C$29&amp;"-"&amp;B36,Base!$A:$D,4,FALSE)</f>
        <v>0.1</v>
      </c>
      <c r="D36" s="30">
        <f t="shared" si="0"/>
        <v>126</v>
      </c>
    </row>
    <row r="37" spans="2:4" ht="19.2" x14ac:dyDescent="0.45">
      <c r="B37" s="34" t="s">
        <v>26</v>
      </c>
      <c r="C37" s="29">
        <f>VLOOKUP($C$29&amp;"-"&amp;B37,Base!$A:$D,4,FALSE)</f>
        <v>0</v>
      </c>
      <c r="D37" s="30">
        <f t="shared" si="0"/>
        <v>0</v>
      </c>
    </row>
    <row r="38" spans="2:4" ht="19.2" x14ac:dyDescent="0.45">
      <c r="B38" s="34" t="s">
        <v>27</v>
      </c>
      <c r="C38" s="29">
        <f>VLOOKUP($C$29&amp;"-"&amp;B38,Base!$A:$D,4,FALSE)</f>
        <v>0</v>
      </c>
      <c r="D38" s="30">
        <f t="shared" si="0"/>
        <v>0</v>
      </c>
    </row>
    <row r="39" spans="2:4" ht="19.2" x14ac:dyDescent="0.45">
      <c r="B39" s="31"/>
      <c r="C39" s="32"/>
      <c r="D39" s="33">
        <f>SUM(D33:D38)</f>
        <v>1260</v>
      </c>
    </row>
  </sheetData>
  <mergeCells count="13">
    <mergeCell ref="B10:C10"/>
    <mergeCell ref="B15:D15"/>
    <mergeCell ref="B16:C16"/>
    <mergeCell ref="B17:C17"/>
    <mergeCell ref="B18:C18"/>
    <mergeCell ref="C30:D30"/>
    <mergeCell ref="B19:C19"/>
    <mergeCell ref="B20:C20"/>
    <mergeCell ref="B11:C11"/>
    <mergeCell ref="B12:C12"/>
    <mergeCell ref="B13:C13"/>
    <mergeCell ref="C29:D29"/>
    <mergeCell ref="B22:C22"/>
  </mergeCells>
  <dataValidations count="1">
    <dataValidation type="list" allowBlank="1" showInputMessage="1" showErrorMessage="1" sqref="C29" xr:uid="{E60FF95A-6FF2-4AFB-A5A2-EF4EBBC3AD0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3082-6C51-400C-BA82-D141FC29E431}">
  <dimension ref="A3:D21"/>
  <sheetViews>
    <sheetView workbookViewId="0">
      <selection activeCell="C25" sqref="C25"/>
    </sheetView>
  </sheetViews>
  <sheetFormatPr defaultRowHeight="14.4" x14ac:dyDescent="0.3"/>
  <cols>
    <col min="1" max="1" width="26" bestFit="1" customWidth="1"/>
    <col min="2" max="2" width="11.21875" style="1" bestFit="1" customWidth="1"/>
    <col min="3" max="3" width="14.77734375" bestFit="1" customWidth="1"/>
    <col min="4" max="4" width="8.88671875" style="1"/>
  </cols>
  <sheetData>
    <row r="3" spans="1:4" x14ac:dyDescent="0.3">
      <c r="A3" s="35" t="s">
        <v>29</v>
      </c>
      <c r="B3" s="35" t="s">
        <v>16</v>
      </c>
      <c r="C3" s="35" t="s">
        <v>19</v>
      </c>
      <c r="D3" s="35" t="s">
        <v>28</v>
      </c>
    </row>
    <row r="4" spans="1:4" x14ac:dyDescent="0.3">
      <c r="A4" t="str">
        <f>B4&amp;"-"&amp;C4</f>
        <v>Conservador-Papel</v>
      </c>
      <c r="B4" s="1" t="s">
        <v>17</v>
      </c>
      <c r="C4" t="s">
        <v>22</v>
      </c>
      <c r="D4" s="19">
        <v>0.3</v>
      </c>
    </row>
    <row r="5" spans="1:4" x14ac:dyDescent="0.3">
      <c r="A5" t="str">
        <f t="shared" ref="A5:A21" si="0">B5&amp;"-"&amp;C5</f>
        <v>Conservador-Tijolo</v>
      </c>
      <c r="B5" s="1" t="s">
        <v>17</v>
      </c>
      <c r="C5" t="s">
        <v>23</v>
      </c>
      <c r="D5" s="20">
        <v>0.5</v>
      </c>
    </row>
    <row r="6" spans="1:4" x14ac:dyDescent="0.3">
      <c r="A6" t="str">
        <f t="shared" si="0"/>
        <v>Conservador-Híbrido</v>
      </c>
      <c r="B6" s="1" t="s">
        <v>17</v>
      </c>
      <c r="C6" t="s">
        <v>24</v>
      </c>
      <c r="D6" s="20">
        <v>0.1</v>
      </c>
    </row>
    <row r="7" spans="1:4" x14ac:dyDescent="0.3">
      <c r="A7" t="str">
        <f t="shared" si="0"/>
        <v>Conservador-FOFs</v>
      </c>
      <c r="B7" s="1" t="s">
        <v>17</v>
      </c>
      <c r="C7" t="s">
        <v>25</v>
      </c>
      <c r="D7" s="20">
        <v>0.1</v>
      </c>
    </row>
    <row r="8" spans="1:4" x14ac:dyDescent="0.3">
      <c r="A8" t="str">
        <f t="shared" si="0"/>
        <v>Conservador-Desenvolvimento</v>
      </c>
      <c r="B8" s="1" t="s">
        <v>17</v>
      </c>
      <c r="C8" t="s">
        <v>26</v>
      </c>
      <c r="D8" s="20">
        <v>0</v>
      </c>
    </row>
    <row r="9" spans="1:4" x14ac:dyDescent="0.3">
      <c r="A9" s="21" t="str">
        <f t="shared" si="0"/>
        <v>Conservador-Hotelarias</v>
      </c>
      <c r="B9" s="23" t="s">
        <v>17</v>
      </c>
      <c r="C9" s="21" t="s">
        <v>27</v>
      </c>
      <c r="D9" s="22">
        <v>0</v>
      </c>
    </row>
    <row r="10" spans="1:4" x14ac:dyDescent="0.3">
      <c r="A10" t="str">
        <f t="shared" si="0"/>
        <v>Moderado-Papel</v>
      </c>
      <c r="B10" s="1" t="s">
        <v>30</v>
      </c>
      <c r="C10" t="s">
        <v>22</v>
      </c>
      <c r="D10" s="20">
        <v>0.32</v>
      </c>
    </row>
    <row r="11" spans="1:4" x14ac:dyDescent="0.3">
      <c r="A11" t="str">
        <f t="shared" si="0"/>
        <v>Moderado-Tijolo</v>
      </c>
      <c r="B11" s="1" t="s">
        <v>30</v>
      </c>
      <c r="C11" t="s">
        <v>23</v>
      </c>
      <c r="D11" s="20">
        <v>0.35</v>
      </c>
    </row>
    <row r="12" spans="1:4" x14ac:dyDescent="0.3">
      <c r="A12" t="str">
        <f t="shared" si="0"/>
        <v>Moderado-Híbrido</v>
      </c>
      <c r="B12" s="1" t="s">
        <v>30</v>
      </c>
      <c r="C12" t="s">
        <v>24</v>
      </c>
      <c r="D12" s="20">
        <v>0.08</v>
      </c>
    </row>
    <row r="13" spans="1:4" x14ac:dyDescent="0.3">
      <c r="A13" t="str">
        <f t="shared" si="0"/>
        <v>Moderado-FOFs</v>
      </c>
      <c r="B13" s="1" t="s">
        <v>30</v>
      </c>
      <c r="C13" t="s">
        <v>25</v>
      </c>
      <c r="D13" s="20">
        <v>0.05</v>
      </c>
    </row>
    <row r="14" spans="1:4" x14ac:dyDescent="0.3">
      <c r="A14" t="str">
        <f t="shared" si="0"/>
        <v>Moderado-Desenvolvimento</v>
      </c>
      <c r="B14" s="1" t="s">
        <v>30</v>
      </c>
      <c r="C14" t="s">
        <v>26</v>
      </c>
      <c r="D14" s="20">
        <v>0.1</v>
      </c>
    </row>
    <row r="15" spans="1:4" x14ac:dyDescent="0.3">
      <c r="A15" s="21" t="str">
        <f t="shared" si="0"/>
        <v>Moderado-Hotelarias</v>
      </c>
      <c r="B15" s="23" t="s">
        <v>30</v>
      </c>
      <c r="C15" s="21" t="s">
        <v>27</v>
      </c>
      <c r="D15" s="22">
        <v>0.1</v>
      </c>
    </row>
    <row r="16" spans="1:4" x14ac:dyDescent="0.3">
      <c r="A16" t="str">
        <f t="shared" si="0"/>
        <v>Agressivo-Papel</v>
      </c>
      <c r="B16" s="1" t="s">
        <v>31</v>
      </c>
      <c r="C16" t="s">
        <v>22</v>
      </c>
      <c r="D16" s="20">
        <v>0.5</v>
      </c>
    </row>
    <row r="17" spans="1:4" x14ac:dyDescent="0.3">
      <c r="A17" t="str">
        <f t="shared" si="0"/>
        <v>Agressivo-Tijolo</v>
      </c>
      <c r="B17" s="1" t="s">
        <v>31</v>
      </c>
      <c r="C17" t="s">
        <v>23</v>
      </c>
      <c r="D17" s="20">
        <v>0.1</v>
      </c>
    </row>
    <row r="18" spans="1:4" x14ac:dyDescent="0.3">
      <c r="A18" t="str">
        <f t="shared" si="0"/>
        <v>Agressivo-Híbrido</v>
      </c>
      <c r="B18" s="1" t="s">
        <v>31</v>
      </c>
      <c r="C18" t="s">
        <v>24</v>
      </c>
      <c r="D18" s="20">
        <v>0.05</v>
      </c>
    </row>
    <row r="19" spans="1:4" x14ac:dyDescent="0.3">
      <c r="A19" t="str">
        <f t="shared" si="0"/>
        <v>Agressivo-FOFs</v>
      </c>
      <c r="B19" s="1" t="s">
        <v>31</v>
      </c>
      <c r="C19" t="s">
        <v>25</v>
      </c>
      <c r="D19" s="20">
        <v>0.05</v>
      </c>
    </row>
    <row r="20" spans="1:4" x14ac:dyDescent="0.3">
      <c r="A20" t="str">
        <f t="shared" si="0"/>
        <v>Agressivo-Desenvolvimento</v>
      </c>
      <c r="B20" s="1" t="s">
        <v>31</v>
      </c>
      <c r="C20" t="s">
        <v>26</v>
      </c>
      <c r="D20" s="20">
        <v>0.2</v>
      </c>
    </row>
    <row r="21" spans="1:4" x14ac:dyDescent="0.3">
      <c r="A21" t="str">
        <f t="shared" si="0"/>
        <v>Agressivo-Hotelarias</v>
      </c>
      <c r="B21" s="1" t="s">
        <v>31</v>
      </c>
      <c r="C21" t="s">
        <v>27</v>
      </c>
      <c r="D21" s="2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FII</vt:lpstr>
      <vt:lpstr>Base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de Sousa Leal</dc:creator>
  <cp:lastModifiedBy>Larissa de Sousa Leal</cp:lastModifiedBy>
  <cp:lastPrinted>2025-06-18T21:21:44Z</cp:lastPrinted>
  <dcterms:created xsi:type="dcterms:W3CDTF">2025-06-16T20:58:06Z</dcterms:created>
  <dcterms:modified xsi:type="dcterms:W3CDTF">2025-06-18T21:30:18Z</dcterms:modified>
</cp:coreProperties>
</file>