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bile Friendly" sheetId="1" r:id="rId5"/>
    <sheet state="visible" name="Master Schedule" sheetId="2" r:id="rId6"/>
    <sheet state="visible" name="Game_Scores" sheetId="3" r:id="rId7"/>
    <sheet state="visible" name="TeamBrackets" sheetId="4" r:id="rId8"/>
    <sheet state="visible" name="Fun Stats" sheetId="5" r:id="rId9"/>
    <sheet state="hidden" name="ref_Clubs_Teams" sheetId="6" r:id="rId10"/>
    <sheet state="hidden" name="_ref" sheetId="7" r:id="rId11"/>
  </sheets>
  <definedNames>
    <definedName hidden="1" localSheetId="2" name="_xlnm._FilterDatabase">Game_Scores!$A$1:$J$89</definedName>
  </definedNames>
  <calcPr/>
</workbook>
</file>

<file path=xl/sharedStrings.xml><?xml version="1.0" encoding="utf-8"?>
<sst xmlns="http://schemas.openxmlformats.org/spreadsheetml/2006/main" count="1033" uniqueCount="175">
  <si>
    <t>FRI</t>
  </si>
  <si>
    <t>Pool 1 - Main Pool - Scoreboard</t>
  </si>
  <si>
    <t>Game</t>
  </si>
  <si>
    <t>Div</t>
  </si>
  <si>
    <t>Time</t>
  </si>
  <si>
    <t>Dark vs Light</t>
  </si>
  <si>
    <t>Pool</t>
  </si>
  <si>
    <t>Winner</t>
  </si>
  <si>
    <t>Pool 2 - Main Pool - Mid Building</t>
  </si>
  <si>
    <t>Pool 3 - Dive Well</t>
  </si>
  <si>
    <t>SAT</t>
  </si>
  <si>
    <t>Pool 1 - Main Pool - Mid Building</t>
  </si>
  <si>
    <t>BREAK</t>
  </si>
  <si>
    <t>SUN</t>
  </si>
  <si>
    <t>Dark Caps</t>
  </si>
  <si>
    <t>Light Caps</t>
  </si>
  <si>
    <t>18u Boys</t>
  </si>
  <si>
    <t>Orlando Thunder</t>
  </si>
  <si>
    <t>Team Orlando Black</t>
  </si>
  <si>
    <t>----</t>
  </si>
  <si>
    <t>---</t>
  </si>
  <si>
    <t>18u Girls</t>
  </si>
  <si>
    <t>Team Orlando</t>
  </si>
  <si>
    <t>16u Boys</t>
  </si>
  <si>
    <t>Orlando United</t>
  </si>
  <si>
    <t>16u Girls</t>
  </si>
  <si>
    <t>Orlando Thunder 14</t>
  </si>
  <si>
    <t>14u CoEd</t>
  </si>
  <si>
    <t>Patriot</t>
  </si>
  <si>
    <t>North Idaho</t>
  </si>
  <si>
    <t>Seminole</t>
  </si>
  <si>
    <t>Dynamo</t>
  </si>
  <si>
    <t>Masters</t>
  </si>
  <si>
    <t>12u CoEd</t>
  </si>
  <si>
    <t>10u CoEd</t>
  </si>
  <si>
    <t>Nextlevel</t>
  </si>
  <si>
    <t>Wolverines</t>
  </si>
  <si>
    <t>Gladiators</t>
  </si>
  <si>
    <t>Marlins</t>
  </si>
  <si>
    <t>Blue Dolfins</t>
  </si>
  <si>
    <t>Tampa</t>
  </si>
  <si>
    <t>3M</t>
  </si>
  <si>
    <t>3N</t>
  </si>
  <si>
    <t>2M</t>
  </si>
  <si>
    <t>2O</t>
  </si>
  <si>
    <t>2G</t>
  </si>
  <si>
    <t>3F</t>
  </si>
  <si>
    <t>1M</t>
  </si>
  <si>
    <t>1O</t>
  </si>
  <si>
    <t>3D</t>
  </si>
  <si>
    <t>3E</t>
  </si>
  <si>
    <t>Wolverines Blue</t>
  </si>
  <si>
    <t>St. Andrews</t>
  </si>
  <si>
    <t>Wolverines Yellow</t>
  </si>
  <si>
    <t>2F</t>
  </si>
  <si>
    <t>3G</t>
  </si>
  <si>
    <t xml:space="preserve"> </t>
  </si>
  <si>
    <t>3O</t>
  </si>
  <si>
    <t>2N</t>
  </si>
  <si>
    <t>1N</t>
  </si>
  <si>
    <t>1C</t>
  </si>
  <si>
    <t>1D</t>
  </si>
  <si>
    <t>1F</t>
  </si>
  <si>
    <t>Winner - 52</t>
  </si>
  <si>
    <t>1G</t>
  </si>
  <si>
    <t>Winner - 54</t>
  </si>
  <si>
    <t>1E</t>
  </si>
  <si>
    <t>1H</t>
  </si>
  <si>
    <t>1J</t>
  </si>
  <si>
    <t>2H</t>
  </si>
  <si>
    <t>2J</t>
  </si>
  <si>
    <t>Winner - 69</t>
  </si>
  <si>
    <t>Winner - 72</t>
  </si>
  <si>
    <t>2D</t>
  </si>
  <si>
    <t>2E</t>
  </si>
  <si>
    <t>2C</t>
  </si>
  <si>
    <t>3C</t>
  </si>
  <si>
    <t>1B</t>
  </si>
  <si>
    <t>2B</t>
  </si>
  <si>
    <t>3B</t>
  </si>
  <si>
    <t>4B</t>
  </si>
  <si>
    <t>Loser - 52</t>
  </si>
  <si>
    <t>Loser - 54</t>
  </si>
  <si>
    <t>3H</t>
  </si>
  <si>
    <t>3J</t>
  </si>
  <si>
    <t>4H</t>
  </si>
  <si>
    <t>4J</t>
  </si>
  <si>
    <t>Loser - 69</t>
  </si>
  <si>
    <t>Loser - 72</t>
  </si>
  <si>
    <t>GM</t>
  </si>
  <si>
    <t>Day</t>
  </si>
  <si>
    <t>Dark caps</t>
  </si>
  <si>
    <t>Dk Score</t>
  </si>
  <si>
    <t>Light caps</t>
  </si>
  <si>
    <t>Lt Score</t>
  </si>
  <si>
    <t>Fri</t>
  </si>
  <si>
    <t>Sat</t>
  </si>
  <si>
    <t>Sun</t>
  </si>
  <si>
    <t>BRACKETS</t>
  </si>
  <si>
    <t>Bracket Status</t>
  </si>
  <si>
    <t>Division</t>
  </si>
  <si>
    <t>Bracket</t>
  </si>
  <si>
    <t>Team_Name</t>
  </si>
  <si>
    <t>Wins</t>
  </si>
  <si>
    <t>Brk_Rank</t>
  </si>
  <si>
    <t>Div_Rank</t>
  </si>
  <si>
    <t>A</t>
  </si>
  <si>
    <t>Kraken</t>
  </si>
  <si>
    <t>Barcelona</t>
  </si>
  <si>
    <t>Whitecaps</t>
  </si>
  <si>
    <t>B</t>
  </si>
  <si>
    <t>Next Level</t>
  </si>
  <si>
    <t>18U Girls</t>
  </si>
  <si>
    <t>E</t>
  </si>
  <si>
    <t>C</t>
  </si>
  <si>
    <t>D</t>
  </si>
  <si>
    <t>18U Boys</t>
  </si>
  <si>
    <t>F</t>
  </si>
  <si>
    <t>G</t>
  </si>
  <si>
    <t>H</t>
  </si>
  <si>
    <t>Hialeah</t>
  </si>
  <si>
    <t>Thunder Green</t>
  </si>
  <si>
    <t>Patriot White</t>
  </si>
  <si>
    <t>Michigan</t>
  </si>
  <si>
    <t>Patriot Black</t>
  </si>
  <si>
    <t>Thunder Blue</t>
  </si>
  <si>
    <t>I</t>
  </si>
  <si>
    <t>L</t>
  </si>
  <si>
    <t>M</t>
  </si>
  <si>
    <t>N</t>
  </si>
  <si>
    <t>O</t>
  </si>
  <si>
    <t>P</t>
  </si>
  <si>
    <t>...just some overall numbers from the tournament.</t>
  </si>
  <si>
    <t xml:space="preserve">Don't take any of them too seriously. </t>
  </si>
  <si>
    <t>Dark Pts</t>
  </si>
  <si>
    <t>Light Pts</t>
  </si>
  <si>
    <t>Total</t>
  </si>
  <si>
    <t>No. Games</t>
  </si>
  <si>
    <t>Avg per Game</t>
  </si>
  <si>
    <t>Total Pts</t>
  </si>
  <si>
    <t>Club</t>
  </si>
  <si>
    <t>Num Games</t>
  </si>
  <si>
    <t>Abb</t>
  </si>
  <si>
    <t>Age</t>
  </si>
  <si>
    <t>TO</t>
  </si>
  <si>
    <t>10U Mixed</t>
  </si>
  <si>
    <t>THDR</t>
  </si>
  <si>
    <t>12U Mixed</t>
  </si>
  <si>
    <t>GLAD</t>
  </si>
  <si>
    <t>PATS</t>
  </si>
  <si>
    <t>14U Mixed</t>
  </si>
  <si>
    <t>WOLVBL</t>
  </si>
  <si>
    <t>STAND</t>
  </si>
  <si>
    <t>UNIT</t>
  </si>
  <si>
    <t>NOLES</t>
  </si>
  <si>
    <t>WOLVYW</t>
  </si>
  <si>
    <t>16U Girls</t>
  </si>
  <si>
    <t>THDR14</t>
  </si>
  <si>
    <t>16U Boys</t>
  </si>
  <si>
    <t>MARLINS</t>
  </si>
  <si>
    <t>Cincinnati Marlins</t>
  </si>
  <si>
    <t>WOLV</t>
  </si>
  <si>
    <t>J</t>
  </si>
  <si>
    <t>DYNAMO</t>
  </si>
  <si>
    <t>BLUDOL</t>
  </si>
  <si>
    <t>NARWHAL</t>
  </si>
  <si>
    <t>NXLV</t>
  </si>
  <si>
    <t>TOBLK</t>
  </si>
  <si>
    <t>TMPA</t>
  </si>
  <si>
    <t>Team Names</t>
  </si>
  <si>
    <t>Column 1</t>
  </si>
  <si>
    <t>Team Age</t>
  </si>
  <si>
    <t>Brackets</t>
  </si>
  <si>
    <t>--</t>
  </si>
  <si>
    <t>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</si>
</sst>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:mm am/pm"/>
    <numFmt numFmtId="165" formatCode="dddd, mmm d, yyyy"/>
    <numFmt numFmtId="166" formatCode="dddd, mmmm d, yyyy"/>
    <numFmt numFmtId="167" formatCode="#,##0.0"/>
  </numFmts>
  <fonts count="37">
    <font>
      <sz val="12.0"/>
      <color theme="1"/>
      <name val="Aptos Narrow"/>
      <scheme val="minor"/>
    </font>
    <font>
      <sz val="10.0"/>
      <color theme="1"/>
      <name val="Aptos Narrow"/>
      <scheme val="minor"/>
    </font>
    <font>
      <sz val="10.0"/>
      <color theme="1"/>
      <name val="Roboto"/>
    </font>
    <font>
      <b/>
      <sz val="9.0"/>
      <color theme="1"/>
      <name val="Roboto"/>
    </font>
    <font>
      <sz val="9.0"/>
      <color theme="1"/>
      <name val="Roboto"/>
    </font>
    <font>
      <sz val="9.0"/>
      <color rgb="FF999999"/>
      <name val="Roboto"/>
    </font>
    <font>
      <sz val="7.0"/>
      <color theme="1"/>
      <name val="Roboto"/>
    </font>
    <font>
      <sz val="12.0"/>
      <color theme="1"/>
      <name val="Roboto"/>
    </font>
    <font>
      <b/>
      <sz val="20.0"/>
      <color theme="1"/>
      <name val="Roboto"/>
    </font>
    <font/>
    <font>
      <b/>
      <sz val="14.0"/>
      <color theme="1"/>
      <name val="Roboto"/>
    </font>
    <font>
      <b/>
      <sz val="12.0"/>
      <color theme="1"/>
      <name val="Roboto"/>
    </font>
    <font>
      <sz val="10.0"/>
      <color rgb="FF000000"/>
      <name val="Roboto"/>
    </font>
    <font>
      <sz val="12.0"/>
      <color rgb="FFCCCCCC"/>
      <name val="Roboto"/>
    </font>
    <font>
      <sz val="11.0"/>
      <color rgb="FF000000"/>
      <name val="Roboto"/>
    </font>
    <font>
      <sz val="12.0"/>
      <color rgb="FF000000"/>
      <name val="Roboto"/>
    </font>
    <font>
      <b/>
      <sz val="11.0"/>
      <color rgb="FFFFFFFF"/>
      <name val="Roboto"/>
    </font>
    <font>
      <b/>
      <sz val="12.0"/>
      <color rgb="FF000000"/>
      <name val="Roboto"/>
    </font>
    <font>
      <sz val="10.0"/>
      <color rgb="FF999999"/>
      <name val="Roboto"/>
    </font>
    <font>
      <color theme="1"/>
      <name val="Roboto"/>
    </font>
    <font>
      <b/>
      <sz val="13.0"/>
      <color theme="1"/>
      <name val="Roboto"/>
    </font>
    <font>
      <color theme="1"/>
      <name val="Aptos Narrow"/>
      <scheme val="minor"/>
    </font>
    <font>
      <b/>
      <sz val="10.0"/>
      <color theme="1"/>
      <name val="Roboto"/>
    </font>
    <font>
      <sz val="10.0"/>
      <color rgb="FFEFEFEF"/>
      <name val="Arial"/>
    </font>
    <font>
      <b/>
      <sz val="14.0"/>
      <color theme="1"/>
      <name val="Arial"/>
    </font>
    <font>
      <color theme="1"/>
      <name val="Arial"/>
    </font>
    <font>
      <b/>
      <color rgb="FF9134C1"/>
      <name val="Arial"/>
    </font>
    <font>
      <sz val="10.0"/>
      <color theme="1"/>
      <name val="Arial"/>
    </font>
    <font>
      <color rgb="FF9134C1"/>
      <name val="Arial"/>
    </font>
    <font>
      <color rgb="FF9134C1"/>
      <name val="Aptos Narrow"/>
      <scheme val="minor"/>
    </font>
    <font>
      <b/>
      <color rgb="FF284E3F"/>
      <name val="Arial"/>
    </font>
    <font>
      <color rgb="FF284E3F"/>
      <name val="Arial"/>
    </font>
    <font>
      <color rgb="FF284E3F"/>
      <name val="Aptos Narrow"/>
      <scheme val="minor"/>
    </font>
    <font>
      <i/>
      <sz val="10.0"/>
      <color theme="1"/>
      <name val="Roboto"/>
    </font>
    <font>
      <sz val="12.0"/>
      <color rgb="FF000000"/>
      <name val="&quot;Aptos Narrow&quot;"/>
    </font>
    <font>
      <sz val="12.0"/>
      <color rgb="FF000000"/>
      <name val="Arial"/>
    </font>
    <font>
      <sz val="11.0"/>
      <color rgb="FF000000"/>
      <name val="CIDFont+F1"/>
    </font>
  </fonts>
  <fills count="2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EAD1DC"/>
        <bgColor rgb="FFEAD1DC"/>
      </patternFill>
    </fill>
    <fill>
      <patternFill patternType="solid">
        <fgColor rgb="FFD0D0D0"/>
        <bgColor rgb="FFD0D0D0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8E8E8"/>
        <bgColor rgb="FFE8E8E8"/>
      </patternFill>
    </fill>
    <fill>
      <patternFill patternType="solid">
        <fgColor rgb="FF156082"/>
        <bgColor rgb="FF156082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E5A0"/>
        <bgColor rgb="FFFFE5A0"/>
      </patternFill>
    </fill>
    <fill>
      <patternFill patternType="solid">
        <fgColor rgb="FFE7CFF2"/>
        <bgColor rgb="FFE7CFF2"/>
      </patternFill>
    </fill>
    <fill>
      <patternFill patternType="solid">
        <fgColor rgb="FFD4EDBC"/>
        <bgColor rgb="FFD4EDBC"/>
      </patternFill>
    </fill>
    <fill>
      <patternFill patternType="solid">
        <fgColor rgb="FFF0E442"/>
        <bgColor rgb="FFF0E442"/>
      </patternFill>
    </fill>
    <fill>
      <patternFill patternType="solid">
        <fgColor rgb="FF8DD3C7"/>
        <bgColor rgb="FF8DD3C7"/>
      </patternFill>
    </fill>
    <fill>
      <patternFill patternType="solid">
        <fgColor rgb="FFE69F00"/>
        <bgColor rgb="FFE69F00"/>
      </patternFill>
    </fill>
    <fill>
      <patternFill patternType="solid">
        <fgColor rgb="FFCC79A7"/>
        <bgColor rgb="FFCC79A7"/>
      </patternFill>
    </fill>
    <fill>
      <patternFill patternType="solid">
        <fgColor rgb="FF56B4E9"/>
        <bgColor rgb="FF56B4E9"/>
      </patternFill>
    </fill>
    <fill>
      <patternFill patternType="solid">
        <fgColor rgb="FF009E73"/>
        <bgColor rgb="FF009E73"/>
      </patternFill>
    </fill>
    <fill>
      <patternFill patternType="solid">
        <fgColor rgb="FFD55E00"/>
        <bgColor rgb="FFD55E00"/>
      </patternFill>
    </fill>
    <fill>
      <patternFill patternType="solid">
        <fgColor rgb="FF0072B2"/>
        <bgColor rgb="FF0072B2"/>
      </patternFill>
    </fill>
  </fills>
  <borders count="56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right/>
    </border>
    <border>
      <bottom/>
    </border>
    <border>
      <right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/>
      <top style="thick">
        <color rgb="FF000000"/>
      </top>
      <bottom style="double">
        <color rgb="FF000000"/>
      </bottom>
    </border>
    <border>
      <left/>
      <right/>
      <top style="thick">
        <color rgb="FF000000"/>
      </top>
      <bottom style="double">
        <color rgb="FF000000"/>
      </bottom>
    </border>
    <border>
      <left/>
      <right/>
      <top style="thick">
        <color rgb="FF000000"/>
      </top>
    </border>
    <border>
      <left/>
      <right style="thick">
        <color rgb="FF000000"/>
      </right>
      <top style="thick">
        <color rgb="FF000000"/>
      </top>
      <bottom style="double">
        <color rgb="FF000000"/>
      </bottom>
    </border>
    <border>
      <left style="thick">
        <color rgb="FF000000"/>
      </left>
      <top style="double">
        <color rgb="FF000000"/>
      </top>
    </border>
    <border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/>
    </border>
    <border>
      <top/>
    </border>
    <border>
      <left/>
    </border>
    <border>
      <left/>
      <right style="thick">
        <color rgb="FF000000"/>
      </right>
      <top style="thick">
        <color rgb="FF000000"/>
      </top>
    </border>
    <border>
      <left style="thin">
        <color rgb="FF284E3F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356854"/>
      </right>
      <top style="thin">
        <color rgb="FF284E3F"/>
      </top>
    </border>
    <border>
      <left style="thin">
        <color rgb="FF356854"/>
      </left>
      <top style="thin">
        <color rgb="FF284E3F"/>
      </top>
    </border>
    <border>
      <left style="thin">
        <color rgb="FF356854"/>
      </left>
      <right style="thin">
        <color rgb="FF284E3F"/>
      </right>
      <top style="thin">
        <color rgb="FF284E3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thick">
        <color rgb="FF000000"/>
      </right>
      <top style="dotted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horizontal="center" vertical="center"/>
    </xf>
    <xf borderId="0" fillId="2" fontId="1" numFmtId="0" xfId="0" applyFont="1"/>
    <xf borderId="5" fillId="2" fontId="1" numFmtId="0" xfId="0" applyBorder="1" applyFont="1"/>
    <xf borderId="1" fillId="4" fontId="3" numFmtId="0" xfId="0" applyAlignment="1" applyBorder="1" applyFill="1" applyFont="1">
      <alignment horizontal="center" readingOrder="0" vertical="center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ont="1">
      <alignment horizontal="center" readingOrder="0" vertical="center"/>
    </xf>
    <xf borderId="4" fillId="4" fontId="3" numFmtId="0" xfId="0" applyAlignment="1" applyBorder="1" applyFont="1">
      <alignment horizontal="center" vertical="center"/>
    </xf>
    <xf borderId="0" fillId="4" fontId="3" numFmtId="0" xfId="0" applyAlignment="1" applyFont="1">
      <alignment horizontal="center" vertical="center"/>
    </xf>
    <xf borderId="0" fillId="4" fontId="3" numFmtId="0" xfId="0" applyAlignment="1" applyFont="1">
      <alignment horizontal="center" readingOrder="0" vertical="center"/>
    </xf>
    <xf borderId="5" fillId="4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readingOrder="0" vertical="center"/>
    </xf>
    <xf borderId="0" fillId="5" fontId="3" numFmtId="0" xfId="0" applyAlignment="1" applyFont="1">
      <alignment horizontal="center" readingOrder="0" vertical="center"/>
    </xf>
    <xf borderId="5" fillId="5" fontId="3" numFmtId="0" xfId="0" applyAlignment="1" applyBorder="1" applyFont="1">
      <alignment horizontal="center" readingOrder="0" vertical="center"/>
    </xf>
    <xf borderId="4" fillId="6" fontId="3" numFmtId="0" xfId="0" applyAlignment="1" applyBorder="1" applyFill="1" applyFont="1">
      <alignment horizontal="center" readingOrder="0" vertical="center"/>
    </xf>
    <xf borderId="4" fillId="6" fontId="3" numFmtId="0" xfId="0" applyAlignment="1" applyBorder="1" applyFont="1">
      <alignment horizontal="center" vertical="center"/>
    </xf>
    <xf borderId="0" fillId="6" fontId="3" numFmtId="0" xfId="0" applyAlignment="1" applyFont="1">
      <alignment horizontal="center" vertical="center"/>
    </xf>
    <xf borderId="0" fillId="6" fontId="3" numFmtId="0" xfId="0" applyAlignment="1" applyFont="1">
      <alignment horizontal="center" readingOrder="0" vertical="center"/>
    </xf>
    <xf borderId="5" fillId="6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4" fillId="7" fontId="3" numFmtId="0" xfId="0" applyAlignment="1" applyBorder="1" applyFill="1" applyFont="1">
      <alignment horizontal="center" readingOrder="0" vertical="center"/>
    </xf>
    <xf borderId="4" fillId="7" fontId="3" numFmtId="0" xfId="0" applyAlignment="1" applyBorder="1" applyFont="1">
      <alignment horizontal="center" vertical="center"/>
    </xf>
    <xf borderId="0" fillId="7" fontId="3" numFmtId="0" xfId="0" applyAlignment="1" applyFont="1">
      <alignment horizontal="center" vertical="center"/>
    </xf>
    <xf borderId="0" fillId="7" fontId="3" numFmtId="0" xfId="0" applyAlignment="1" applyFont="1">
      <alignment horizontal="center" readingOrder="0" vertical="center"/>
    </xf>
    <xf borderId="5" fillId="7" fontId="3" numFmtId="0" xfId="0" applyAlignment="1" applyBorder="1" applyFon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0" fillId="3" fontId="6" numFmtId="0" xfId="0" applyAlignment="1" applyFont="1">
      <alignment horizontal="center" vertical="center"/>
    </xf>
    <xf borderId="0" fillId="3" fontId="7" numFmtId="0" xfId="0" applyAlignment="1" applyFont="1">
      <alignment horizontal="center" vertical="center"/>
    </xf>
    <xf borderId="0" fillId="4" fontId="8" numFmtId="165" xfId="0" applyAlignment="1" applyFont="1" applyNumberFormat="1">
      <alignment horizontal="center" readingOrder="0" vertical="center"/>
    </xf>
    <xf borderId="6" fillId="0" fontId="9" numFmtId="0" xfId="0" applyBorder="1" applyFont="1"/>
    <xf borderId="7" fillId="0" fontId="9" numFmtId="0" xfId="0" applyBorder="1" applyFont="1"/>
    <xf borderId="8" fillId="0" fontId="9" numFmtId="0" xfId="0" applyBorder="1" applyFont="1"/>
    <xf borderId="9" fillId="5" fontId="10" numFmtId="0" xfId="0" applyAlignment="1" applyBorder="1" applyFont="1">
      <alignment horizontal="center" readingOrder="0" vertical="center"/>
    </xf>
    <xf borderId="10" fillId="0" fontId="9" numFmtId="0" xfId="0" applyBorder="1" applyFont="1"/>
    <xf borderId="11" fillId="0" fontId="9" numFmtId="0" xfId="0" applyBorder="1" applyFont="1"/>
    <xf borderId="0" fillId="4" fontId="7" numFmtId="0" xfId="0" applyAlignment="1" applyFont="1">
      <alignment horizontal="center" vertical="center"/>
    </xf>
    <xf borderId="12" fillId="8" fontId="11" numFmtId="0" xfId="0" applyAlignment="1" applyBorder="1" applyFill="1" applyFont="1">
      <alignment horizontal="center" vertical="center"/>
    </xf>
    <xf borderId="13" fillId="8" fontId="11" numFmtId="0" xfId="0" applyAlignment="1" applyBorder="1" applyFont="1">
      <alignment horizontal="center" vertical="center"/>
    </xf>
    <xf borderId="14" fillId="8" fontId="11" numFmtId="0" xfId="0" applyAlignment="1" applyBorder="1" applyFont="1">
      <alignment horizontal="center" vertical="center"/>
    </xf>
    <xf borderId="15" fillId="8" fontId="11" numFmtId="0" xfId="0" applyAlignment="1" applyBorder="1" applyFont="1">
      <alignment horizontal="center" vertical="center"/>
    </xf>
    <xf borderId="16" fillId="0" fontId="7" numFmtId="0" xfId="0" applyAlignment="1" applyBorder="1" applyFont="1">
      <alignment horizontal="center" readingOrder="0" vertical="center"/>
    </xf>
    <xf borderId="17" fillId="0" fontId="2" numFmtId="0" xfId="0" applyAlignment="1" applyBorder="1" applyFont="1">
      <alignment horizontal="center" readingOrder="0" vertical="center"/>
    </xf>
    <xf borderId="17" fillId="0" fontId="2" numFmtId="164" xfId="0" applyAlignment="1" applyBorder="1" applyFont="1" applyNumberFormat="1">
      <alignment horizontal="center" readingOrder="0" vertical="center"/>
    </xf>
    <xf borderId="18" fillId="0" fontId="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19" fillId="0" fontId="7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horizontal="center" readingOrder="0" vertical="center"/>
    </xf>
    <xf borderId="20" fillId="0" fontId="2" numFmtId="164" xfId="0" applyAlignment="1" applyBorder="1" applyFont="1" applyNumberFormat="1">
      <alignment horizontal="center" readingOrder="0" vertical="center"/>
    </xf>
    <xf borderId="21" fillId="0" fontId="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vertical="center"/>
    </xf>
    <xf borderId="22" fillId="6" fontId="8" numFmtId="166" xfId="0" applyAlignment="1" applyBorder="1" applyFont="1" applyNumberFormat="1">
      <alignment horizontal="center" readingOrder="0" vertical="center"/>
    </xf>
    <xf borderId="23" fillId="0" fontId="9" numFmtId="0" xfId="0" applyBorder="1" applyFont="1"/>
    <xf borderId="24" fillId="0" fontId="9" numFmtId="0" xfId="0" applyBorder="1" applyFont="1"/>
    <xf borderId="0" fillId="6" fontId="7" numFmtId="0" xfId="0" applyAlignment="1" applyFont="1">
      <alignment horizontal="center" vertical="center"/>
    </xf>
    <xf borderId="25" fillId="8" fontId="11" numFmtId="0" xfId="0" applyAlignment="1" applyBorder="1" applyFont="1">
      <alignment horizontal="center" vertical="center"/>
    </xf>
    <xf borderId="17" fillId="0" fontId="12" numFmtId="0" xfId="0" applyAlignment="1" applyBorder="1" applyFont="1">
      <alignment horizontal="center" readingOrder="0" shrinkToFit="0" vertical="center" wrapText="0"/>
    </xf>
    <xf borderId="17" fillId="0" fontId="12" numFmtId="164" xfId="0" applyAlignment="1" applyBorder="1" applyFont="1" applyNumberFormat="1">
      <alignment horizontal="center" readingOrder="0" vertical="center"/>
    </xf>
    <xf borderId="18" fillId="0" fontId="12" numFmtId="0" xfId="0" applyAlignment="1" applyBorder="1" applyFont="1">
      <alignment horizontal="center" readingOrder="0" shrinkToFit="0" vertical="center" wrapText="0"/>
    </xf>
    <xf borderId="0" fillId="6" fontId="13" numFmtId="0" xfId="0" applyAlignment="1" applyFont="1">
      <alignment horizontal="center" vertical="center"/>
    </xf>
    <xf borderId="17" fillId="0" fontId="14" numFmtId="0" xfId="0" applyAlignment="1" applyBorder="1" applyFont="1">
      <alignment horizontal="center" readingOrder="0" shrinkToFit="0" vertical="center" wrapText="0"/>
    </xf>
    <xf borderId="18" fillId="0" fontId="14" numFmtId="0" xfId="0" applyAlignment="1" applyBorder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2" numFmtId="164" xfId="0" applyAlignment="1" applyFont="1" applyNumberFormat="1">
      <alignment horizontal="center" readingOrder="0" vertical="center"/>
    </xf>
    <xf borderId="5" fillId="0" fontId="12" numFmtId="0" xfId="0" applyAlignment="1" applyBorder="1" applyFon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5" fillId="0" fontId="14" numFmtId="0" xfId="0" applyAlignment="1" applyBorder="1" applyFont="1">
      <alignment horizontal="center" readingOrder="0" shrinkToFit="0" vertical="center" wrapText="0"/>
    </xf>
    <xf borderId="20" fillId="0" fontId="12" numFmtId="0" xfId="0" applyAlignment="1" applyBorder="1" applyFont="1">
      <alignment horizontal="center" readingOrder="0" shrinkToFit="0" vertical="center" wrapText="0"/>
    </xf>
    <xf borderId="20" fillId="0" fontId="12" numFmtId="164" xfId="0" applyAlignment="1" applyBorder="1" applyFont="1" applyNumberFormat="1">
      <alignment horizontal="center" readingOrder="0" vertical="center"/>
    </xf>
    <xf borderId="21" fillId="0" fontId="12" numFmtId="0" xfId="0" applyAlignment="1" applyBorder="1" applyFont="1">
      <alignment horizontal="center" readingOrder="0" shrinkToFit="0" vertical="center" wrapText="0"/>
    </xf>
    <xf borderId="20" fillId="0" fontId="14" numFmtId="0" xfId="0" applyAlignment="1" applyBorder="1" applyFont="1">
      <alignment horizontal="center" readingOrder="0" shrinkToFit="0" vertical="center" wrapText="0"/>
    </xf>
    <xf borderId="21" fillId="0" fontId="14" numFmtId="0" xfId="0" applyAlignment="1" applyBorder="1" applyFont="1">
      <alignment horizontal="center" readingOrder="0" shrinkToFit="0" vertical="center" wrapText="0"/>
    </xf>
    <xf borderId="0" fillId="6" fontId="13" numFmtId="0" xfId="0" applyAlignment="1" applyFont="1">
      <alignment horizontal="center" readingOrder="0" vertical="center"/>
    </xf>
    <xf borderId="17" fillId="0" fontId="15" numFmtId="0" xfId="0" applyAlignment="1" applyBorder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22" fillId="7" fontId="8" numFmtId="166" xfId="0" applyAlignment="1" applyBorder="1" applyFont="1" applyNumberFormat="1">
      <alignment horizontal="center" readingOrder="0" vertical="center"/>
    </xf>
    <xf borderId="0" fillId="7" fontId="7" numFmtId="0" xfId="0" applyAlignment="1" applyFont="1">
      <alignment horizontal="center" vertical="center"/>
    </xf>
    <xf borderId="1" fillId="5" fontId="10" numFmtId="0" xfId="0" applyAlignment="1" applyBorder="1" applyFont="1">
      <alignment horizontal="center" readingOrder="0" vertical="center"/>
    </xf>
    <xf borderId="2" fillId="0" fontId="9" numFmtId="0" xfId="0" applyBorder="1" applyFont="1"/>
    <xf borderId="3" fillId="0" fontId="9" numFmtId="0" xfId="0" applyBorder="1" applyFont="1"/>
    <xf borderId="4" fillId="8" fontId="11" numFmtId="0" xfId="0" applyAlignment="1" applyBorder="1" applyFont="1">
      <alignment horizontal="center" vertical="center"/>
    </xf>
    <xf borderId="0" fillId="8" fontId="11" numFmtId="0" xfId="0" applyAlignment="1" applyFont="1">
      <alignment horizontal="center" vertical="center"/>
    </xf>
    <xf borderId="5" fillId="8" fontId="11" numFmtId="0" xfId="0" applyAlignment="1" applyBorder="1" applyFont="1">
      <alignment horizontal="center" vertical="center"/>
    </xf>
    <xf borderId="26" fillId="9" fontId="16" numFmtId="0" xfId="0" applyAlignment="1" applyBorder="1" applyFill="1" applyFont="1">
      <alignment horizontal="center" readingOrder="0" shrinkToFit="0" vertical="center" wrapText="0"/>
    </xf>
    <xf borderId="27" fillId="9" fontId="16" numFmtId="0" xfId="0" applyAlignment="1" applyBorder="1" applyFont="1">
      <alignment horizontal="center" readingOrder="0" shrinkToFit="0" vertical="center" wrapText="0"/>
    </xf>
    <xf borderId="27" fillId="9" fontId="16" numFmtId="49" xfId="0" applyAlignment="1" applyBorder="1" applyFont="1" applyNumberFormat="1">
      <alignment horizontal="center" readingOrder="0" shrinkToFit="0" vertical="center" wrapText="0"/>
    </xf>
    <xf borderId="28" fillId="9" fontId="16" numFmtId="0" xfId="0" applyAlignment="1" applyBorder="1" applyFont="1">
      <alignment horizontal="center" readingOrder="0" shrinkToFit="0" vertical="center" wrapText="0"/>
    </xf>
    <xf borderId="29" fillId="9" fontId="16" numFmtId="0" xfId="0" applyAlignment="1" applyBorder="1" applyFont="1">
      <alignment horizontal="center" readingOrder="0" shrinkToFit="0" vertical="center" wrapText="0"/>
    </xf>
    <xf borderId="0" fillId="9" fontId="16" numFmtId="0" xfId="0" applyAlignment="1" applyFont="1">
      <alignment horizontal="center" readingOrder="0" shrinkToFit="0" vertical="center" wrapText="0"/>
    </xf>
    <xf borderId="1" fillId="0" fontId="17" numFmtId="0" xfId="0" applyAlignment="1" applyBorder="1" applyFont="1">
      <alignment horizontal="center" readingOrder="0" shrinkToFit="0" vertical="center" wrapText="0"/>
    </xf>
    <xf borderId="2" fillId="0" fontId="12" numFmtId="0" xfId="0" applyAlignment="1" applyBorder="1" applyFont="1">
      <alignment horizontal="center" readingOrder="0" shrinkToFit="0" vertical="center" wrapText="0"/>
    </xf>
    <xf borderId="2" fillId="0" fontId="12" numFmtId="164" xfId="0" applyAlignment="1" applyBorder="1" applyFont="1" applyNumberFormat="1">
      <alignment horizontal="center" readingOrder="0" shrinkToFit="0" vertical="center" wrapText="0"/>
    </xf>
    <xf borderId="2" fillId="10" fontId="12" numFmtId="0" xfId="0" applyAlignment="1" applyBorder="1" applyFill="1" applyFont="1">
      <alignment horizontal="right" readingOrder="0" shrinkToFit="0" vertical="center" wrapText="0"/>
    </xf>
    <xf borderId="30" fillId="10" fontId="12" numFmtId="0" xfId="0" applyAlignment="1" applyBorder="1" applyFont="1">
      <alignment horizontal="right" readingOrder="0" shrinkToFit="0" vertical="center" wrapText="0"/>
    </xf>
    <xf borderId="2" fillId="11" fontId="12" numFmtId="0" xfId="0" applyAlignment="1" applyBorder="1" applyFill="1" applyFont="1">
      <alignment horizontal="right" readingOrder="0" shrinkToFit="0" vertical="center" wrapText="0"/>
    </xf>
    <xf borderId="30" fillId="11" fontId="12" numFmtId="0" xfId="0" applyAlignment="1" applyBorder="1" applyFont="1">
      <alignment horizontal="center" readingOrder="0" shrinkToFit="0" vertical="center" wrapText="0"/>
    </xf>
    <xf borderId="31" fillId="0" fontId="12" numFmtId="0" xfId="0" applyAlignment="1" applyBorder="1" applyFont="1">
      <alignment horizontal="center" readingOrder="0" shrinkToFit="0" vertical="center" wrapText="0"/>
    </xf>
    <xf borderId="4" fillId="0" fontId="17" numFmtId="0" xfId="0" applyAlignment="1" applyBorder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2" numFmtId="164" xfId="0" applyAlignment="1" applyFont="1" applyNumberFormat="1">
      <alignment horizontal="center" readingOrder="0" shrinkToFit="0" vertical="center" wrapText="0"/>
    </xf>
    <xf borderId="0" fillId="10" fontId="12" numFmtId="0" xfId="0" applyAlignment="1" applyFont="1">
      <alignment horizontal="right" readingOrder="0" shrinkToFit="0" vertical="center" wrapText="0"/>
    </xf>
    <xf borderId="0" fillId="11" fontId="12" numFmtId="0" xfId="0" applyAlignment="1" applyFont="1">
      <alignment horizontal="right" readingOrder="0" shrinkToFit="0" vertical="center" wrapText="0"/>
    </xf>
    <xf borderId="32" fillId="0" fontId="12" numFmtId="0" xfId="0" applyAlignment="1" applyBorder="1" applyFont="1">
      <alignment horizontal="center" readingOrder="0" shrinkToFit="0" vertical="center" wrapText="0"/>
    </xf>
    <xf borderId="30" fillId="10" fontId="18" numFmtId="0" xfId="0" applyAlignment="1" applyBorder="1" applyFont="1">
      <alignment horizontal="right" readingOrder="0" shrinkToFit="0" vertical="center" wrapText="0"/>
    </xf>
    <xf borderId="0" fillId="0" fontId="19" numFmtId="0" xfId="0" applyFont="1"/>
    <xf borderId="1" fillId="0" fontId="8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/>
    </xf>
    <xf borderId="19" fillId="0" fontId="9" numFmtId="0" xfId="0" applyBorder="1" applyFont="1"/>
    <xf borderId="20" fillId="0" fontId="9" numFmtId="0" xfId="0" applyBorder="1" applyFont="1"/>
    <xf borderId="21" fillId="0" fontId="9" numFmtId="0" xfId="0" applyBorder="1" applyFont="1"/>
    <xf borderId="0" fillId="0" fontId="20" numFmtId="0" xfId="0" applyAlignment="1" applyFont="1">
      <alignment horizontal="center" readingOrder="0" vertical="center"/>
    </xf>
    <xf borderId="0" fillId="0" fontId="19" numFmtId="0" xfId="0" applyAlignment="1" applyFont="1">
      <alignment vertical="center"/>
    </xf>
    <xf borderId="33" fillId="0" fontId="21" numFmtId="0" xfId="0" applyAlignment="1" applyBorder="1" applyFont="1">
      <alignment horizontal="center" vertical="center"/>
    </xf>
    <xf borderId="0" fillId="0" fontId="21" numFmtId="0" xfId="0" applyAlignment="1" applyFont="1">
      <alignment horizontal="center" vertical="center"/>
    </xf>
    <xf borderId="34" fillId="0" fontId="21" numFmtId="0" xfId="0" applyAlignment="1" applyBorder="1" applyFont="1">
      <alignment horizontal="center" vertical="center"/>
    </xf>
    <xf borderId="0" fillId="0" fontId="22" numFmtId="0" xfId="0" applyAlignment="1" applyFont="1">
      <alignment horizontal="center" readingOrder="0" shrinkToFit="0" vertical="center" wrapText="0"/>
    </xf>
    <xf borderId="0" fillId="0" fontId="22" numFmtId="0" xfId="0" applyAlignment="1" applyFont="1">
      <alignment horizontal="center" readingOrder="0" shrinkToFit="0" vertical="center" wrapText="0"/>
    </xf>
    <xf borderId="0" fillId="0" fontId="22" numFmtId="49" xfId="0" applyAlignment="1" applyFont="1" applyNumberFormat="1">
      <alignment horizontal="center" readingOrder="0" shrinkToFit="0" vertical="center" wrapText="0"/>
    </xf>
    <xf borderId="0" fillId="0" fontId="22" numFmtId="0" xfId="0" applyAlignment="1" applyFont="1">
      <alignment horizontal="center" readingOrder="0" shrinkToFit="0" vertical="center" wrapText="0"/>
    </xf>
    <xf borderId="35" fillId="12" fontId="21" numFmtId="0" xfId="0" applyAlignment="1" applyBorder="1" applyFill="1" applyFont="1">
      <alignment horizontal="center" readingOrder="0" vertical="center"/>
    </xf>
    <xf borderId="36" fillId="12" fontId="21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37" fillId="12" fontId="21" numFmtId="0" xfId="0" applyAlignment="1" applyBorder="1" applyFont="1">
      <alignment horizontal="center" readingOrder="0" vertical="center"/>
    </xf>
    <xf borderId="38" fillId="12" fontId="21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center" readingOrder="0" shrinkToFit="0" vertical="center" wrapText="0"/>
    </xf>
    <xf borderId="39" fillId="12" fontId="21" numFmtId="0" xfId="0" applyAlignment="1" applyBorder="1" applyFont="1">
      <alignment horizontal="center" readingOrder="0" vertical="center"/>
    </xf>
    <xf borderId="40" fillId="12" fontId="21" numFmtId="0" xfId="0" applyAlignment="1" applyBorder="1" applyFont="1">
      <alignment horizontal="center" readingOrder="0" vertical="center"/>
    </xf>
    <xf borderId="41" fillId="0" fontId="24" numFmtId="0" xfId="0" applyAlignment="1" applyBorder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42" fillId="13" fontId="26" numFmtId="0" xfId="0" applyAlignment="1" applyBorder="1" applyFill="1" applyFont="1">
      <alignment horizontal="center" readingOrder="0" vertical="center"/>
    </xf>
    <xf borderId="0" fillId="0" fontId="27" numFmtId="0" xfId="0" applyAlignment="1" applyFont="1">
      <alignment horizontal="center" readingOrder="0" shrinkToFit="0" vertical="center" wrapText="0"/>
    </xf>
    <xf borderId="43" fillId="13" fontId="28" numFmtId="0" xfId="0" applyAlignment="1" applyBorder="1" applyFont="1">
      <alignment horizontal="center" readingOrder="0" vertical="center"/>
    </xf>
    <xf borderId="44" fillId="13" fontId="29" numFmtId="0" xfId="0" applyAlignment="1" applyBorder="1" applyFont="1">
      <alignment horizontal="center" readingOrder="0" vertical="center"/>
    </xf>
    <xf borderId="45" fillId="13" fontId="29" numFmtId="0" xfId="0" applyAlignment="1" applyBorder="1" applyFont="1">
      <alignment horizontal="center" readingOrder="0" vertical="center"/>
    </xf>
    <xf borderId="46" fillId="0" fontId="24" numFmtId="0" xfId="0" applyAlignment="1" applyBorder="1" applyFont="1">
      <alignment horizontal="center" readingOrder="0" vertical="center"/>
    </xf>
    <xf borderId="47" fillId="0" fontId="9" numFmtId="0" xfId="0" applyBorder="1" applyFont="1"/>
    <xf borderId="48" fillId="14" fontId="30" numFmtId="0" xfId="0" applyAlignment="1" applyBorder="1" applyFill="1" applyFont="1">
      <alignment horizontal="center" readingOrder="0" vertical="center"/>
    </xf>
    <xf borderId="35" fillId="14" fontId="31" numFmtId="0" xfId="0" applyAlignment="1" applyBorder="1" applyFont="1">
      <alignment horizontal="center" readingOrder="0" vertical="center"/>
    </xf>
    <xf borderId="49" fillId="14" fontId="32" numFmtId="0" xfId="0" applyAlignment="1" applyBorder="1" applyFont="1">
      <alignment horizontal="center" readingOrder="0" vertical="center"/>
    </xf>
    <xf borderId="50" fillId="14" fontId="32" numFmtId="0" xfId="0" applyAlignment="1" applyBorder="1" applyFont="1">
      <alignment horizontal="center" readingOrder="0" vertical="center"/>
    </xf>
    <xf borderId="37" fillId="14" fontId="32" numFmtId="0" xfId="0" applyAlignment="1" applyBorder="1" applyFont="1">
      <alignment horizontal="center" readingOrder="0" vertical="center"/>
    </xf>
    <xf borderId="51" fillId="14" fontId="32" numFmtId="0" xfId="0" applyAlignment="1" applyBorder="1" applyFont="1">
      <alignment horizontal="center" readingOrder="0" vertical="center"/>
    </xf>
    <xf borderId="52" fillId="14" fontId="32" numFmtId="0" xfId="0" applyAlignment="1" applyBorder="1" applyFont="1">
      <alignment horizontal="center" readingOrder="0" vertical="center"/>
    </xf>
    <xf borderId="53" fillId="14" fontId="32" numFmtId="0" xfId="0" applyAlignment="1" applyBorder="1" applyFont="1">
      <alignment horizontal="center" readingOrder="0" vertical="center"/>
    </xf>
    <xf borderId="54" fillId="14" fontId="32" numFmtId="0" xfId="0" applyAlignment="1" applyBorder="1" applyFont="1">
      <alignment horizontal="center" readingOrder="0" vertical="center"/>
    </xf>
    <xf borderId="55" fillId="14" fontId="32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3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27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7" xfId="0" applyAlignment="1" applyFont="1" applyNumberFormat="1">
      <alignment horizontal="center" shrinkToFit="0" vertical="center" wrapText="0"/>
    </xf>
    <xf borderId="0" fillId="0" fontId="1" numFmtId="167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horizontal="center" shrinkToFit="0" vertical="center" wrapText="0"/>
    </xf>
    <xf borderId="0" fillId="0" fontId="34" numFmtId="0" xfId="0" applyAlignment="1" applyFont="1">
      <alignment readingOrder="0" shrinkToFit="0" vertical="bottom" wrapText="0"/>
    </xf>
    <xf borderId="0" fillId="0" fontId="35" numFmtId="0" xfId="0" applyAlignment="1" applyFont="1">
      <alignment readingOrder="0" shrinkToFit="0" vertical="bottom" wrapText="0"/>
    </xf>
    <xf borderId="0" fillId="0" fontId="35" numFmtId="0" xfId="0" applyAlignment="1" applyFont="1">
      <alignment readingOrder="0" shrinkToFit="0" vertical="bottom" wrapText="0"/>
    </xf>
    <xf borderId="0" fillId="0" fontId="36" numFmtId="0" xfId="0" applyAlignment="1" applyFont="1">
      <alignment readingOrder="0" shrinkToFit="0" vertical="bottom" wrapText="0"/>
    </xf>
    <xf borderId="0" fillId="0" fontId="21" numFmtId="0" xfId="0" applyAlignment="1" applyFont="1">
      <alignment horizontal="left" readingOrder="0" shrinkToFit="0" vertical="center" wrapText="0"/>
    </xf>
    <xf borderId="0" fillId="0" fontId="21" numFmtId="0" xfId="0" applyAlignment="1" applyFont="1">
      <alignment horizontal="left" readingOrder="0" shrinkToFit="0" vertical="center" wrapText="0"/>
    </xf>
    <xf borderId="0" fillId="0" fontId="21" numFmtId="0" xfId="0" applyAlignment="1" applyFont="1">
      <alignment vertical="center"/>
    </xf>
    <xf borderId="0" fillId="0" fontId="25" numFmtId="0" xfId="0" applyAlignment="1" applyFont="1">
      <alignment horizontal="left" readingOrder="0" shrinkToFit="0" vertical="center" wrapText="0"/>
    </xf>
    <xf borderId="0" fillId="0" fontId="25" numFmtId="0" xfId="0" applyAlignment="1" applyFont="1">
      <alignment readingOrder="0" shrinkToFit="0" vertical="center" wrapText="0"/>
    </xf>
    <xf borderId="0" fillId="0" fontId="21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horizontal="center" readingOrder="0" shrinkToFit="0" vertical="center" wrapText="0"/>
    </xf>
    <xf borderId="0" fillId="0" fontId="35" numFmtId="0" xfId="0" applyAlignment="1" applyFont="1">
      <alignment readingOrder="0" shrinkToFit="0" vertical="bottom" wrapText="0"/>
    </xf>
    <xf borderId="0" fillId="0" fontId="35" numFmtId="0" xfId="0" applyAlignment="1" applyFont="1">
      <alignment readingOrder="0" shrinkToFit="0" vertical="bottom" wrapText="0"/>
    </xf>
    <xf borderId="0" fillId="15" fontId="35" numFmtId="0" xfId="0" applyAlignment="1" applyFill="1" applyFont="1">
      <alignment readingOrder="0" shrinkToFit="0" vertical="center" wrapText="0"/>
    </xf>
    <xf borderId="0" fillId="0" fontId="34" numFmtId="0" xfId="0" applyAlignment="1" applyFont="1">
      <alignment readingOrder="0" shrinkToFit="0" vertical="bottom" wrapText="0"/>
    </xf>
    <xf borderId="0" fillId="16" fontId="35" numFmtId="0" xfId="0" applyAlignment="1" applyFill="1" applyFont="1">
      <alignment readingOrder="0" shrinkToFit="0" vertical="center" wrapText="0"/>
    </xf>
    <xf borderId="0" fillId="17" fontId="35" numFmtId="0" xfId="0" applyAlignment="1" applyFill="1" applyFont="1">
      <alignment readingOrder="0" shrinkToFit="0" vertical="center" wrapText="0"/>
    </xf>
    <xf borderId="0" fillId="18" fontId="35" numFmtId="0" xfId="0" applyAlignment="1" applyFill="1" applyFont="1">
      <alignment readingOrder="0" shrinkToFit="0" vertical="center" wrapText="0"/>
    </xf>
    <xf borderId="0" fillId="19" fontId="35" numFmtId="0" xfId="0" applyAlignment="1" applyFill="1" applyFont="1">
      <alignment readingOrder="0" shrinkToFit="0" vertical="center" wrapText="0"/>
    </xf>
    <xf borderId="0" fillId="20" fontId="35" numFmtId="0" xfId="0" applyAlignment="1" applyFill="1" applyFont="1">
      <alignment readingOrder="0" shrinkToFit="0" vertical="center" wrapText="0"/>
    </xf>
    <xf borderId="0" fillId="0" fontId="25" numFmtId="0" xfId="0" applyAlignment="1" applyFont="1">
      <alignment horizontal="center" readingOrder="0" shrinkToFit="0" vertical="center" wrapText="0"/>
    </xf>
    <xf borderId="0" fillId="21" fontId="35" numFmtId="0" xfId="0" applyAlignment="1" applyFill="1" applyFont="1">
      <alignment readingOrder="0" shrinkToFit="0" vertical="center" wrapText="0"/>
    </xf>
    <xf borderId="0" fillId="22" fontId="35" numFmtId="0" xfId="0" applyAlignment="1" applyFill="1" applyFont="1">
      <alignment readingOrder="0" shrinkToFit="0" vertical="center" wrapText="0"/>
    </xf>
    <xf borderId="0" fillId="0" fontId="25" numFmtId="0" xfId="0" applyAlignment="1" applyFont="1">
      <alignment readingOrder="0" vertical="center"/>
    </xf>
    <xf borderId="0" fillId="0" fontId="36" numFmtId="0" xfId="0" applyAlignment="1" applyFont="1">
      <alignment readingOrder="0" shrinkToFit="0" vertical="bottom" wrapText="0"/>
    </xf>
    <xf borderId="0" fillId="0" fontId="34" numFmtId="0" xfId="0" applyAlignment="1" applyFont="1">
      <alignment readingOrder="0" shrinkToFit="0" vertical="bottom" wrapText="0"/>
    </xf>
    <xf borderId="0" fillId="0" fontId="34" numFmtId="0" xfId="0" applyAlignment="1" applyFont="1">
      <alignment readingOrder="0" shrinkToFit="0" vertical="bottom" wrapText="0"/>
    </xf>
    <xf borderId="0" fillId="0" fontId="35" numFmtId="0" xfId="0" applyAlignment="1" applyFont="1">
      <alignment readingOrder="0" shrinkToFit="0" vertical="bottom" wrapText="0"/>
    </xf>
  </cellXfs>
  <cellStyles count="1">
    <cellStyle xfId="0" name="Normal" builtinId="0"/>
  </cellStyles>
  <dxfs count="19">
    <dxf>
      <font/>
      <fill>
        <patternFill patternType="solid">
          <fgColor rgb="FFF0E442"/>
          <bgColor rgb="FFF0E442"/>
        </patternFill>
      </fill>
      <border/>
    </dxf>
    <dxf>
      <font/>
      <fill>
        <patternFill patternType="solid">
          <fgColor rgb="FFE69F00"/>
          <bgColor rgb="FFE69F00"/>
        </patternFill>
      </fill>
      <border/>
    </dxf>
    <dxf>
      <font>
        <color rgb="FFFFFFFF"/>
      </font>
      <fill>
        <patternFill patternType="solid">
          <fgColor rgb="FFCC79A7"/>
          <bgColor rgb="FFCC79A7"/>
        </patternFill>
      </fill>
      <border/>
    </dxf>
    <dxf>
      <font>
        <color rgb="FF000000"/>
      </font>
      <fill>
        <patternFill patternType="solid">
          <fgColor rgb="FF56B4E9"/>
          <bgColor rgb="FF56B4E9"/>
        </patternFill>
      </fill>
      <border/>
    </dxf>
    <dxf>
      <font>
        <color rgb="FFFFFFFF"/>
      </font>
      <fill>
        <patternFill patternType="solid">
          <fgColor rgb="FFD55E00"/>
          <bgColor rgb="FFD55E00"/>
        </patternFill>
      </fill>
      <border/>
    </dxf>
    <dxf>
      <font>
        <color rgb="FFFFFFFF"/>
      </font>
      <fill>
        <patternFill patternType="solid">
          <fgColor rgb="FF009E73"/>
          <bgColor rgb="FF009E73"/>
        </patternFill>
      </fill>
      <border/>
    </dxf>
    <dxf>
      <font>
        <color rgb="FFFFFFFF"/>
      </font>
      <fill>
        <patternFill patternType="solid">
          <fgColor rgb="FF0072B2"/>
          <bgColor rgb="FF0072B2"/>
        </patternFill>
      </fill>
      <border/>
    </dxf>
    <dxf>
      <font>
        <b/>
        <color rgb="FF000000"/>
      </font>
      <fill>
        <patternFill patternType="solid">
          <fgColor rgb="FFE1FFBF"/>
          <bgColor rgb="FFE1FFBF"/>
        </patternFill>
      </fill>
      <border/>
    </dxf>
    <dxf>
      <font/>
      <fill>
        <patternFill patternType="solid">
          <fgColor rgb="FF8DD3C7"/>
          <bgColor rgb="FF8DD3C7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0000"/>
      </font>
      <fill>
        <patternFill patternType="solid">
          <fgColor rgb="FFD4EDBC"/>
          <bgColor rgb="FFD4EDBC"/>
        </patternFill>
      </fill>
      <border/>
    </dxf>
    <dxf>
      <font>
        <color rgb="FF284E3F"/>
      </font>
      <fill>
        <patternFill patternType="solid">
          <fgColor rgb="FFD4EDBC"/>
          <bgColor rgb="FFD4EDBC"/>
        </patternFill>
      </fill>
      <border/>
    </dxf>
    <dxf>
      <font>
        <color rgb="FF9134C1"/>
      </font>
      <fill>
        <patternFill patternType="solid">
          <fgColor rgb="FFE7CFF2"/>
          <bgColor rgb="FFE7CFF2"/>
        </patternFill>
      </fill>
      <border/>
    </dxf>
    <dxf>
      <font>
        <color rgb="FF000000"/>
      </font>
      <fill>
        <patternFill patternType="solid">
          <fgColor rgb="FFFFE5A0"/>
          <bgColor rgb="FFFFE5A0"/>
        </patternFill>
      </fill>
      <border/>
    </dxf>
    <dxf>
      <font>
        <color rgb="FF156082"/>
      </font>
      <fill>
        <patternFill patternType="solid">
          <fgColor rgb="FFC0E1F6"/>
          <bgColor rgb="FFC0E1F6"/>
        </patternFill>
      </fill>
      <border/>
    </dxf>
  </dxfs>
  <tableStyles count="8">
    <tableStyle count="4" pivot="0" name="Game_Scores-style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TeamBrackets-style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Fun Stats-style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Fun Stats-style 2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Fun Stats-style 3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_ref-style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_ref-style 2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_ref-style 3">
      <tableStyleElement dxfId="10" type="headerRow"/>
      <tableStyleElement dxfId="11" type="firstRowStripe"/>
      <tableStyleElement dxfId="12" type="secondRowStripe"/>
      <tableStyleElement dxfId="1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85725</xdr:rowOff>
    </xdr:from>
    <xdr:ext cx="485775" cy="5619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0</xdr:row>
      <xdr:rowOff>85725</xdr:rowOff>
    </xdr:from>
    <xdr:ext cx="485775" cy="5619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0</xdr:row>
      <xdr:rowOff>85725</xdr:rowOff>
    </xdr:from>
    <xdr:ext cx="1343025" cy="5619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0</xdr:row>
      <xdr:rowOff>142875</xdr:rowOff>
    </xdr:from>
    <xdr:ext cx="485775" cy="5619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1019175</xdr:colOff>
      <xdr:row>0</xdr:row>
      <xdr:rowOff>200025</xdr:rowOff>
    </xdr:from>
    <xdr:ext cx="1343025" cy="5619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381000</xdr:colOff>
      <xdr:row>0</xdr:row>
      <xdr:rowOff>200025</xdr:rowOff>
    </xdr:from>
    <xdr:ext cx="485775" cy="5619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89" displayName="Game_List" name="Game_List" id="1">
  <autoFilter ref="$A$1:$J$89"/>
  <tableColumns count="10">
    <tableColumn name="GM" id="1"/>
    <tableColumn name="Div" id="2"/>
    <tableColumn name="Day" id="3"/>
    <tableColumn name="Pool" id="4"/>
    <tableColumn name="Time" id="5"/>
    <tableColumn name="Dark caps" id="6"/>
    <tableColumn name="Dk Score" id="7"/>
    <tableColumn name="Light caps" id="8"/>
    <tableColumn name="Lt Score" id="9"/>
    <tableColumn name="Winner" id="10"/>
  </tableColumns>
  <tableStyleInfo name="Game_Scores-style" showColumnStripes="0" showFirstColumn="1" showLastColumn="1" showRowStripes="1"/>
</table>
</file>

<file path=xl/tables/table2.xml><?xml version="1.0" encoding="utf-8"?>
<table xmlns="http://schemas.openxmlformats.org/spreadsheetml/2006/main" ref="G3:L49" displayName="Bracket_Ranks" name="Bracket_Ranks" id="2">
  <tableColumns count="6">
    <tableColumn name="Division" id="1"/>
    <tableColumn name="Bracket" id="2"/>
    <tableColumn name="Team_Name" id="3"/>
    <tableColumn name="Wins" id="4"/>
    <tableColumn name="Brk_Rank" id="5"/>
    <tableColumn name="Div_Rank" id="6"/>
  </tableColumns>
  <tableStyleInfo name="TeamBrackets-style" showColumnStripes="0" showFirstColumn="1" showLastColumn="1" showRowStripes="1"/>
</table>
</file>

<file path=xl/tables/table3.xml><?xml version="1.0" encoding="utf-8"?>
<table xmlns="http://schemas.openxmlformats.org/spreadsheetml/2006/main" ref="A4:F12" displayName="Total_Points_by_Division" name="Total_Points_by_Division" id="3">
  <tableColumns count="6">
    <tableColumn name="Division" id="1"/>
    <tableColumn name="Dark Pts" id="2"/>
    <tableColumn name="Light Pts" id="3"/>
    <tableColumn name="Total" id="4"/>
    <tableColumn name="No. Games" id="5"/>
    <tableColumn name="Avg per Game" id="6"/>
  </tableColumns>
  <tableStyleInfo name="Fun Stats-style" showColumnStripes="0" showFirstColumn="1" showLastColumn="1" showRowStripes="1"/>
</table>
</file>

<file path=xl/tables/table4.xml><?xml version="1.0" encoding="utf-8"?>
<table xmlns="http://schemas.openxmlformats.org/spreadsheetml/2006/main" ref="A15:F18" displayName="Points_per_Pool" name="Points_per_Pool" id="4">
  <tableColumns count="6">
    <tableColumn name="Pool" id="1"/>
    <tableColumn name="Dark Pts" id="2"/>
    <tableColumn name="Light Pts" id="3"/>
    <tableColumn name="Total Pts" id="4"/>
    <tableColumn name="No. Games" id="5"/>
    <tableColumn name="Avg per Game" id="6"/>
  </tableColumns>
  <tableStyleInfo name="Fun Stats-style 2" showColumnStripes="0" showFirstColumn="1" showLastColumn="1" showRowStripes="1"/>
</table>
</file>

<file path=xl/tables/table5.xml><?xml version="1.0" encoding="utf-8"?>
<table xmlns="http://schemas.openxmlformats.org/spreadsheetml/2006/main" ref="A21:F39" displayName="Club_Stats" name="Club_Stats" id="5">
  <tableColumns count="6">
    <tableColumn name="Club" id="1"/>
    <tableColumn name="Dark Pts" id="2"/>
    <tableColumn name="Light Pts" id="3"/>
    <tableColumn name="Total Pts" id="4"/>
    <tableColumn name="Num Games" id="5"/>
    <tableColumn name="Avg per Game" id="6"/>
  </tableColumns>
  <tableStyleInfo name="Fun Stats-style 3" showColumnStripes="0" showFirstColumn="1" showLastColumn="1" showRowStripes="1"/>
</table>
</file>

<file path=xl/tables/table6.xml><?xml version="1.0" encoding="utf-8"?>
<table xmlns="http://schemas.openxmlformats.org/spreadsheetml/2006/main" ref="A1:B65" displayName="_team_names" name="_team_names" id="6">
  <tableColumns count="2">
    <tableColumn name="Team Names" id="1"/>
    <tableColumn name="Column 1" id="2"/>
  </tableColumns>
  <tableStyleInfo name="_ref-style" showColumnStripes="0" showFirstColumn="1" showLastColumn="1" showRowStripes="1"/>
</table>
</file>

<file path=xl/tables/table7.xml><?xml version="1.0" encoding="utf-8"?>
<table xmlns="http://schemas.openxmlformats.org/spreadsheetml/2006/main" ref="D1:D10" displayName="_team_age" name="_team_age" id="7">
  <tableColumns count="1">
    <tableColumn name="Team Age" id="1"/>
  </tableColumns>
  <tableStyleInfo name="_ref-style 2" showColumnStripes="0" showFirstColumn="1" showLastColumn="1" showRowStripes="1"/>
</table>
</file>

<file path=xl/tables/table8.xml><?xml version="1.0" encoding="utf-8"?>
<table xmlns="http://schemas.openxmlformats.org/spreadsheetml/2006/main" ref="F1:F17" displayName="Table1" name="Table1" id="8">
  <tableColumns count="1">
    <tableColumn name="Brackets" id="1"/>
  </tableColumns>
  <tableStyleInfo name="_ref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4.56"/>
    <col customWidth="1" min="2" max="2" width="6.89"/>
    <col customWidth="1" min="3" max="3" width="6.56"/>
    <col customWidth="1" min="4" max="4" width="26.33"/>
    <col customWidth="1" hidden="1" min="5" max="5" width="13.11"/>
    <col customWidth="1" min="6" max="6" width="13.11"/>
  </cols>
  <sheetData>
    <row r="1">
      <c r="A1" s="1"/>
      <c r="B1" s="2"/>
      <c r="C1" s="2"/>
      <c r="D1" s="3"/>
      <c r="E1" s="4"/>
      <c r="F1" s="5"/>
    </row>
    <row r="2">
      <c r="A2" s="6"/>
      <c r="B2" s="7"/>
      <c r="C2" s="7"/>
      <c r="D2" s="8"/>
      <c r="E2" s="9"/>
      <c r="F2" s="10"/>
    </row>
    <row r="3">
      <c r="A3" s="6"/>
      <c r="B3" s="7"/>
      <c r="C3" s="7"/>
      <c r="D3" s="8"/>
      <c r="E3" s="9"/>
      <c r="F3" s="10"/>
    </row>
    <row r="4">
      <c r="A4" s="6"/>
      <c r="B4" s="7"/>
      <c r="C4" s="7"/>
      <c r="D4" s="8"/>
      <c r="E4" s="9"/>
      <c r="F4" s="10"/>
    </row>
    <row r="5">
      <c r="A5" s="11" t="s">
        <v>0</v>
      </c>
      <c r="B5" s="12"/>
      <c r="C5" s="12"/>
      <c r="D5" s="12" t="s">
        <v>1</v>
      </c>
      <c r="E5" s="12"/>
      <c r="F5" s="13"/>
    </row>
    <row r="6">
      <c r="A6" s="14" t="s">
        <v>2</v>
      </c>
      <c r="B6" s="15" t="s">
        <v>3</v>
      </c>
      <c r="C6" s="16" t="s">
        <v>4</v>
      </c>
      <c r="D6" s="16" t="s">
        <v>5</v>
      </c>
      <c r="E6" s="16" t="s">
        <v>6</v>
      </c>
      <c r="F6" s="17" t="s">
        <v>7</v>
      </c>
    </row>
    <row r="7">
      <c r="A7" s="18">
        <v>1.0</v>
      </c>
      <c r="B7" s="19" t="str">
        <f t="array" ref="B7">XLOOKUP(A7,'Master Schedule'!$A$10:$A$90,'Master Schedule'!$B$10:$B$90)</f>
        <v>18u Boys</v>
      </c>
      <c r="C7" s="20">
        <f t="array" ref="C7">XLOOKUP(A7,'Master Schedule'!$A$10:$A$90,'Master Schedule'!$D$10:$D$90)</f>
        <v>0.6458333333</v>
      </c>
      <c r="D7" s="21" t="str">
        <f t="array" ref="D7">CONCATENATE(XLOOKUP(A7,'Master Schedule'!$A$10:$A$90,'Master Schedule'!$C$10:$C$90)," vs ",(XLOOKUP(A7,'Master Schedule'!$A$10:$A$90,'Master Schedule'!$E$10:$E$90)))</f>
        <v>Orlando Thunder vs Team Orlando Black</v>
      </c>
      <c r="E7" s="22">
        <v>1.0</v>
      </c>
      <c r="F7" s="23" t="str">
        <f t="array" ref="F7">xlookup(A7,Game_Scores!A:A,Game_Scores!J:J)</f>
        <v>No_score</v>
      </c>
    </row>
    <row r="8">
      <c r="A8" s="18">
        <v>2.0</v>
      </c>
      <c r="B8" s="19" t="str">
        <f t="array" ref="B8">XLOOKUP(A8,'Master Schedule'!$A$10:$A$90,'Master Schedule'!$B$10:$B$90)</f>
        <v>18u Girls</v>
      </c>
      <c r="C8" s="20">
        <f t="array" ref="C8">XLOOKUP(A8,'Master Schedule'!$A$10:$A$90,'Master Schedule'!$D$10:$D$90)</f>
        <v>0.6840277778</v>
      </c>
      <c r="D8" s="21" t="str">
        <f t="array" ref="D8">CONCATENATE(XLOOKUP(A8,'Master Schedule'!$A$10:$A$90,'Master Schedule'!$C$10:$C$90)," vs ",(XLOOKUP(A8,'Master Schedule'!$A$10:$A$90,'Master Schedule'!$E$10:$E$90)))</f>
        <v>Team Orlando vs Orlando Thunder</v>
      </c>
      <c r="E8" s="22">
        <v>1.0</v>
      </c>
      <c r="F8" s="23" t="str">
        <f t="array" ref="F8">xlookup(A8,Game_Scores!A:A,Game_Scores!J:J)</f>
        <v>No_score</v>
      </c>
    </row>
    <row r="9">
      <c r="A9" s="18">
        <v>5.0</v>
      </c>
      <c r="B9" s="19" t="str">
        <f t="array" ref="B9">XLOOKUP(A9,'Master Schedule'!$A$10:$A$90,'Master Schedule'!$B$10:$B$90)</f>
        <v>16u Girls</v>
      </c>
      <c r="C9" s="20">
        <f t="array" ref="C9">XLOOKUP(A9,'Master Schedule'!$A$10:$A$90,'Master Schedule'!$D$10:$D$90)</f>
        <v>0.7222222222</v>
      </c>
      <c r="D9" s="21" t="str">
        <f t="array" ref="D9">CONCATENATE(XLOOKUP(A9,'Master Schedule'!$A$10:$A$90,'Master Schedule'!$C$10:$C$90)," vs ",(XLOOKUP(A9,'Master Schedule'!$A$10:$A$90,'Master Schedule'!$E$10:$E$90)))</f>
        <v>Team Orlando vs Orlando Thunder 14</v>
      </c>
      <c r="E9" s="22">
        <v>1.0</v>
      </c>
      <c r="F9" s="23" t="str">
        <f t="array" ref="F9">xlookup(A9,Game_Scores!A:A,Game_Scores!J:J)</f>
        <v>No_score</v>
      </c>
    </row>
    <row r="10">
      <c r="A10" s="18">
        <v>8.0</v>
      </c>
      <c r="B10" s="19" t="str">
        <f t="array" ref="B10">XLOOKUP(A10,'Master Schedule'!$A$10:$A$90,'Master Schedule'!$B$10:$B$90)</f>
        <v>18u Boys</v>
      </c>
      <c r="C10" s="20">
        <f t="array" ref="C10">XLOOKUP(A10,'Master Schedule'!$A$10:$A$90,'Master Schedule'!$D$10:$D$90)</f>
        <v>0.7604166667</v>
      </c>
      <c r="D10" s="21" t="str">
        <f t="array" ref="D10">CONCATENATE(XLOOKUP(A10,'Master Schedule'!$A$10:$A$90,'Master Schedule'!$C$10:$C$90)," vs ",(XLOOKUP(A10,'Master Schedule'!$A$10:$A$90,'Master Schedule'!$E$10:$E$90)))</f>
        <v>Team Orlando vs North Idaho</v>
      </c>
      <c r="E10" s="22">
        <v>1.0</v>
      </c>
      <c r="F10" s="23" t="str">
        <f t="array" ref="F10">xlookup(A10,Game_Scores!A:A,Game_Scores!J:J)</f>
        <v>No_score</v>
      </c>
    </row>
    <row r="11">
      <c r="A11" s="18">
        <v>11.0</v>
      </c>
      <c r="B11" s="19" t="str">
        <f t="array" ref="B11">XLOOKUP(A11,'Master Schedule'!$A$10:$A$90,'Master Schedule'!$B$10:$B$90)</f>
        <v>18u Boys</v>
      </c>
      <c r="C11" s="20">
        <f t="array" ref="C11">XLOOKUP(A11,'Master Schedule'!$A$10:$A$90,'Master Schedule'!$D$10:$D$90)</f>
        <v>0.7986111111</v>
      </c>
      <c r="D11" s="21" t="str">
        <f t="array" ref="D11">CONCATENATE(XLOOKUP(A11,'Master Schedule'!$A$10:$A$90,'Master Schedule'!$C$10:$C$90)," vs ",(XLOOKUP(A11,'Master Schedule'!$A$10:$A$90,'Master Schedule'!$E$10:$E$90)))</f>
        <v>Orlando Thunder vs Orlando United</v>
      </c>
      <c r="E11" s="22">
        <v>1.0</v>
      </c>
      <c r="F11" s="23" t="str">
        <f t="array" ref="F11">xlookup(A11,Game_Scores!A:A,Game_Scores!J:J)</f>
        <v>No_score</v>
      </c>
    </row>
    <row r="12">
      <c r="A12" s="18">
        <v>14.0</v>
      </c>
      <c r="B12" s="19" t="str">
        <f t="array" ref="B12">XLOOKUP(A12,'Master Schedule'!$A$10:$A$90,'Master Schedule'!$B$10:$B$90)</f>
        <v>Masters</v>
      </c>
      <c r="C12" s="20">
        <f t="array" ref="C12">XLOOKUP(A12,'Master Schedule'!$A$10:$A$90,'Master Schedule'!$D$10:$D$90)</f>
        <v>0.8333333333</v>
      </c>
      <c r="D12" s="21" t="str">
        <f t="array" ref="D12">CONCATENATE(XLOOKUP(A12,'Master Schedule'!$A$10:$A$90,'Master Schedule'!$C$10:$C$90)," vs ",(XLOOKUP(A12,'Master Schedule'!$A$10:$A$90,'Master Schedule'!$E$10:$E$90)))</f>
        <v>Team Orlando vs Team Orlando Black</v>
      </c>
      <c r="E12" s="22">
        <v>1.0</v>
      </c>
      <c r="F12" s="23" t="str">
        <f t="array" ref="F12">xlookup(A12,Game_Scores!A:A,Game_Scores!J:J)</f>
        <v>No_score</v>
      </c>
    </row>
    <row r="13">
      <c r="A13" s="24" t="s">
        <v>0</v>
      </c>
      <c r="B13" s="25"/>
      <c r="C13" s="25"/>
      <c r="D13" s="25" t="s">
        <v>8</v>
      </c>
      <c r="E13" s="25"/>
      <c r="F13" s="26"/>
    </row>
    <row r="14">
      <c r="A14" s="14" t="s">
        <v>2</v>
      </c>
      <c r="B14" s="15" t="s">
        <v>3</v>
      </c>
      <c r="C14" s="16" t="s">
        <v>4</v>
      </c>
      <c r="D14" s="16" t="s">
        <v>5</v>
      </c>
      <c r="E14" s="16"/>
      <c r="F14" s="17" t="s">
        <v>7</v>
      </c>
    </row>
    <row r="15">
      <c r="A15" s="18">
        <v>3.0</v>
      </c>
      <c r="B15" s="19" t="str">
        <f t="array" ref="B15">XLOOKUP(A15,'Master Schedule'!$G$10:$G$90,'Master Schedule'!$H$10:$H$90)</f>
        <v>16u Boys</v>
      </c>
      <c r="C15" s="20">
        <f t="array" ref="C15">XLOOKUP(A15,'Master Schedule'!$G$10:$G$90,'Master Schedule'!$J$10:$J$90)</f>
        <v>0.6840277778</v>
      </c>
      <c r="D15" s="21" t="str">
        <f t="array" ref="D15">CONCATENATE(XLOOKUP(A15,'Master Schedule'!$G$10:$G$90,'Master Schedule'!$I$10:$I$90)," vs ",(XLOOKUP(A15,'Master Schedule'!$G$10:$G$90,'Master Schedule'!$K$10:$K$90)))</f>
        <v>Orlando Thunder vs Orlando United</v>
      </c>
      <c r="E15" s="22">
        <v>2.0</v>
      </c>
      <c r="F15" s="23" t="str">
        <f t="array" ref="F15">xlookup(A15,Game_Scores!A:A,Game_Scores!J:J)</f>
        <v>No_score</v>
      </c>
    </row>
    <row r="16">
      <c r="A16" s="18">
        <v>6.0</v>
      </c>
      <c r="B16" s="19" t="str">
        <f t="array" ref="B16">XLOOKUP(A16,'Master Schedule'!$G$10:$G$90,'Master Schedule'!$H$10:$H$90)</f>
        <v>14u CoEd</v>
      </c>
      <c r="C16" s="20">
        <f t="array" ref="C16">XLOOKUP(A16,'Master Schedule'!$G$10:$G$90,'Master Schedule'!$J$10:$J$90)</f>
        <v>0.7222222222</v>
      </c>
      <c r="D16" s="21" t="str">
        <f t="array" ref="D16">CONCATENATE(XLOOKUP(A16,'Master Schedule'!$G$10:$G$90,'Master Schedule'!$I$10:$I$90)," vs ",(XLOOKUP(A16,'Master Schedule'!$G$10:$G$90,'Master Schedule'!$K$10:$K$90)))</f>
        <v>Team Orlando vs Patriot</v>
      </c>
      <c r="E16" s="22">
        <v>2.0</v>
      </c>
      <c r="F16" s="23" t="str">
        <f t="array" ref="F16">xlookup(A16,Game_Scores!A:A,Game_Scores!J:J)</f>
        <v>No_score</v>
      </c>
    </row>
    <row r="17">
      <c r="A17" s="18">
        <v>9.0</v>
      </c>
      <c r="B17" s="19" t="str">
        <f t="array" ref="B17">XLOOKUP(A17,'Master Schedule'!$G$10:$G$90,'Master Schedule'!$H$10:$H$90)</f>
        <v>16u Girls</v>
      </c>
      <c r="C17" s="20">
        <f t="array" ref="C17">XLOOKUP(A17,'Master Schedule'!$G$10:$G$90,'Master Schedule'!$J$10:$J$90)</f>
        <v>0.7604166667</v>
      </c>
      <c r="D17" s="21" t="str">
        <f t="array" ref="D17">CONCATENATE(XLOOKUP(A17,'Master Schedule'!$G$10:$G$90,'Master Schedule'!$I$10:$I$90)," vs ",(XLOOKUP(A17,'Master Schedule'!$G$10:$G$90,'Master Schedule'!$K$10:$K$90)))</f>
        <v>Orlando Thunder vs Seminole</v>
      </c>
      <c r="E17" s="22">
        <v>2.0</v>
      </c>
      <c r="F17" s="23" t="str">
        <f t="array" ref="F17">xlookup(A17,Game_Scores!A:A,Game_Scores!J:J)</f>
        <v>No_score</v>
      </c>
    </row>
    <row r="18">
      <c r="A18" s="18">
        <v>12.0</v>
      </c>
      <c r="B18" s="19" t="str">
        <f t="array" ref="B18">XLOOKUP(A18,'Master Schedule'!$G$10:$G$90,'Master Schedule'!$H$10:$H$90)</f>
        <v>16u Boys</v>
      </c>
      <c r="C18" s="20">
        <f t="array" ref="C18">XLOOKUP(A18,'Master Schedule'!$G$10:$G$90,'Master Schedule'!$J$10:$J$90)</f>
        <v>0.7986111111</v>
      </c>
      <c r="D18" s="21" t="str">
        <f t="array" ref="D18">CONCATENATE(XLOOKUP(A18,'Master Schedule'!$G$10:$G$90,'Master Schedule'!$I$10:$I$90)," vs ",(XLOOKUP(A18,'Master Schedule'!$G$10:$G$90,'Master Schedule'!$K$10:$K$90)))</f>
        <v>Team Orlando vs Dynamo</v>
      </c>
      <c r="E18" s="22">
        <v>2.0</v>
      </c>
      <c r="F18" s="23" t="str">
        <f t="array" ref="F18">xlookup(A18,Game_Scores!A:A,Game_Scores!J:J)</f>
        <v>No_score</v>
      </c>
    </row>
    <row r="19">
      <c r="A19" s="24" t="s">
        <v>0</v>
      </c>
      <c r="B19" s="25"/>
      <c r="C19" s="25"/>
      <c r="D19" s="25" t="s">
        <v>9</v>
      </c>
      <c r="E19" s="25"/>
      <c r="F19" s="26"/>
    </row>
    <row r="20">
      <c r="A20" s="14" t="s">
        <v>2</v>
      </c>
      <c r="B20" s="15" t="s">
        <v>3</v>
      </c>
      <c r="C20" s="16" t="s">
        <v>4</v>
      </c>
      <c r="D20" s="16" t="s">
        <v>5</v>
      </c>
      <c r="E20" s="16"/>
      <c r="F20" s="17" t="s">
        <v>7</v>
      </c>
    </row>
    <row r="21">
      <c r="A21" s="18">
        <v>4.0</v>
      </c>
      <c r="B21" s="19" t="str">
        <f t="array" ref="B21">XLOOKUP(A21,'Master Schedule'!$A$10:$A$90,'Master Schedule'!$B$10:$B$90)</f>
        <v>16u Girls</v>
      </c>
      <c r="C21" s="20">
        <f t="array" ref="C21">XLOOKUP(A21,'Master Schedule'!$A$10:$A$90,'Master Schedule'!$D$10:$D$90)</f>
        <v>0.6840277778</v>
      </c>
      <c r="D21" s="21" t="str">
        <f t="array" ref="D21">CONCATENATE(XLOOKUP(A21,'Master Schedule'!$A$10:$A$90,'Master Schedule'!$C$10:$C$90)," vs ",(XLOOKUP(A21,'Master Schedule'!$A$10:$A$90,'Master Schedule'!$E$10:$E$90)))</f>
        <v>Orlando Thunder vs Patriot</v>
      </c>
      <c r="E21" s="22">
        <v>3.0</v>
      </c>
      <c r="F21" s="23" t="str">
        <f t="array" ref="F21">xlookup(A21,Game_Scores!A:A,Game_Scores!J:J)</f>
        <v>No_score</v>
      </c>
    </row>
    <row r="22">
      <c r="A22" s="18">
        <v>7.0</v>
      </c>
      <c r="B22" s="19" t="str">
        <f t="array" ref="B22">XLOOKUP(A22,'Master Schedule'!$A$10:$A$90,'Master Schedule'!$B$10:$B$90)</f>
        <v>14u CoEd</v>
      </c>
      <c r="C22" s="20">
        <f t="array" ref="C22">XLOOKUP(A22,'Master Schedule'!$A$10:$A$90,'Master Schedule'!$D$10:$D$90)</f>
        <v>0.7222222222</v>
      </c>
      <c r="D22" s="21" t="str">
        <f t="array" ref="D22">CONCATENATE(XLOOKUP(A22,'Master Schedule'!$A$10:$A$90,'Master Schedule'!$C$10:$C$90)," vs ",(XLOOKUP(A22,'Master Schedule'!$A$10:$A$90,'Master Schedule'!$E$10:$E$90)))</f>
        <v>Orlando Thunder vs Orlando United</v>
      </c>
      <c r="E22" s="22">
        <v>3.0</v>
      </c>
      <c r="F22" s="23" t="str">
        <f t="array" ref="F22">xlookup(A22,Game_Scores!A:A,Game_Scores!J:J)</f>
        <v>No_score</v>
      </c>
    </row>
    <row r="23">
      <c r="A23" s="18">
        <v>10.0</v>
      </c>
      <c r="B23" s="19" t="str">
        <f t="array" ref="B23">XLOOKUP(A23,'Master Schedule'!$A$10:$A$90,'Master Schedule'!$B$10:$B$90)</f>
        <v>12u CoEd</v>
      </c>
      <c r="C23" s="20">
        <f t="array" ref="C23">XLOOKUP(A23,'Master Schedule'!$A$10:$A$90,'Master Schedule'!$D$10:$D$90)</f>
        <v>0.7604166667</v>
      </c>
      <c r="D23" s="21" t="str">
        <f t="array" ref="D23">CONCATENATE(XLOOKUP(A23,'Master Schedule'!$A$10:$A$90,'Master Schedule'!$C$10:$C$90)," vs ",(XLOOKUP(A23,'Master Schedule'!$A$10:$A$90,'Master Schedule'!$E$10:$E$90)))</f>
        <v>Team Orlando vs Patriot</v>
      </c>
      <c r="E23" s="22">
        <v>3.0</v>
      </c>
      <c r="F23" s="23" t="str">
        <f t="array" ref="F23">xlookup(A23,Game_Scores!A:A,Game_Scores!J:J)</f>
        <v>No_score</v>
      </c>
    </row>
    <row r="24">
      <c r="A24" s="18">
        <v>13.0</v>
      </c>
      <c r="B24" s="19" t="str">
        <f t="array" ref="B24">XLOOKUP(A24,'Master Schedule'!$A$10:$A$90,'Master Schedule'!$B$10:$B$90)</f>
        <v>10u CoEd</v>
      </c>
      <c r="C24" s="20">
        <f t="array" ref="C24">XLOOKUP(A24,'Master Schedule'!$A$10:$A$90,'Master Schedule'!$D$10:$D$90)</f>
        <v>0.7986111111</v>
      </c>
      <c r="D24" s="21" t="str">
        <f t="array" ref="D24">CONCATENATE(XLOOKUP(A24,'Master Schedule'!$A$10:$A$90,'Master Schedule'!$C$10:$C$90)," vs ",(XLOOKUP(A24,'Master Schedule'!$A$10:$A$90,'Master Schedule'!$E$10:$E$90)))</f>
        <v>Team Orlando vs Orlando Thunder</v>
      </c>
      <c r="E24" s="22">
        <v>3.0</v>
      </c>
      <c r="F24" s="23" t="str">
        <f t="array" ref="F24">xlookup(A24,Game_Scores!A:A,Game_Scores!J:J)</f>
        <v>No_score</v>
      </c>
    </row>
    <row r="25">
      <c r="A25" s="27" t="s">
        <v>10</v>
      </c>
      <c r="B25" s="25"/>
      <c r="C25" s="25"/>
      <c r="D25" s="25" t="s">
        <v>11</v>
      </c>
      <c r="E25" s="25"/>
      <c r="F25" s="26"/>
    </row>
    <row r="26">
      <c r="A26" s="28" t="s">
        <v>2</v>
      </c>
      <c r="B26" s="29" t="s">
        <v>3</v>
      </c>
      <c r="C26" s="30" t="s">
        <v>4</v>
      </c>
      <c r="D26" s="30" t="s">
        <v>5</v>
      </c>
      <c r="E26" s="30"/>
      <c r="F26" s="31" t="s">
        <v>7</v>
      </c>
    </row>
    <row r="27">
      <c r="A27" s="32">
        <v>15.0</v>
      </c>
      <c r="B27" s="19" t="str">
        <f t="array" ref="B27">XLOOKUP(A27,'Master Schedule'!$A$10:$A$90,'Master Schedule'!$B$10:$B$90)</f>
        <v>18u Boys</v>
      </c>
      <c r="C27" s="20">
        <f t="array" ref="C27">XLOOKUP(A27,'Master Schedule'!$A$10:$A$90,'Master Schedule'!$D$10:$D$90)</f>
        <v>0.2916666667</v>
      </c>
      <c r="D27" s="21" t="str">
        <f t="array" ref="D27">CONCATENATE(XLOOKUP(A27,'Master Schedule'!$A$10:$A$90,'Master Schedule'!$C$10:$C$90)," vs ",(XLOOKUP(A27,'Master Schedule'!$A$10:$A$90,'Master Schedule'!$E$10:$E$90)))</f>
        <v>Team Orlando vs Nextlevel</v>
      </c>
      <c r="E27" s="22">
        <v>1.0</v>
      </c>
      <c r="F27" s="23" t="str">
        <f t="array" ref="F27">xlookup(A27,Game_Scores!A:A,Game_Scores!J:J)</f>
        <v>No_score</v>
      </c>
    </row>
    <row r="28">
      <c r="A28" s="32">
        <v>18.0</v>
      </c>
      <c r="B28" s="19" t="str">
        <f t="array" ref="B28">XLOOKUP(A28,'Master Schedule'!$A$10:$A$90,'Master Schedule'!$B$10:$B$90)</f>
        <v>18u Boys</v>
      </c>
      <c r="C28" s="20">
        <f t="array" ref="C28">XLOOKUP(A28,'Master Schedule'!$A$10:$A$90,'Master Schedule'!$D$10:$D$90)</f>
        <v>0.3298611111</v>
      </c>
      <c r="D28" s="21" t="str">
        <f t="array" ref="D28">CONCATENATE(XLOOKUP(A28,'Master Schedule'!$A$10:$A$90,'Master Schedule'!$C$10:$C$90)," vs ",(XLOOKUP(A28,'Master Schedule'!$A$10:$A$90,'Master Schedule'!$E$10:$E$90)))</f>
        <v>Gladiators vs Marlins</v>
      </c>
      <c r="E28" s="22">
        <v>1.0</v>
      </c>
      <c r="F28" s="23" t="str">
        <f t="array" ref="F28">xlookup(A28,Game_Scores!A:A,Game_Scores!J:J)</f>
        <v>No_score</v>
      </c>
    </row>
    <row r="29">
      <c r="A29" s="32">
        <v>21.0</v>
      </c>
      <c r="B29" s="19" t="str">
        <f t="array" ref="B29">XLOOKUP(A29,'Master Schedule'!$A$10:$A$90,'Master Schedule'!$B$10:$B$90)</f>
        <v>18u Boys</v>
      </c>
      <c r="C29" s="20">
        <f t="array" ref="C29">XLOOKUP(A29,'Master Schedule'!$A$10:$A$90,'Master Schedule'!$D$10:$D$90)</f>
        <v>0.3680555556</v>
      </c>
      <c r="D29" s="21" t="str">
        <f t="array" ref="D29">CONCATENATE(XLOOKUP(A29,'Master Schedule'!$A$10:$A$90,'Master Schedule'!$C$10:$C$90)," vs ",(XLOOKUP(A29,'Master Schedule'!$A$10:$A$90,'Master Schedule'!$E$10:$E$90)))</f>
        <v>Orlando United vs Team Orlando Black</v>
      </c>
      <c r="E29" s="22">
        <v>1.0</v>
      </c>
      <c r="F29" s="23" t="str">
        <f t="array" ref="F29">xlookup(A29,Game_Scores!A:A,Game_Scores!J:J)</f>
        <v>No_score</v>
      </c>
    </row>
    <row r="30">
      <c r="A30" s="32">
        <v>24.0</v>
      </c>
      <c r="B30" s="19" t="str">
        <f t="array" ref="B30">XLOOKUP(A30,'Master Schedule'!$A$10:$A$90,'Master Schedule'!$B$10:$B$90)</f>
        <v>18u Boys</v>
      </c>
      <c r="C30" s="20">
        <f t="array" ref="C30">XLOOKUP(A30,'Master Schedule'!$A$10:$A$90,'Master Schedule'!$D$10:$D$90)</f>
        <v>0.40625</v>
      </c>
      <c r="D30" s="21" t="str">
        <f t="array" ref="D30">CONCATENATE(XLOOKUP(A30,'Master Schedule'!$A$10:$A$90,'Master Schedule'!$C$10:$C$90)," vs ",(XLOOKUP(A30,'Master Schedule'!$A$10:$A$90,'Master Schedule'!$E$10:$E$90)))</f>
        <v>North Idaho vs Nextlevel</v>
      </c>
      <c r="E30" s="22">
        <v>1.0</v>
      </c>
      <c r="F30" s="23" t="str">
        <f t="array" ref="F30">xlookup(A30,Game_Scores!A:A,Game_Scores!J:J)</f>
        <v>No_score</v>
      </c>
    </row>
    <row r="31">
      <c r="A31" s="32">
        <v>27.0</v>
      </c>
      <c r="B31" s="19" t="str">
        <f t="array" ref="B31">XLOOKUP(A31,'Master Schedule'!$A$10:$A$90,'Master Schedule'!$B$10:$B$90)</f>
        <v>Masters</v>
      </c>
      <c r="C31" s="20">
        <f t="array" ref="C31">XLOOKUP(A31,'Master Schedule'!$A$10:$A$90,'Master Schedule'!$D$10:$D$90)</f>
        <v>0.4444444444</v>
      </c>
      <c r="D31" s="21" t="str">
        <f t="array" ref="D31">CONCATENATE(XLOOKUP(A31,'Master Schedule'!$A$10:$A$90,'Master Schedule'!$C$10:$C$90)," vs ",(XLOOKUP(A31,'Master Schedule'!$A$10:$A$90,'Master Schedule'!$E$10:$E$90)))</f>
        <v>Team Orlando vs Patriot</v>
      </c>
      <c r="E31" s="22">
        <v>1.0</v>
      </c>
      <c r="F31" s="23" t="str">
        <f t="array" ref="F31">xlookup(A31,Game_Scores!A:A,Game_Scores!J:J)</f>
        <v>No_score</v>
      </c>
    </row>
    <row r="32">
      <c r="A32" s="32">
        <v>30.0</v>
      </c>
      <c r="B32" s="19" t="str">
        <f t="array" ref="B32">XLOOKUP(A32,'Master Schedule'!$A$10:$A$90,'Master Schedule'!$B$10:$B$90)</f>
        <v>18u Boys</v>
      </c>
      <c r="C32" s="20">
        <f t="array" ref="C32">XLOOKUP(A32,'Master Schedule'!$A$10:$A$90,'Master Schedule'!$D$10:$D$90)</f>
        <v>0.4826388889</v>
      </c>
      <c r="D32" s="21" t="str">
        <f t="array" ref="D32">CONCATENATE(XLOOKUP(A32,'Master Schedule'!$A$10:$A$90,'Master Schedule'!$C$10:$C$90)," vs ",(XLOOKUP(A32,'Master Schedule'!$A$10:$A$90,'Master Schedule'!$E$10:$E$90)))</f>
        <v>Blue Dolfins vs Marlins</v>
      </c>
      <c r="E32" s="22">
        <v>1.0</v>
      </c>
      <c r="F32" s="23" t="str">
        <f t="array" ref="F32">xlookup(A32,Game_Scores!A:A,Game_Scores!J:J)</f>
        <v>No_score</v>
      </c>
    </row>
    <row r="33">
      <c r="A33" s="32">
        <v>33.0</v>
      </c>
      <c r="B33" s="19" t="str">
        <f t="array" ref="B33">XLOOKUP(A33,'Master Schedule'!$A$10:$A$90,'Master Schedule'!$B$10:$B$90)</f>
        <v>Masters</v>
      </c>
      <c r="C33" s="20">
        <f t="array" ref="C33">XLOOKUP(A33,'Master Schedule'!$A$10:$A$90,'Master Schedule'!$D$10:$D$90)</f>
        <v>0.5208333333</v>
      </c>
      <c r="D33" s="21" t="str">
        <f t="array" ref="D33">CONCATENATE(XLOOKUP(A33,'Master Schedule'!$A$10:$A$90,'Master Schedule'!$C$10:$C$90)," vs ",(XLOOKUP(A33,'Master Schedule'!$A$10:$A$90,'Master Schedule'!$E$10:$E$90)))</f>
        <v>Orlando Thunder vs Tampa</v>
      </c>
      <c r="E33" s="22">
        <v>1.0</v>
      </c>
      <c r="F33" s="23" t="str">
        <f t="array" ref="F33">xlookup(A33,Game_Scores!A:A,Game_Scores!J:J)</f>
        <v>No_score</v>
      </c>
    </row>
    <row r="34">
      <c r="A34" s="32">
        <v>36.0</v>
      </c>
      <c r="B34" s="19" t="str">
        <f t="array" ref="B34">XLOOKUP(A34,'Master Schedule'!$A$10:$A$90,'Master Schedule'!$B$10:$B$90)</f>
        <v>Masters</v>
      </c>
      <c r="C34" s="20">
        <f t="array" ref="C34">XLOOKUP(A34,'Master Schedule'!$A$10:$A$90,'Master Schedule'!$D$10:$D$90)</f>
        <v>0.5590277778</v>
      </c>
      <c r="D34" s="21" t="str">
        <f t="array" ref="D34">CONCATENATE(XLOOKUP(A34,'Master Schedule'!$A$10:$A$90,'Master Schedule'!$C$10:$C$90)," vs ",(XLOOKUP(A34,'Master Schedule'!$A$10:$A$90,'Master Schedule'!$E$10:$E$90)))</f>
        <v>Patriot vs Team Orlando Black</v>
      </c>
      <c r="E34" s="22">
        <v>1.0</v>
      </c>
      <c r="F34" s="23" t="str">
        <f t="array" ref="F34">xlookup(A34,Game_Scores!A:A,Game_Scores!J:J)</f>
        <v>No_score</v>
      </c>
    </row>
    <row r="35">
      <c r="A35" s="32">
        <v>39.0</v>
      </c>
      <c r="B35" s="19" t="str">
        <f t="array" ref="B35">XLOOKUP(A35,'Master Schedule'!$A$10:$A$90,'Master Schedule'!$B$10:$B$90)</f>
        <v>18u Boys</v>
      </c>
      <c r="C35" s="20">
        <f t="array" ref="C35">XLOOKUP(A35,'Master Schedule'!$A$10:$A$90,'Master Schedule'!$D$10:$D$90)</f>
        <v>0.5972222222</v>
      </c>
      <c r="D35" s="21" t="str">
        <f t="array" ref="D35">CONCATENATE(XLOOKUP(A35,'Master Schedule'!$A$10:$A$90,'Master Schedule'!$C$10:$C$90)," vs ",(XLOOKUP(A35,'Master Schedule'!$A$10:$A$90,'Master Schedule'!$E$10:$E$90)))</f>
        <v>Gladiators vs Blue Dolfins</v>
      </c>
      <c r="E35" s="22">
        <v>1.0</v>
      </c>
      <c r="F35" s="23" t="str">
        <f t="array" ref="F35">xlookup(A35,Game_Scores!A:A,Game_Scores!J:J)</f>
        <v>No_score</v>
      </c>
    </row>
    <row r="36">
      <c r="A36" s="32">
        <v>42.0</v>
      </c>
      <c r="B36" s="19" t="str">
        <f t="array" ref="B36">XLOOKUP(A36,'Master Schedule'!$A$10:$A$90,'Master Schedule'!$B$10:$B$90)</f>
        <v>Masters</v>
      </c>
      <c r="C36" s="20">
        <f t="array" ref="C36">XLOOKUP(A36,'Master Schedule'!$A$10:$A$90,'Master Schedule'!$D$10:$D$90)</f>
        <v>0.6354166667</v>
      </c>
      <c r="D36" s="21" t="str">
        <f t="array" ref="D36">CONCATENATE(XLOOKUP(A36,'Master Schedule'!$A$10:$A$90,'Master Schedule'!$C$10:$C$90)," vs ",(XLOOKUP(A36,'Master Schedule'!$A$10:$A$90,'Master Schedule'!$E$10:$E$90)))</f>
        <v>Team Orlando vs Tampa</v>
      </c>
      <c r="E36" s="22">
        <v>1.0</v>
      </c>
      <c r="F36" s="23" t="str">
        <f t="array" ref="F36">xlookup(A36,Game_Scores!A:A,Game_Scores!J:J)</f>
        <v>No_score</v>
      </c>
    </row>
    <row r="37">
      <c r="A37" s="32">
        <v>45.0</v>
      </c>
      <c r="B37" s="19" t="str">
        <f t="array" ref="B37">XLOOKUP(A37,'Master Schedule'!$A$10:$A$90,'Master Schedule'!$B$10:$B$90)</f>
        <v>Masters</v>
      </c>
      <c r="C37" s="20">
        <f t="array" ref="C37">XLOOKUP(A37,'Master Schedule'!$A$10:$A$90,'Master Schedule'!$D$10:$D$90)</f>
        <v>0.6736111111</v>
      </c>
      <c r="D37" s="21" t="str">
        <f t="array" ref="D37">CONCATENATE(XLOOKUP(A37,'Master Schedule'!$A$10:$A$90,'Master Schedule'!$C$10:$C$90)," vs ",(XLOOKUP(A37,'Master Schedule'!$A$10:$A$90,'Master Schedule'!$E$10:$E$90)))</f>
        <v>Orlando Thunder vs Patriot</v>
      </c>
      <c r="E37" s="22">
        <v>1.0</v>
      </c>
      <c r="F37" s="23" t="str">
        <f t="array" ref="F37">xlookup(A37,Game_Scores!A:A,Game_Scores!J:J)</f>
        <v>No_score</v>
      </c>
    </row>
    <row r="38">
      <c r="A38" s="32">
        <v>47.0</v>
      </c>
      <c r="B38" s="19" t="str">
        <f t="array" ref="B38">XLOOKUP(A38,'Master Schedule'!$A$10:$A$90,'Master Schedule'!$B$10:$B$90)</f>
        <v>18u Boys</v>
      </c>
      <c r="C38" s="20">
        <f t="array" ref="C38">XLOOKUP(A38,'Master Schedule'!$A$10:$A$90,'Master Schedule'!$D$10:$D$90)</f>
        <v>0.7118055556</v>
      </c>
      <c r="D38" s="21" t="str">
        <f t="array" ref="D38">CONCATENATE(XLOOKUP(A38,'Master Schedule'!$A$10:$A$90,'Master Schedule'!$C$10:$C$90)," vs ",(XLOOKUP(A38,'Master Schedule'!$A$10:$A$90,'Master Schedule'!$E$10:$E$90)))</f>
        <v>3M vs 3N</v>
      </c>
      <c r="E38" s="22">
        <v>1.0</v>
      </c>
      <c r="F38" s="23" t="str">
        <f t="array" ref="F38">xlookup(A38,Game_Scores!A:A,Game_Scores!J:J)</f>
        <v>No_score</v>
      </c>
    </row>
    <row r="39">
      <c r="A39" s="32">
        <v>50.0</v>
      </c>
      <c r="B39" s="19" t="str">
        <f t="array" ref="B39">XLOOKUP(A39,'Master Schedule'!$A$10:$A$90,'Master Schedule'!$B$10:$B$90)</f>
        <v>18u Boys</v>
      </c>
      <c r="C39" s="20">
        <f t="array" ref="C39">XLOOKUP(A39,'Master Schedule'!$A$10:$A$90,'Master Schedule'!$D$10:$D$90)</f>
        <v>0.75</v>
      </c>
      <c r="D39" s="21" t="str">
        <f t="array" ref="D39">CONCATENATE(XLOOKUP(A39,'Master Schedule'!$A$10:$A$90,'Master Schedule'!$C$10:$C$90)," vs ",(XLOOKUP(A39,'Master Schedule'!$A$10:$A$90,'Master Schedule'!$E$10:$E$90)))</f>
        <v>2M vs 2O</v>
      </c>
      <c r="E39" s="22">
        <v>1.0</v>
      </c>
      <c r="F39" s="23" t="str">
        <f t="array" ref="F39">xlookup(A39,Game_Scores!A:A,Game_Scores!J:J)</f>
        <v>No_score</v>
      </c>
    </row>
    <row r="40">
      <c r="A40" s="32">
        <v>53.0</v>
      </c>
      <c r="B40" s="19" t="str">
        <f t="array" ref="B40">XLOOKUP(A40,'Master Schedule'!$A$10:$A$90,'Master Schedule'!$B$10:$B$90)</f>
        <v>Masters</v>
      </c>
      <c r="C40" s="20">
        <f t="array" ref="C40">XLOOKUP(A40,'Master Schedule'!$A$10:$A$90,'Master Schedule'!$D$10:$D$90)</f>
        <v>0.7881944444</v>
      </c>
      <c r="D40" s="21" t="str">
        <f t="array" ref="D40">CONCATENATE(XLOOKUP(A40,'Master Schedule'!$A$10:$A$90,'Master Schedule'!$C$10:$C$90)," vs ",(XLOOKUP(A40,'Master Schedule'!$A$10:$A$90,'Master Schedule'!$E$10:$E$90)))</f>
        <v>Orlando Thunder vs Team Orlando Black</v>
      </c>
      <c r="E40" s="22">
        <v>1.0</v>
      </c>
      <c r="F40" s="23" t="str">
        <f t="array" ref="F40">xlookup(A40,Game_Scores!A:A,Game_Scores!J:J)</f>
        <v>No_score</v>
      </c>
    </row>
    <row r="41">
      <c r="A41" s="32">
        <v>56.0</v>
      </c>
      <c r="B41" s="19" t="str">
        <f t="array" ref="B41">XLOOKUP(A41,'Master Schedule'!$A$10:$A$90,'Master Schedule'!$B$10:$B$90)</f>
        <v>18u Boys</v>
      </c>
      <c r="C41" s="20">
        <f t="array" ref="C41">XLOOKUP(A41,'Master Schedule'!$A$10:$A$90,'Master Schedule'!$D$10:$D$90)</f>
        <v>0.8263888889</v>
      </c>
      <c r="D41" s="21" t="str">
        <f t="array" ref="D41">CONCATENATE(XLOOKUP(A41,'Master Schedule'!$A$10:$A$90,'Master Schedule'!$C$10:$C$90)," vs ",(XLOOKUP(A41,'Master Schedule'!$A$10:$A$90,'Master Schedule'!$E$10:$E$90)))</f>
        <v>1M vs 1O</v>
      </c>
      <c r="E41" s="22">
        <v>1.0</v>
      </c>
      <c r="F41" s="23" t="str">
        <f t="array" ref="F41">xlookup(A41,Game_Scores!A:A,Game_Scores!J:J)</f>
        <v>No_score</v>
      </c>
    </row>
    <row r="42">
      <c r="A42" s="27" t="s">
        <v>10</v>
      </c>
      <c r="B42" s="25"/>
      <c r="C42" s="25"/>
      <c r="D42" s="25" t="s">
        <v>8</v>
      </c>
      <c r="E42" s="25"/>
      <c r="F42" s="26"/>
    </row>
    <row r="43">
      <c r="A43" s="28" t="s">
        <v>2</v>
      </c>
      <c r="B43" s="29" t="s">
        <v>3</v>
      </c>
      <c r="C43" s="30" t="s">
        <v>4</v>
      </c>
      <c r="D43" s="30" t="s">
        <v>5</v>
      </c>
      <c r="E43" s="30"/>
      <c r="F43" s="31" t="s">
        <v>7</v>
      </c>
    </row>
    <row r="44">
      <c r="A44" s="32">
        <v>16.0</v>
      </c>
      <c r="B44" s="19" t="str">
        <f t="array" ref="B44">XLOOKUP(A44,'Master Schedule'!$G$10:$G$90,'Master Schedule'!$H$10:$H$90)</f>
        <v>16u Boys</v>
      </c>
      <c r="C44" s="20">
        <f t="array" ref="C44">XLOOKUP(A44,'Master Schedule'!$G$10:$G$90,'Master Schedule'!$J$10:$J$90)</f>
        <v>0.2916666667</v>
      </c>
      <c r="D44" s="21" t="str">
        <f t="array" ref="D44">CONCATENATE(XLOOKUP(A44,'Master Schedule'!$G$10:$G$90,'Master Schedule'!$I$10:$I$90)," vs ",(XLOOKUP(A44,'Master Schedule'!$G$10:$G$90,'Master Schedule'!$K$10:$K$90)))</f>
        <v>Wolverines vs Seminole</v>
      </c>
      <c r="E44" s="22">
        <v>2.0</v>
      </c>
      <c r="F44" s="23" t="str">
        <f t="array" ref="F44">xlookup(A44,Game_Scores!A:A,Game_Scores!J:J)</f>
        <v>No_score</v>
      </c>
    </row>
    <row r="45">
      <c r="A45" s="32">
        <v>19.0</v>
      </c>
      <c r="B45" s="19" t="str">
        <f t="array" ref="B45">XLOOKUP(A45,'Master Schedule'!$G$10:$G$90,'Master Schedule'!$H$10:$H$90)</f>
        <v>18u Girls</v>
      </c>
      <c r="C45" s="20">
        <f t="array" ref="C45">XLOOKUP(A45,'Master Schedule'!$G$10:$G$90,'Master Schedule'!$J$10:$J$90)</f>
        <v>0.3298611111</v>
      </c>
      <c r="D45" s="21" t="str">
        <f t="array" ref="D45">CONCATENATE(XLOOKUP(A45,'Master Schedule'!$G$10:$G$90,'Master Schedule'!$I$10:$I$90)," vs ",(XLOOKUP(A45,'Master Schedule'!$G$10:$G$90,'Master Schedule'!$K$10:$K$90)))</f>
        <v>Team Orlando vs Patriot</v>
      </c>
      <c r="E45" s="22">
        <v>2.0</v>
      </c>
      <c r="F45" s="23" t="str">
        <f t="array" ref="F45">xlookup(A45,Game_Scores!A:A,Game_Scores!J:J)</f>
        <v>No_score</v>
      </c>
    </row>
    <row r="46">
      <c r="A46" s="32">
        <v>22.0</v>
      </c>
      <c r="B46" s="19" t="str">
        <f t="array" ref="B46">XLOOKUP(A46,'Master Schedule'!$G$10:$G$90,'Master Schedule'!$H$10:$H$90)</f>
        <v>16u Boys</v>
      </c>
      <c r="C46" s="20">
        <f t="array" ref="C46">XLOOKUP(A46,'Master Schedule'!$G$10:$G$90,'Master Schedule'!$J$10:$J$90)</f>
        <v>0.3680555556</v>
      </c>
      <c r="D46" s="21" t="str">
        <f t="array" ref="D46">CONCATENATE(XLOOKUP(A46,'Master Schedule'!$G$10:$G$90,'Master Schedule'!$I$10:$I$90)," vs ",(XLOOKUP(A46,'Master Schedule'!$G$10:$G$90,'Master Schedule'!$K$10:$K$90)))</f>
        <v>Orlando Thunder vs Gladiators</v>
      </c>
      <c r="E46" s="22">
        <v>2.0</v>
      </c>
      <c r="F46" s="23" t="str">
        <f t="array" ref="F46">xlookup(A46,Game_Scores!A:A,Game_Scores!J:J)</f>
        <v>No_score</v>
      </c>
    </row>
    <row r="47">
      <c r="A47" s="32">
        <v>25.0</v>
      </c>
      <c r="B47" s="19" t="str">
        <f t="array" ref="B47">XLOOKUP(A47,'Master Schedule'!$G$10:$G$90,'Master Schedule'!$H$10:$H$90)</f>
        <v>16u Girls</v>
      </c>
      <c r="C47" s="20">
        <f t="array" ref="C47">XLOOKUP(A47,'Master Schedule'!$G$10:$G$90,'Master Schedule'!$J$10:$J$90)</f>
        <v>0.40625</v>
      </c>
      <c r="D47" s="21" t="str">
        <f t="array" ref="D47">CONCATENATE(XLOOKUP(A47,'Master Schedule'!$G$10:$G$90,'Master Schedule'!$I$10:$I$90)," vs ",(XLOOKUP(A47,'Master Schedule'!$G$10:$G$90,'Master Schedule'!$K$10:$K$90)))</f>
        <v>Team Orlando vs Orlando United</v>
      </c>
      <c r="E47" s="22">
        <v>2.0</v>
      </c>
      <c r="F47" s="23" t="str">
        <f t="array" ref="F47">xlookup(A47,Game_Scores!A:A,Game_Scores!J:J)</f>
        <v>No_score</v>
      </c>
    </row>
    <row r="48">
      <c r="A48" s="32">
        <v>28.0</v>
      </c>
      <c r="B48" s="19" t="str">
        <f t="array" ref="B48">XLOOKUP(A48,'Master Schedule'!$G$10:$G$90,'Master Schedule'!$H$10:$H$90)</f>
        <v>16u Girls</v>
      </c>
      <c r="C48" s="20">
        <f t="array" ref="C48">XLOOKUP(A48,'Master Schedule'!$G$10:$G$90,'Master Schedule'!$J$10:$J$90)</f>
        <v>0.4444444444</v>
      </c>
      <c r="D48" s="21" t="str">
        <f t="array" ref="D48">CONCATENATE(XLOOKUP(A48,'Master Schedule'!$G$10:$G$90,'Master Schedule'!$I$10:$I$90)," vs ",(XLOOKUP(A48,'Master Schedule'!$G$10:$G$90,'Master Schedule'!$K$10:$K$90)))</f>
        <v>Seminole vs Patriot</v>
      </c>
      <c r="E48" s="22">
        <v>2.0</v>
      </c>
      <c r="F48" s="23" t="str">
        <f t="array" ref="F48">xlookup(A48,Game_Scores!A:A,Game_Scores!J:J)</f>
        <v>No_score</v>
      </c>
    </row>
    <row r="49">
      <c r="A49" s="32">
        <v>31.0</v>
      </c>
      <c r="B49" s="19" t="str">
        <f t="array" ref="B49">XLOOKUP(A49,'Master Schedule'!$G$10:$G$90,'Master Schedule'!$H$10:$H$90)</f>
        <v>16u Boys</v>
      </c>
      <c r="C49" s="20">
        <f t="array" ref="C49">XLOOKUP(A49,'Master Schedule'!$G$10:$G$90,'Master Schedule'!$J$10:$J$90)</f>
        <v>0.4826388889</v>
      </c>
      <c r="D49" s="21" t="str">
        <f t="array" ref="D49">CONCATENATE(XLOOKUP(A49,'Master Schedule'!$G$10:$G$90,'Master Schedule'!$I$10:$I$90)," vs ",(XLOOKUP(A49,'Master Schedule'!$G$10:$G$90,'Master Schedule'!$K$10:$K$90)))</f>
        <v>Orlando United vs Marlins</v>
      </c>
      <c r="E49" s="22">
        <v>2.0</v>
      </c>
      <c r="F49" s="23" t="str">
        <f t="array" ref="F49">xlookup(A49,Game_Scores!A:A,Game_Scores!J:J)</f>
        <v>No_score</v>
      </c>
    </row>
    <row r="50">
      <c r="A50" s="32">
        <v>34.0</v>
      </c>
      <c r="B50" s="19" t="str">
        <f t="array" ref="B50">XLOOKUP(A50,'Master Schedule'!$G$10:$G$90,'Master Schedule'!$H$10:$H$90)</f>
        <v>16u Boys</v>
      </c>
      <c r="C50" s="20">
        <f t="array" ref="C50">XLOOKUP(A50,'Master Schedule'!$G$10:$G$90,'Master Schedule'!$J$10:$J$90)</f>
        <v>0.5208333333</v>
      </c>
      <c r="D50" s="21" t="str">
        <f t="array" ref="D50">CONCATENATE(XLOOKUP(A50,'Master Schedule'!$G$10:$G$90,'Master Schedule'!$I$10:$I$90)," vs ",(XLOOKUP(A50,'Master Schedule'!$G$10:$G$90,'Master Schedule'!$K$10:$K$90)))</f>
        <v>Dynamo vs Seminole</v>
      </c>
      <c r="E50" s="22">
        <v>2.0</v>
      </c>
      <c r="F50" s="23" t="str">
        <f t="array" ref="F50">xlookup(A50,Game_Scores!A:A,Game_Scores!J:J)</f>
        <v>No_score</v>
      </c>
    </row>
    <row r="51">
      <c r="A51" s="32">
        <v>37.0</v>
      </c>
      <c r="B51" s="19" t="str">
        <f t="array" ref="B51">XLOOKUP(A51,'Master Schedule'!$G$10:$G$90,'Master Schedule'!$H$10:$H$90)</f>
        <v>18u Girls</v>
      </c>
      <c r="C51" s="20">
        <f t="array" ref="C51">XLOOKUP(A51,'Master Schedule'!$G$10:$G$90,'Master Schedule'!$J$10:$J$90)</f>
        <v>0.5590277778</v>
      </c>
      <c r="D51" s="21" t="str">
        <f t="array" ref="D51">CONCATENATE(XLOOKUP(A51,'Master Schedule'!$G$10:$G$90,'Master Schedule'!$I$10:$I$90)," vs ",(XLOOKUP(A51,'Master Schedule'!$G$10:$G$90,'Master Schedule'!$K$10:$K$90)))</f>
        <v>Patriot vs Orlando Thunder</v>
      </c>
      <c r="E51" s="22">
        <v>2.0</v>
      </c>
      <c r="F51" s="23" t="str">
        <f t="array" ref="F51">xlookup(A51,Game_Scores!A:A,Game_Scores!J:J)</f>
        <v>No_score</v>
      </c>
    </row>
    <row r="52">
      <c r="A52" s="32">
        <v>40.0</v>
      </c>
      <c r="B52" s="19" t="str">
        <f t="array" ref="B52">XLOOKUP(A52,'Master Schedule'!$G$10:$G$90,'Master Schedule'!$H$10:$H$90)</f>
        <v>16u Girls</v>
      </c>
      <c r="C52" s="20">
        <f t="array" ref="C52">XLOOKUP(A52,'Master Schedule'!$G$10:$G$90,'Master Schedule'!$J$10:$J$90)</f>
        <v>0.5972222222</v>
      </c>
      <c r="D52" s="21" t="str">
        <f t="array" ref="D52">CONCATENATE(XLOOKUP(A52,'Master Schedule'!$G$10:$G$90,'Master Schedule'!$I$10:$I$90)," vs ",(XLOOKUP(A52,'Master Schedule'!$G$10:$G$90,'Master Schedule'!$K$10:$K$90)))</f>
        <v>Orlando United vs Orlando Thunder 14</v>
      </c>
      <c r="E52" s="22">
        <v>2.0</v>
      </c>
      <c r="F52" s="23" t="str">
        <f t="array" ref="F52">xlookup(A52,Game_Scores!A:A,Game_Scores!J:J)</f>
        <v>No_score</v>
      </c>
    </row>
    <row r="53">
      <c r="A53" s="32">
        <v>43.0</v>
      </c>
      <c r="B53" s="19" t="str">
        <f t="array" ref="B53">XLOOKUP(A53,'Master Schedule'!$G$10:$G$90,'Master Schedule'!$H$10:$H$90)</f>
        <v>16u Boys</v>
      </c>
      <c r="C53" s="20">
        <f t="array" ref="C53">XLOOKUP(A53,'Master Schedule'!$G$10:$G$90,'Master Schedule'!$J$10:$J$90)</f>
        <v>0.6354166667</v>
      </c>
      <c r="D53" s="21" t="str">
        <f t="array" ref="D53">CONCATENATE(XLOOKUP(A53,'Master Schedule'!$G$10:$G$90,'Master Schedule'!$I$10:$I$90)," vs ",(XLOOKUP(A53,'Master Schedule'!$G$10:$G$90,'Master Schedule'!$K$10:$K$90)))</f>
        <v>Gladiators vs Orlando United</v>
      </c>
      <c r="E53" s="22">
        <v>2.0</v>
      </c>
      <c r="F53" s="23" t="str">
        <f t="array" ref="F53">xlookup(A53,Game_Scores!A:A,Game_Scores!J:J)</f>
        <v>No_score</v>
      </c>
    </row>
    <row r="54">
      <c r="A54" s="32">
        <v>46.0</v>
      </c>
      <c r="B54" s="19" t="str">
        <f t="array" ref="B54">XLOOKUP(A54,'Master Schedule'!$G$10:$G$90,'Master Schedule'!$H$10:$H$90)</f>
        <v>16u Boys</v>
      </c>
      <c r="C54" s="20">
        <f t="array" ref="C54">XLOOKUP(A54,'Master Schedule'!$G$10:$G$90,'Master Schedule'!$J$10:$J$90)</f>
        <v>0.6736111111</v>
      </c>
      <c r="D54" s="21" t="str">
        <f t="array" ref="D54">CONCATENATE(XLOOKUP(A54,'Master Schedule'!$G$10:$G$90,'Master Schedule'!$I$10:$I$90)," vs ",(XLOOKUP(A54,'Master Schedule'!$G$10:$G$90,'Master Schedule'!$K$10:$K$90)))</f>
        <v>Orlando Thunder vs Marlins</v>
      </c>
      <c r="E54" s="22">
        <v>2.0</v>
      </c>
      <c r="F54" s="23" t="str">
        <f t="array" ref="F54">xlookup(A54,Game_Scores!A:A,Game_Scores!J:J)</f>
        <v>No_score</v>
      </c>
    </row>
    <row r="55">
      <c r="A55" s="32">
        <v>48.0</v>
      </c>
      <c r="B55" s="19" t="str">
        <f t="array" ref="B55">XLOOKUP(A55,'Master Schedule'!$G$10:$G$90,'Master Schedule'!$H$10:$H$90)</f>
        <v>16u Boys</v>
      </c>
      <c r="C55" s="20">
        <f t="array" ref="C55">XLOOKUP(A55,'Master Schedule'!$G$10:$G$90,'Master Schedule'!$J$10:$J$90)</f>
        <v>0.7118055556</v>
      </c>
      <c r="D55" s="21" t="str">
        <f t="array" ref="D55">CONCATENATE(XLOOKUP(A55,'Master Schedule'!$G$10:$G$90,'Master Schedule'!$I$10:$I$90)," vs ",(XLOOKUP(A55,'Master Schedule'!$G$10:$G$90,'Master Schedule'!$K$10:$K$90)))</f>
        <v>Wolverines vs Dynamo</v>
      </c>
      <c r="E55" s="22">
        <v>2.0</v>
      </c>
      <c r="F55" s="23" t="str">
        <f t="array" ref="F55">xlookup(A55,Game_Scores!A:A,Game_Scores!J:J)</f>
        <v>No_score</v>
      </c>
    </row>
    <row r="56">
      <c r="A56" s="32">
        <v>51.0</v>
      </c>
      <c r="B56" s="19" t="str">
        <f t="array" ref="B56">XLOOKUP(A56,'Master Schedule'!$G$10:$G$90,'Master Schedule'!$H$10:$H$90)</f>
        <v>16u Boys</v>
      </c>
      <c r="C56" s="20">
        <f t="array" ref="C56">XLOOKUP(A56,'Master Schedule'!$G$10:$G$90,'Master Schedule'!$J$10:$J$90)</f>
        <v>0.75</v>
      </c>
      <c r="D56" s="21" t="str">
        <f t="array" ref="D56">CONCATENATE(XLOOKUP(A56,'Master Schedule'!$G$10:$G$90,'Master Schedule'!$I$10:$I$90)," vs ",(XLOOKUP(A56,'Master Schedule'!$G$10:$G$90,'Master Schedule'!$K$10:$K$90)))</f>
        <v>Team Orlando vs Seminole</v>
      </c>
      <c r="E56" s="22">
        <v>2.0</v>
      </c>
      <c r="F56" s="23" t="str">
        <f t="array" ref="F56">xlookup(A56,Game_Scores!A:A,Game_Scores!J:J)</f>
        <v>No_score</v>
      </c>
    </row>
    <row r="57">
      <c r="A57" s="32">
        <v>54.0</v>
      </c>
      <c r="B57" s="19" t="str">
        <f t="array" ref="B57">XLOOKUP(A57,'Master Schedule'!$G$10:$G$90,'Master Schedule'!$H$10:$H$90)</f>
        <v>16u Girls</v>
      </c>
      <c r="C57" s="20">
        <f t="array" ref="C57">XLOOKUP(A57,'Master Schedule'!$G$10:$G$90,'Master Schedule'!$J$10:$J$90)</f>
        <v>0.7881944444</v>
      </c>
      <c r="D57" s="21" t="str">
        <f t="array" ref="D57">CONCATENATE(XLOOKUP(A57,'Master Schedule'!$G$10:$G$90,'Master Schedule'!$I$10:$I$90)," vs ",(XLOOKUP(A57,'Master Schedule'!$G$10:$G$90,'Master Schedule'!$K$10:$K$90)))</f>
        <v>2G vs 3F</v>
      </c>
      <c r="E57" s="22">
        <v>2.0</v>
      </c>
      <c r="F57" s="23" t="str">
        <f t="array" ref="F57">xlookup(A57,Game_Scores!A:A,Game_Scores!J:J)</f>
        <v>No_score</v>
      </c>
    </row>
    <row r="58">
      <c r="A58" s="32">
        <v>57.0</v>
      </c>
      <c r="B58" s="19" t="str">
        <f t="array" ref="B58">XLOOKUP(A58,'Master Schedule'!$G$10:$G$90,'Master Schedule'!$H$10:$H$90)</f>
        <v>14u CoEd</v>
      </c>
      <c r="C58" s="20">
        <f t="array" ref="C58">XLOOKUP(A58,'Master Schedule'!$G$10:$G$90,'Master Schedule'!$J$10:$J$90)</f>
        <v>0.8263888889</v>
      </c>
      <c r="D58" s="21" t="str">
        <f t="array" ref="D58">CONCATENATE(XLOOKUP(A58,'Master Schedule'!$G$10:$G$90,'Master Schedule'!$I$10:$I$90)," vs ",(XLOOKUP(A58,'Master Schedule'!$G$10:$G$90,'Master Schedule'!$K$10:$K$90)))</f>
        <v>3D vs 3E</v>
      </c>
      <c r="E58" s="22">
        <v>2.0</v>
      </c>
      <c r="F58" s="23" t="str">
        <f t="array" ref="F58">xlookup(A58,Game_Scores!A:A,Game_Scores!J:J)</f>
        <v>No_score</v>
      </c>
    </row>
    <row r="59">
      <c r="A59" s="27" t="s">
        <v>10</v>
      </c>
      <c r="B59" s="25"/>
      <c r="C59" s="25"/>
      <c r="D59" s="25" t="s">
        <v>9</v>
      </c>
      <c r="E59" s="25"/>
      <c r="F59" s="26"/>
    </row>
    <row r="60">
      <c r="A60" s="28" t="s">
        <v>2</v>
      </c>
      <c r="B60" s="29" t="s">
        <v>3</v>
      </c>
      <c r="C60" s="30" t="s">
        <v>4</v>
      </c>
      <c r="D60" s="30" t="s">
        <v>5</v>
      </c>
      <c r="E60" s="30"/>
      <c r="F60" s="31" t="s">
        <v>7</v>
      </c>
    </row>
    <row r="61">
      <c r="A61" s="32">
        <v>17.0</v>
      </c>
      <c r="B61" s="19" t="str">
        <f t="array" ref="B61">XLOOKUP(A61,'Master Schedule'!$A$10:$A$90,'Master Schedule'!$B$10:$B$90)</f>
        <v>12u CoEd</v>
      </c>
      <c r="C61" s="20">
        <f t="array" ref="C61">XLOOKUP(A61,'Master Schedule'!$A$10:$A$90,'Master Schedule'!$D$10:$D$90)</f>
        <v>0.2916666667</v>
      </c>
      <c r="D61" s="21" t="str">
        <f t="array" ref="D61">CONCATENATE(XLOOKUP(A61,'Master Schedule'!$A$10:$A$90,'Master Schedule'!$C$10:$C$90)," vs ",(XLOOKUP(A61,'Master Schedule'!$A$10:$A$90,'Master Schedule'!$E$10:$E$90)))</f>
        <v>Team Orlando vs Orlando Thunder</v>
      </c>
      <c r="E61" s="22">
        <v>3.0</v>
      </c>
      <c r="F61" s="23" t="str">
        <f t="array" ref="F61">xlookup(A61,Game_Scores!A:A,Game_Scores!J:J)</f>
        <v>No_score</v>
      </c>
    </row>
    <row r="62">
      <c r="A62" s="32">
        <v>20.0</v>
      </c>
      <c r="B62" s="19" t="str">
        <f t="array" ref="B62">XLOOKUP(A62,'Master Schedule'!$A$10:$A$90,'Master Schedule'!$B$10:$B$90)</f>
        <v>12u CoEd</v>
      </c>
      <c r="C62" s="20">
        <f t="array" ref="C62">XLOOKUP(A62,'Master Schedule'!$A$10:$A$90,'Master Schedule'!$D$10:$D$90)</f>
        <v>0.3298611111</v>
      </c>
      <c r="D62" s="21" t="str">
        <f t="array" ref="D62">CONCATENATE(XLOOKUP(A62,'Master Schedule'!$A$10:$A$90,'Master Schedule'!$C$10:$C$90)," vs ",(XLOOKUP(A62,'Master Schedule'!$A$10:$A$90,'Master Schedule'!$E$10:$E$90)))</f>
        <v>Gladiators vs Patriot</v>
      </c>
      <c r="E62" s="22">
        <v>3.0</v>
      </c>
      <c r="F62" s="23" t="str">
        <f t="array" ref="F62">xlookup(A62,Game_Scores!A:A,Game_Scores!J:J)</f>
        <v>No_score</v>
      </c>
    </row>
    <row r="63">
      <c r="A63" s="32">
        <v>23.0</v>
      </c>
      <c r="B63" s="19" t="str">
        <f t="array" ref="B63">XLOOKUP(A63,'Master Schedule'!$A$10:$A$90,'Master Schedule'!$B$10:$B$90)</f>
        <v>10u CoEd</v>
      </c>
      <c r="C63" s="20">
        <f t="array" ref="C63">XLOOKUP(A63,'Master Schedule'!$A$10:$A$90,'Master Schedule'!$D$10:$D$90)</f>
        <v>0.3680555556</v>
      </c>
      <c r="D63" s="21" t="str">
        <f t="array" ref="D63">CONCATENATE(XLOOKUP(A63,'Master Schedule'!$A$10:$A$90,'Master Schedule'!$C$10:$C$90)," vs ",(XLOOKUP(A63,'Master Schedule'!$A$10:$A$90,'Master Schedule'!$E$10:$E$90)))</f>
        <v>Orlando Thunder vs Team Orlando</v>
      </c>
      <c r="E63" s="22">
        <v>3.0</v>
      </c>
      <c r="F63" s="23" t="str">
        <f t="array" ref="F63">xlookup(A63,Game_Scores!A:A,Game_Scores!J:J)</f>
        <v>No_score</v>
      </c>
    </row>
    <row r="64">
      <c r="A64" s="32">
        <v>26.0</v>
      </c>
      <c r="B64" s="19" t="str">
        <f t="array" ref="B64">XLOOKUP(A64,'Master Schedule'!$A$10:$A$90,'Master Schedule'!$B$10:$B$90)</f>
        <v>14u CoEd</v>
      </c>
      <c r="C64" s="20">
        <f t="array" ref="C64">XLOOKUP(A64,'Master Schedule'!$A$10:$A$90,'Master Schedule'!$D$10:$D$90)</f>
        <v>0.40625</v>
      </c>
      <c r="D64" s="21" t="str">
        <f t="array" ref="D64">CONCATENATE(XLOOKUP(A64,'Master Schedule'!$A$10:$A$90,'Master Schedule'!$C$10:$C$90)," vs ",(XLOOKUP(A64,'Master Schedule'!$A$10:$A$90,'Master Schedule'!$E$10:$E$90)))</f>
        <v>Patriot vs Wolverines Blue</v>
      </c>
      <c r="E64" s="22">
        <v>3.0</v>
      </c>
      <c r="F64" s="23" t="str">
        <f t="array" ref="F64">xlookup(A64,Game_Scores!A:A,Game_Scores!J:J)</f>
        <v>No_score</v>
      </c>
    </row>
    <row r="65">
      <c r="A65" s="32">
        <v>29.0</v>
      </c>
      <c r="B65" s="19" t="str">
        <f t="array" ref="B65">XLOOKUP(A65,'Master Schedule'!$A$10:$A$90,'Master Schedule'!$B$10:$B$90)</f>
        <v>14u CoEd</v>
      </c>
      <c r="C65" s="20">
        <f t="array" ref="C65">XLOOKUP(A65,'Master Schedule'!$A$10:$A$90,'Master Schedule'!$D$10:$D$90)</f>
        <v>0.4444444444</v>
      </c>
      <c r="D65" s="21" t="str">
        <f t="array" ref="D65">CONCATENATE(XLOOKUP(A65,'Master Schedule'!$A$10:$A$90,'Master Schedule'!$C$10:$C$90)," vs ",(XLOOKUP(A65,'Master Schedule'!$A$10:$A$90,'Master Schedule'!$E$10:$E$90)))</f>
        <v>Orlando Thunder vs St. Andrews</v>
      </c>
      <c r="E65" s="22">
        <v>3.0</v>
      </c>
      <c r="F65" s="23" t="str">
        <f t="array" ref="F65">xlookup(A65,Game_Scores!A:A,Game_Scores!J:J)</f>
        <v>No_score</v>
      </c>
    </row>
    <row r="66">
      <c r="A66" s="32">
        <v>32.0</v>
      </c>
      <c r="B66" s="19" t="str">
        <f t="array" ref="B66">XLOOKUP(A66,'Master Schedule'!$A$10:$A$90,'Master Schedule'!$B$10:$B$90)</f>
        <v>14u CoEd</v>
      </c>
      <c r="C66" s="20">
        <f t="array" ref="C66">XLOOKUP(A66,'Master Schedule'!$A$10:$A$90,'Master Schedule'!$D$10:$D$90)</f>
        <v>0.4826388889</v>
      </c>
      <c r="D66" s="21" t="str">
        <f t="array" ref="D66">CONCATENATE(XLOOKUP(A66,'Master Schedule'!$A$10:$A$90,'Master Schedule'!$C$10:$C$90)," vs ",(XLOOKUP(A66,'Master Schedule'!$A$10:$A$90,'Master Schedule'!$E$10:$E$90)))</f>
        <v>Seminole vs Gladiators</v>
      </c>
      <c r="E66" s="22">
        <v>3.0</v>
      </c>
      <c r="F66" s="23" t="str">
        <f t="array" ref="F66">xlookup(A66,Game_Scores!A:A,Game_Scores!J:J)</f>
        <v>No_score</v>
      </c>
    </row>
    <row r="67">
      <c r="A67" s="32">
        <v>35.0</v>
      </c>
      <c r="B67" s="19" t="str">
        <f t="array" ref="B67">XLOOKUP(A67,'Master Schedule'!$A$10:$A$90,'Master Schedule'!$B$10:$B$90)</f>
        <v>14u CoEd</v>
      </c>
      <c r="C67" s="20">
        <f t="array" ref="C67">XLOOKUP(A67,'Master Schedule'!$A$10:$A$90,'Master Schedule'!$D$10:$D$90)</f>
        <v>0.5208333333</v>
      </c>
      <c r="D67" s="21" t="str">
        <f t="array" ref="D67">CONCATENATE(XLOOKUP(A67,'Master Schedule'!$A$10:$A$90,'Master Schedule'!$C$10:$C$90)," vs ",(XLOOKUP(A67,'Master Schedule'!$A$10:$A$90,'Master Schedule'!$E$10:$E$90)))</f>
        <v>Team Orlando vs Wolverines Blue</v>
      </c>
      <c r="E67" s="22">
        <v>3.0</v>
      </c>
      <c r="F67" s="23" t="str">
        <f t="array" ref="F67">xlookup(A67,Game_Scores!A:A,Game_Scores!J:J)</f>
        <v>No_score</v>
      </c>
    </row>
    <row r="68">
      <c r="A68" s="32">
        <v>38.0</v>
      </c>
      <c r="B68" s="19" t="str">
        <f t="array" ref="B68">XLOOKUP(A68,'Master Schedule'!$A$10:$A$90,'Master Schedule'!$B$10:$B$90)</f>
        <v>12u CoEd</v>
      </c>
      <c r="C68" s="20">
        <f t="array" ref="C68">XLOOKUP(A68,'Master Schedule'!$A$10:$A$90,'Master Schedule'!$D$10:$D$90)</f>
        <v>0.5590277778</v>
      </c>
      <c r="D68" s="21" t="str">
        <f t="array" ref="D68">CONCATENATE(XLOOKUP(A68,'Master Schedule'!$A$10:$A$90,'Master Schedule'!$C$10:$C$90)," vs ",(XLOOKUP(A68,'Master Schedule'!$A$10:$A$90,'Master Schedule'!$E$10:$E$90)))</f>
        <v>Orlando Thunder vs Gladiators</v>
      </c>
      <c r="E68" s="22">
        <v>3.0</v>
      </c>
      <c r="F68" s="23" t="str">
        <f t="array" ref="F68">xlookup(A68,Game_Scores!A:A,Game_Scores!J:J)</f>
        <v>No_score</v>
      </c>
    </row>
    <row r="69">
      <c r="A69" s="32">
        <v>41.0</v>
      </c>
      <c r="B69" s="19" t="str">
        <f t="array" ref="B69">XLOOKUP(A69,'Master Schedule'!$A$10:$A$90,'Master Schedule'!$B$10:$B$90)</f>
        <v>14u CoEd</v>
      </c>
      <c r="C69" s="20">
        <f t="array" ref="C69">XLOOKUP(A69,'Master Schedule'!$A$10:$A$90,'Master Schedule'!$D$10:$D$90)</f>
        <v>0.5972222222</v>
      </c>
      <c r="D69" s="21" t="str">
        <f t="array" ref="D69">CONCATENATE(XLOOKUP(A69,'Master Schedule'!$A$10:$A$90,'Master Schedule'!$C$10:$C$90)," vs ",(XLOOKUP(A69,'Master Schedule'!$A$10:$A$90,'Master Schedule'!$E$10:$E$90)))</f>
        <v>Seminole vs Wolverines Yellow</v>
      </c>
      <c r="E69" s="22">
        <v>3.0</v>
      </c>
      <c r="F69" s="23" t="str">
        <f t="array" ref="F69">xlookup(A69,Game_Scores!A:A,Game_Scores!J:J)</f>
        <v>No_score</v>
      </c>
    </row>
    <row r="70">
      <c r="A70" s="32">
        <v>44.0</v>
      </c>
      <c r="B70" s="19" t="str">
        <f t="array" ref="B70">XLOOKUP(A70,'Master Schedule'!$A$10:$A$90,'Master Schedule'!$B$10:$B$90)</f>
        <v>14u CoEd</v>
      </c>
      <c r="C70" s="20">
        <f t="array" ref="C70">XLOOKUP(A70,'Master Schedule'!$A$10:$A$90,'Master Schedule'!$D$10:$D$90)</f>
        <v>0.6354166667</v>
      </c>
      <c r="D70" s="21" t="str">
        <f t="array" ref="D70">CONCATENATE(XLOOKUP(A70,'Master Schedule'!$A$10:$A$90,'Master Schedule'!$C$10:$C$90)," vs ",(XLOOKUP(A70,'Master Schedule'!$A$10:$A$90,'Master Schedule'!$E$10:$E$90)))</f>
        <v>St. Andrews vs Orlando United</v>
      </c>
      <c r="E70" s="22">
        <v>3.0</v>
      </c>
      <c r="F70" s="23" t="str">
        <f t="array" ref="F70">xlookup(A70,Game_Scores!A:A,Game_Scores!J:J)</f>
        <v>No_score</v>
      </c>
    </row>
    <row r="71">
      <c r="A71" s="32"/>
      <c r="B71" s="22" t="s">
        <v>12</v>
      </c>
      <c r="C71" s="33">
        <v>0.6736111111111112</v>
      </c>
      <c r="D71" s="34" t="s">
        <v>12</v>
      </c>
      <c r="E71" s="22">
        <v>3.0</v>
      </c>
      <c r="F71" s="35" t="s">
        <v>12</v>
      </c>
    </row>
    <row r="72">
      <c r="A72" s="32">
        <v>49.0</v>
      </c>
      <c r="B72" s="19" t="str">
        <f t="array" ref="B72">XLOOKUP(A72,'Master Schedule'!$A$10:$A$90,'Master Schedule'!$B$10:$B$90)</f>
        <v>14u CoEd</v>
      </c>
      <c r="C72" s="20">
        <f t="array" ref="C72">XLOOKUP(A72,'Master Schedule'!$A$10:$A$90,'Master Schedule'!$D$10:$D$90)</f>
        <v>0.7118055556</v>
      </c>
      <c r="D72" s="21" t="str">
        <f t="array" ref="D72">CONCATENATE(XLOOKUP(A72,'Master Schedule'!$A$10:$A$90,'Master Schedule'!$C$10:$C$90)," vs ",(XLOOKUP(A72,'Master Schedule'!$A$10:$A$90,'Master Schedule'!$E$10:$E$90)))</f>
        <v>Gladiators vs Wolverines Yellow</v>
      </c>
      <c r="E72" s="22">
        <v>3.0</v>
      </c>
      <c r="F72" s="23" t="str">
        <f t="array" ref="F72">xlookup(A72,Game_Scores!A:A,Game_Scores!J:J)</f>
        <v>No_score</v>
      </c>
    </row>
    <row r="73">
      <c r="A73" s="32">
        <v>52.0</v>
      </c>
      <c r="B73" s="19" t="str">
        <f t="array" ref="B73">XLOOKUP(A73,'Master Schedule'!$A$10:$A$90,'Master Schedule'!$B$10:$B$90)</f>
        <v>16u Girls</v>
      </c>
      <c r="C73" s="20">
        <f t="array" ref="C73">XLOOKUP(A73,'Master Schedule'!$A$10:$A$90,'Master Schedule'!$D$10:$D$90)</f>
        <v>0.75</v>
      </c>
      <c r="D73" s="21" t="str">
        <f t="array" ref="D73">CONCATENATE(XLOOKUP(A73,'Master Schedule'!$A$10:$A$90,'Master Schedule'!$C$10:$C$90)," vs ",(XLOOKUP(A73,'Master Schedule'!$A$10:$A$90,'Master Schedule'!$E$10:$E$90)))</f>
        <v>2F vs 3G</v>
      </c>
      <c r="E73" s="22">
        <v>3.0</v>
      </c>
      <c r="F73" s="23" t="str">
        <f t="array" ref="F73">xlookup(A73,Game_Scores!A:A,Game_Scores!J:J)</f>
        <v>No_score</v>
      </c>
    </row>
    <row r="74">
      <c r="A74" s="32">
        <v>55.0</v>
      </c>
      <c r="B74" s="19" t="str">
        <f t="array" ref="B74">XLOOKUP(A74,'Master Schedule'!$A$10:$A$90,'Master Schedule'!$B$10:$B$90)</f>
        <v>12u CoEd</v>
      </c>
      <c r="C74" s="20">
        <f t="array" ref="C74">XLOOKUP(A74,'Master Schedule'!$A$10:$A$90,'Master Schedule'!$D$10:$D$90)</f>
        <v>0.7881944444</v>
      </c>
      <c r="D74" s="21" t="str">
        <f t="array" ref="D74">CONCATENATE(XLOOKUP(A74,'Master Schedule'!$A$10:$A$90,'Master Schedule'!$C$10:$C$90)," vs ",(XLOOKUP(A74,'Master Schedule'!$A$10:$A$90,'Master Schedule'!$E$10:$E$90)))</f>
        <v>Orlando Thunder vs Patriot</v>
      </c>
      <c r="E74" s="22">
        <v>3.0</v>
      </c>
      <c r="F74" s="23" t="str">
        <f t="array" ref="F74">xlookup(A74,Game_Scores!A:A,Game_Scores!J:J)</f>
        <v>No_score</v>
      </c>
    </row>
    <row r="75">
      <c r="A75" s="32">
        <v>58.0</v>
      </c>
      <c r="B75" s="19" t="str">
        <f t="array" ref="B75">XLOOKUP(A75,'Master Schedule'!$A$10:$A$90,'Master Schedule'!$B$10:$B$90)</f>
        <v>12u CoEd</v>
      </c>
      <c r="C75" s="20">
        <f t="array" ref="C75">XLOOKUP(A75,'Master Schedule'!$A$10:$A$90,'Master Schedule'!$D$10:$D$90)</f>
        <v>0.8263888889</v>
      </c>
      <c r="D75" s="21" t="str">
        <f t="array" ref="D75">CONCATENATE(XLOOKUP(A75,'Master Schedule'!$A$10:$A$90,'Master Schedule'!$C$10:$C$90)," vs ",(XLOOKUP(A75,'Master Schedule'!$A$10:$A$90,'Master Schedule'!$E$10:$E$90)))</f>
        <v>Team Orlando vs Gladiators</v>
      </c>
      <c r="E75" s="22">
        <v>3.0</v>
      </c>
      <c r="F75" s="23" t="str">
        <f t="array" ref="F75">xlookup(A75,Game_Scores!A:A,Game_Scores!J:J)</f>
        <v>No_score</v>
      </c>
    </row>
    <row r="76">
      <c r="A76" s="36" t="s">
        <v>13</v>
      </c>
      <c r="B76" s="25"/>
      <c r="C76" s="25"/>
      <c r="D76" s="25" t="s">
        <v>1</v>
      </c>
      <c r="E76" s="25"/>
      <c r="F76" s="26"/>
    </row>
    <row r="77">
      <c r="A77" s="37" t="s">
        <v>2</v>
      </c>
      <c r="B77" s="38" t="s">
        <v>3</v>
      </c>
      <c r="C77" s="39" t="s">
        <v>4</v>
      </c>
      <c r="D77" s="39" t="s">
        <v>5</v>
      </c>
      <c r="E77" s="39"/>
      <c r="F77" s="40" t="s">
        <v>7</v>
      </c>
    </row>
    <row r="78">
      <c r="A78" s="32">
        <v>59.0</v>
      </c>
      <c r="B78" s="22" t="str">
        <f t="array" ref="B78">XLOOKUP(A78,'Master Schedule'!$A$10:$A$90,'Master Schedule'!$B$10:$B$90)</f>
        <v>18u Boys</v>
      </c>
      <c r="C78" s="20">
        <f t="array" ref="C78">XLOOKUP(A78,'Master Schedule'!$A$10:$A$90,'Master Schedule'!$D$10:$D$90)</f>
        <v>0.2916666667</v>
      </c>
      <c r="D78" s="21" t="str">
        <f t="array" ref="D78">CONCATENATE(XLOOKUP(A78,'Master Schedule'!$A$10:$A$90,'Master Schedule'!$C$10:$C$90)," vs ",(XLOOKUP(A78,'Master Schedule'!$A$10:$A$90,'Master Schedule'!$E$10:$E$90)))</f>
        <v>3N vs 3O</v>
      </c>
      <c r="E78" s="22">
        <v>1.0</v>
      </c>
      <c r="F78" s="23" t="str">
        <f t="array" ref="F78">xlookup(A78,Game_Scores!A:A,Game_Scores!J:J)</f>
        <v>No_score</v>
      </c>
    </row>
    <row r="79">
      <c r="A79" s="32">
        <v>62.0</v>
      </c>
      <c r="B79" s="22" t="str">
        <f t="array" ref="B79">XLOOKUP(A79,'Master Schedule'!$A$10:$A$90,'Master Schedule'!$B$10:$B$90)</f>
        <v>18u Boys</v>
      </c>
      <c r="C79" s="20">
        <f t="array" ref="C79">XLOOKUP(A79,'Master Schedule'!$A$10:$A$90,'Master Schedule'!$D$10:$D$90)</f>
        <v>0.3298611111</v>
      </c>
      <c r="D79" s="21" t="str">
        <f t="array" ref="D79">CONCATENATE(XLOOKUP(A79,'Master Schedule'!$A$10:$A$90,'Master Schedule'!$C$10:$C$90)," vs ",(XLOOKUP(A79,'Master Schedule'!$A$10:$A$90,'Master Schedule'!$E$10:$E$90)))</f>
        <v>2M vs 2N</v>
      </c>
      <c r="E79" s="22">
        <v>1.0</v>
      </c>
      <c r="F79" s="23" t="str">
        <f t="array" ref="F79">xlookup(A79,Game_Scores!A:A,Game_Scores!J:J)</f>
        <v>No_score</v>
      </c>
    </row>
    <row r="80">
      <c r="A80" s="32">
        <v>65.0</v>
      </c>
      <c r="B80" s="22" t="str">
        <f t="array" ref="B80">XLOOKUP(A80,'Master Schedule'!$A$10:$A$90,'Master Schedule'!$B$10:$B$90)</f>
        <v>18u Boys</v>
      </c>
      <c r="C80" s="20">
        <f t="array" ref="C80">XLOOKUP(A80,'Master Schedule'!$A$10:$A$90,'Master Schedule'!$D$10:$D$90)</f>
        <v>0.3680555556</v>
      </c>
      <c r="D80" s="21" t="str">
        <f t="array" ref="D80">CONCATENATE(XLOOKUP(A80,'Master Schedule'!$A$10:$A$90,'Master Schedule'!$C$10:$C$90)," vs ",(XLOOKUP(A80,'Master Schedule'!$A$10:$A$90,'Master Schedule'!$E$10:$E$90)))</f>
        <v>1M vs 1N</v>
      </c>
      <c r="E80" s="22">
        <v>1.0</v>
      </c>
      <c r="F80" s="23" t="str">
        <f t="array" ref="F80">xlookup(A80,Game_Scores!A:A,Game_Scores!J:J)</f>
        <v>No_score</v>
      </c>
    </row>
    <row r="81">
      <c r="A81" s="32">
        <v>68.0</v>
      </c>
      <c r="B81" s="22" t="str">
        <f t="array" ref="B81">XLOOKUP(A81,'Master Schedule'!$A$10:$A$90,'Master Schedule'!$B$10:$B$90)</f>
        <v>Masters</v>
      </c>
      <c r="C81" s="20">
        <f t="array" ref="C81">XLOOKUP(A81,'Master Schedule'!$A$10:$A$90,'Master Schedule'!$D$10:$D$90)</f>
        <v>0.40625</v>
      </c>
      <c r="D81" s="21" t="str">
        <f t="array" ref="D81">CONCATENATE(XLOOKUP(A81,'Master Schedule'!$A$10:$A$90,'Master Schedule'!$C$10:$C$90)," vs ",(XLOOKUP(A81,'Master Schedule'!$A$10:$A$90,'Master Schedule'!$E$10:$E$90)))</f>
        <v>Patriot vs Tampa</v>
      </c>
      <c r="E81" s="22">
        <v>1.0</v>
      </c>
      <c r="F81" s="23" t="str">
        <f t="array" ref="F81">xlookup(A81,Game_Scores!A:A,Game_Scores!J:J)</f>
        <v>No_score</v>
      </c>
    </row>
    <row r="82">
      <c r="A82" s="32">
        <v>71.0</v>
      </c>
      <c r="B82" s="22" t="str">
        <f t="array" ref="B82">XLOOKUP(A82,'Master Schedule'!$A$10:$A$90,'Master Schedule'!$B$10:$B$90)</f>
        <v>18u Boys</v>
      </c>
      <c r="C82" s="20">
        <f t="array" ref="C82">XLOOKUP(A82,'Master Schedule'!$A$10:$A$90,'Master Schedule'!$D$10:$D$90)</f>
        <v>0.4444444444</v>
      </c>
      <c r="D82" s="21" t="str">
        <f t="array" ref="D82">CONCATENATE(XLOOKUP(A82,'Master Schedule'!$A$10:$A$90,'Master Schedule'!$C$10:$C$90)," vs ",(XLOOKUP(A82,'Master Schedule'!$A$10:$A$90,'Master Schedule'!$E$10:$E$90)))</f>
        <v>3M vs 3O</v>
      </c>
      <c r="E82" s="22">
        <v>1.0</v>
      </c>
      <c r="F82" s="23" t="str">
        <f t="array" ref="F82">xlookup(A82,Game_Scores!A:A,Game_Scores!J:J)</f>
        <v>No_score</v>
      </c>
    </row>
    <row r="83">
      <c r="A83" s="32">
        <v>74.0</v>
      </c>
      <c r="B83" s="22" t="str">
        <f t="array" ref="B83">XLOOKUP(A83,'Master Schedule'!$A$10:$A$90,'Master Schedule'!$B$10:$B$90)</f>
        <v>18u Boys</v>
      </c>
      <c r="C83" s="20">
        <f t="array" ref="C83">XLOOKUP(A83,'Master Schedule'!$A$10:$A$90,'Master Schedule'!$D$10:$D$90)</f>
        <v>0.4826388889</v>
      </c>
      <c r="D83" s="21" t="str">
        <f t="array" ref="D83">CONCATENATE(XLOOKUP(A83,'Master Schedule'!$A$10:$A$90,'Master Schedule'!$C$10:$C$90)," vs ",(XLOOKUP(A83,'Master Schedule'!$A$10:$A$90,'Master Schedule'!$E$10:$E$90)))</f>
        <v>2N vs 2O</v>
      </c>
      <c r="E83" s="22">
        <v>1.0</v>
      </c>
      <c r="F83" s="23" t="str">
        <f t="array" ref="F83">xlookup(A83,Game_Scores!A:A,Game_Scores!J:J)</f>
        <v>No_score</v>
      </c>
    </row>
    <row r="84">
      <c r="A84" s="32">
        <v>77.0</v>
      </c>
      <c r="B84" s="22" t="str">
        <f t="array" ref="B84">XLOOKUP(A84,'Master Schedule'!$A$10:$A$90,'Master Schedule'!$B$10:$B$90)</f>
        <v>Masters</v>
      </c>
      <c r="C84" s="20">
        <f t="array" ref="C84">XLOOKUP(A84,'Master Schedule'!$A$10:$A$90,'Master Schedule'!$D$10:$D$90)</f>
        <v>0.5208333333</v>
      </c>
      <c r="D84" s="21" t="str">
        <f t="array" ref="D84">CONCATENATE(XLOOKUP(A84,'Master Schedule'!$A$10:$A$90,'Master Schedule'!$C$10:$C$90)," vs ",(XLOOKUP(A84,'Master Schedule'!$A$10:$A$90,'Master Schedule'!$E$10:$E$90)))</f>
        <v>Tampa vs Team Orlando Black</v>
      </c>
      <c r="E84" s="22">
        <v>1.0</v>
      </c>
      <c r="F84" s="23" t="str">
        <f t="array" ref="F84">xlookup(A84,Game_Scores!A:A,Game_Scores!J:J)</f>
        <v>No_score</v>
      </c>
    </row>
    <row r="85">
      <c r="A85" s="32">
        <v>80.0</v>
      </c>
      <c r="B85" s="22" t="str">
        <f t="array" ref="B85">XLOOKUP(A85,'Master Schedule'!$A$10:$A$90,'Master Schedule'!$B$10:$B$90)</f>
        <v>Masters</v>
      </c>
      <c r="C85" s="20">
        <f t="array" ref="C85">XLOOKUP(A85,'Master Schedule'!$A$10:$A$90,'Master Schedule'!$D$10:$D$90)</f>
        <v>0.5590277778</v>
      </c>
      <c r="D85" s="21" t="str">
        <f t="array" ref="D85">CONCATENATE(XLOOKUP(A85,'Master Schedule'!$A$10:$A$90,'Master Schedule'!$C$10:$C$90)," vs ",(XLOOKUP(A85,'Master Schedule'!$A$10:$A$90,'Master Schedule'!$E$10:$E$90)))</f>
        <v>Team Orlando vs Orlando Thunder</v>
      </c>
      <c r="E85" s="22">
        <v>1.0</v>
      </c>
      <c r="F85" s="23" t="str">
        <f t="array" ref="F85">xlookup(A85,Game_Scores!A:A,Game_Scores!J:J)</f>
        <v>No_score</v>
      </c>
    </row>
    <row r="86">
      <c r="A86" s="32">
        <v>83.0</v>
      </c>
      <c r="B86" s="22" t="str">
        <f t="array" ref="B86">XLOOKUP(A86,'Master Schedule'!$A$10:$A$90,'Master Schedule'!$B$10:$B$90)</f>
        <v>18u Boys</v>
      </c>
      <c r="C86" s="20">
        <f t="array" ref="C86">XLOOKUP(A86,'Master Schedule'!$A$10:$A$90,'Master Schedule'!$D$10:$D$90)</f>
        <v>0.5972222222</v>
      </c>
      <c r="D86" s="21" t="str">
        <f t="array" ref="D86">CONCATENATE(XLOOKUP(A86,'Master Schedule'!$A$10:$A$90,'Master Schedule'!$C$10:$C$90)," vs ",(XLOOKUP(A86,'Master Schedule'!$A$10:$A$90,'Master Schedule'!$E$10:$E$90)))</f>
        <v>1N vs 1O</v>
      </c>
      <c r="E86" s="22">
        <v>1.0</v>
      </c>
      <c r="F86" s="23" t="str">
        <f t="array" ref="F86">xlookup(A86,Game_Scores!A:A,Game_Scores!J:J)</f>
        <v>No_score</v>
      </c>
    </row>
    <row r="87">
      <c r="A87" s="32">
        <v>86.0</v>
      </c>
      <c r="B87" s="22" t="str">
        <f t="array" ref="B87">XLOOKUP(A87,'Master Schedule'!$A$10:$A$90,'Master Schedule'!$B$10:$B$90)</f>
        <v>14u CoEd</v>
      </c>
      <c r="C87" s="20">
        <f t="array" ref="C87">XLOOKUP(A87,'Master Schedule'!$A$10:$A$90,'Master Schedule'!$D$10:$D$90)</f>
        <v>0.6354166667</v>
      </c>
      <c r="D87" s="21" t="str">
        <f t="array" ref="D87">CONCATENATE(XLOOKUP(A87,'Master Schedule'!$A$10:$A$90,'Master Schedule'!$C$10:$C$90)," vs ",(XLOOKUP(A87,'Master Schedule'!$A$10:$A$90,'Master Schedule'!$E$10:$E$90)))</f>
        <v>1C vs 1E</v>
      </c>
      <c r="E87" s="22">
        <v>1.0</v>
      </c>
      <c r="F87" s="23" t="str">
        <f t="array" ref="F87">xlookup(A87,Game_Scores!A:A,Game_Scores!J:J)</f>
        <v>No_score</v>
      </c>
    </row>
    <row r="88">
      <c r="A88" s="36" t="s">
        <v>13</v>
      </c>
      <c r="B88" s="25"/>
      <c r="C88" s="25"/>
      <c r="D88" s="25" t="s">
        <v>8</v>
      </c>
      <c r="E88" s="25"/>
      <c r="F88" s="26"/>
    </row>
    <row r="89">
      <c r="A89" s="37" t="s">
        <v>2</v>
      </c>
      <c r="B89" s="38" t="s">
        <v>3</v>
      </c>
      <c r="C89" s="39" t="s">
        <v>4</v>
      </c>
      <c r="D89" s="39" t="s">
        <v>5</v>
      </c>
      <c r="E89" s="39"/>
      <c r="F89" s="40" t="s">
        <v>7</v>
      </c>
    </row>
    <row r="90">
      <c r="A90" s="32">
        <v>60.0</v>
      </c>
      <c r="B90" s="19" t="str">
        <f t="array" ref="B90">XLOOKUP(A90,'Master Schedule'!$G$10:$G$90,'Master Schedule'!$H$10:$H$90)</f>
        <v>16u Boys</v>
      </c>
      <c r="C90" s="20">
        <f t="array" ref="C90">XLOOKUP(A90,'Master Schedule'!$G$10:$G$90,'Master Schedule'!$J$10:$J$90)</f>
        <v>0.2916666667</v>
      </c>
      <c r="D90" s="21" t="str">
        <f t="array" ref="D90">CONCATENATE(XLOOKUP(A90,'Master Schedule'!$G$10:$G$90,'Master Schedule'!$I$10:$I$90)," vs ",(XLOOKUP(A90,'Master Schedule'!$G$10:$G$90,'Master Schedule'!$K$10:$K$90)))</f>
        <v>Wolverines vs Team Orlando</v>
      </c>
      <c r="E90" s="22">
        <v>2.0</v>
      </c>
      <c r="F90" s="23" t="str">
        <f t="array" ref="F90">xlookup(A90,Game_Scores!A:A,Game_Scores!J:J)</f>
        <v>No_score</v>
      </c>
    </row>
    <row r="91">
      <c r="A91" s="32">
        <v>63.0</v>
      </c>
      <c r="B91" s="19" t="str">
        <f t="array" ref="B91">XLOOKUP(A91,'Master Schedule'!$G$10:$G$90,'Master Schedule'!$H$10:$H$90)</f>
        <v>16u Boys</v>
      </c>
      <c r="C91" s="20">
        <f t="array" ref="C91">XLOOKUP(A91,'Master Schedule'!$G$10:$G$90,'Master Schedule'!$J$10:$J$90)</f>
        <v>0.3298611111</v>
      </c>
      <c r="D91" s="21" t="str">
        <f t="array" ref="D91">CONCATENATE(XLOOKUP(A91,'Master Schedule'!$G$10:$G$90,'Master Schedule'!$I$10:$I$90)," vs ",(XLOOKUP(A91,'Master Schedule'!$G$10:$G$90,'Master Schedule'!$K$10:$K$90)))</f>
        <v>Gladiators vs Marlins</v>
      </c>
      <c r="E91" s="22">
        <v>2.0</v>
      </c>
      <c r="F91" s="23" t="str">
        <f t="array" ref="F91">xlookup(A91,Game_Scores!A:A,Game_Scores!J:J)</f>
        <v>No_score</v>
      </c>
    </row>
    <row r="92">
      <c r="A92" s="32">
        <v>66.0</v>
      </c>
      <c r="B92" s="19" t="str">
        <f t="array" ref="B92">XLOOKUP(A92,'Master Schedule'!$G$10:$G$90,'Master Schedule'!$H$10:$H$90)</f>
        <v>14u CoEd</v>
      </c>
      <c r="C92" s="20">
        <f t="array" ref="C92">XLOOKUP(A92,'Master Schedule'!$G$10:$G$90,'Master Schedule'!$J$10:$J$90)</f>
        <v>0.3680555556</v>
      </c>
      <c r="D92" s="21" t="str">
        <f t="array" ref="D92">CONCATENATE(XLOOKUP(A92,'Master Schedule'!$G$10:$G$90,'Master Schedule'!$I$10:$I$90)," vs ",(XLOOKUP(A92,'Master Schedule'!$G$10:$G$90,'Master Schedule'!$K$10:$K$90)))</f>
        <v>1C vs 1D</v>
      </c>
      <c r="E92" s="22">
        <v>2.0</v>
      </c>
      <c r="F92" s="23" t="str">
        <f t="array" ref="F92">xlookup(A92,Game_Scores!A:A,Game_Scores!J:J)</f>
        <v>No_score</v>
      </c>
    </row>
    <row r="93">
      <c r="A93" s="32">
        <v>69.0</v>
      </c>
      <c r="B93" s="19" t="str">
        <f t="array" ref="B93">XLOOKUP(A93,'Master Schedule'!$G$10:$G$90,'Master Schedule'!$H$10:$H$90)</f>
        <v>16u Girls</v>
      </c>
      <c r="C93" s="20">
        <f t="array" ref="C93">XLOOKUP(A93,'Master Schedule'!$G$10:$G$90,'Master Schedule'!$J$10:$J$90)</f>
        <v>0.40625</v>
      </c>
      <c r="D93" s="21" t="str">
        <f t="array" ref="D93">CONCATENATE(XLOOKUP(A93,'Master Schedule'!$G$10:$G$90,'Master Schedule'!$I$10:$I$90)," vs ",(XLOOKUP(A93,'Master Schedule'!$G$10:$G$90,'Master Schedule'!$K$10:$K$90)))</f>
        <v>1F vs Winner - 52</v>
      </c>
      <c r="E93" s="22">
        <v>2.0</v>
      </c>
      <c r="F93" s="23" t="str">
        <f t="array" ref="F93">xlookup(A93,Game_Scores!A:A,Game_Scores!J:J)</f>
        <v>No_score</v>
      </c>
    </row>
    <row r="94">
      <c r="A94" s="32">
        <v>72.0</v>
      </c>
      <c r="B94" s="19" t="str">
        <f t="array" ref="B94">XLOOKUP(A94,'Master Schedule'!$G$10:$G$90,'Master Schedule'!$H$10:$H$90)</f>
        <v>16u Girls</v>
      </c>
      <c r="C94" s="20">
        <f t="array" ref="C94">XLOOKUP(A94,'Master Schedule'!$G$10:$G$90,'Master Schedule'!$J$10:$J$90)</f>
        <v>0.4444444444</v>
      </c>
      <c r="D94" s="21" t="str">
        <f t="array" ref="D94">CONCATENATE(XLOOKUP(A94,'Master Schedule'!$G$10:$G$90,'Master Schedule'!$I$10:$I$90)," vs ",(XLOOKUP(A94,'Master Schedule'!$G$10:$G$90,'Master Schedule'!$K$10:$K$90)))</f>
        <v>1G vs Winner - 54</v>
      </c>
      <c r="E94" s="22">
        <v>2.0</v>
      </c>
      <c r="F94" s="23" t="str">
        <f t="array" ref="F94">xlookup(A94,Game_Scores!A:A,Game_Scores!J:J)</f>
        <v>No_score</v>
      </c>
    </row>
    <row r="95">
      <c r="A95" s="32">
        <v>75.0</v>
      </c>
      <c r="B95" s="19" t="str">
        <f t="array" ref="B95">XLOOKUP(A95,'Master Schedule'!$G$10:$G$90,'Master Schedule'!$H$10:$H$90)</f>
        <v>14u CoEd</v>
      </c>
      <c r="C95" s="20">
        <f t="array" ref="C95">XLOOKUP(A95,'Master Schedule'!$G$10:$G$90,'Master Schedule'!$J$10:$J$90)</f>
        <v>0.4826388889</v>
      </c>
      <c r="D95" s="21" t="str">
        <f t="array" ref="D95">CONCATENATE(XLOOKUP(A95,'Master Schedule'!$G$10:$G$90,'Master Schedule'!$I$10:$I$90)," vs ",(XLOOKUP(A95,'Master Schedule'!$G$10:$G$90,'Master Schedule'!$K$10:$K$90)))</f>
        <v>1D vs 1E</v>
      </c>
      <c r="E95" s="22">
        <v>2.0</v>
      </c>
      <c r="F95" s="23" t="str">
        <f t="array" ref="F95">xlookup(A95,Game_Scores!A:A,Game_Scores!J:J)</f>
        <v>No_score</v>
      </c>
    </row>
    <row r="96">
      <c r="A96" s="32">
        <v>78.0</v>
      </c>
      <c r="B96" s="19" t="str">
        <f t="array" ref="B96">XLOOKUP(A96,'Master Schedule'!$G$10:$G$90,'Master Schedule'!$H$10:$H$90)</f>
        <v>16u Boys</v>
      </c>
      <c r="C96" s="20">
        <f t="array" ref="C96">XLOOKUP(A96,'Master Schedule'!$G$10:$G$90,'Master Schedule'!$J$10:$J$90)</f>
        <v>0.5208333333</v>
      </c>
      <c r="D96" s="21" t="str">
        <f t="array" ref="D96">CONCATENATE(XLOOKUP(A96,'Master Schedule'!$G$10:$G$90,'Master Schedule'!$I$10:$I$90)," vs ",(XLOOKUP(A96,'Master Schedule'!$G$10:$G$90,'Master Schedule'!$K$10:$K$90)))</f>
        <v>1H vs 1J</v>
      </c>
      <c r="E96" s="22">
        <v>2.0</v>
      </c>
      <c r="F96" s="23" t="str">
        <f t="array" ref="F96">xlookup(A96,Game_Scores!A:A,Game_Scores!J:J)</f>
        <v>No_score</v>
      </c>
    </row>
    <row r="97">
      <c r="A97" s="32">
        <v>81.0</v>
      </c>
      <c r="B97" s="19" t="str">
        <f t="array" ref="B97">XLOOKUP(A97,'Master Schedule'!$G$10:$G$90,'Master Schedule'!$H$10:$H$90)</f>
        <v>16u Boys</v>
      </c>
      <c r="C97" s="20">
        <f t="array" ref="C97">XLOOKUP(A97,'Master Schedule'!$G$10:$G$90,'Master Schedule'!$J$10:$J$90)</f>
        <v>0.5590277778</v>
      </c>
      <c r="D97" s="21" t="str">
        <f t="array" ref="D97">CONCATENATE(XLOOKUP(A97,'Master Schedule'!$G$10:$G$90,'Master Schedule'!$I$10:$I$90)," vs ",(XLOOKUP(A97,'Master Schedule'!$G$10:$G$90,'Master Schedule'!$K$10:$K$90)))</f>
        <v>2H vs 2J</v>
      </c>
      <c r="E97" s="22">
        <v>2.0</v>
      </c>
      <c r="F97" s="23" t="str">
        <f t="array" ref="F97">xlookup(A97,Game_Scores!A:A,Game_Scores!J:J)</f>
        <v>No_score</v>
      </c>
    </row>
    <row r="98">
      <c r="A98" s="32">
        <v>84.0</v>
      </c>
      <c r="B98" s="19" t="str">
        <f t="array" ref="B98">XLOOKUP(A98,'Master Schedule'!$G$10:$G$90,'Master Schedule'!$H$10:$H$90)</f>
        <v>16u Girls</v>
      </c>
      <c r="C98" s="20">
        <f t="array" ref="C98">XLOOKUP(A98,'Master Schedule'!$G$10:$G$90,'Master Schedule'!$J$10:$J$90)</f>
        <v>0.5972222222</v>
      </c>
      <c r="D98" s="21" t="str">
        <f t="array" ref="D98">CONCATENATE(XLOOKUP(A98,'Master Schedule'!$G$10:$G$90,'Master Schedule'!$I$10:$I$90)," vs ",(XLOOKUP(A98,'Master Schedule'!$G$10:$G$90,'Master Schedule'!$K$10:$K$90)))</f>
        <v>Winner - 69 vs Winner - 72</v>
      </c>
      <c r="E98" s="22">
        <v>2.0</v>
      </c>
      <c r="F98" s="23" t="str">
        <f t="array" ref="F98">xlookup(A98,Game_Scores!A:A,Game_Scores!J:J)</f>
        <v>No_score</v>
      </c>
    </row>
    <row r="99">
      <c r="A99" s="32">
        <v>87.0</v>
      </c>
      <c r="B99" s="19" t="str">
        <f t="array" ref="B99">XLOOKUP(A99,'Master Schedule'!$G$10:$G$90,'Master Schedule'!$H$10:$H$90)</f>
        <v>14u CoEd</v>
      </c>
      <c r="C99" s="20">
        <f t="array" ref="C99">XLOOKUP(A99,'Master Schedule'!$G$10:$G$90,'Master Schedule'!$J$10:$J$90)</f>
        <v>0.6354166667</v>
      </c>
      <c r="D99" s="21" t="str">
        <f t="array" ref="D99">CONCATENATE(XLOOKUP(A99,'Master Schedule'!$G$10:$G$90,'Master Schedule'!$I$10:$I$90)," vs ",(XLOOKUP(A99,'Master Schedule'!$G$10:$G$90,'Master Schedule'!$K$10:$K$90)))</f>
        <v>2D vs 2E</v>
      </c>
      <c r="E99" s="22">
        <v>2.0</v>
      </c>
      <c r="F99" s="23" t="str">
        <f t="array" ref="F99">xlookup(A99,Game_Scores!A:A,Game_Scores!J:J)</f>
        <v>No_score</v>
      </c>
    </row>
    <row r="100">
      <c r="A100" s="36" t="s">
        <v>13</v>
      </c>
      <c r="B100" s="25"/>
      <c r="C100" s="25"/>
      <c r="D100" s="25" t="s">
        <v>9</v>
      </c>
      <c r="E100" s="25"/>
      <c r="F100" s="26"/>
    </row>
    <row r="101">
      <c r="A101" s="37" t="s">
        <v>2</v>
      </c>
      <c r="B101" s="38" t="s">
        <v>3</v>
      </c>
      <c r="C101" s="39" t="s">
        <v>4</v>
      </c>
      <c r="D101" s="39" t="s">
        <v>5</v>
      </c>
      <c r="E101" s="39"/>
      <c r="F101" s="40" t="s">
        <v>7</v>
      </c>
    </row>
    <row r="102">
      <c r="A102" s="32">
        <v>61.0</v>
      </c>
      <c r="B102" s="19" t="str">
        <f t="array" ref="B102">XLOOKUP(A102,'Master Schedule'!$A$10:$A$90,'Master Schedule'!$B$10:$B$90)</f>
        <v>14u CoEd</v>
      </c>
      <c r="C102" s="20">
        <f t="array" ref="C102">XLOOKUP(A102,'Master Schedule'!$A$10:$A$90,'Master Schedule'!$D$10:$D$90)</f>
        <v>0.2916666667</v>
      </c>
      <c r="D102" s="21" t="str">
        <f t="array" ref="D102">CONCATENATE(XLOOKUP(A102,'Master Schedule'!$A$10:$A$90,'Master Schedule'!$C$10:$C$90)," vs ",(XLOOKUP(A102,'Master Schedule'!$A$10:$A$90,'Master Schedule'!$E$10:$E$90)))</f>
        <v>2C vs 2E</v>
      </c>
      <c r="E102" s="22">
        <v>3.0</v>
      </c>
      <c r="F102" s="23" t="str">
        <f t="array" ref="F102">xlookup(A102,Game_Scores!A:A,Game_Scores!J:J)</f>
        <v>No_score</v>
      </c>
    </row>
    <row r="103">
      <c r="A103" s="32">
        <v>64.0</v>
      </c>
      <c r="B103" s="19" t="str">
        <f t="array" ref="B103">XLOOKUP(A103,'Master Schedule'!$A$10:$A$90,'Master Schedule'!$B$10:$B$90)</f>
        <v>14u CoEd</v>
      </c>
      <c r="C103" s="20">
        <f t="array" ref="C103">XLOOKUP(A103,'Master Schedule'!$A$10:$A$90,'Master Schedule'!$D$10:$D$90)</f>
        <v>0.3298611111</v>
      </c>
      <c r="D103" s="21" t="str">
        <f t="array" ref="D103">CONCATENATE(XLOOKUP(A103,'Master Schedule'!$A$10:$A$90,'Master Schedule'!$C$10:$C$90)," vs ",(XLOOKUP(A103,'Master Schedule'!$A$10:$A$90,'Master Schedule'!$E$10:$E$90)))</f>
        <v>3C vs 3E</v>
      </c>
      <c r="E103" s="22">
        <v>3.0</v>
      </c>
      <c r="F103" s="23" t="str">
        <f t="array" ref="F103">xlookup(A103,Game_Scores!A:A,Game_Scores!J:J)</f>
        <v>No_score</v>
      </c>
    </row>
    <row r="104">
      <c r="A104" s="32">
        <v>67.0</v>
      </c>
      <c r="B104" s="19" t="str">
        <f t="array" ref="B104">XLOOKUP(A104,'Master Schedule'!$A$10:$A$90,'Master Schedule'!$B$10:$B$90)</f>
        <v>12u CoEd</v>
      </c>
      <c r="C104" s="20">
        <f t="array" ref="C104">XLOOKUP(A104,'Master Schedule'!$A$10:$A$90,'Master Schedule'!$D$10:$D$90)</f>
        <v>0.3680555556</v>
      </c>
      <c r="D104" s="21" t="str">
        <f t="array" ref="D104">CONCATENATE(XLOOKUP(A104,'Master Schedule'!$A$10:$A$90,'Master Schedule'!$C$10:$C$90)," vs ",(XLOOKUP(A104,'Master Schedule'!$A$10:$A$90,'Master Schedule'!$E$10:$E$90)))</f>
        <v>1B vs 2B</v>
      </c>
      <c r="E104" s="22">
        <v>3.0</v>
      </c>
      <c r="F104" s="23" t="str">
        <f t="array" ref="F104">xlookup(A104,Game_Scores!A:A,Game_Scores!J:J)</f>
        <v>No_score</v>
      </c>
    </row>
    <row r="105">
      <c r="A105" s="32">
        <v>70.0</v>
      </c>
      <c r="B105" s="19" t="str">
        <f t="array" ref="B105">XLOOKUP(A105,'Master Schedule'!$A$10:$A$90,'Master Schedule'!$B$10:$B$90)</f>
        <v>12u CoEd</v>
      </c>
      <c r="C105" s="20">
        <f t="array" ref="C105">XLOOKUP(A105,'Master Schedule'!$A$10:$A$90,'Master Schedule'!$D$10:$D$90)</f>
        <v>0.40625</v>
      </c>
      <c r="D105" s="21" t="str">
        <f t="array" ref="D105">CONCATENATE(XLOOKUP(A105,'Master Schedule'!$A$10:$A$90,'Master Schedule'!$C$10:$C$90)," vs ",(XLOOKUP(A105,'Master Schedule'!$A$10:$A$90,'Master Schedule'!$E$10:$E$90)))</f>
        <v>3B vs 4B</v>
      </c>
      <c r="E105" s="22">
        <v>3.0</v>
      </c>
      <c r="F105" s="23" t="str">
        <f t="array" ref="F105">xlookup(A105,Game_Scores!A:A,Game_Scores!J:J)</f>
        <v>No_score</v>
      </c>
    </row>
    <row r="106">
      <c r="A106" s="32">
        <v>73.0</v>
      </c>
      <c r="B106" s="19" t="str">
        <f t="array" ref="B106">XLOOKUP(A106,'Master Schedule'!$A$10:$A$90,'Master Schedule'!$B$10:$B$90)</f>
        <v>16u Girls</v>
      </c>
      <c r="C106" s="20">
        <f t="array" ref="C106">XLOOKUP(A106,'Master Schedule'!$A$10:$A$90,'Master Schedule'!$D$10:$D$90)</f>
        <v>0.4444444444</v>
      </c>
      <c r="D106" s="21" t="str">
        <f t="array" ref="D106">CONCATENATE(XLOOKUP(A106,'Master Schedule'!$A$10:$A$90,'Master Schedule'!$C$10:$C$90)," vs ",(XLOOKUP(A106,'Master Schedule'!$A$10:$A$90,'Master Schedule'!$E$10:$E$90)))</f>
        <v>Loser - 52 vs Loser - 54</v>
      </c>
      <c r="E106" s="22">
        <v>3.0</v>
      </c>
      <c r="F106" s="23" t="str">
        <f t="array" ref="F106">xlookup(A106,Game_Scores!A:A,Game_Scores!J:J)</f>
        <v>No_score</v>
      </c>
    </row>
    <row r="107">
      <c r="A107" s="32">
        <v>76.0</v>
      </c>
      <c r="B107" s="19" t="str">
        <f t="array" ref="B107">XLOOKUP(A107,'Master Schedule'!$A$10:$A$90,'Master Schedule'!$B$10:$B$90)</f>
        <v>14u CoEd</v>
      </c>
      <c r="C107" s="20">
        <f t="array" ref="C107">XLOOKUP(A107,'Master Schedule'!$A$10:$A$90,'Master Schedule'!$D$10:$D$90)</f>
        <v>0.4826388889</v>
      </c>
      <c r="D107" s="21" t="str">
        <f t="array" ref="D107">CONCATENATE(XLOOKUP(A107,'Master Schedule'!$A$10:$A$90,'Master Schedule'!$C$10:$C$90)," vs ",(XLOOKUP(A107,'Master Schedule'!$A$10:$A$90,'Master Schedule'!$E$10:$E$90)))</f>
        <v>2C vs 2D</v>
      </c>
      <c r="E107" s="22">
        <v>3.0</v>
      </c>
      <c r="F107" s="23" t="str">
        <f t="array" ref="F107">xlookup(A107,Game_Scores!A:A,Game_Scores!J:J)</f>
        <v>No_score</v>
      </c>
    </row>
    <row r="108">
      <c r="A108" s="32">
        <v>79.0</v>
      </c>
      <c r="B108" s="19" t="str">
        <f t="array" ref="B108">XLOOKUP(A108,'Master Schedule'!$A$10:$A$90,'Master Schedule'!$B$10:$B$90)</f>
        <v>14u CoEd</v>
      </c>
      <c r="C108" s="20">
        <f t="array" ref="C108">XLOOKUP(A108,'Master Schedule'!$A$10:$A$90,'Master Schedule'!$D$10:$D$90)</f>
        <v>0.5208333333</v>
      </c>
      <c r="D108" s="21" t="str">
        <f t="array" ref="D108">CONCATENATE(XLOOKUP(A108,'Master Schedule'!$A$10:$A$90,'Master Schedule'!$C$10:$C$90)," vs ",(XLOOKUP(A108,'Master Schedule'!$A$10:$A$90,'Master Schedule'!$E$10:$E$90)))</f>
        <v>3C vs 3D</v>
      </c>
      <c r="E108" s="22">
        <v>3.0</v>
      </c>
      <c r="F108" s="23" t="str">
        <f t="array" ref="F108">xlookup(A108,Game_Scores!A:A,Game_Scores!J:J)</f>
        <v>No_score</v>
      </c>
    </row>
    <row r="109">
      <c r="A109" s="32">
        <v>82.0</v>
      </c>
      <c r="B109" s="19" t="str">
        <f t="array" ref="B109">XLOOKUP(A109,'Master Schedule'!$A$10:$A$90,'Master Schedule'!$B$10:$B$90)</f>
        <v>16u Boys</v>
      </c>
      <c r="C109" s="20">
        <f t="array" ref="C109">XLOOKUP(A109,'Master Schedule'!$A$10:$A$90,'Master Schedule'!$D$10:$D$90)</f>
        <v>0.5590277778</v>
      </c>
      <c r="D109" s="21" t="str">
        <f t="array" ref="D109">CONCATENATE(XLOOKUP(A109,'Master Schedule'!$A$10:$A$90,'Master Schedule'!$C$10:$C$90)," vs ",(XLOOKUP(A109,'Master Schedule'!$A$10:$A$90,'Master Schedule'!$E$10:$E$90)))</f>
        <v>3H vs 3J</v>
      </c>
      <c r="E109" s="22">
        <v>3.0</v>
      </c>
      <c r="F109" s="23" t="str">
        <f t="array" ref="F109">xlookup(A109,Game_Scores!A:A,Game_Scores!J:J)</f>
        <v>No_score</v>
      </c>
    </row>
    <row r="110">
      <c r="A110" s="32">
        <v>85.0</v>
      </c>
      <c r="B110" s="19" t="str">
        <f t="array" ref="B110">XLOOKUP(A110,'Master Schedule'!$A$10:$A$90,'Master Schedule'!$B$10:$B$90)</f>
        <v>16u Boys</v>
      </c>
      <c r="C110" s="20">
        <f t="array" ref="C110">XLOOKUP(A110,'Master Schedule'!$A$10:$A$90,'Master Schedule'!$D$10:$D$90)</f>
        <v>0.5972222222</v>
      </c>
      <c r="D110" s="21" t="str">
        <f t="array" ref="D110">CONCATENATE(XLOOKUP(A110,'Master Schedule'!$A$10:$A$90,'Master Schedule'!$C$10:$C$90)," vs ",(XLOOKUP(A110,'Master Schedule'!$A$10:$A$90,'Master Schedule'!$E$10:$E$90)))</f>
        <v>4H vs 4J</v>
      </c>
      <c r="E110" s="22">
        <v>3.0</v>
      </c>
      <c r="F110" s="23" t="str">
        <f t="array" ref="F110">xlookup(A110,Game_Scores!A:A,Game_Scores!J:J)</f>
        <v>No_score</v>
      </c>
    </row>
    <row r="111">
      <c r="A111" s="32">
        <v>88.0</v>
      </c>
      <c r="B111" s="19" t="str">
        <f t="array" ref="B111">XLOOKUP(A111,'Master Schedule'!$A$10:$A$90,'Master Schedule'!$B$10:$B$90)</f>
        <v>16u Girls</v>
      </c>
      <c r="C111" s="20">
        <f t="array" ref="C111">XLOOKUP(A111,'Master Schedule'!$A$10:$A$90,'Master Schedule'!$D$10:$D$90)</f>
        <v>0.6354166667</v>
      </c>
      <c r="D111" s="21" t="str">
        <f t="array" ref="D111">CONCATENATE(XLOOKUP(A111,'Master Schedule'!$A$10:$A$90,'Master Schedule'!$C$10:$C$90)," vs ",(XLOOKUP(A111,'Master Schedule'!$A$10:$A$90,'Master Schedule'!$E$10:$E$90)))</f>
        <v>Loser - 69 vs Loser - 72</v>
      </c>
      <c r="E111" s="22">
        <v>3.0</v>
      </c>
      <c r="F111" s="23" t="str">
        <f t="array" ref="F111">xlookup(A111,Game_Scores!A:A,Game_Scores!J:J)</f>
        <v>No_score</v>
      </c>
    </row>
  </sheetData>
  <conditionalFormatting sqref="B1:B111">
    <cfRule type="containsText" dxfId="0" priority="1" operator="containsText" text="10u">
      <formula>NOT(ISERROR(SEARCH(("10u"),(B1))))</formula>
    </cfRule>
  </conditionalFormatting>
  <conditionalFormatting sqref="B1:B111">
    <cfRule type="containsText" dxfId="1" priority="2" operator="containsText" text="14u">
      <formula>NOT(ISERROR(SEARCH(("14u"),(B1))))</formula>
    </cfRule>
  </conditionalFormatting>
  <conditionalFormatting sqref="B1:B111">
    <cfRule type="containsText" dxfId="2" priority="3" operator="containsText" text="16u Girls">
      <formula>NOT(ISERROR(SEARCH(("16u Girls"),(B1))))</formula>
    </cfRule>
  </conditionalFormatting>
  <conditionalFormatting sqref="B1:B111">
    <cfRule type="containsText" dxfId="3" priority="4" operator="containsText" text="16u Boys">
      <formula>NOT(ISERROR(SEARCH(("16u Boys"),(B1))))</formula>
    </cfRule>
  </conditionalFormatting>
  <conditionalFormatting sqref="B1:B111">
    <cfRule type="containsText" dxfId="4" priority="5" operator="containsText" text="18u Boys">
      <formula>NOT(ISERROR(SEARCH(("18u Boys"),(B1))))</formula>
    </cfRule>
  </conditionalFormatting>
  <conditionalFormatting sqref="B1:B111">
    <cfRule type="containsText" dxfId="5" priority="6" operator="containsText" text="18u Girls">
      <formula>NOT(ISERROR(SEARCH(("18u Girls"),(B1))))</formula>
    </cfRule>
  </conditionalFormatting>
  <conditionalFormatting sqref="B1:B111">
    <cfRule type="containsText" dxfId="6" priority="7" operator="containsText" text="MASTER">
      <formula>NOT(ISERROR(SEARCH(("MASTER"),(B1))))</formula>
    </cfRule>
  </conditionalFormatting>
  <conditionalFormatting sqref="E7:F12 E15:F18 E21:F24 E27:F41 E44:F58 E61:F75 E78:F87 E90:F99 E102:F111">
    <cfRule type="notContainsText" dxfId="7" priority="8" operator="notContains" text="no_score">
      <formula>ISERROR(SEARCH(("no_score"),(E7)))</formula>
    </cfRule>
  </conditionalFormatting>
  <conditionalFormatting sqref="B1:B111">
    <cfRule type="containsText" dxfId="8" priority="9" operator="containsText" text="12u">
      <formula>NOT(ISERROR(SEARCH(("12u"),(B1))))</formula>
    </cfRule>
  </conditionalFormatting>
  <printOptions gridLines="1" horizontalCentered="1"/>
  <pageMargins bottom="0.75" footer="0.0" header="0.0" left="0.25" right="0.25" top="0.75"/>
  <pageSetup cellComments="atEnd" orientation="portrait" pageOrder="overThenDown"/>
  <rowBreaks count="3" manualBreakCount="3">
    <brk man="1"/>
    <brk id="41" man="1"/>
    <brk id="75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pageSetUpPr/>
  </sheetPr>
  <sheetViews>
    <sheetView workbookViewId="0"/>
  </sheetViews>
  <sheetFormatPr customHeight="1" defaultColWidth="11.22" defaultRowHeight="15.0"/>
  <cols>
    <col customWidth="1" min="1" max="1" width="5.78"/>
    <col customWidth="1" min="2" max="2" width="9.78"/>
    <col customWidth="1" min="3" max="3" width="18.89"/>
    <col customWidth="1" min="4" max="4" width="7.22"/>
    <col customWidth="1" min="5" max="5" width="17.89"/>
    <col customWidth="1" min="6" max="6" width="2.67"/>
    <col customWidth="1" min="7" max="7" width="6.11"/>
    <col customWidth="1" min="8" max="8" width="9.78"/>
    <col customWidth="1" min="9" max="9" width="17.33"/>
    <col customWidth="1" min="10" max="10" width="7.22"/>
    <col customWidth="1" min="11" max="11" width="18.44"/>
  </cols>
  <sheetData>
    <row r="1" ht="15.75" customHeight="1">
      <c r="A1" s="41"/>
      <c r="B1" s="42"/>
      <c r="K1" s="43"/>
    </row>
    <row r="2" ht="15.75" customHeight="1">
      <c r="A2" s="43"/>
      <c r="K2" s="43"/>
    </row>
    <row r="3" ht="15.75" customHeight="1">
      <c r="A3" s="43"/>
      <c r="K3" s="43"/>
    </row>
    <row r="4" ht="15.75" customHeight="1">
      <c r="A4" s="43"/>
      <c r="K4" s="43"/>
    </row>
    <row r="5" ht="15.75" customHeight="1">
      <c r="A5" s="43"/>
      <c r="K5" s="43"/>
    </row>
    <row r="6">
      <c r="A6" s="44">
        <v>46157.0</v>
      </c>
      <c r="K6" s="45"/>
    </row>
    <row r="7">
      <c r="A7" s="46"/>
      <c r="B7" s="46"/>
      <c r="C7" s="46"/>
      <c r="D7" s="46"/>
      <c r="E7" s="46"/>
      <c r="F7" s="46"/>
      <c r="G7" s="46"/>
      <c r="H7" s="46"/>
      <c r="I7" s="46"/>
      <c r="J7" s="46"/>
      <c r="K7" s="47"/>
    </row>
    <row r="8">
      <c r="A8" s="48" t="s">
        <v>1</v>
      </c>
      <c r="B8" s="49"/>
      <c r="C8" s="49"/>
      <c r="D8" s="49"/>
      <c r="E8" s="50"/>
      <c r="F8" s="51"/>
      <c r="G8" s="48" t="s">
        <v>8</v>
      </c>
      <c r="H8" s="49"/>
      <c r="I8" s="49"/>
      <c r="J8" s="49"/>
      <c r="K8" s="50"/>
    </row>
    <row r="9">
      <c r="A9" s="52" t="s">
        <v>2</v>
      </c>
      <c r="B9" s="53" t="s">
        <v>3</v>
      </c>
      <c r="C9" s="54" t="s">
        <v>14</v>
      </c>
      <c r="D9" s="53" t="s">
        <v>4</v>
      </c>
      <c r="E9" s="55" t="s">
        <v>15</v>
      </c>
      <c r="F9" s="51"/>
      <c r="G9" s="52" t="s">
        <v>2</v>
      </c>
      <c r="H9" s="53" t="s">
        <v>3</v>
      </c>
      <c r="I9" s="54" t="s">
        <v>14</v>
      </c>
      <c r="J9" s="53" t="s">
        <v>4</v>
      </c>
      <c r="K9" s="55" t="s">
        <v>15</v>
      </c>
    </row>
    <row r="10">
      <c r="A10" s="56">
        <v>1.0</v>
      </c>
      <c r="B10" s="57" t="s">
        <v>16</v>
      </c>
      <c r="C10" s="57" t="s">
        <v>17</v>
      </c>
      <c r="D10" s="58">
        <v>0.6458333333333334</v>
      </c>
      <c r="E10" s="59" t="s">
        <v>18</v>
      </c>
      <c r="F10" s="51"/>
      <c r="G10" s="56"/>
      <c r="H10" s="57" t="s">
        <v>19</v>
      </c>
      <c r="I10" s="57" t="s">
        <v>20</v>
      </c>
      <c r="J10" s="58">
        <v>0.6458333333333334</v>
      </c>
      <c r="K10" s="59" t="s">
        <v>20</v>
      </c>
    </row>
    <row r="11">
      <c r="A11" s="60">
        <v>2.0</v>
      </c>
      <c r="B11" s="61" t="s">
        <v>21</v>
      </c>
      <c r="C11" s="61" t="s">
        <v>22</v>
      </c>
      <c r="D11" s="62">
        <v>0.6840277777777778</v>
      </c>
      <c r="E11" s="63" t="s">
        <v>17</v>
      </c>
      <c r="F11" s="51"/>
      <c r="G11" s="60">
        <v>3.0</v>
      </c>
      <c r="H11" s="61" t="s">
        <v>23</v>
      </c>
      <c r="I11" s="61" t="s">
        <v>17</v>
      </c>
      <c r="J11" s="62">
        <v>0.6840277777777778</v>
      </c>
      <c r="K11" s="63" t="s">
        <v>24</v>
      </c>
    </row>
    <row r="12">
      <c r="A12" s="60">
        <v>5.0</v>
      </c>
      <c r="B12" s="61" t="s">
        <v>25</v>
      </c>
      <c r="C12" s="61" t="s">
        <v>22</v>
      </c>
      <c r="D12" s="62">
        <v>0.7222222222222222</v>
      </c>
      <c r="E12" s="63" t="s">
        <v>26</v>
      </c>
      <c r="F12" s="51"/>
      <c r="G12" s="60">
        <v>6.0</v>
      </c>
      <c r="H12" s="61" t="s">
        <v>27</v>
      </c>
      <c r="I12" s="61" t="s">
        <v>22</v>
      </c>
      <c r="J12" s="62">
        <v>0.7222222222222222</v>
      </c>
      <c r="K12" s="63" t="s">
        <v>28</v>
      </c>
    </row>
    <row r="13">
      <c r="A13" s="60">
        <v>8.0</v>
      </c>
      <c r="B13" s="61" t="s">
        <v>16</v>
      </c>
      <c r="C13" s="61" t="s">
        <v>22</v>
      </c>
      <c r="D13" s="62">
        <v>0.7604166666666666</v>
      </c>
      <c r="E13" s="63" t="s">
        <v>29</v>
      </c>
      <c r="F13" s="51"/>
      <c r="G13" s="60">
        <v>9.0</v>
      </c>
      <c r="H13" s="61" t="s">
        <v>25</v>
      </c>
      <c r="I13" s="61" t="s">
        <v>17</v>
      </c>
      <c r="J13" s="62">
        <v>0.7604166666666666</v>
      </c>
      <c r="K13" s="63" t="s">
        <v>30</v>
      </c>
    </row>
    <row r="14">
      <c r="A14" s="60">
        <v>11.0</v>
      </c>
      <c r="B14" s="61" t="s">
        <v>16</v>
      </c>
      <c r="C14" s="61" t="s">
        <v>17</v>
      </c>
      <c r="D14" s="62">
        <v>0.7986111111111112</v>
      </c>
      <c r="E14" s="63" t="s">
        <v>24</v>
      </c>
      <c r="F14" s="51"/>
      <c r="G14" s="60">
        <v>12.0</v>
      </c>
      <c r="H14" s="61" t="s">
        <v>23</v>
      </c>
      <c r="I14" s="61" t="s">
        <v>22</v>
      </c>
      <c r="J14" s="62">
        <v>0.7986111111111112</v>
      </c>
      <c r="K14" s="63" t="s">
        <v>31</v>
      </c>
    </row>
    <row r="15">
      <c r="A15" s="64">
        <v>14.0</v>
      </c>
      <c r="B15" s="65" t="s">
        <v>32</v>
      </c>
      <c r="C15" s="65" t="s">
        <v>22</v>
      </c>
      <c r="D15" s="66">
        <v>0.8333333333333334</v>
      </c>
      <c r="E15" s="67" t="s">
        <v>18</v>
      </c>
      <c r="F15" s="51"/>
      <c r="G15" s="64"/>
      <c r="H15" s="65" t="s">
        <v>19</v>
      </c>
      <c r="I15" s="65" t="s">
        <v>20</v>
      </c>
      <c r="J15" s="66">
        <v>0.8333333333333334</v>
      </c>
      <c r="K15" s="67" t="s">
        <v>20</v>
      </c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</row>
    <row r="17">
      <c r="A17" s="48" t="s">
        <v>9</v>
      </c>
      <c r="B17" s="49"/>
      <c r="C17" s="49"/>
      <c r="D17" s="49"/>
      <c r="E17" s="50"/>
      <c r="F17" s="51"/>
      <c r="G17" s="51"/>
      <c r="H17" s="51"/>
      <c r="I17" s="51"/>
      <c r="J17" s="51"/>
      <c r="K17" s="51"/>
    </row>
    <row r="18">
      <c r="A18" s="52" t="s">
        <v>2</v>
      </c>
      <c r="B18" s="53" t="s">
        <v>3</v>
      </c>
      <c r="C18" s="54" t="s">
        <v>14</v>
      </c>
      <c r="D18" s="53" t="s">
        <v>4</v>
      </c>
      <c r="E18" s="55" t="s">
        <v>15</v>
      </c>
      <c r="F18" s="51"/>
      <c r="G18" s="51"/>
      <c r="H18" s="51"/>
      <c r="I18" s="51"/>
      <c r="J18" s="51"/>
      <c r="K18" s="51"/>
    </row>
    <row r="19">
      <c r="A19" s="68"/>
      <c r="B19" s="61" t="s">
        <v>19</v>
      </c>
      <c r="C19" s="57" t="s">
        <v>20</v>
      </c>
      <c r="D19" s="62">
        <v>0.6458333333333334</v>
      </c>
      <c r="E19" s="63" t="s">
        <v>20</v>
      </c>
      <c r="F19" s="51"/>
      <c r="G19" s="51"/>
      <c r="H19" s="51"/>
      <c r="I19" s="51"/>
      <c r="J19" s="51"/>
      <c r="K19" s="51"/>
    </row>
    <row r="20">
      <c r="A20" s="60">
        <v>4.0</v>
      </c>
      <c r="B20" s="61" t="s">
        <v>25</v>
      </c>
      <c r="C20" s="61" t="s">
        <v>17</v>
      </c>
      <c r="D20" s="62">
        <v>0.6840277777777778</v>
      </c>
      <c r="E20" s="63" t="s">
        <v>28</v>
      </c>
      <c r="F20" s="51"/>
      <c r="G20" s="51"/>
      <c r="H20" s="51"/>
      <c r="I20" s="51"/>
      <c r="J20" s="51"/>
      <c r="K20" s="51"/>
    </row>
    <row r="21">
      <c r="A21" s="60">
        <v>7.0</v>
      </c>
      <c r="B21" s="61" t="s">
        <v>27</v>
      </c>
      <c r="C21" s="61" t="s">
        <v>17</v>
      </c>
      <c r="D21" s="62">
        <v>0.7222222222222222</v>
      </c>
      <c r="E21" s="63" t="s">
        <v>24</v>
      </c>
      <c r="F21" s="51"/>
      <c r="G21" s="51"/>
      <c r="H21" s="51"/>
      <c r="I21" s="51"/>
      <c r="J21" s="51"/>
      <c r="K21" s="51"/>
    </row>
    <row r="22">
      <c r="A22" s="60">
        <v>10.0</v>
      </c>
      <c r="B22" s="61" t="s">
        <v>33</v>
      </c>
      <c r="C22" s="61" t="s">
        <v>22</v>
      </c>
      <c r="D22" s="62">
        <v>0.7604166666666666</v>
      </c>
      <c r="E22" s="63" t="s">
        <v>28</v>
      </c>
      <c r="F22" s="51"/>
      <c r="G22" s="51"/>
      <c r="H22" s="51"/>
      <c r="I22" s="51"/>
      <c r="J22" s="51"/>
      <c r="K22" s="51"/>
    </row>
    <row r="23">
      <c r="A23" s="60">
        <v>13.0</v>
      </c>
      <c r="B23" s="61" t="s">
        <v>34</v>
      </c>
      <c r="C23" s="61" t="s">
        <v>22</v>
      </c>
      <c r="D23" s="62">
        <v>0.7986111111111112</v>
      </c>
      <c r="E23" s="63" t="s">
        <v>17</v>
      </c>
      <c r="F23" s="51"/>
      <c r="G23" s="51"/>
      <c r="H23" s="51"/>
      <c r="I23" s="51"/>
      <c r="J23" s="51"/>
      <c r="K23" s="51"/>
    </row>
    <row r="24">
      <c r="A24" s="64"/>
      <c r="B24" s="65" t="s">
        <v>19</v>
      </c>
      <c r="C24" s="65" t="s">
        <v>20</v>
      </c>
      <c r="D24" s="66">
        <v>0.8333333333333334</v>
      </c>
      <c r="E24" s="67" t="s">
        <v>20</v>
      </c>
      <c r="F24" s="51"/>
      <c r="G24" s="51"/>
      <c r="H24" s="51"/>
      <c r="I24" s="51"/>
      <c r="J24" s="51"/>
      <c r="K24" s="51"/>
    </row>
    <row r="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</row>
    <row r="26">
      <c r="A26" s="69">
        <v>46158.0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</row>
    <row r="27">
      <c r="A27" s="71"/>
    </row>
    <row r="28">
      <c r="A28" s="48" t="s">
        <v>1</v>
      </c>
      <c r="B28" s="49"/>
      <c r="C28" s="49"/>
      <c r="D28" s="49"/>
      <c r="E28" s="50"/>
      <c r="F28" s="72"/>
      <c r="G28" s="48" t="s">
        <v>8</v>
      </c>
      <c r="H28" s="49"/>
      <c r="I28" s="49"/>
      <c r="J28" s="49"/>
      <c r="K28" s="50"/>
    </row>
    <row r="29">
      <c r="A29" s="52" t="s">
        <v>2</v>
      </c>
      <c r="B29" s="53" t="s">
        <v>3</v>
      </c>
      <c r="C29" s="54" t="s">
        <v>14</v>
      </c>
      <c r="D29" s="53" t="s">
        <v>4</v>
      </c>
      <c r="E29" s="55" t="s">
        <v>15</v>
      </c>
      <c r="F29" s="72"/>
      <c r="G29" s="52" t="s">
        <v>2</v>
      </c>
      <c r="H29" s="53" t="s">
        <v>3</v>
      </c>
      <c r="I29" s="54" t="s">
        <v>14</v>
      </c>
      <c r="J29" s="54" t="s">
        <v>4</v>
      </c>
      <c r="K29" s="73" t="s">
        <v>15</v>
      </c>
    </row>
    <row r="30">
      <c r="A30" s="56">
        <v>15.0</v>
      </c>
      <c r="B30" s="57" t="s">
        <v>16</v>
      </c>
      <c r="C30" s="74" t="s">
        <v>22</v>
      </c>
      <c r="D30" s="75">
        <v>0.2916666666666667</v>
      </c>
      <c r="E30" s="76" t="s">
        <v>35</v>
      </c>
      <c r="F30" s="77"/>
      <c r="G30" s="56">
        <v>16.0</v>
      </c>
      <c r="H30" s="57" t="s">
        <v>23</v>
      </c>
      <c r="I30" s="78" t="s">
        <v>36</v>
      </c>
      <c r="J30" s="75">
        <v>0.2916666666666667</v>
      </c>
      <c r="K30" s="79" t="s">
        <v>30</v>
      </c>
    </row>
    <row r="31">
      <c r="A31" s="60">
        <v>18.0</v>
      </c>
      <c r="B31" s="61" t="s">
        <v>16</v>
      </c>
      <c r="C31" s="80" t="s">
        <v>37</v>
      </c>
      <c r="D31" s="81">
        <v>0.3298611111111111</v>
      </c>
      <c r="E31" s="82" t="s">
        <v>38</v>
      </c>
      <c r="F31" s="77"/>
      <c r="G31" s="60">
        <v>19.0</v>
      </c>
      <c r="H31" s="61" t="s">
        <v>21</v>
      </c>
      <c r="I31" s="83" t="s">
        <v>22</v>
      </c>
      <c r="J31" s="81">
        <v>0.3298611111111111</v>
      </c>
      <c r="K31" s="84" t="s">
        <v>28</v>
      </c>
    </row>
    <row r="32">
      <c r="A32" s="60">
        <v>21.0</v>
      </c>
      <c r="B32" s="61" t="s">
        <v>16</v>
      </c>
      <c r="C32" s="80" t="s">
        <v>24</v>
      </c>
      <c r="D32" s="81">
        <v>0.3680555555555556</v>
      </c>
      <c r="E32" s="82" t="s">
        <v>18</v>
      </c>
      <c r="F32" s="77"/>
      <c r="G32" s="60">
        <v>22.0</v>
      </c>
      <c r="H32" s="61" t="s">
        <v>23</v>
      </c>
      <c r="I32" s="83" t="s">
        <v>17</v>
      </c>
      <c r="J32" s="81">
        <v>0.3680555555555556</v>
      </c>
      <c r="K32" s="84" t="s">
        <v>37</v>
      </c>
    </row>
    <row r="33">
      <c r="A33" s="60">
        <v>24.0</v>
      </c>
      <c r="B33" s="61" t="s">
        <v>16</v>
      </c>
      <c r="C33" s="80" t="s">
        <v>29</v>
      </c>
      <c r="D33" s="81">
        <v>0.40625</v>
      </c>
      <c r="E33" s="82" t="s">
        <v>35</v>
      </c>
      <c r="F33" s="77"/>
      <c r="G33" s="60">
        <v>25.0</v>
      </c>
      <c r="H33" s="61" t="s">
        <v>25</v>
      </c>
      <c r="I33" s="83" t="s">
        <v>22</v>
      </c>
      <c r="J33" s="81">
        <v>0.40625</v>
      </c>
      <c r="K33" s="84" t="s">
        <v>24</v>
      </c>
    </row>
    <row r="34">
      <c r="A34" s="60">
        <v>27.0</v>
      </c>
      <c r="B34" s="61" t="s">
        <v>32</v>
      </c>
      <c r="C34" s="80" t="s">
        <v>22</v>
      </c>
      <c r="D34" s="81">
        <v>0.4444444444444444</v>
      </c>
      <c r="E34" s="82" t="s">
        <v>28</v>
      </c>
      <c r="F34" s="77"/>
      <c r="G34" s="60">
        <v>28.0</v>
      </c>
      <c r="H34" s="61" t="s">
        <v>25</v>
      </c>
      <c r="I34" s="83" t="s">
        <v>30</v>
      </c>
      <c r="J34" s="81">
        <v>0.4444444444444444</v>
      </c>
      <c r="K34" s="84" t="s">
        <v>28</v>
      </c>
    </row>
    <row r="35">
      <c r="A35" s="60">
        <v>30.0</v>
      </c>
      <c r="B35" s="61" t="s">
        <v>16</v>
      </c>
      <c r="C35" s="80" t="s">
        <v>39</v>
      </c>
      <c r="D35" s="81">
        <v>0.4826388888888889</v>
      </c>
      <c r="E35" s="82" t="s">
        <v>38</v>
      </c>
      <c r="F35" s="77"/>
      <c r="G35" s="60">
        <v>31.0</v>
      </c>
      <c r="H35" s="61" t="s">
        <v>23</v>
      </c>
      <c r="I35" s="83" t="s">
        <v>24</v>
      </c>
      <c r="J35" s="81">
        <v>0.4826388888888889</v>
      </c>
      <c r="K35" s="84" t="s">
        <v>38</v>
      </c>
    </row>
    <row r="36">
      <c r="A36" s="60">
        <v>33.0</v>
      </c>
      <c r="B36" s="61" t="s">
        <v>32</v>
      </c>
      <c r="C36" s="80" t="s">
        <v>17</v>
      </c>
      <c r="D36" s="81">
        <v>0.5208333333333334</v>
      </c>
      <c r="E36" s="82" t="s">
        <v>40</v>
      </c>
      <c r="F36" s="77"/>
      <c r="G36" s="60">
        <v>34.0</v>
      </c>
      <c r="H36" s="61" t="s">
        <v>23</v>
      </c>
      <c r="I36" s="83" t="s">
        <v>31</v>
      </c>
      <c r="J36" s="81">
        <v>0.5208333333333334</v>
      </c>
      <c r="K36" s="84" t="s">
        <v>30</v>
      </c>
    </row>
    <row r="37">
      <c r="A37" s="60">
        <v>36.0</v>
      </c>
      <c r="B37" s="61" t="s">
        <v>32</v>
      </c>
      <c r="C37" s="80" t="s">
        <v>28</v>
      </c>
      <c r="D37" s="81">
        <v>0.5590277777777778</v>
      </c>
      <c r="E37" s="82" t="s">
        <v>18</v>
      </c>
      <c r="F37" s="77"/>
      <c r="G37" s="60">
        <v>37.0</v>
      </c>
      <c r="H37" s="61" t="s">
        <v>21</v>
      </c>
      <c r="I37" s="83" t="s">
        <v>28</v>
      </c>
      <c r="J37" s="81">
        <v>0.5590277777777778</v>
      </c>
      <c r="K37" s="84" t="s">
        <v>17</v>
      </c>
    </row>
    <row r="38">
      <c r="A38" s="60">
        <v>39.0</v>
      </c>
      <c r="B38" s="61" t="s">
        <v>16</v>
      </c>
      <c r="C38" s="80" t="s">
        <v>37</v>
      </c>
      <c r="D38" s="81">
        <v>0.5972222222222222</v>
      </c>
      <c r="E38" s="82" t="s">
        <v>39</v>
      </c>
      <c r="F38" s="77"/>
      <c r="G38" s="60">
        <v>40.0</v>
      </c>
      <c r="H38" s="61" t="s">
        <v>25</v>
      </c>
      <c r="I38" s="83" t="s">
        <v>24</v>
      </c>
      <c r="J38" s="81">
        <v>0.5972222222222222</v>
      </c>
      <c r="K38" s="84" t="s">
        <v>26</v>
      </c>
    </row>
    <row r="39">
      <c r="A39" s="60">
        <v>42.0</v>
      </c>
      <c r="B39" s="61" t="s">
        <v>32</v>
      </c>
      <c r="C39" s="80" t="s">
        <v>22</v>
      </c>
      <c r="D39" s="81">
        <v>0.6354166666666666</v>
      </c>
      <c r="E39" s="82" t="s">
        <v>40</v>
      </c>
      <c r="F39" s="77"/>
      <c r="G39" s="60">
        <v>43.0</v>
      </c>
      <c r="H39" s="61" t="s">
        <v>23</v>
      </c>
      <c r="I39" s="83" t="s">
        <v>37</v>
      </c>
      <c r="J39" s="81">
        <v>0.6354166666666666</v>
      </c>
      <c r="K39" s="84" t="s">
        <v>24</v>
      </c>
    </row>
    <row r="40">
      <c r="A40" s="60">
        <v>45.0</v>
      </c>
      <c r="B40" s="61" t="s">
        <v>32</v>
      </c>
      <c r="C40" s="80" t="s">
        <v>17</v>
      </c>
      <c r="D40" s="81">
        <v>0.6736111111111112</v>
      </c>
      <c r="E40" s="82" t="s">
        <v>28</v>
      </c>
      <c r="F40" s="77"/>
      <c r="G40" s="60">
        <v>46.0</v>
      </c>
      <c r="H40" s="61" t="s">
        <v>23</v>
      </c>
      <c r="I40" s="83" t="s">
        <v>17</v>
      </c>
      <c r="J40" s="81">
        <v>0.6736111111111112</v>
      </c>
      <c r="K40" s="84" t="s">
        <v>38</v>
      </c>
    </row>
    <row r="41">
      <c r="A41" s="60">
        <v>47.0</v>
      </c>
      <c r="B41" s="61" t="s">
        <v>16</v>
      </c>
      <c r="C41" s="80" t="s">
        <v>41</v>
      </c>
      <c r="D41" s="81">
        <v>0.7118055555555556</v>
      </c>
      <c r="E41" s="82" t="s">
        <v>42</v>
      </c>
      <c r="F41" s="77"/>
      <c r="G41" s="60">
        <v>48.0</v>
      </c>
      <c r="H41" s="61" t="s">
        <v>23</v>
      </c>
      <c r="I41" s="83" t="s">
        <v>36</v>
      </c>
      <c r="J41" s="81">
        <v>0.7118055555555556</v>
      </c>
      <c r="K41" s="84" t="s">
        <v>31</v>
      </c>
    </row>
    <row r="42">
      <c r="A42" s="60">
        <v>50.0</v>
      </c>
      <c r="B42" s="61" t="s">
        <v>16</v>
      </c>
      <c r="C42" s="80" t="s">
        <v>43</v>
      </c>
      <c r="D42" s="81">
        <v>0.75</v>
      </c>
      <c r="E42" s="82" t="s">
        <v>44</v>
      </c>
      <c r="F42" s="77"/>
      <c r="G42" s="60">
        <v>51.0</v>
      </c>
      <c r="H42" s="61" t="s">
        <v>23</v>
      </c>
      <c r="I42" s="83" t="s">
        <v>22</v>
      </c>
      <c r="J42" s="81">
        <v>0.75</v>
      </c>
      <c r="K42" s="84" t="s">
        <v>30</v>
      </c>
    </row>
    <row r="43">
      <c r="A43" s="60">
        <v>53.0</v>
      </c>
      <c r="B43" s="61" t="s">
        <v>32</v>
      </c>
      <c r="C43" s="80" t="s">
        <v>17</v>
      </c>
      <c r="D43" s="81">
        <v>0.7881944444444444</v>
      </c>
      <c r="E43" s="82" t="s">
        <v>18</v>
      </c>
      <c r="F43" s="77"/>
      <c r="G43" s="60">
        <v>54.0</v>
      </c>
      <c r="H43" s="61" t="s">
        <v>25</v>
      </c>
      <c r="I43" s="83" t="s">
        <v>45</v>
      </c>
      <c r="J43" s="81">
        <v>0.7881944444444444</v>
      </c>
      <c r="K43" s="84" t="s">
        <v>46</v>
      </c>
    </row>
    <row r="44">
      <c r="A44" s="64">
        <v>56.0</v>
      </c>
      <c r="B44" s="65" t="s">
        <v>16</v>
      </c>
      <c r="C44" s="85" t="s">
        <v>47</v>
      </c>
      <c r="D44" s="86">
        <v>0.8263888888888888</v>
      </c>
      <c r="E44" s="87" t="s">
        <v>48</v>
      </c>
      <c r="F44" s="77"/>
      <c r="G44" s="64">
        <v>57.0</v>
      </c>
      <c r="H44" s="65" t="s">
        <v>27</v>
      </c>
      <c r="I44" s="88" t="s">
        <v>49</v>
      </c>
      <c r="J44" s="86">
        <v>0.8263888888888888</v>
      </c>
      <c r="K44" s="89" t="s">
        <v>50</v>
      </c>
    </row>
    <row r="45">
      <c r="A45" s="90"/>
      <c r="B45" s="77"/>
      <c r="C45" s="77"/>
      <c r="D45" s="77"/>
      <c r="E45" s="77"/>
      <c r="F45" s="77"/>
      <c r="G45" s="77"/>
      <c r="H45" s="77"/>
      <c r="I45" s="77"/>
      <c r="J45" s="77"/>
      <c r="K45" s="77"/>
    </row>
    <row r="46">
      <c r="A46" s="48" t="s">
        <v>9</v>
      </c>
      <c r="B46" s="49"/>
      <c r="C46" s="49"/>
      <c r="D46" s="49"/>
      <c r="E46" s="50"/>
      <c r="F46" s="77"/>
      <c r="G46" s="77"/>
      <c r="H46" s="77"/>
      <c r="I46" s="77"/>
      <c r="J46" s="77"/>
      <c r="K46" s="77"/>
    </row>
    <row r="47">
      <c r="A47" s="52" t="s">
        <v>2</v>
      </c>
      <c r="B47" s="54" t="s">
        <v>3</v>
      </c>
      <c r="C47" s="54" t="s">
        <v>14</v>
      </c>
      <c r="D47" s="54" t="s">
        <v>4</v>
      </c>
      <c r="E47" s="73" t="s">
        <v>15</v>
      </c>
      <c r="F47" s="77"/>
      <c r="G47" s="77"/>
      <c r="H47" s="77"/>
      <c r="I47" s="77"/>
      <c r="J47" s="77"/>
      <c r="K47" s="77"/>
    </row>
    <row r="48">
      <c r="A48" s="91">
        <v>17.0</v>
      </c>
      <c r="B48" s="57" t="s">
        <v>33</v>
      </c>
      <c r="C48" s="78" t="s">
        <v>22</v>
      </c>
      <c r="D48" s="75">
        <v>0.2916666666666667</v>
      </c>
      <c r="E48" s="79" t="s">
        <v>17</v>
      </c>
      <c r="F48" s="77"/>
      <c r="G48" s="77"/>
      <c r="H48" s="77"/>
      <c r="I48" s="77"/>
      <c r="J48" s="77"/>
      <c r="K48" s="77"/>
    </row>
    <row r="49">
      <c r="A49" s="92">
        <v>20.0</v>
      </c>
      <c r="B49" s="61" t="s">
        <v>33</v>
      </c>
      <c r="C49" s="83" t="s">
        <v>37</v>
      </c>
      <c r="D49" s="81">
        <v>0.3298611111111111</v>
      </c>
      <c r="E49" s="84" t="s">
        <v>28</v>
      </c>
      <c r="F49" s="77"/>
      <c r="G49" s="77"/>
      <c r="H49" s="77"/>
      <c r="I49" s="77"/>
      <c r="J49" s="77"/>
      <c r="K49" s="77"/>
    </row>
    <row r="50">
      <c r="A50" s="92">
        <v>23.0</v>
      </c>
      <c r="B50" s="61" t="s">
        <v>34</v>
      </c>
      <c r="C50" s="83" t="s">
        <v>17</v>
      </c>
      <c r="D50" s="81">
        <v>0.3680555555555556</v>
      </c>
      <c r="E50" s="84" t="s">
        <v>22</v>
      </c>
      <c r="F50" s="77"/>
      <c r="G50" s="77"/>
      <c r="H50" s="77"/>
      <c r="I50" s="77"/>
      <c r="J50" s="77"/>
      <c r="K50" s="77"/>
    </row>
    <row r="51">
      <c r="A51" s="92">
        <v>26.0</v>
      </c>
      <c r="B51" s="61" t="s">
        <v>27</v>
      </c>
      <c r="C51" s="83" t="s">
        <v>28</v>
      </c>
      <c r="D51" s="81">
        <v>0.40625</v>
      </c>
      <c r="E51" s="84" t="s">
        <v>51</v>
      </c>
      <c r="F51" s="77"/>
      <c r="G51" s="77"/>
      <c r="H51" s="77"/>
      <c r="I51" s="77"/>
      <c r="J51" s="77"/>
      <c r="K51" s="77"/>
    </row>
    <row r="52">
      <c r="A52" s="92">
        <v>29.0</v>
      </c>
      <c r="B52" s="61" t="s">
        <v>27</v>
      </c>
      <c r="C52" s="83" t="s">
        <v>17</v>
      </c>
      <c r="D52" s="81">
        <v>0.4444444444444444</v>
      </c>
      <c r="E52" s="84" t="s">
        <v>52</v>
      </c>
      <c r="F52" s="77"/>
      <c r="G52" s="77"/>
      <c r="H52" s="77"/>
      <c r="I52" s="77"/>
      <c r="J52" s="77"/>
      <c r="K52" s="77"/>
    </row>
    <row r="53">
      <c r="A53" s="92">
        <v>32.0</v>
      </c>
      <c r="B53" s="61" t="s">
        <v>27</v>
      </c>
      <c r="C53" s="83" t="s">
        <v>30</v>
      </c>
      <c r="D53" s="81">
        <v>0.4826388888888889</v>
      </c>
      <c r="E53" s="84" t="s">
        <v>37</v>
      </c>
      <c r="F53" s="77"/>
      <c r="G53" s="77"/>
      <c r="H53" s="77"/>
      <c r="I53" s="77"/>
      <c r="J53" s="77"/>
      <c r="K53" s="77"/>
    </row>
    <row r="54">
      <c r="A54" s="92">
        <v>35.0</v>
      </c>
      <c r="B54" s="61" t="s">
        <v>27</v>
      </c>
      <c r="C54" s="83" t="s">
        <v>22</v>
      </c>
      <c r="D54" s="81">
        <v>0.5208333333333334</v>
      </c>
      <c r="E54" s="84" t="s">
        <v>51</v>
      </c>
      <c r="F54" s="77"/>
      <c r="G54" s="77"/>
      <c r="H54" s="77"/>
      <c r="I54" s="77"/>
      <c r="J54" s="77"/>
      <c r="K54" s="77"/>
    </row>
    <row r="55">
      <c r="A55" s="92">
        <v>38.0</v>
      </c>
      <c r="B55" s="61" t="s">
        <v>33</v>
      </c>
      <c r="C55" s="83" t="s">
        <v>17</v>
      </c>
      <c r="D55" s="81">
        <v>0.5590277777777778</v>
      </c>
      <c r="E55" s="84" t="s">
        <v>37</v>
      </c>
      <c r="F55" s="77"/>
      <c r="G55" s="77"/>
      <c r="H55" s="77"/>
      <c r="I55" s="77"/>
      <c r="J55" s="77"/>
      <c r="K55" s="77"/>
    </row>
    <row r="56">
      <c r="A56" s="92">
        <v>41.0</v>
      </c>
      <c r="B56" s="61" t="s">
        <v>27</v>
      </c>
      <c r="C56" s="83" t="s">
        <v>30</v>
      </c>
      <c r="D56" s="81">
        <v>0.5972222222222222</v>
      </c>
      <c r="E56" s="84" t="s">
        <v>53</v>
      </c>
      <c r="F56" s="77"/>
      <c r="G56" s="77"/>
      <c r="H56" s="77"/>
      <c r="I56" s="77"/>
      <c r="J56" s="77"/>
      <c r="K56" s="77"/>
    </row>
    <row r="57">
      <c r="A57" s="92">
        <v>44.0</v>
      </c>
      <c r="B57" s="61" t="s">
        <v>27</v>
      </c>
      <c r="C57" s="83" t="s">
        <v>52</v>
      </c>
      <c r="D57" s="81">
        <v>0.6354166666666666</v>
      </c>
      <c r="E57" s="84" t="s">
        <v>24</v>
      </c>
      <c r="F57" s="77"/>
      <c r="G57" s="77"/>
      <c r="H57" s="77"/>
      <c r="I57" s="77"/>
      <c r="J57" s="77"/>
      <c r="K57" s="77"/>
    </row>
    <row r="58">
      <c r="A58" s="60"/>
      <c r="B58" s="61" t="s">
        <v>19</v>
      </c>
      <c r="C58" s="83" t="s">
        <v>20</v>
      </c>
      <c r="D58" s="81">
        <v>0.6736111111111112</v>
      </c>
      <c r="E58" s="84" t="s">
        <v>20</v>
      </c>
      <c r="F58" s="77"/>
      <c r="G58" s="77"/>
      <c r="H58" s="77"/>
      <c r="I58" s="77"/>
      <c r="J58" s="77"/>
      <c r="K58" s="77"/>
    </row>
    <row r="59">
      <c r="A59" s="60">
        <v>49.0</v>
      </c>
      <c r="B59" s="61" t="s">
        <v>27</v>
      </c>
      <c r="C59" s="83" t="s">
        <v>37</v>
      </c>
      <c r="D59" s="81">
        <v>0.7118055555555556</v>
      </c>
      <c r="E59" s="84" t="s">
        <v>53</v>
      </c>
      <c r="F59" s="77"/>
      <c r="G59" s="77"/>
      <c r="H59" s="77"/>
      <c r="I59" s="77"/>
      <c r="J59" s="77"/>
      <c r="K59" s="77"/>
    </row>
    <row r="60">
      <c r="A60" s="60">
        <v>52.0</v>
      </c>
      <c r="B60" s="61" t="s">
        <v>25</v>
      </c>
      <c r="C60" s="83" t="s">
        <v>54</v>
      </c>
      <c r="D60" s="81">
        <v>0.75</v>
      </c>
      <c r="E60" s="84" t="s">
        <v>55</v>
      </c>
      <c r="F60" s="77"/>
      <c r="G60" s="77"/>
      <c r="H60" s="77"/>
      <c r="I60" s="77"/>
      <c r="J60" s="77"/>
      <c r="K60" s="77"/>
    </row>
    <row r="61">
      <c r="A61" s="60">
        <v>55.0</v>
      </c>
      <c r="B61" s="61" t="s">
        <v>33</v>
      </c>
      <c r="C61" s="83" t="s">
        <v>17</v>
      </c>
      <c r="D61" s="81">
        <v>0.7881944444444444</v>
      </c>
      <c r="E61" s="84" t="s">
        <v>28</v>
      </c>
      <c r="F61" s="77"/>
      <c r="G61" s="77"/>
      <c r="H61" s="77"/>
      <c r="I61" s="77"/>
      <c r="J61" s="77"/>
      <c r="K61" s="77"/>
    </row>
    <row r="62">
      <c r="A62" s="64">
        <v>58.0</v>
      </c>
      <c r="B62" s="65" t="s">
        <v>33</v>
      </c>
      <c r="C62" s="88" t="s">
        <v>22</v>
      </c>
      <c r="D62" s="86">
        <v>0.8263888888888888</v>
      </c>
      <c r="E62" s="89" t="s">
        <v>37</v>
      </c>
      <c r="F62" s="77"/>
      <c r="G62" s="77"/>
      <c r="H62" s="77"/>
      <c r="I62" s="77"/>
      <c r="J62" s="77"/>
      <c r="K62" s="90" t="s">
        <v>56</v>
      </c>
    </row>
    <row r="63">
      <c r="A63" s="90" t="s">
        <v>56</v>
      </c>
      <c r="B63" s="90" t="s">
        <v>56</v>
      </c>
      <c r="C63" s="90" t="s">
        <v>56</v>
      </c>
      <c r="D63" s="90" t="s">
        <v>56</v>
      </c>
      <c r="E63" s="90" t="s">
        <v>56</v>
      </c>
      <c r="F63" s="90" t="s">
        <v>56</v>
      </c>
      <c r="G63" s="90" t="s">
        <v>56</v>
      </c>
      <c r="H63" s="90" t="s">
        <v>56</v>
      </c>
      <c r="I63" s="90" t="s">
        <v>56</v>
      </c>
      <c r="J63" s="90" t="s">
        <v>56</v>
      </c>
      <c r="K63" s="90" t="s">
        <v>56</v>
      </c>
    </row>
    <row r="64">
      <c r="A64" s="93">
        <v>46159.0</v>
      </c>
      <c r="B64" s="70"/>
      <c r="C64" s="70"/>
      <c r="D64" s="70"/>
      <c r="E64" s="70"/>
      <c r="F64" s="70"/>
      <c r="G64" s="70"/>
      <c r="H64" s="70"/>
      <c r="I64" s="70"/>
      <c r="J64" s="70"/>
      <c r="K64" s="70"/>
    </row>
    <row r="65">
      <c r="A65" s="71"/>
    </row>
    <row r="66">
      <c r="A66" s="48" t="s">
        <v>1</v>
      </c>
      <c r="B66" s="49"/>
      <c r="C66" s="49"/>
      <c r="D66" s="49"/>
      <c r="E66" s="50"/>
      <c r="F66" s="94"/>
      <c r="G66" s="95" t="s">
        <v>8</v>
      </c>
      <c r="H66" s="96"/>
      <c r="I66" s="96"/>
      <c r="J66" s="96"/>
      <c r="K66" s="97"/>
    </row>
    <row r="67">
      <c r="A67" s="52" t="s">
        <v>2</v>
      </c>
      <c r="B67" s="53" t="s">
        <v>3</v>
      </c>
      <c r="C67" s="54" t="s">
        <v>14</v>
      </c>
      <c r="D67" s="54" t="s">
        <v>4</v>
      </c>
      <c r="E67" s="73" t="s">
        <v>15</v>
      </c>
      <c r="F67" s="94"/>
      <c r="G67" s="98" t="s">
        <v>2</v>
      </c>
      <c r="H67" s="99" t="s">
        <v>3</v>
      </c>
      <c r="I67" s="99" t="s">
        <v>14</v>
      </c>
      <c r="J67" s="99" t="s">
        <v>4</v>
      </c>
      <c r="K67" s="100" t="s">
        <v>15</v>
      </c>
    </row>
    <row r="68">
      <c r="A68" s="91">
        <v>59.0</v>
      </c>
      <c r="B68" s="57" t="s">
        <v>16</v>
      </c>
      <c r="C68" s="78" t="s">
        <v>42</v>
      </c>
      <c r="D68" s="75">
        <v>0.2916666666666667</v>
      </c>
      <c r="E68" s="76" t="s">
        <v>57</v>
      </c>
      <c r="F68" s="94"/>
      <c r="G68" s="56">
        <v>60.0</v>
      </c>
      <c r="H68" s="57" t="s">
        <v>23</v>
      </c>
      <c r="I68" s="74" t="s">
        <v>36</v>
      </c>
      <c r="J68" s="75">
        <v>0.2916666666666667</v>
      </c>
      <c r="K68" s="76" t="s">
        <v>22</v>
      </c>
    </row>
    <row r="69">
      <c r="A69" s="92">
        <v>62.0</v>
      </c>
      <c r="B69" s="61" t="s">
        <v>16</v>
      </c>
      <c r="C69" s="80" t="s">
        <v>43</v>
      </c>
      <c r="D69" s="81">
        <v>0.3298611111111111</v>
      </c>
      <c r="E69" s="82" t="s">
        <v>58</v>
      </c>
      <c r="F69" s="94"/>
      <c r="G69" s="60">
        <v>63.0</v>
      </c>
      <c r="H69" s="61" t="s">
        <v>23</v>
      </c>
      <c r="I69" s="80" t="s">
        <v>37</v>
      </c>
      <c r="J69" s="81">
        <v>0.3298611111111111</v>
      </c>
      <c r="K69" s="82" t="s">
        <v>38</v>
      </c>
    </row>
    <row r="70">
      <c r="A70" s="92">
        <v>65.0</v>
      </c>
      <c r="B70" s="61" t="s">
        <v>16</v>
      </c>
      <c r="C70" s="80" t="s">
        <v>47</v>
      </c>
      <c r="D70" s="81">
        <v>0.3680555555555556</v>
      </c>
      <c r="E70" s="82" t="s">
        <v>59</v>
      </c>
      <c r="F70" s="94"/>
      <c r="G70" s="60">
        <v>66.0</v>
      </c>
      <c r="H70" s="61" t="s">
        <v>27</v>
      </c>
      <c r="I70" s="80" t="s">
        <v>60</v>
      </c>
      <c r="J70" s="81">
        <v>0.3680555555555556</v>
      </c>
      <c r="K70" s="82" t="s">
        <v>61</v>
      </c>
    </row>
    <row r="71">
      <c r="A71" s="92">
        <v>68.0</v>
      </c>
      <c r="B71" s="61" t="s">
        <v>32</v>
      </c>
      <c r="C71" s="80" t="s">
        <v>28</v>
      </c>
      <c r="D71" s="81">
        <v>0.40625</v>
      </c>
      <c r="E71" s="82" t="s">
        <v>40</v>
      </c>
      <c r="F71" s="94"/>
      <c r="G71" s="60">
        <v>69.0</v>
      </c>
      <c r="H71" s="61" t="s">
        <v>25</v>
      </c>
      <c r="I71" s="80" t="s">
        <v>62</v>
      </c>
      <c r="J71" s="81">
        <v>0.40625</v>
      </c>
      <c r="K71" s="82" t="s">
        <v>63</v>
      </c>
    </row>
    <row r="72">
      <c r="A72" s="92">
        <v>71.0</v>
      </c>
      <c r="B72" s="61" t="s">
        <v>16</v>
      </c>
      <c r="C72" s="80" t="s">
        <v>41</v>
      </c>
      <c r="D72" s="81">
        <v>0.4444444444444444</v>
      </c>
      <c r="E72" s="82" t="s">
        <v>57</v>
      </c>
      <c r="F72" s="94"/>
      <c r="G72" s="60">
        <v>72.0</v>
      </c>
      <c r="H72" s="61" t="s">
        <v>25</v>
      </c>
      <c r="I72" s="80" t="s">
        <v>64</v>
      </c>
      <c r="J72" s="81">
        <v>0.4444444444444444</v>
      </c>
      <c r="K72" s="82" t="s">
        <v>65</v>
      </c>
    </row>
    <row r="73">
      <c r="A73" s="92">
        <v>74.0</v>
      </c>
      <c r="B73" s="61" t="s">
        <v>16</v>
      </c>
      <c r="C73" s="80" t="s">
        <v>58</v>
      </c>
      <c r="D73" s="81">
        <v>0.4826388888888889</v>
      </c>
      <c r="E73" s="82" t="s">
        <v>44</v>
      </c>
      <c r="F73" s="94"/>
      <c r="G73" s="60">
        <v>75.0</v>
      </c>
      <c r="H73" s="61" t="s">
        <v>27</v>
      </c>
      <c r="I73" s="80" t="s">
        <v>61</v>
      </c>
      <c r="J73" s="81">
        <v>0.4826388888888889</v>
      </c>
      <c r="K73" s="82" t="s">
        <v>66</v>
      </c>
    </row>
    <row r="74">
      <c r="A74" s="92">
        <v>77.0</v>
      </c>
      <c r="B74" s="61" t="s">
        <v>32</v>
      </c>
      <c r="C74" s="80" t="s">
        <v>40</v>
      </c>
      <c r="D74" s="81">
        <v>0.5208333333333334</v>
      </c>
      <c r="E74" s="82" t="s">
        <v>18</v>
      </c>
      <c r="F74" s="94"/>
      <c r="G74" s="60">
        <v>78.0</v>
      </c>
      <c r="H74" s="61" t="s">
        <v>23</v>
      </c>
      <c r="I74" s="80" t="s">
        <v>67</v>
      </c>
      <c r="J74" s="81">
        <v>0.5208333333333334</v>
      </c>
      <c r="K74" s="82" t="s">
        <v>68</v>
      </c>
    </row>
    <row r="75">
      <c r="A75" s="92">
        <v>80.0</v>
      </c>
      <c r="B75" s="61" t="s">
        <v>32</v>
      </c>
      <c r="C75" s="80" t="s">
        <v>22</v>
      </c>
      <c r="D75" s="81">
        <v>0.5590277777777778</v>
      </c>
      <c r="E75" s="82" t="s">
        <v>17</v>
      </c>
      <c r="F75" s="94"/>
      <c r="G75" s="60">
        <v>81.0</v>
      </c>
      <c r="H75" s="61" t="s">
        <v>23</v>
      </c>
      <c r="I75" s="80" t="s">
        <v>69</v>
      </c>
      <c r="J75" s="81">
        <v>0.5590277777777778</v>
      </c>
      <c r="K75" s="82" t="s">
        <v>70</v>
      </c>
    </row>
    <row r="76">
      <c r="A76" s="92">
        <v>83.0</v>
      </c>
      <c r="B76" s="61" t="s">
        <v>16</v>
      </c>
      <c r="C76" s="80" t="s">
        <v>59</v>
      </c>
      <c r="D76" s="81">
        <v>0.5972222222222222</v>
      </c>
      <c r="E76" s="82" t="s">
        <v>48</v>
      </c>
      <c r="F76" s="94"/>
      <c r="G76" s="60">
        <v>84.0</v>
      </c>
      <c r="H76" s="61" t="s">
        <v>25</v>
      </c>
      <c r="I76" s="80" t="s">
        <v>71</v>
      </c>
      <c r="J76" s="81">
        <v>0.5972222222222222</v>
      </c>
      <c r="K76" s="82" t="s">
        <v>72</v>
      </c>
    </row>
    <row r="77">
      <c r="A77" s="92">
        <v>86.0</v>
      </c>
      <c r="B77" s="65" t="s">
        <v>27</v>
      </c>
      <c r="C77" s="85" t="s">
        <v>60</v>
      </c>
      <c r="D77" s="86">
        <v>0.6354166666666666</v>
      </c>
      <c r="E77" s="87" t="s">
        <v>66</v>
      </c>
      <c r="F77" s="94"/>
      <c r="G77" s="64">
        <v>87.0</v>
      </c>
      <c r="H77" s="65" t="s">
        <v>27</v>
      </c>
      <c r="I77" s="85" t="s">
        <v>73</v>
      </c>
      <c r="J77" s="86">
        <v>0.6354166666666666</v>
      </c>
      <c r="K77" s="87" t="s">
        <v>74</v>
      </c>
    </row>
    <row r="78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</row>
    <row r="79">
      <c r="A79" s="48" t="s">
        <v>9</v>
      </c>
      <c r="B79" s="49"/>
      <c r="C79" s="49"/>
      <c r="D79" s="49"/>
      <c r="E79" s="50"/>
      <c r="F79" s="94"/>
      <c r="G79" s="94"/>
      <c r="H79" s="94"/>
      <c r="I79" s="94"/>
      <c r="J79" s="94"/>
      <c r="K79" s="94"/>
    </row>
    <row r="80">
      <c r="A80" s="52" t="s">
        <v>2</v>
      </c>
      <c r="B80" s="54" t="s">
        <v>3</v>
      </c>
      <c r="C80" s="54" t="s">
        <v>14</v>
      </c>
      <c r="D80" s="54" t="s">
        <v>4</v>
      </c>
      <c r="E80" s="73" t="s">
        <v>15</v>
      </c>
      <c r="F80" s="94"/>
      <c r="G80" s="94"/>
      <c r="H80" s="94"/>
      <c r="I80" s="94"/>
      <c r="J80" s="94"/>
      <c r="K80" s="94"/>
    </row>
    <row r="81">
      <c r="A81" s="56">
        <v>61.0</v>
      </c>
      <c r="B81" s="57" t="s">
        <v>27</v>
      </c>
      <c r="C81" s="74" t="s">
        <v>75</v>
      </c>
      <c r="D81" s="75">
        <v>0.2916666666666667</v>
      </c>
      <c r="E81" s="76" t="s">
        <v>74</v>
      </c>
      <c r="F81" s="94"/>
      <c r="G81" s="94"/>
      <c r="H81" s="94"/>
      <c r="I81" s="94"/>
      <c r="J81" s="94"/>
      <c r="K81" s="94"/>
    </row>
    <row r="82">
      <c r="A82" s="60">
        <v>64.0</v>
      </c>
      <c r="B82" s="61" t="s">
        <v>27</v>
      </c>
      <c r="C82" s="80" t="s">
        <v>76</v>
      </c>
      <c r="D82" s="81">
        <v>0.3298611111111111</v>
      </c>
      <c r="E82" s="82" t="s">
        <v>50</v>
      </c>
      <c r="F82" s="94"/>
      <c r="G82" s="94"/>
      <c r="H82" s="94"/>
      <c r="I82" s="94"/>
      <c r="J82" s="94"/>
      <c r="K82" s="94"/>
    </row>
    <row r="83">
      <c r="A83" s="60">
        <v>67.0</v>
      </c>
      <c r="B83" s="61" t="s">
        <v>33</v>
      </c>
      <c r="C83" s="80" t="s">
        <v>77</v>
      </c>
      <c r="D83" s="81">
        <v>0.3680555555555556</v>
      </c>
      <c r="E83" s="82" t="s">
        <v>78</v>
      </c>
      <c r="F83" s="94"/>
      <c r="G83" s="94"/>
      <c r="H83" s="94"/>
      <c r="I83" s="94"/>
      <c r="J83" s="94"/>
      <c r="K83" s="94"/>
    </row>
    <row r="84">
      <c r="A84" s="60">
        <v>70.0</v>
      </c>
      <c r="B84" s="61" t="s">
        <v>33</v>
      </c>
      <c r="C84" s="80" t="s">
        <v>79</v>
      </c>
      <c r="D84" s="81">
        <v>0.40625</v>
      </c>
      <c r="E84" s="82" t="s">
        <v>80</v>
      </c>
      <c r="F84" s="94"/>
      <c r="G84" s="94"/>
      <c r="H84" s="94"/>
      <c r="I84" s="94"/>
      <c r="J84" s="94"/>
      <c r="K84" s="94"/>
    </row>
    <row r="85">
      <c r="A85" s="60">
        <v>73.0</v>
      </c>
      <c r="B85" s="61" t="s">
        <v>25</v>
      </c>
      <c r="C85" s="80" t="s">
        <v>81</v>
      </c>
      <c r="D85" s="81">
        <v>0.4444444444444444</v>
      </c>
      <c r="E85" s="82" t="s">
        <v>82</v>
      </c>
      <c r="F85" s="94"/>
      <c r="G85" s="94"/>
      <c r="H85" s="94"/>
      <c r="I85" s="94"/>
      <c r="J85" s="94"/>
      <c r="K85" s="94"/>
    </row>
    <row r="86">
      <c r="A86" s="60">
        <v>76.0</v>
      </c>
      <c r="B86" s="61" t="s">
        <v>27</v>
      </c>
      <c r="C86" s="80" t="s">
        <v>75</v>
      </c>
      <c r="D86" s="81">
        <v>0.4826388888888889</v>
      </c>
      <c r="E86" s="82" t="s">
        <v>73</v>
      </c>
      <c r="F86" s="94"/>
      <c r="G86" s="94"/>
      <c r="H86" s="94"/>
      <c r="I86" s="94"/>
      <c r="J86" s="94"/>
      <c r="K86" s="94"/>
    </row>
    <row r="87">
      <c r="A87" s="60">
        <v>79.0</v>
      </c>
      <c r="B87" s="61" t="s">
        <v>27</v>
      </c>
      <c r="C87" s="80" t="s">
        <v>76</v>
      </c>
      <c r="D87" s="81">
        <v>0.5208333333333334</v>
      </c>
      <c r="E87" s="82" t="s">
        <v>49</v>
      </c>
      <c r="F87" s="94"/>
      <c r="G87" s="94"/>
      <c r="H87" s="94"/>
      <c r="I87" s="94"/>
      <c r="J87" s="94"/>
      <c r="K87" s="94"/>
    </row>
    <row r="88">
      <c r="A88" s="60">
        <v>82.0</v>
      </c>
      <c r="B88" s="61" t="s">
        <v>23</v>
      </c>
      <c r="C88" s="80" t="s">
        <v>83</v>
      </c>
      <c r="D88" s="81">
        <v>0.5590277777777778</v>
      </c>
      <c r="E88" s="82" t="s">
        <v>84</v>
      </c>
      <c r="F88" s="94"/>
      <c r="G88" s="94"/>
      <c r="H88" s="94"/>
      <c r="I88" s="94"/>
      <c r="J88" s="94"/>
      <c r="K88" s="94"/>
    </row>
    <row r="89">
      <c r="A89" s="60">
        <v>85.0</v>
      </c>
      <c r="B89" s="61" t="s">
        <v>23</v>
      </c>
      <c r="C89" s="80" t="s">
        <v>85</v>
      </c>
      <c r="D89" s="81">
        <v>0.5972222222222222</v>
      </c>
      <c r="E89" s="82" t="s">
        <v>86</v>
      </c>
      <c r="F89" s="94"/>
      <c r="G89" s="94"/>
      <c r="H89" s="94"/>
      <c r="I89" s="94"/>
      <c r="J89" s="94"/>
      <c r="K89" s="94"/>
    </row>
    <row r="90">
      <c r="A90" s="64">
        <v>88.0</v>
      </c>
      <c r="B90" s="65" t="s">
        <v>25</v>
      </c>
      <c r="C90" s="85" t="s">
        <v>87</v>
      </c>
      <c r="D90" s="86">
        <v>0.6354166666666666</v>
      </c>
      <c r="E90" s="87" t="s">
        <v>88</v>
      </c>
      <c r="F90" s="94"/>
      <c r="G90" s="94"/>
      <c r="H90" s="94"/>
      <c r="I90" s="94"/>
      <c r="J90" s="94"/>
      <c r="K90" s="94"/>
    </row>
  </sheetData>
  <mergeCells count="13">
    <mergeCell ref="A28:E28"/>
    <mergeCell ref="A46:E46"/>
    <mergeCell ref="A64:K65"/>
    <mergeCell ref="A66:E66"/>
    <mergeCell ref="G66:K66"/>
    <mergeCell ref="A79:E79"/>
    <mergeCell ref="B1:J5"/>
    <mergeCell ref="A6:K7"/>
    <mergeCell ref="A8:E8"/>
    <mergeCell ref="G8:K8"/>
    <mergeCell ref="A17:E17"/>
    <mergeCell ref="A26:K27"/>
    <mergeCell ref="G28:K28"/>
  </mergeCells>
  <dataValidations>
    <dataValidation type="list" allowBlank="1" showErrorMessage="1" sqref="B10:B15 H10:H15 B19:B24 B30:B44 H30:H44 B48:B62 B68:B77 H68:H77 B81:B90">
      <formula1>_team_age[Team Age]</formula1>
    </dataValidation>
    <dataValidation type="list" allowBlank="1" showErrorMessage="1" sqref="C10:C15 E10:E15 I10:I15 K10:K15 C19:C24 E19:E24 C30:C44 E30:E44 I30:I44 K30:K44 C48:C62 E48:E62 C68:C77 E68:E77 I68:I77 K68:K77 C81:C90 E81:E90">
      <formula1>_team_names[Team Names]</formula1>
    </dataValidation>
  </dataValidations>
  <printOptions/>
  <pageMargins bottom="0.75" footer="0.0" header="0.0" left="0.7" right="0.7" top="0.75"/>
  <pageSetup orientation="landscape"/>
  <rowBreaks count="2" manualBreakCount="2">
    <brk id="25" man="1"/>
    <brk id="62" man="1"/>
  </rowBreaks>
  <colBreaks count="2" manualBreakCount="2">
    <brk man="1"/>
    <brk id="11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.44"/>
    <col customWidth="1" min="2" max="2" width="8.33"/>
    <col customWidth="1" min="3" max="3" width="7.67"/>
    <col customWidth="1" min="4" max="4" width="8.22"/>
    <col customWidth="1" min="5" max="5" width="8.67"/>
    <col customWidth="1" min="6" max="6" width="13.11"/>
    <col customWidth="1" min="7" max="7" width="11.44"/>
    <col customWidth="1" min="8" max="8" width="15.22"/>
    <col customWidth="1" min="9" max="9" width="11.0"/>
    <col customWidth="1" min="10" max="10" width="15.33"/>
  </cols>
  <sheetData>
    <row r="1" ht="15.75" customHeight="1">
      <c r="A1" s="101" t="s">
        <v>89</v>
      </c>
      <c r="B1" s="102" t="s">
        <v>3</v>
      </c>
      <c r="C1" s="102" t="s">
        <v>90</v>
      </c>
      <c r="D1" s="103" t="s">
        <v>6</v>
      </c>
      <c r="E1" s="102" t="s">
        <v>4</v>
      </c>
      <c r="F1" s="102" t="s">
        <v>91</v>
      </c>
      <c r="G1" s="104" t="s">
        <v>92</v>
      </c>
      <c r="H1" s="105" t="s">
        <v>93</v>
      </c>
      <c r="I1" s="105" t="s">
        <v>94</v>
      </c>
      <c r="J1" s="106" t="s">
        <v>7</v>
      </c>
    </row>
    <row r="2" ht="15.75" customHeight="1">
      <c r="A2" s="107">
        <v>1.0</v>
      </c>
      <c r="B2" s="108" t="str">
        <f t="array" ref="B2">XLOOKUP(A2,'Mobile Friendly'!A:A,'Mobile Friendly'!B:B)</f>
        <v>18u Boys</v>
      </c>
      <c r="C2" s="108" t="s">
        <v>95</v>
      </c>
      <c r="D2" s="108">
        <f t="array" ref="D2">XLOOKUP(A2,'Mobile Friendly'!A:A,'Mobile Friendly'!E:E)</f>
        <v>1</v>
      </c>
      <c r="E2" s="109">
        <f t="array" ref="E2">XLOOKUP(A2,'Mobile Friendly'!A:A,'Mobile Friendly'!C:C)</f>
        <v>0.6458333333</v>
      </c>
      <c r="F2" s="110" t="str">
        <f t="array" ref="F2">XLOOKUP(A2,'Master Schedule'!$A$10:$A$90,'Master Schedule'!$C$10:$C$90)</f>
        <v>Orlando Thunder</v>
      </c>
      <c r="G2" s="111"/>
      <c r="H2" s="112" t="str">
        <f t="array" ref="H2">XLOOKUP(A2,'Master Schedule'!$A$10:$A$90,'Master Schedule'!$E$10:$E$90)</f>
        <v>Team Orlando Black</v>
      </c>
      <c r="I2" s="113"/>
      <c r="J2" s="114" t="str">
        <f t="shared" ref="J2:J89" si="1">ifs(G2=I2,"No_score",G2&gt;I2,F2,I2&gt;G2,H2)</f>
        <v>No_score</v>
      </c>
    </row>
    <row r="3" ht="15.75" customHeight="1">
      <c r="A3" s="115">
        <v>2.0</v>
      </c>
      <c r="B3" s="116" t="str">
        <f t="array" ref="B3">XLOOKUP(A3,'Mobile Friendly'!A:A,'Mobile Friendly'!B:B)</f>
        <v>18u Girls</v>
      </c>
      <c r="C3" s="116" t="s">
        <v>95</v>
      </c>
      <c r="D3" s="116">
        <f t="array" ref="D3">XLOOKUP(A3,'Mobile Friendly'!A:A,'Mobile Friendly'!E:E)</f>
        <v>1</v>
      </c>
      <c r="E3" s="117">
        <f t="array" ref="E3">XLOOKUP(A3,'Mobile Friendly'!A:A,'Mobile Friendly'!C:C)</f>
        <v>0.6840277778</v>
      </c>
      <c r="F3" s="118" t="str">
        <f t="array" ref="F3">XLOOKUP(A3,'Master Schedule'!$A$10:$A$90,'Master Schedule'!$C$10:$C$90)</f>
        <v>Team Orlando</v>
      </c>
      <c r="G3" s="111"/>
      <c r="H3" s="119" t="str">
        <f t="array" ref="H3">XLOOKUP(A3,'Master Schedule'!$A$10:$A$90,'Master Schedule'!$E$10:$E$90)</f>
        <v>Orlando Thunder</v>
      </c>
      <c r="I3" s="113"/>
      <c r="J3" s="120" t="str">
        <f t="shared" si="1"/>
        <v>No_score</v>
      </c>
    </row>
    <row r="4" ht="15.75" customHeight="1">
      <c r="A4" s="115">
        <v>3.0</v>
      </c>
      <c r="B4" s="116" t="str">
        <f t="array" ref="B4">XLOOKUP(A4,'Mobile Friendly'!A:A,'Mobile Friendly'!B:B)</f>
        <v>16u Boys</v>
      </c>
      <c r="C4" s="116" t="s">
        <v>95</v>
      </c>
      <c r="D4" s="116">
        <f t="array" ref="D4">XLOOKUP(A4,'Mobile Friendly'!A:A,'Mobile Friendly'!E:E)</f>
        <v>2</v>
      </c>
      <c r="E4" s="117">
        <f t="array" ref="E4">XLOOKUP(A4,'Mobile Friendly'!A:A,'Mobile Friendly'!C:C)</f>
        <v>0.6840277778</v>
      </c>
      <c r="F4" s="118" t="str">
        <f t="array" ref="F4">XLOOKUP(A4,'Master Schedule'!$G$10:$G$90,'Master Schedule'!$I$10:$I$90)</f>
        <v>Orlando Thunder</v>
      </c>
      <c r="G4" s="111"/>
      <c r="H4" s="119" t="str">
        <f t="array" ref="H4">XLOOKUP(A4,'Master Schedule'!$G$10:$G$90,'Master Schedule'!$K$10:$K$90)</f>
        <v>Orlando United</v>
      </c>
      <c r="I4" s="113"/>
      <c r="J4" s="120" t="str">
        <f t="shared" si="1"/>
        <v>No_score</v>
      </c>
    </row>
    <row r="5" ht="15.75" customHeight="1">
      <c r="A5" s="115">
        <v>4.0</v>
      </c>
      <c r="B5" s="116" t="str">
        <f t="array" ref="B5">XLOOKUP(A5,'Mobile Friendly'!A:A,'Mobile Friendly'!B:B)</f>
        <v>16u Girls</v>
      </c>
      <c r="C5" s="116" t="s">
        <v>95</v>
      </c>
      <c r="D5" s="116">
        <f t="array" ref="D5">XLOOKUP(A5,'Mobile Friendly'!A:A,'Mobile Friendly'!E:E)</f>
        <v>3</v>
      </c>
      <c r="E5" s="117">
        <f t="array" ref="E5">XLOOKUP(A5,'Mobile Friendly'!A:A,'Mobile Friendly'!C:C)</f>
        <v>0.6840277778</v>
      </c>
      <c r="F5" s="118" t="str">
        <f t="array" ref="F5">XLOOKUP(A5,'Master Schedule'!$A$10:$A$90,'Master Schedule'!$C$10:$C$90)</f>
        <v>Orlando Thunder</v>
      </c>
      <c r="G5" s="111"/>
      <c r="H5" s="119" t="str">
        <f t="array" ref="H5">XLOOKUP(A5,'Master Schedule'!$A$10:$A$90,'Master Schedule'!$E$10:$E$90)</f>
        <v>Patriot</v>
      </c>
      <c r="I5" s="113"/>
      <c r="J5" s="120" t="str">
        <f t="shared" si="1"/>
        <v>No_score</v>
      </c>
    </row>
    <row r="6" ht="15.75" customHeight="1">
      <c r="A6" s="115">
        <v>5.0</v>
      </c>
      <c r="B6" s="116" t="str">
        <f t="array" ref="B6">XLOOKUP(A6,'Mobile Friendly'!A:A,'Mobile Friendly'!B:B)</f>
        <v>16u Girls</v>
      </c>
      <c r="C6" s="116" t="s">
        <v>95</v>
      </c>
      <c r="D6" s="116">
        <f t="array" ref="D6">XLOOKUP(A6,'Mobile Friendly'!A:A,'Mobile Friendly'!E:E)</f>
        <v>1</v>
      </c>
      <c r="E6" s="117">
        <f t="array" ref="E6">XLOOKUP(A6,'Mobile Friendly'!A:A,'Mobile Friendly'!C:C)</f>
        <v>0.7222222222</v>
      </c>
      <c r="F6" s="118" t="str">
        <f t="array" ref="F6">XLOOKUP(A6,'Master Schedule'!$A$10:$A$90,'Master Schedule'!$C$10:$C$90)</f>
        <v>Team Orlando</v>
      </c>
      <c r="G6" s="111"/>
      <c r="H6" s="119" t="str">
        <f t="array" ref="H6">XLOOKUP(A6,'Master Schedule'!$A$10:$A$90,'Master Schedule'!$E$10:$E$90)</f>
        <v>Orlando Thunder 14</v>
      </c>
      <c r="I6" s="113"/>
      <c r="J6" s="120" t="str">
        <f t="shared" si="1"/>
        <v>No_score</v>
      </c>
    </row>
    <row r="7" ht="15.75" customHeight="1">
      <c r="A7" s="115">
        <v>6.0</v>
      </c>
      <c r="B7" s="116" t="str">
        <f t="array" ref="B7">XLOOKUP(A7,'Mobile Friendly'!A:A,'Mobile Friendly'!B:B)</f>
        <v>14u CoEd</v>
      </c>
      <c r="C7" s="116" t="s">
        <v>95</v>
      </c>
      <c r="D7" s="116">
        <f t="array" ref="D7">XLOOKUP(A7,'Mobile Friendly'!A:A,'Mobile Friendly'!E:E)</f>
        <v>2</v>
      </c>
      <c r="E7" s="117">
        <f t="array" ref="E7">XLOOKUP(A7,'Mobile Friendly'!A:A,'Mobile Friendly'!C:C)</f>
        <v>0.7222222222</v>
      </c>
      <c r="F7" s="118" t="str">
        <f t="array" ref="F7">XLOOKUP(A7,'Master Schedule'!$G$10:$G$90,'Master Schedule'!$I$10:$I$90)</f>
        <v>Team Orlando</v>
      </c>
      <c r="G7" s="111"/>
      <c r="H7" s="119" t="str">
        <f t="array" ref="H7">XLOOKUP(A7,'Master Schedule'!$G$10:$G$90,'Master Schedule'!$K$10:$K$90)</f>
        <v>Patriot</v>
      </c>
      <c r="I7" s="113"/>
      <c r="J7" s="120" t="str">
        <f t="shared" si="1"/>
        <v>No_score</v>
      </c>
    </row>
    <row r="8" ht="15.75" customHeight="1">
      <c r="A8" s="115">
        <v>7.0</v>
      </c>
      <c r="B8" s="116" t="str">
        <f t="array" ref="B8">XLOOKUP(A8,'Mobile Friendly'!A:A,'Mobile Friendly'!B:B)</f>
        <v>14u CoEd</v>
      </c>
      <c r="C8" s="116" t="s">
        <v>95</v>
      </c>
      <c r="D8" s="116">
        <f t="array" ref="D8">XLOOKUP(A8,'Mobile Friendly'!A:A,'Mobile Friendly'!E:E)</f>
        <v>3</v>
      </c>
      <c r="E8" s="117">
        <f t="array" ref="E8">XLOOKUP(A8,'Mobile Friendly'!A:A,'Mobile Friendly'!C:C)</f>
        <v>0.7222222222</v>
      </c>
      <c r="F8" s="118" t="str">
        <f t="array" ref="F8">XLOOKUP(A8,'Master Schedule'!$A$10:$A$90,'Master Schedule'!$C$10:$C$90)</f>
        <v>Orlando Thunder</v>
      </c>
      <c r="G8" s="111"/>
      <c r="H8" s="119" t="str">
        <f t="array" ref="H8">XLOOKUP(A8,'Master Schedule'!$A$10:$A$90,'Master Schedule'!$E$10:$E$90)</f>
        <v>Orlando United</v>
      </c>
      <c r="I8" s="113"/>
      <c r="J8" s="120" t="str">
        <f t="shared" si="1"/>
        <v>No_score</v>
      </c>
    </row>
    <row r="9" ht="15.75" customHeight="1">
      <c r="A9" s="115">
        <v>8.0</v>
      </c>
      <c r="B9" s="116" t="str">
        <f t="array" ref="B9">XLOOKUP(A9,'Mobile Friendly'!A:A,'Mobile Friendly'!B:B)</f>
        <v>18u Boys</v>
      </c>
      <c r="C9" s="116" t="s">
        <v>95</v>
      </c>
      <c r="D9" s="116">
        <f t="array" ref="D9">XLOOKUP(A9,'Mobile Friendly'!A:A,'Mobile Friendly'!E:E)</f>
        <v>1</v>
      </c>
      <c r="E9" s="117">
        <f t="array" ref="E9">XLOOKUP(A9,'Mobile Friendly'!A:A,'Mobile Friendly'!C:C)</f>
        <v>0.7604166667</v>
      </c>
      <c r="F9" s="118" t="str">
        <f t="array" ref="F9">XLOOKUP(A9,'Master Schedule'!$A$10:$A$90,'Master Schedule'!$C$10:$C$90)</f>
        <v>Team Orlando</v>
      </c>
      <c r="G9" s="111"/>
      <c r="H9" s="119" t="str">
        <f t="array" ref="H9">XLOOKUP(A9,'Master Schedule'!$A$10:$A$90,'Master Schedule'!$E$10:$E$90)</f>
        <v>North Idaho</v>
      </c>
      <c r="I9" s="113"/>
      <c r="J9" s="120" t="str">
        <f t="shared" si="1"/>
        <v>No_score</v>
      </c>
    </row>
    <row r="10" ht="15.75" customHeight="1">
      <c r="A10" s="115">
        <v>9.0</v>
      </c>
      <c r="B10" s="116" t="str">
        <f t="array" ref="B10">XLOOKUP(A10,'Mobile Friendly'!A:A,'Mobile Friendly'!B:B)</f>
        <v>16u Girls</v>
      </c>
      <c r="C10" s="116" t="s">
        <v>95</v>
      </c>
      <c r="D10" s="116">
        <f t="array" ref="D10">XLOOKUP(A10,'Mobile Friendly'!A:A,'Mobile Friendly'!E:E)</f>
        <v>2</v>
      </c>
      <c r="E10" s="117">
        <f t="array" ref="E10">XLOOKUP(A10,'Mobile Friendly'!A:A,'Mobile Friendly'!C:C)</f>
        <v>0.7604166667</v>
      </c>
      <c r="F10" s="118" t="str">
        <f t="array" ref="F10">XLOOKUP(A10,'Master Schedule'!$G$10:$G$90,'Master Schedule'!$I$10:$I$90)</f>
        <v>Orlando Thunder</v>
      </c>
      <c r="G10" s="111"/>
      <c r="H10" s="119" t="str">
        <f t="array" ref="H10">XLOOKUP(A10,'Master Schedule'!$G$10:$G$90,'Master Schedule'!$K$10:$K$90)</f>
        <v>Seminole</v>
      </c>
      <c r="I10" s="113"/>
      <c r="J10" s="120" t="str">
        <f t="shared" si="1"/>
        <v>No_score</v>
      </c>
    </row>
    <row r="11" ht="15.75" customHeight="1">
      <c r="A11" s="115">
        <v>10.0</v>
      </c>
      <c r="B11" s="116" t="str">
        <f t="array" ref="B11">XLOOKUP(A11,'Mobile Friendly'!A:A,'Mobile Friendly'!B:B)</f>
        <v>12u CoEd</v>
      </c>
      <c r="C11" s="116" t="s">
        <v>95</v>
      </c>
      <c r="D11" s="116">
        <f t="array" ref="D11">XLOOKUP(A11,'Mobile Friendly'!A:A,'Mobile Friendly'!E:E)</f>
        <v>3</v>
      </c>
      <c r="E11" s="117">
        <f t="array" ref="E11">XLOOKUP(A11,'Mobile Friendly'!A:A,'Mobile Friendly'!C:C)</f>
        <v>0.7604166667</v>
      </c>
      <c r="F11" s="118" t="str">
        <f t="array" ref="F11">XLOOKUP(A11,'Master Schedule'!$A$10:$A$90,'Master Schedule'!$C$10:$C$90)</f>
        <v>Team Orlando</v>
      </c>
      <c r="G11" s="111"/>
      <c r="H11" s="119" t="str">
        <f t="array" ref="H11">XLOOKUP(A11,'Master Schedule'!$A$10:$A$90,'Master Schedule'!$E$10:$E$90)</f>
        <v>Patriot</v>
      </c>
      <c r="I11" s="113"/>
      <c r="J11" s="120" t="str">
        <f t="shared" si="1"/>
        <v>No_score</v>
      </c>
    </row>
    <row r="12" ht="15.75" customHeight="1">
      <c r="A12" s="115">
        <v>11.0</v>
      </c>
      <c r="B12" s="116" t="str">
        <f t="array" ref="B12">XLOOKUP(A12,'Mobile Friendly'!A:A,'Mobile Friendly'!B:B)</f>
        <v>18u Boys</v>
      </c>
      <c r="C12" s="116" t="s">
        <v>95</v>
      </c>
      <c r="D12" s="116">
        <f t="array" ref="D12">XLOOKUP(A12,'Mobile Friendly'!A:A,'Mobile Friendly'!E:E)</f>
        <v>1</v>
      </c>
      <c r="E12" s="117">
        <f t="array" ref="E12">XLOOKUP(A12,'Mobile Friendly'!A:A,'Mobile Friendly'!C:C)</f>
        <v>0.7986111111</v>
      </c>
      <c r="F12" s="118" t="str">
        <f t="array" ref="F12">XLOOKUP(A12,'Master Schedule'!$A$10:$A$90,'Master Schedule'!$C$10:$C$90)</f>
        <v>Orlando Thunder</v>
      </c>
      <c r="G12" s="111"/>
      <c r="H12" s="119" t="str">
        <f t="array" ref="H12">XLOOKUP(A12,'Master Schedule'!$A$10:$A$90,'Master Schedule'!$E$10:$E$90)</f>
        <v>Orlando United</v>
      </c>
      <c r="I12" s="113"/>
      <c r="J12" s="120" t="str">
        <f t="shared" si="1"/>
        <v>No_score</v>
      </c>
    </row>
    <row r="13" ht="15.75" customHeight="1">
      <c r="A13" s="115">
        <v>12.0</v>
      </c>
      <c r="B13" s="116" t="str">
        <f t="array" ref="B13">XLOOKUP(A13,'Mobile Friendly'!A:A,'Mobile Friendly'!B:B)</f>
        <v>16u Boys</v>
      </c>
      <c r="C13" s="116" t="s">
        <v>95</v>
      </c>
      <c r="D13" s="116">
        <f t="array" ref="D13">XLOOKUP(A13,'Mobile Friendly'!A:A,'Mobile Friendly'!E:E)</f>
        <v>2</v>
      </c>
      <c r="E13" s="117">
        <f t="array" ref="E13">XLOOKUP(A13,'Mobile Friendly'!A:A,'Mobile Friendly'!C:C)</f>
        <v>0.7986111111</v>
      </c>
      <c r="F13" s="118" t="str">
        <f t="array" ref="F13">XLOOKUP(A13,'Master Schedule'!$G$10:$G$90,'Master Schedule'!$I$10:$I$90)</f>
        <v>Team Orlando</v>
      </c>
      <c r="G13" s="111"/>
      <c r="H13" s="119" t="str">
        <f t="array" ref="H13">XLOOKUP(A13,'Master Schedule'!$G$10:$G$90,'Master Schedule'!$K$10:$K$90)</f>
        <v>Dynamo</v>
      </c>
      <c r="I13" s="113"/>
      <c r="J13" s="120" t="str">
        <f t="shared" si="1"/>
        <v>No_score</v>
      </c>
    </row>
    <row r="14" ht="15.75" customHeight="1">
      <c r="A14" s="115">
        <v>13.0</v>
      </c>
      <c r="B14" s="116" t="str">
        <f t="array" ref="B14">XLOOKUP(A14,'Mobile Friendly'!A:A,'Mobile Friendly'!B:B)</f>
        <v>10u CoEd</v>
      </c>
      <c r="C14" s="116" t="s">
        <v>95</v>
      </c>
      <c r="D14" s="116">
        <f t="array" ref="D14">XLOOKUP(A14,'Mobile Friendly'!A:A,'Mobile Friendly'!E:E)</f>
        <v>3</v>
      </c>
      <c r="E14" s="117">
        <f t="array" ref="E14">XLOOKUP(A14,'Mobile Friendly'!A:A,'Mobile Friendly'!C:C)</f>
        <v>0.7986111111</v>
      </c>
      <c r="F14" s="118" t="str">
        <f t="array" ref="F14">XLOOKUP(A14,'Master Schedule'!$A$10:$A$90,'Master Schedule'!$C$10:$C$90)</f>
        <v>Team Orlando</v>
      </c>
      <c r="G14" s="111"/>
      <c r="H14" s="119" t="str">
        <f t="array" ref="H14">XLOOKUP(A14,'Master Schedule'!$A$10:$A$90,'Master Schedule'!$E$10:$E$90)</f>
        <v>Orlando Thunder</v>
      </c>
      <c r="I14" s="113"/>
      <c r="J14" s="120" t="str">
        <f t="shared" si="1"/>
        <v>No_score</v>
      </c>
    </row>
    <row r="15" ht="15.75" customHeight="1">
      <c r="A15" s="115">
        <v>14.0</v>
      </c>
      <c r="B15" s="116" t="str">
        <f t="array" ref="B15">XLOOKUP(A15,'Mobile Friendly'!A:A,'Mobile Friendly'!B:B)</f>
        <v>Masters</v>
      </c>
      <c r="C15" s="116" t="s">
        <v>95</v>
      </c>
      <c r="D15" s="116">
        <f t="array" ref="D15">XLOOKUP(A15,'Mobile Friendly'!A:A,'Mobile Friendly'!E:E)</f>
        <v>1</v>
      </c>
      <c r="E15" s="117">
        <f t="array" ref="E15">XLOOKUP(A15,'Mobile Friendly'!A:A,'Mobile Friendly'!C:C)</f>
        <v>0.8333333333</v>
      </c>
      <c r="F15" s="118" t="str">
        <f t="array" ref="F15">XLOOKUP(A15,'Master Schedule'!$A$10:$A$90,'Master Schedule'!$C$10:$C$90)</f>
        <v>Team Orlando</v>
      </c>
      <c r="G15" s="111"/>
      <c r="H15" s="119" t="str">
        <f t="array" ref="H15">XLOOKUP(A15,'Master Schedule'!$A$10:$A$90,'Master Schedule'!$E$10:$E$90)</f>
        <v>Team Orlando Black</v>
      </c>
      <c r="I15" s="113"/>
      <c r="J15" s="120" t="str">
        <f t="shared" si="1"/>
        <v>No_score</v>
      </c>
    </row>
    <row r="16" ht="15.75" customHeight="1">
      <c r="A16" s="115">
        <v>15.0</v>
      </c>
      <c r="B16" s="116" t="str">
        <f t="array" ref="B16">XLOOKUP(A16,'Mobile Friendly'!A:A,'Mobile Friendly'!B:B)</f>
        <v>18u Boys</v>
      </c>
      <c r="C16" s="116" t="s">
        <v>96</v>
      </c>
      <c r="D16" s="116">
        <f t="array" ref="D16">XLOOKUP(A16,'Mobile Friendly'!A:A,'Mobile Friendly'!E:E)</f>
        <v>1</v>
      </c>
      <c r="E16" s="117">
        <f t="array" ref="E16">XLOOKUP(A16,'Mobile Friendly'!A:A,'Mobile Friendly'!C:C)</f>
        <v>0.2916666667</v>
      </c>
      <c r="F16" s="118" t="str">
        <f t="array" ref="F16">XLOOKUP(A16,'Master Schedule'!$A$10:$A$90,'Master Schedule'!$C$10:$C$90)</f>
        <v>Team Orlando</v>
      </c>
      <c r="G16" s="111"/>
      <c r="H16" s="119" t="str">
        <f t="array" ref="H16">XLOOKUP(A16,'Master Schedule'!$A$10:$A$90,'Master Schedule'!$E$10:$E$90)</f>
        <v>Nextlevel</v>
      </c>
      <c r="I16" s="113"/>
      <c r="J16" s="120" t="str">
        <f t="shared" si="1"/>
        <v>No_score</v>
      </c>
    </row>
    <row r="17" ht="15.75" customHeight="1">
      <c r="A17" s="115">
        <v>16.0</v>
      </c>
      <c r="B17" s="116" t="str">
        <f t="array" ref="B17">XLOOKUP(A17,'Mobile Friendly'!A:A,'Mobile Friendly'!B:B)</f>
        <v>16u Boys</v>
      </c>
      <c r="C17" s="116" t="s">
        <v>96</v>
      </c>
      <c r="D17" s="116">
        <f t="array" ref="D17">XLOOKUP(A17,'Mobile Friendly'!A:A,'Mobile Friendly'!E:E)</f>
        <v>2</v>
      </c>
      <c r="E17" s="117">
        <f t="array" ref="E17">XLOOKUP(A17,'Mobile Friendly'!A:A,'Mobile Friendly'!C:C)</f>
        <v>0.2916666667</v>
      </c>
      <c r="F17" s="118" t="str">
        <f t="array" ref="F17">XLOOKUP(A17,'Master Schedule'!$G$10:$G$90,'Master Schedule'!$I$10:$I$90)</f>
        <v>Wolverines</v>
      </c>
      <c r="G17" s="111"/>
      <c r="H17" s="119" t="str">
        <f t="array" ref="H17">XLOOKUP(A17,'Master Schedule'!$G$10:$G$90,'Master Schedule'!$K$10:$K$90)</f>
        <v>Seminole</v>
      </c>
      <c r="I17" s="113"/>
      <c r="J17" s="120" t="str">
        <f t="shared" si="1"/>
        <v>No_score</v>
      </c>
    </row>
    <row r="18" ht="15.75" customHeight="1">
      <c r="A18" s="115">
        <v>17.0</v>
      </c>
      <c r="B18" s="116" t="str">
        <f t="array" ref="B18">XLOOKUP(A18,'Mobile Friendly'!A:A,'Mobile Friendly'!B:B)</f>
        <v>12u CoEd</v>
      </c>
      <c r="C18" s="116" t="s">
        <v>96</v>
      </c>
      <c r="D18" s="116">
        <f t="array" ref="D18">XLOOKUP(A18,'Mobile Friendly'!A:A,'Mobile Friendly'!E:E)</f>
        <v>3</v>
      </c>
      <c r="E18" s="117">
        <f t="array" ref="E18">XLOOKUP(A18,'Mobile Friendly'!A:A,'Mobile Friendly'!C:C)</f>
        <v>0.2916666667</v>
      </c>
      <c r="F18" s="118" t="str">
        <f t="array" ref="F18">XLOOKUP(A18,'Master Schedule'!$A$10:$A$90,'Master Schedule'!$C$10:$C$90)</f>
        <v>Team Orlando</v>
      </c>
      <c r="G18" s="111"/>
      <c r="H18" s="119" t="str">
        <f t="array" ref="H18">XLOOKUP(A18,'Master Schedule'!$A$10:$A$90,'Master Schedule'!$E$10:$E$90)</f>
        <v>Orlando Thunder</v>
      </c>
      <c r="I18" s="113"/>
      <c r="J18" s="120" t="str">
        <f t="shared" si="1"/>
        <v>No_score</v>
      </c>
    </row>
    <row r="19" ht="15.75" customHeight="1">
      <c r="A19" s="115">
        <v>18.0</v>
      </c>
      <c r="B19" s="116" t="str">
        <f t="array" ref="B19">XLOOKUP(A19,'Mobile Friendly'!A:A,'Mobile Friendly'!B:B)</f>
        <v>18u Boys</v>
      </c>
      <c r="C19" s="116" t="s">
        <v>96</v>
      </c>
      <c r="D19" s="116">
        <f t="array" ref="D19">XLOOKUP(A19,'Mobile Friendly'!A:A,'Mobile Friendly'!E:E)</f>
        <v>1</v>
      </c>
      <c r="E19" s="117">
        <f t="array" ref="E19">XLOOKUP(A19,'Mobile Friendly'!A:A,'Mobile Friendly'!C:C)</f>
        <v>0.3298611111</v>
      </c>
      <c r="F19" s="118" t="str">
        <f t="array" ref="F19">XLOOKUP(A19,'Master Schedule'!$A$10:$A$90,'Master Schedule'!$C$10:$C$90)</f>
        <v>Gladiators</v>
      </c>
      <c r="G19" s="111"/>
      <c r="H19" s="119" t="str">
        <f t="array" ref="H19">XLOOKUP(A19,'Master Schedule'!$A$10:$A$90,'Master Schedule'!$E$10:$E$90)</f>
        <v>Marlins</v>
      </c>
      <c r="I19" s="113"/>
      <c r="J19" s="120" t="str">
        <f t="shared" si="1"/>
        <v>No_score</v>
      </c>
    </row>
    <row r="20" ht="15.75" customHeight="1">
      <c r="A20" s="115">
        <v>19.0</v>
      </c>
      <c r="B20" s="116" t="str">
        <f t="array" ref="B20">XLOOKUP(A20,'Mobile Friendly'!A:A,'Mobile Friendly'!B:B)</f>
        <v>18u Girls</v>
      </c>
      <c r="C20" s="116" t="s">
        <v>96</v>
      </c>
      <c r="D20" s="116">
        <f t="array" ref="D20">XLOOKUP(A20,'Mobile Friendly'!A:A,'Mobile Friendly'!E:E)</f>
        <v>2</v>
      </c>
      <c r="E20" s="117">
        <f t="array" ref="E20">XLOOKUP(A20,'Mobile Friendly'!A:A,'Mobile Friendly'!C:C)</f>
        <v>0.3298611111</v>
      </c>
      <c r="F20" s="118" t="str">
        <f t="array" ref="F20">XLOOKUP(A20,'Master Schedule'!$G$10:$G$90,'Master Schedule'!$I$10:$I$90)</f>
        <v>Team Orlando</v>
      </c>
      <c r="G20" s="111"/>
      <c r="H20" s="119" t="str">
        <f t="array" ref="H20">XLOOKUP(A20,'Master Schedule'!$G$10:$G$90,'Master Schedule'!$K$10:$K$90)</f>
        <v>Patriot</v>
      </c>
      <c r="I20" s="113"/>
      <c r="J20" s="120" t="str">
        <f t="shared" si="1"/>
        <v>No_score</v>
      </c>
    </row>
    <row r="21" ht="15.75" customHeight="1">
      <c r="A21" s="115">
        <v>20.0</v>
      </c>
      <c r="B21" s="116" t="str">
        <f t="array" ref="B21">XLOOKUP(A21,'Mobile Friendly'!A:A,'Mobile Friendly'!B:B)</f>
        <v>12u CoEd</v>
      </c>
      <c r="C21" s="116" t="s">
        <v>96</v>
      </c>
      <c r="D21" s="116">
        <f t="array" ref="D21">XLOOKUP(A21,'Mobile Friendly'!A:A,'Mobile Friendly'!E:E)</f>
        <v>3</v>
      </c>
      <c r="E21" s="117">
        <f t="array" ref="E21">XLOOKUP(A21,'Mobile Friendly'!A:A,'Mobile Friendly'!C:C)</f>
        <v>0.3298611111</v>
      </c>
      <c r="F21" s="118" t="str">
        <f t="array" ref="F21">XLOOKUP(A21,'Master Schedule'!$A$10:$A$90,'Master Schedule'!$C$10:$C$90)</f>
        <v>Gladiators</v>
      </c>
      <c r="G21" s="111"/>
      <c r="H21" s="119" t="str">
        <f t="array" ref="H21">XLOOKUP(A21,'Master Schedule'!$A$10:$A$90,'Master Schedule'!$E$10:$E$90)</f>
        <v>Patriot</v>
      </c>
      <c r="I21" s="113"/>
      <c r="J21" s="120" t="str">
        <f t="shared" si="1"/>
        <v>No_score</v>
      </c>
    </row>
    <row r="22" ht="15.75" customHeight="1">
      <c r="A22" s="115">
        <v>21.0</v>
      </c>
      <c r="B22" s="116" t="str">
        <f t="array" ref="B22">XLOOKUP(A22,'Mobile Friendly'!A:A,'Mobile Friendly'!B:B)</f>
        <v>18u Boys</v>
      </c>
      <c r="C22" s="116" t="s">
        <v>96</v>
      </c>
      <c r="D22" s="116">
        <f t="array" ref="D22">XLOOKUP(A22,'Mobile Friendly'!A:A,'Mobile Friendly'!E:E)</f>
        <v>1</v>
      </c>
      <c r="E22" s="117">
        <f t="array" ref="E22">XLOOKUP(A22,'Mobile Friendly'!A:A,'Mobile Friendly'!C:C)</f>
        <v>0.3680555556</v>
      </c>
      <c r="F22" s="118" t="str">
        <f t="array" ref="F22">XLOOKUP(A22,'Master Schedule'!$A$10:$A$90,'Master Schedule'!$C$10:$C$90)</f>
        <v>Orlando United</v>
      </c>
      <c r="G22" s="111"/>
      <c r="H22" s="119" t="str">
        <f t="array" ref="H22">XLOOKUP(A22,'Master Schedule'!$A$10:$A$90,'Master Schedule'!$E$10:$E$90)</f>
        <v>Team Orlando Black</v>
      </c>
      <c r="I22" s="113"/>
      <c r="J22" s="120" t="str">
        <f t="shared" si="1"/>
        <v>No_score</v>
      </c>
    </row>
    <row r="23" ht="15.75" customHeight="1">
      <c r="A23" s="115">
        <v>22.0</v>
      </c>
      <c r="B23" s="116" t="str">
        <f t="array" ref="B23">XLOOKUP(A23,'Mobile Friendly'!A:A,'Mobile Friendly'!B:B)</f>
        <v>16u Boys</v>
      </c>
      <c r="C23" s="116" t="s">
        <v>96</v>
      </c>
      <c r="D23" s="116">
        <f t="array" ref="D23">XLOOKUP(A23,'Mobile Friendly'!A:A,'Mobile Friendly'!E:E)</f>
        <v>2</v>
      </c>
      <c r="E23" s="117">
        <f t="array" ref="E23">XLOOKUP(A23,'Mobile Friendly'!A:A,'Mobile Friendly'!C:C)</f>
        <v>0.3680555556</v>
      </c>
      <c r="F23" s="118" t="str">
        <f t="array" ref="F23">XLOOKUP(A23,'Master Schedule'!$G$10:$G$90,'Master Schedule'!$I$10:$I$90)</f>
        <v>Orlando Thunder</v>
      </c>
      <c r="G23" s="111"/>
      <c r="H23" s="119" t="str">
        <f t="array" ref="H23">XLOOKUP(A23,'Master Schedule'!$G$10:$G$90,'Master Schedule'!$K$10:$K$90)</f>
        <v>Gladiators</v>
      </c>
      <c r="I23" s="113"/>
      <c r="J23" s="120" t="str">
        <f t="shared" si="1"/>
        <v>No_score</v>
      </c>
    </row>
    <row r="24" ht="15.75" customHeight="1">
      <c r="A24" s="115">
        <v>23.0</v>
      </c>
      <c r="B24" s="116" t="str">
        <f t="array" ref="B24">XLOOKUP(A24,'Mobile Friendly'!A:A,'Mobile Friendly'!B:B)</f>
        <v>10u CoEd</v>
      </c>
      <c r="C24" s="116" t="s">
        <v>96</v>
      </c>
      <c r="D24" s="116">
        <f t="array" ref="D24">XLOOKUP(A24,'Mobile Friendly'!A:A,'Mobile Friendly'!E:E)</f>
        <v>3</v>
      </c>
      <c r="E24" s="117">
        <f t="array" ref="E24">XLOOKUP(A24,'Mobile Friendly'!A:A,'Mobile Friendly'!C:C)</f>
        <v>0.3680555556</v>
      </c>
      <c r="F24" s="118" t="str">
        <f t="array" ref="F24">XLOOKUP(A24,'Master Schedule'!$A$10:$A$90,'Master Schedule'!$C$10:$C$90)</f>
        <v>Orlando Thunder</v>
      </c>
      <c r="G24" s="111"/>
      <c r="H24" s="119" t="str">
        <f t="array" ref="H24">XLOOKUP(A24,'Master Schedule'!$A$10:$A$90,'Master Schedule'!$E$10:$E$90)</f>
        <v>Team Orlando</v>
      </c>
      <c r="I24" s="113"/>
      <c r="J24" s="120" t="str">
        <f t="shared" si="1"/>
        <v>No_score</v>
      </c>
    </row>
    <row r="25" ht="15.75" customHeight="1">
      <c r="A25" s="115">
        <v>24.0</v>
      </c>
      <c r="B25" s="116" t="str">
        <f t="array" ref="B25">XLOOKUP(A25,'Mobile Friendly'!A:A,'Mobile Friendly'!B:B)</f>
        <v>18u Boys</v>
      </c>
      <c r="C25" s="116" t="s">
        <v>96</v>
      </c>
      <c r="D25" s="116">
        <f t="array" ref="D25">XLOOKUP(A25,'Mobile Friendly'!A:A,'Mobile Friendly'!E:E)</f>
        <v>1</v>
      </c>
      <c r="E25" s="117">
        <f t="array" ref="E25">XLOOKUP(A25,'Mobile Friendly'!A:A,'Mobile Friendly'!C:C)</f>
        <v>0.40625</v>
      </c>
      <c r="F25" s="118" t="str">
        <f t="array" ref="F25">XLOOKUP(A25,'Master Schedule'!$A$10:$A$90,'Master Schedule'!$C$10:$C$90)</f>
        <v>North Idaho</v>
      </c>
      <c r="G25" s="111"/>
      <c r="H25" s="119" t="str">
        <f t="array" ref="H25">XLOOKUP(A25,'Master Schedule'!$A$10:$A$90,'Master Schedule'!$E$10:$E$90)</f>
        <v>Nextlevel</v>
      </c>
      <c r="I25" s="113"/>
      <c r="J25" s="120" t="str">
        <f t="shared" si="1"/>
        <v>No_score</v>
      </c>
    </row>
    <row r="26" ht="15.75" customHeight="1">
      <c r="A26" s="115">
        <v>25.0</v>
      </c>
      <c r="B26" s="116" t="str">
        <f t="array" ref="B26">XLOOKUP(A26,'Mobile Friendly'!A:A,'Mobile Friendly'!B:B)</f>
        <v>16u Girls</v>
      </c>
      <c r="C26" s="116" t="s">
        <v>96</v>
      </c>
      <c r="D26" s="116">
        <f t="array" ref="D26">XLOOKUP(A26,'Mobile Friendly'!A:A,'Mobile Friendly'!E:E)</f>
        <v>2</v>
      </c>
      <c r="E26" s="117">
        <f t="array" ref="E26">XLOOKUP(A26,'Mobile Friendly'!A:A,'Mobile Friendly'!C:C)</f>
        <v>0.40625</v>
      </c>
      <c r="F26" s="118" t="str">
        <f t="array" ref="F26">XLOOKUP(A26,'Master Schedule'!$G$10:$G$90,'Master Schedule'!$I$10:$I$90)</f>
        <v>Team Orlando</v>
      </c>
      <c r="G26" s="111"/>
      <c r="H26" s="119" t="str">
        <f t="array" ref="H26">XLOOKUP(A26,'Master Schedule'!$G$10:$G$90,'Master Schedule'!$K$10:$K$90)</f>
        <v>Orlando United</v>
      </c>
      <c r="I26" s="113"/>
      <c r="J26" s="120" t="str">
        <f t="shared" si="1"/>
        <v>No_score</v>
      </c>
    </row>
    <row r="27" ht="15.75" customHeight="1">
      <c r="A27" s="115">
        <v>26.0</v>
      </c>
      <c r="B27" s="116" t="str">
        <f t="array" ref="B27">XLOOKUP(A27,'Mobile Friendly'!A:A,'Mobile Friendly'!B:B)</f>
        <v>14u CoEd</v>
      </c>
      <c r="C27" s="116" t="s">
        <v>96</v>
      </c>
      <c r="D27" s="116">
        <f t="array" ref="D27">XLOOKUP(A27,'Mobile Friendly'!A:A,'Mobile Friendly'!E:E)</f>
        <v>3</v>
      </c>
      <c r="E27" s="117">
        <f t="array" ref="E27">XLOOKUP(A27,'Mobile Friendly'!A:A,'Mobile Friendly'!C:C)</f>
        <v>0.40625</v>
      </c>
      <c r="F27" s="118" t="str">
        <f t="array" ref="F27">XLOOKUP(A27,'Master Schedule'!$A$10:$A$90,'Master Schedule'!$C$10:$C$90)</f>
        <v>Patriot</v>
      </c>
      <c r="G27" s="111"/>
      <c r="H27" s="119" t="str">
        <f t="array" ref="H27">XLOOKUP(A27,'Master Schedule'!$A$10:$A$90,'Master Schedule'!$E$10:$E$90)</f>
        <v>Wolverines Blue</v>
      </c>
      <c r="I27" s="113"/>
      <c r="J27" s="120" t="str">
        <f t="shared" si="1"/>
        <v>No_score</v>
      </c>
    </row>
    <row r="28" ht="15.75" customHeight="1">
      <c r="A28" s="115">
        <v>27.0</v>
      </c>
      <c r="B28" s="116" t="str">
        <f t="array" ref="B28">XLOOKUP(A28,'Mobile Friendly'!A:A,'Mobile Friendly'!B:B)</f>
        <v>Masters</v>
      </c>
      <c r="C28" s="116" t="s">
        <v>96</v>
      </c>
      <c r="D28" s="116">
        <f t="array" ref="D28">XLOOKUP(A28,'Mobile Friendly'!A:A,'Mobile Friendly'!E:E)</f>
        <v>1</v>
      </c>
      <c r="E28" s="117">
        <f t="array" ref="E28">XLOOKUP(A28,'Mobile Friendly'!A:A,'Mobile Friendly'!C:C)</f>
        <v>0.4444444444</v>
      </c>
      <c r="F28" s="118" t="str">
        <f t="array" ref="F28">XLOOKUP(A28,'Master Schedule'!$A$10:$A$90,'Master Schedule'!$C$10:$C$90)</f>
        <v>Team Orlando</v>
      </c>
      <c r="G28" s="111"/>
      <c r="H28" s="119" t="str">
        <f t="array" ref="H28">XLOOKUP(A28,'Master Schedule'!$A$10:$A$90,'Master Schedule'!$E$10:$E$90)</f>
        <v>Patriot</v>
      </c>
      <c r="I28" s="113"/>
      <c r="J28" s="120" t="str">
        <f t="shared" si="1"/>
        <v>No_score</v>
      </c>
    </row>
    <row r="29" ht="15.75" customHeight="1">
      <c r="A29" s="115">
        <v>28.0</v>
      </c>
      <c r="B29" s="116" t="str">
        <f t="array" ref="B29">XLOOKUP(A29,'Mobile Friendly'!A:A,'Mobile Friendly'!B:B)</f>
        <v>16u Girls</v>
      </c>
      <c r="C29" s="116" t="s">
        <v>96</v>
      </c>
      <c r="D29" s="116">
        <f t="array" ref="D29">XLOOKUP(A29,'Mobile Friendly'!A:A,'Mobile Friendly'!E:E)</f>
        <v>2</v>
      </c>
      <c r="E29" s="117">
        <f t="array" ref="E29">XLOOKUP(A29,'Mobile Friendly'!A:A,'Mobile Friendly'!C:C)</f>
        <v>0.4444444444</v>
      </c>
      <c r="F29" s="118" t="str">
        <f t="array" ref="F29">XLOOKUP(A29,'Master Schedule'!$G$10:$G$90,'Master Schedule'!$I$10:$I$90)</f>
        <v>Seminole</v>
      </c>
      <c r="G29" s="111"/>
      <c r="H29" s="119" t="str">
        <f t="array" ref="H29">XLOOKUP(A29,'Master Schedule'!$G$10:$G$90,'Master Schedule'!$K$10:$K$90)</f>
        <v>Patriot</v>
      </c>
      <c r="I29" s="113"/>
      <c r="J29" s="120" t="str">
        <f t="shared" si="1"/>
        <v>No_score</v>
      </c>
    </row>
    <row r="30" ht="15.75" customHeight="1">
      <c r="A30" s="115">
        <v>29.0</v>
      </c>
      <c r="B30" s="116" t="str">
        <f t="array" ref="B30">XLOOKUP(A30,'Mobile Friendly'!A:A,'Mobile Friendly'!B:B)</f>
        <v>14u CoEd</v>
      </c>
      <c r="C30" s="116" t="s">
        <v>96</v>
      </c>
      <c r="D30" s="116">
        <f t="array" ref="D30">XLOOKUP(A30,'Mobile Friendly'!A:A,'Mobile Friendly'!E:E)</f>
        <v>3</v>
      </c>
      <c r="E30" s="117">
        <f t="array" ref="E30">XLOOKUP(A30,'Mobile Friendly'!A:A,'Mobile Friendly'!C:C)</f>
        <v>0.4444444444</v>
      </c>
      <c r="F30" s="118" t="str">
        <f t="array" ref="F30">XLOOKUP(A30,'Master Schedule'!$A$10:$A$90,'Master Schedule'!$C$10:$C$90)</f>
        <v>Orlando Thunder</v>
      </c>
      <c r="G30" s="111"/>
      <c r="H30" s="119" t="str">
        <f t="array" ref="H30">XLOOKUP(A30,'Master Schedule'!$A$10:$A$90,'Master Schedule'!$E$10:$E$90)</f>
        <v>St. Andrews</v>
      </c>
      <c r="I30" s="113"/>
      <c r="J30" s="120" t="str">
        <f t="shared" si="1"/>
        <v>No_score</v>
      </c>
    </row>
    <row r="31" ht="15.75" customHeight="1">
      <c r="A31" s="115">
        <v>30.0</v>
      </c>
      <c r="B31" s="116" t="str">
        <f t="array" ref="B31">XLOOKUP(A31,'Mobile Friendly'!A:A,'Mobile Friendly'!B:B)</f>
        <v>18u Boys</v>
      </c>
      <c r="C31" s="116" t="s">
        <v>96</v>
      </c>
      <c r="D31" s="116">
        <f t="array" ref="D31">XLOOKUP(A31,'Mobile Friendly'!A:A,'Mobile Friendly'!E:E)</f>
        <v>1</v>
      </c>
      <c r="E31" s="117">
        <f t="array" ref="E31">XLOOKUP(A31,'Mobile Friendly'!A:A,'Mobile Friendly'!C:C)</f>
        <v>0.4826388889</v>
      </c>
      <c r="F31" s="118" t="str">
        <f t="array" ref="F31">XLOOKUP(A31,'Master Schedule'!$A$10:$A$90,'Master Schedule'!$C$10:$C$90)</f>
        <v>Blue Dolfins</v>
      </c>
      <c r="G31" s="111"/>
      <c r="H31" s="119" t="str">
        <f t="array" ref="H31">XLOOKUP(A31,'Master Schedule'!$A$10:$A$90,'Master Schedule'!$E$10:$E$90)</f>
        <v>Marlins</v>
      </c>
      <c r="I31" s="113"/>
      <c r="J31" s="120" t="str">
        <f t="shared" si="1"/>
        <v>No_score</v>
      </c>
    </row>
    <row r="32" ht="15.75" customHeight="1">
      <c r="A32" s="115">
        <v>31.0</v>
      </c>
      <c r="B32" s="116" t="str">
        <f t="array" ref="B32">XLOOKUP(A32,'Mobile Friendly'!A:A,'Mobile Friendly'!B:B)</f>
        <v>16u Boys</v>
      </c>
      <c r="C32" s="116" t="s">
        <v>96</v>
      </c>
      <c r="D32" s="116">
        <f t="array" ref="D32">XLOOKUP(A32,'Mobile Friendly'!A:A,'Mobile Friendly'!E:E)</f>
        <v>2</v>
      </c>
      <c r="E32" s="117">
        <f t="array" ref="E32">XLOOKUP(A32,'Mobile Friendly'!A:A,'Mobile Friendly'!C:C)</f>
        <v>0.4826388889</v>
      </c>
      <c r="F32" s="118" t="str">
        <f t="array" ref="F32">XLOOKUP(A32,'Master Schedule'!$G$10:$G$90,'Master Schedule'!$I$10:$I$90)</f>
        <v>Orlando United</v>
      </c>
      <c r="G32" s="111"/>
      <c r="H32" s="119" t="str">
        <f t="array" ref="H32">XLOOKUP(A32,'Master Schedule'!$G$10:$G$90,'Master Schedule'!$K$10:$K$90)</f>
        <v>Marlins</v>
      </c>
      <c r="I32" s="113"/>
      <c r="J32" s="120" t="str">
        <f t="shared" si="1"/>
        <v>No_score</v>
      </c>
    </row>
    <row r="33" ht="15.75" customHeight="1">
      <c r="A33" s="115">
        <v>32.0</v>
      </c>
      <c r="B33" s="116" t="str">
        <f t="array" ref="B33">XLOOKUP(A33,'Mobile Friendly'!A:A,'Mobile Friendly'!B:B)</f>
        <v>14u CoEd</v>
      </c>
      <c r="C33" s="116" t="s">
        <v>96</v>
      </c>
      <c r="D33" s="116">
        <f t="array" ref="D33">XLOOKUP(A33,'Mobile Friendly'!A:A,'Mobile Friendly'!E:E)</f>
        <v>3</v>
      </c>
      <c r="E33" s="117">
        <f t="array" ref="E33">XLOOKUP(A33,'Mobile Friendly'!A:A,'Mobile Friendly'!C:C)</f>
        <v>0.4826388889</v>
      </c>
      <c r="F33" s="118" t="str">
        <f t="array" ref="F33">XLOOKUP(A33,'Master Schedule'!$A$10:$A$90,'Master Schedule'!$C$10:$C$90)</f>
        <v>Seminole</v>
      </c>
      <c r="G33" s="111"/>
      <c r="H33" s="119" t="str">
        <f t="array" ref="H33">XLOOKUP(A33,'Master Schedule'!$A$10:$A$90,'Master Schedule'!$E$10:$E$90)</f>
        <v>Gladiators</v>
      </c>
      <c r="I33" s="113"/>
      <c r="J33" s="120" t="str">
        <f t="shared" si="1"/>
        <v>No_score</v>
      </c>
    </row>
    <row r="34" ht="15.75" customHeight="1">
      <c r="A34" s="115">
        <v>33.0</v>
      </c>
      <c r="B34" s="116" t="str">
        <f t="array" ref="B34">XLOOKUP(A34,'Mobile Friendly'!A:A,'Mobile Friendly'!B:B)</f>
        <v>Masters</v>
      </c>
      <c r="C34" s="116" t="s">
        <v>96</v>
      </c>
      <c r="D34" s="116">
        <f t="array" ref="D34">XLOOKUP(A34,'Mobile Friendly'!A:A,'Mobile Friendly'!E:E)</f>
        <v>1</v>
      </c>
      <c r="E34" s="117">
        <f t="array" ref="E34">XLOOKUP(A34,'Mobile Friendly'!A:A,'Mobile Friendly'!C:C)</f>
        <v>0.5208333333</v>
      </c>
      <c r="F34" s="118" t="str">
        <f t="array" ref="F34">XLOOKUP(A34,'Master Schedule'!$A$10:$A$90,'Master Schedule'!$C$10:$C$90)</f>
        <v>Orlando Thunder</v>
      </c>
      <c r="G34" s="111"/>
      <c r="H34" s="119" t="str">
        <f t="array" ref="H34">XLOOKUP(A34,'Master Schedule'!$A$10:$A$90,'Master Schedule'!$E$10:$E$90)</f>
        <v>Tampa</v>
      </c>
      <c r="I34" s="113"/>
      <c r="J34" s="120" t="str">
        <f t="shared" si="1"/>
        <v>No_score</v>
      </c>
    </row>
    <row r="35" ht="15.75" customHeight="1">
      <c r="A35" s="115">
        <v>34.0</v>
      </c>
      <c r="B35" s="116" t="str">
        <f t="array" ref="B35">XLOOKUP(A35,'Mobile Friendly'!A:A,'Mobile Friendly'!B:B)</f>
        <v>16u Boys</v>
      </c>
      <c r="C35" s="116" t="s">
        <v>96</v>
      </c>
      <c r="D35" s="116">
        <f t="array" ref="D35">XLOOKUP(A35,'Mobile Friendly'!A:A,'Mobile Friendly'!E:E)</f>
        <v>2</v>
      </c>
      <c r="E35" s="117">
        <f t="array" ref="E35">XLOOKUP(A35,'Mobile Friendly'!A:A,'Mobile Friendly'!C:C)</f>
        <v>0.5208333333</v>
      </c>
      <c r="F35" s="118" t="str">
        <f t="array" ref="F35">XLOOKUP(A35,'Master Schedule'!$G$10:$G$90,'Master Schedule'!$I$10:$I$90)</f>
        <v>Dynamo</v>
      </c>
      <c r="G35" s="111"/>
      <c r="H35" s="119" t="str">
        <f t="array" ref="H35">XLOOKUP(A35,'Master Schedule'!$G$10:$G$90,'Master Schedule'!$K$10:$K$90)</f>
        <v>Seminole</v>
      </c>
      <c r="I35" s="113"/>
      <c r="J35" s="120" t="str">
        <f t="shared" si="1"/>
        <v>No_score</v>
      </c>
    </row>
    <row r="36" ht="15.75" customHeight="1">
      <c r="A36" s="115">
        <v>35.0</v>
      </c>
      <c r="B36" s="116" t="str">
        <f t="array" ref="B36">XLOOKUP(A36,'Mobile Friendly'!A:A,'Mobile Friendly'!B:B)</f>
        <v>14u CoEd</v>
      </c>
      <c r="C36" s="116" t="s">
        <v>96</v>
      </c>
      <c r="D36" s="116">
        <f t="array" ref="D36">XLOOKUP(A36,'Mobile Friendly'!A:A,'Mobile Friendly'!E:E)</f>
        <v>3</v>
      </c>
      <c r="E36" s="117">
        <f t="array" ref="E36">XLOOKUP(A36,'Mobile Friendly'!A:A,'Mobile Friendly'!C:C)</f>
        <v>0.5208333333</v>
      </c>
      <c r="F36" s="118" t="str">
        <f t="array" ref="F36">XLOOKUP(A36,'Master Schedule'!$A$10:$A$90,'Master Schedule'!$C$10:$C$90)</f>
        <v>Team Orlando</v>
      </c>
      <c r="G36" s="111"/>
      <c r="H36" s="119" t="str">
        <f t="array" ref="H36">XLOOKUP(A36,'Master Schedule'!$A$10:$A$90,'Master Schedule'!$E$10:$E$90)</f>
        <v>Wolverines Blue</v>
      </c>
      <c r="I36" s="113"/>
      <c r="J36" s="120" t="str">
        <f t="shared" si="1"/>
        <v>No_score</v>
      </c>
    </row>
    <row r="37" ht="15.75" customHeight="1">
      <c r="A37" s="115">
        <v>36.0</v>
      </c>
      <c r="B37" s="116" t="str">
        <f t="array" ref="B37">XLOOKUP(A37,'Mobile Friendly'!A:A,'Mobile Friendly'!B:B)</f>
        <v>Masters</v>
      </c>
      <c r="C37" s="116" t="s">
        <v>96</v>
      </c>
      <c r="D37" s="116">
        <f t="array" ref="D37">XLOOKUP(A37,'Mobile Friendly'!A:A,'Mobile Friendly'!E:E)</f>
        <v>1</v>
      </c>
      <c r="E37" s="117">
        <f t="array" ref="E37">XLOOKUP(A37,'Mobile Friendly'!A:A,'Mobile Friendly'!C:C)</f>
        <v>0.5590277778</v>
      </c>
      <c r="F37" s="118" t="str">
        <f t="array" ref="F37">XLOOKUP(A37,'Master Schedule'!$A$10:$A$90,'Master Schedule'!$C$10:$C$90)</f>
        <v>Patriot</v>
      </c>
      <c r="G37" s="111"/>
      <c r="H37" s="119" t="str">
        <f t="array" ref="H37">XLOOKUP(A37,'Master Schedule'!$A$10:$A$90,'Master Schedule'!$E$10:$E$90)</f>
        <v>Team Orlando Black</v>
      </c>
      <c r="I37" s="113"/>
      <c r="J37" s="120" t="str">
        <f t="shared" si="1"/>
        <v>No_score</v>
      </c>
    </row>
    <row r="38" ht="15.75" customHeight="1">
      <c r="A38" s="115">
        <v>37.0</v>
      </c>
      <c r="B38" s="116" t="str">
        <f t="array" ref="B38">XLOOKUP(A38,'Mobile Friendly'!A:A,'Mobile Friendly'!B:B)</f>
        <v>18u Girls</v>
      </c>
      <c r="C38" s="116" t="s">
        <v>96</v>
      </c>
      <c r="D38" s="116">
        <f t="array" ref="D38">XLOOKUP(A38,'Mobile Friendly'!A:A,'Mobile Friendly'!E:E)</f>
        <v>2</v>
      </c>
      <c r="E38" s="117">
        <f t="array" ref="E38">XLOOKUP(A38,'Mobile Friendly'!A:A,'Mobile Friendly'!C:C)</f>
        <v>0.5590277778</v>
      </c>
      <c r="F38" s="118" t="str">
        <f t="array" ref="F38">XLOOKUP(A38,'Master Schedule'!$G$10:$G$90,'Master Schedule'!$I$10:$I$90)</f>
        <v>Patriot</v>
      </c>
      <c r="G38" s="111"/>
      <c r="H38" s="119" t="str">
        <f t="array" ref="H38">XLOOKUP(A38,'Master Schedule'!$G$10:$G$90,'Master Schedule'!$K$10:$K$90)</f>
        <v>Orlando Thunder</v>
      </c>
      <c r="I38" s="113"/>
      <c r="J38" s="120" t="str">
        <f t="shared" si="1"/>
        <v>No_score</v>
      </c>
    </row>
    <row r="39" ht="15.75" customHeight="1">
      <c r="A39" s="115">
        <v>38.0</v>
      </c>
      <c r="B39" s="116" t="str">
        <f t="array" ref="B39">XLOOKUP(A39,'Mobile Friendly'!A:A,'Mobile Friendly'!B:B)</f>
        <v>12u CoEd</v>
      </c>
      <c r="C39" s="116" t="s">
        <v>96</v>
      </c>
      <c r="D39" s="116">
        <f t="array" ref="D39">XLOOKUP(A39,'Mobile Friendly'!A:A,'Mobile Friendly'!E:E)</f>
        <v>3</v>
      </c>
      <c r="E39" s="117">
        <f t="array" ref="E39">XLOOKUP(A39,'Mobile Friendly'!A:A,'Mobile Friendly'!C:C)</f>
        <v>0.5590277778</v>
      </c>
      <c r="F39" s="118" t="str">
        <f t="array" ref="F39">XLOOKUP(A39,'Master Schedule'!$A$10:$A$90,'Master Schedule'!$C$10:$C$90)</f>
        <v>Orlando Thunder</v>
      </c>
      <c r="G39" s="111"/>
      <c r="H39" s="119" t="str">
        <f t="array" ref="H39">XLOOKUP(A39,'Master Schedule'!$A$10:$A$90,'Master Schedule'!$E$10:$E$90)</f>
        <v>Gladiators</v>
      </c>
      <c r="I39" s="113"/>
      <c r="J39" s="120" t="str">
        <f t="shared" si="1"/>
        <v>No_score</v>
      </c>
    </row>
    <row r="40" ht="15.75" customHeight="1">
      <c r="A40" s="115">
        <v>39.0</v>
      </c>
      <c r="B40" s="116" t="str">
        <f t="array" ref="B40">XLOOKUP(A40,'Mobile Friendly'!A:A,'Mobile Friendly'!B:B)</f>
        <v>18u Boys</v>
      </c>
      <c r="C40" s="116" t="s">
        <v>96</v>
      </c>
      <c r="D40" s="116">
        <f t="array" ref="D40">XLOOKUP(A40,'Mobile Friendly'!A:A,'Mobile Friendly'!E:E)</f>
        <v>1</v>
      </c>
      <c r="E40" s="117">
        <f t="array" ref="E40">XLOOKUP(A40,'Mobile Friendly'!A:A,'Mobile Friendly'!C:C)</f>
        <v>0.5972222222</v>
      </c>
      <c r="F40" s="118" t="str">
        <f t="array" ref="F40">XLOOKUP(A40,'Master Schedule'!$A$10:$A$90,'Master Schedule'!$C$10:$C$90)</f>
        <v>Gladiators</v>
      </c>
      <c r="G40" s="111"/>
      <c r="H40" s="119" t="str">
        <f t="array" ref="H40">XLOOKUP(A40,'Master Schedule'!$A$10:$A$90,'Master Schedule'!$E$10:$E$90)</f>
        <v>Blue Dolfins</v>
      </c>
      <c r="I40" s="113"/>
      <c r="J40" s="120" t="str">
        <f t="shared" si="1"/>
        <v>No_score</v>
      </c>
    </row>
    <row r="41" ht="15.75" customHeight="1">
      <c r="A41" s="115">
        <v>40.0</v>
      </c>
      <c r="B41" s="116" t="str">
        <f t="array" ref="B41">XLOOKUP(A41,'Mobile Friendly'!A:A,'Mobile Friendly'!B:B)</f>
        <v>16u Girls</v>
      </c>
      <c r="C41" s="116" t="s">
        <v>96</v>
      </c>
      <c r="D41" s="116">
        <f t="array" ref="D41">XLOOKUP(A41,'Mobile Friendly'!A:A,'Mobile Friendly'!E:E)</f>
        <v>2</v>
      </c>
      <c r="E41" s="117">
        <f t="array" ref="E41">XLOOKUP(A41,'Mobile Friendly'!A:A,'Mobile Friendly'!C:C)</f>
        <v>0.5972222222</v>
      </c>
      <c r="F41" s="118" t="str">
        <f t="array" ref="F41">XLOOKUP(A41,'Master Schedule'!$G$10:$G$90,'Master Schedule'!$I$10:$I$90)</f>
        <v>Orlando United</v>
      </c>
      <c r="G41" s="111"/>
      <c r="H41" s="119" t="str">
        <f t="array" ref="H41">XLOOKUP(A41,'Master Schedule'!$G$10:$G$90,'Master Schedule'!$K$10:$K$90)</f>
        <v>Orlando Thunder 14</v>
      </c>
      <c r="I41" s="113"/>
      <c r="J41" s="120" t="str">
        <f t="shared" si="1"/>
        <v>No_score</v>
      </c>
    </row>
    <row r="42" ht="15.75" customHeight="1">
      <c r="A42" s="115">
        <v>41.0</v>
      </c>
      <c r="B42" s="116" t="str">
        <f t="array" ref="B42">XLOOKUP(A42,'Mobile Friendly'!A:A,'Mobile Friendly'!B:B)</f>
        <v>14u CoEd</v>
      </c>
      <c r="C42" s="116" t="s">
        <v>96</v>
      </c>
      <c r="D42" s="116">
        <f t="array" ref="D42">XLOOKUP(A42,'Mobile Friendly'!A:A,'Mobile Friendly'!E:E)</f>
        <v>3</v>
      </c>
      <c r="E42" s="117">
        <f t="array" ref="E42">XLOOKUP(A42,'Mobile Friendly'!A:A,'Mobile Friendly'!C:C)</f>
        <v>0.5972222222</v>
      </c>
      <c r="F42" s="118" t="str">
        <f t="array" ref="F42">XLOOKUP(A42,'Master Schedule'!$A$10:$A$90,'Master Schedule'!$C$10:$C$90)</f>
        <v>Seminole</v>
      </c>
      <c r="G42" s="111"/>
      <c r="H42" s="119" t="str">
        <f t="array" ref="H42">XLOOKUP(A42,'Master Schedule'!$A$10:$A$90,'Master Schedule'!$E$10:$E$90)</f>
        <v>Wolverines Yellow</v>
      </c>
      <c r="I42" s="113"/>
      <c r="J42" s="120" t="str">
        <f t="shared" si="1"/>
        <v>No_score</v>
      </c>
    </row>
    <row r="43" ht="15.75" customHeight="1">
      <c r="A43" s="115">
        <v>42.0</v>
      </c>
      <c r="B43" s="116" t="str">
        <f t="array" ref="B43">XLOOKUP(A43,'Mobile Friendly'!A:A,'Mobile Friendly'!B:B)</f>
        <v>Masters</v>
      </c>
      <c r="C43" s="116" t="s">
        <v>96</v>
      </c>
      <c r="D43" s="116">
        <f t="array" ref="D43">XLOOKUP(A43,'Mobile Friendly'!A:A,'Mobile Friendly'!E:E)</f>
        <v>1</v>
      </c>
      <c r="E43" s="117">
        <f t="array" ref="E43">XLOOKUP(A43,'Mobile Friendly'!A:A,'Mobile Friendly'!C:C)</f>
        <v>0.6354166667</v>
      </c>
      <c r="F43" s="118" t="str">
        <f t="array" ref="F43">XLOOKUP(A43,'Master Schedule'!$A$10:$A$90,'Master Schedule'!$C$10:$C$90)</f>
        <v>Team Orlando</v>
      </c>
      <c r="G43" s="111"/>
      <c r="H43" s="119" t="str">
        <f t="array" ref="H43">XLOOKUP(A43,'Master Schedule'!$A$10:$A$90,'Master Schedule'!$E$10:$E$90)</f>
        <v>Tampa</v>
      </c>
      <c r="I43" s="113"/>
      <c r="J43" s="120" t="str">
        <f t="shared" si="1"/>
        <v>No_score</v>
      </c>
    </row>
    <row r="44" ht="15.75" customHeight="1">
      <c r="A44" s="115">
        <v>43.0</v>
      </c>
      <c r="B44" s="116" t="str">
        <f t="array" ref="B44">XLOOKUP(A44,'Mobile Friendly'!A:A,'Mobile Friendly'!B:B)</f>
        <v>16u Boys</v>
      </c>
      <c r="C44" s="116" t="s">
        <v>96</v>
      </c>
      <c r="D44" s="116">
        <f t="array" ref="D44">XLOOKUP(A44,'Mobile Friendly'!A:A,'Mobile Friendly'!E:E)</f>
        <v>2</v>
      </c>
      <c r="E44" s="117">
        <f t="array" ref="E44">XLOOKUP(A44,'Mobile Friendly'!A:A,'Mobile Friendly'!C:C)</f>
        <v>0.6354166667</v>
      </c>
      <c r="F44" s="118" t="str">
        <f t="array" ref="F44">XLOOKUP(A44,'Master Schedule'!$G$10:$G$90,'Master Schedule'!$I$10:$I$90)</f>
        <v>Gladiators</v>
      </c>
      <c r="G44" s="111"/>
      <c r="H44" s="119" t="str">
        <f t="array" ref="H44">XLOOKUP(A44,'Master Schedule'!$G$10:$G$90,'Master Schedule'!$K$10:$K$90)</f>
        <v>Orlando United</v>
      </c>
      <c r="I44" s="113"/>
      <c r="J44" s="120" t="str">
        <f t="shared" si="1"/>
        <v>No_score</v>
      </c>
    </row>
    <row r="45" ht="15.75" customHeight="1">
      <c r="A45" s="115">
        <v>44.0</v>
      </c>
      <c r="B45" s="116" t="str">
        <f t="array" ref="B45">XLOOKUP(A45,'Mobile Friendly'!A:A,'Mobile Friendly'!B:B)</f>
        <v>14u CoEd</v>
      </c>
      <c r="C45" s="116" t="s">
        <v>96</v>
      </c>
      <c r="D45" s="116">
        <f t="array" ref="D45">XLOOKUP(A45,'Mobile Friendly'!A:A,'Mobile Friendly'!E:E)</f>
        <v>3</v>
      </c>
      <c r="E45" s="117">
        <f t="array" ref="E45">XLOOKUP(A45,'Mobile Friendly'!A:A,'Mobile Friendly'!C:C)</f>
        <v>0.6354166667</v>
      </c>
      <c r="F45" s="118" t="str">
        <f t="array" ref="F45">XLOOKUP(A45,'Master Schedule'!$A$10:$A$90,'Master Schedule'!$C$10:$C$90)</f>
        <v>St. Andrews</v>
      </c>
      <c r="G45" s="111"/>
      <c r="H45" s="119" t="str">
        <f t="array" ref="H45">XLOOKUP(A45,'Master Schedule'!$A$10:$A$90,'Master Schedule'!$E$10:$E$90)</f>
        <v>Orlando United</v>
      </c>
      <c r="I45" s="113"/>
      <c r="J45" s="120" t="str">
        <f t="shared" si="1"/>
        <v>No_score</v>
      </c>
    </row>
    <row r="46" ht="15.75" customHeight="1">
      <c r="A46" s="115">
        <v>45.0</v>
      </c>
      <c r="B46" s="116" t="str">
        <f t="array" ref="B46">XLOOKUP(A46,'Mobile Friendly'!A:A,'Mobile Friendly'!B:B)</f>
        <v>Masters</v>
      </c>
      <c r="C46" s="116" t="s">
        <v>96</v>
      </c>
      <c r="D46" s="116">
        <f t="array" ref="D46">XLOOKUP(A46,'Mobile Friendly'!A:A,'Mobile Friendly'!E:E)</f>
        <v>1</v>
      </c>
      <c r="E46" s="117">
        <f t="array" ref="E46">XLOOKUP(A46,'Mobile Friendly'!A:A,'Mobile Friendly'!C:C)</f>
        <v>0.6736111111</v>
      </c>
      <c r="F46" s="118" t="str">
        <f t="array" ref="F46">XLOOKUP(A46,'Master Schedule'!$A$10:$A$90,'Master Schedule'!$C$10:$C$90)</f>
        <v>Orlando Thunder</v>
      </c>
      <c r="G46" s="111"/>
      <c r="H46" s="119" t="str">
        <f t="array" ref="H46">XLOOKUP(A46,'Master Schedule'!$A$10:$A$90,'Master Schedule'!$E$10:$E$90)</f>
        <v>Patriot</v>
      </c>
      <c r="I46" s="113"/>
      <c r="J46" s="120" t="str">
        <f t="shared" si="1"/>
        <v>No_score</v>
      </c>
    </row>
    <row r="47" ht="15.75" customHeight="1">
      <c r="A47" s="115">
        <v>46.0</v>
      </c>
      <c r="B47" s="116" t="str">
        <f t="array" ref="B47">XLOOKUP(A47,'Mobile Friendly'!A:A,'Mobile Friendly'!B:B)</f>
        <v>16u Boys</v>
      </c>
      <c r="C47" s="116" t="s">
        <v>96</v>
      </c>
      <c r="D47" s="116">
        <f t="array" ref="D47">XLOOKUP(A47,'Mobile Friendly'!A:A,'Mobile Friendly'!E:E)</f>
        <v>2</v>
      </c>
      <c r="E47" s="117">
        <f t="array" ref="E47">XLOOKUP(A47,'Mobile Friendly'!A:A,'Mobile Friendly'!C:C)</f>
        <v>0.6736111111</v>
      </c>
      <c r="F47" s="118" t="str">
        <f t="array" ref="F47">XLOOKUP(A47,'Master Schedule'!$G$10:$G$90,'Master Schedule'!$I$10:$I$90)</f>
        <v>Orlando Thunder</v>
      </c>
      <c r="G47" s="111"/>
      <c r="H47" s="119" t="str">
        <f t="array" ref="H47">XLOOKUP(A47,'Master Schedule'!$G$10:$G$90,'Master Schedule'!$K$10:$K$90)</f>
        <v>Marlins</v>
      </c>
      <c r="I47" s="113"/>
      <c r="J47" s="120" t="str">
        <f t="shared" si="1"/>
        <v>No_score</v>
      </c>
    </row>
    <row r="48" ht="15.75" customHeight="1">
      <c r="A48" s="115">
        <v>47.0</v>
      </c>
      <c r="B48" s="116" t="str">
        <f t="array" ref="B48">XLOOKUP(A48,'Mobile Friendly'!A:A,'Mobile Friendly'!B:B)</f>
        <v>18u Boys</v>
      </c>
      <c r="C48" s="116" t="s">
        <v>96</v>
      </c>
      <c r="D48" s="116">
        <f t="array" ref="D48">XLOOKUP(A48,'Mobile Friendly'!A:A,'Mobile Friendly'!E:E)</f>
        <v>1</v>
      </c>
      <c r="E48" s="117">
        <f t="array" ref="E48">XLOOKUP(A48,'Mobile Friendly'!A:A,'Mobile Friendly'!C:C)</f>
        <v>0.7118055556</v>
      </c>
      <c r="F48" s="118" t="str">
        <f t="array" ref="F48">XLOOKUP(A48,'Master Schedule'!$A$10:$A$90,'Master Schedule'!$C$10:$C$90)</f>
        <v>3M</v>
      </c>
      <c r="G48" s="111"/>
      <c r="H48" s="119" t="str">
        <f t="array" ref="H48">XLOOKUP(A48,'Master Schedule'!$A$10:$A$90,'Master Schedule'!$E$10:$E$90)</f>
        <v>3N</v>
      </c>
      <c r="I48" s="113"/>
      <c r="J48" s="120" t="str">
        <f t="shared" si="1"/>
        <v>No_score</v>
      </c>
    </row>
    <row r="49" ht="15.75" customHeight="1">
      <c r="A49" s="115">
        <v>48.0</v>
      </c>
      <c r="B49" s="116" t="str">
        <f t="array" ref="B49">XLOOKUP(A49,'Mobile Friendly'!A:A,'Mobile Friendly'!B:B)</f>
        <v>16u Boys</v>
      </c>
      <c r="C49" s="116" t="s">
        <v>96</v>
      </c>
      <c r="D49" s="116">
        <f t="array" ref="D49">XLOOKUP(A49,'Mobile Friendly'!A:A,'Mobile Friendly'!E:E)</f>
        <v>2</v>
      </c>
      <c r="E49" s="117">
        <f t="array" ref="E49">XLOOKUP(A49,'Mobile Friendly'!A:A,'Mobile Friendly'!C:C)</f>
        <v>0.7118055556</v>
      </c>
      <c r="F49" s="118" t="str">
        <f t="array" ref="F49">XLOOKUP(A49,'Master Schedule'!$G$10:$G$90,'Master Schedule'!$I$10:$I$90)</f>
        <v>Wolverines</v>
      </c>
      <c r="G49" s="111"/>
      <c r="H49" s="119" t="str">
        <f t="array" ref="H49">XLOOKUP(A49,'Master Schedule'!$G$10:$G$90,'Master Schedule'!$K$10:$K$90)</f>
        <v>Dynamo</v>
      </c>
      <c r="I49" s="113"/>
      <c r="J49" s="120" t="str">
        <f t="shared" si="1"/>
        <v>No_score</v>
      </c>
    </row>
    <row r="50" ht="15.75" customHeight="1">
      <c r="A50" s="115">
        <v>49.0</v>
      </c>
      <c r="B50" s="116" t="str">
        <f t="array" ref="B50">XLOOKUP(A50,'Mobile Friendly'!A:A,'Mobile Friendly'!B:B)</f>
        <v>14u CoEd</v>
      </c>
      <c r="C50" s="116" t="s">
        <v>96</v>
      </c>
      <c r="D50" s="116">
        <f t="array" ref="D50">XLOOKUP(A50,'Mobile Friendly'!A:A,'Mobile Friendly'!E:E)</f>
        <v>3</v>
      </c>
      <c r="E50" s="117">
        <f t="array" ref="E50">XLOOKUP(A50,'Mobile Friendly'!A:A,'Mobile Friendly'!C:C)</f>
        <v>0.7118055556</v>
      </c>
      <c r="F50" s="118" t="str">
        <f t="array" ref="F50">XLOOKUP(A50,'Master Schedule'!$A$10:$A$90,'Master Schedule'!$C$10:$C$90)</f>
        <v>Gladiators</v>
      </c>
      <c r="G50" s="111"/>
      <c r="H50" s="119" t="str">
        <f t="array" ref="H50">XLOOKUP(A50,'Master Schedule'!$A$10:$A$90,'Master Schedule'!$E$10:$E$90)</f>
        <v>Wolverines Yellow</v>
      </c>
      <c r="I50" s="113"/>
      <c r="J50" s="120" t="str">
        <f t="shared" si="1"/>
        <v>No_score</v>
      </c>
    </row>
    <row r="51" ht="15.75" customHeight="1">
      <c r="A51" s="115">
        <v>50.0</v>
      </c>
      <c r="B51" s="116" t="str">
        <f t="array" ref="B51">XLOOKUP(A51,'Mobile Friendly'!A:A,'Mobile Friendly'!B:B)</f>
        <v>18u Boys</v>
      </c>
      <c r="C51" s="116" t="s">
        <v>97</v>
      </c>
      <c r="D51" s="116">
        <f t="array" ref="D51">XLOOKUP(A51,'Mobile Friendly'!A:A,'Mobile Friendly'!E:E)</f>
        <v>1</v>
      </c>
      <c r="E51" s="117">
        <f t="array" ref="E51">XLOOKUP(A51,'Mobile Friendly'!A:A,'Mobile Friendly'!C:C)</f>
        <v>0.75</v>
      </c>
      <c r="F51" s="118" t="str">
        <f t="array" ref="F51">XLOOKUP(A51,'Master Schedule'!$A$10:$A$90,'Master Schedule'!$C$10:$C$90)</f>
        <v>2M</v>
      </c>
      <c r="G51" s="111"/>
      <c r="H51" s="119" t="str">
        <f t="array" ref="H51">XLOOKUP(A51,'Master Schedule'!$A$10:$A$90,'Master Schedule'!$E$10:$E$90)</f>
        <v>2O</v>
      </c>
      <c r="I51" s="113"/>
      <c r="J51" s="120" t="str">
        <f t="shared" si="1"/>
        <v>No_score</v>
      </c>
    </row>
    <row r="52" ht="15.75" customHeight="1">
      <c r="A52" s="115">
        <v>51.0</v>
      </c>
      <c r="B52" s="116" t="str">
        <f t="array" ref="B52">XLOOKUP(A52,'Mobile Friendly'!A:A,'Mobile Friendly'!B:B)</f>
        <v>16u Boys</v>
      </c>
      <c r="C52" s="116" t="s">
        <v>97</v>
      </c>
      <c r="D52" s="116">
        <f t="array" ref="D52">XLOOKUP(A52,'Mobile Friendly'!A:A,'Mobile Friendly'!E:E)</f>
        <v>2</v>
      </c>
      <c r="E52" s="117">
        <f t="array" ref="E52">XLOOKUP(A52,'Mobile Friendly'!A:A,'Mobile Friendly'!C:C)</f>
        <v>0.75</v>
      </c>
      <c r="F52" s="118" t="str">
        <f t="array" ref="F52">XLOOKUP(A52,'Master Schedule'!$G$10:$G$90,'Master Schedule'!$I$10:$I$90)</f>
        <v>Team Orlando</v>
      </c>
      <c r="G52" s="111"/>
      <c r="H52" s="119" t="str">
        <f t="array" ref="H52">XLOOKUP(A52,'Master Schedule'!$G$10:$G$90,'Master Schedule'!$K$10:$K$90)</f>
        <v>Seminole</v>
      </c>
      <c r="I52" s="113"/>
      <c r="J52" s="120" t="str">
        <f t="shared" si="1"/>
        <v>No_score</v>
      </c>
    </row>
    <row r="53" ht="15.75" customHeight="1">
      <c r="A53" s="115">
        <v>52.0</v>
      </c>
      <c r="B53" s="116" t="str">
        <f t="array" ref="B53">XLOOKUP(A53,'Mobile Friendly'!A:A,'Mobile Friendly'!B:B)</f>
        <v>16u Girls</v>
      </c>
      <c r="C53" s="116" t="s">
        <v>97</v>
      </c>
      <c r="D53" s="116">
        <f t="array" ref="D53">XLOOKUP(A53,'Mobile Friendly'!A:A,'Mobile Friendly'!E:E)</f>
        <v>3</v>
      </c>
      <c r="E53" s="117">
        <f t="array" ref="E53">XLOOKUP(A53,'Mobile Friendly'!A:A,'Mobile Friendly'!C:C)</f>
        <v>0.75</v>
      </c>
      <c r="F53" s="118" t="str">
        <f t="array" ref="F53">XLOOKUP(A53,'Master Schedule'!$A$10:$A$90,'Master Schedule'!$C$10:$C$90)</f>
        <v>2F</v>
      </c>
      <c r="G53" s="111"/>
      <c r="H53" s="119" t="str">
        <f t="array" ref="H53">XLOOKUP(A53,'Master Schedule'!$A$10:$A$90,'Master Schedule'!$E$10:$E$90)</f>
        <v>3G</v>
      </c>
      <c r="I53" s="113"/>
      <c r="J53" s="120" t="str">
        <f t="shared" si="1"/>
        <v>No_score</v>
      </c>
    </row>
    <row r="54" ht="15.75" customHeight="1">
      <c r="A54" s="115">
        <v>53.0</v>
      </c>
      <c r="B54" s="116" t="str">
        <f t="array" ref="B54">XLOOKUP(A54,'Mobile Friendly'!A:A,'Mobile Friendly'!B:B)</f>
        <v>Masters</v>
      </c>
      <c r="C54" s="116" t="s">
        <v>97</v>
      </c>
      <c r="D54" s="116">
        <f t="array" ref="D54">XLOOKUP(A54,'Mobile Friendly'!A:A,'Mobile Friendly'!E:E)</f>
        <v>1</v>
      </c>
      <c r="E54" s="117">
        <f t="array" ref="E54">XLOOKUP(A54,'Mobile Friendly'!A:A,'Mobile Friendly'!C:C)</f>
        <v>0.7881944444</v>
      </c>
      <c r="F54" s="118" t="str">
        <f t="array" ref="F54">XLOOKUP(A54,'Master Schedule'!$A$10:$A$90,'Master Schedule'!$C$10:$C$90)</f>
        <v>Orlando Thunder</v>
      </c>
      <c r="G54" s="111"/>
      <c r="H54" s="119" t="str">
        <f t="array" ref="H54">XLOOKUP(A54,'Master Schedule'!$A$10:$A$90,'Master Schedule'!$E$10:$E$90)</f>
        <v>Team Orlando Black</v>
      </c>
      <c r="I54" s="113"/>
      <c r="J54" s="120" t="str">
        <f t="shared" si="1"/>
        <v>No_score</v>
      </c>
    </row>
    <row r="55" ht="15.75" customHeight="1">
      <c r="A55" s="115">
        <v>54.0</v>
      </c>
      <c r="B55" s="116" t="str">
        <f t="array" ref="B55">XLOOKUP(A55,'Mobile Friendly'!A:A,'Mobile Friendly'!B:B)</f>
        <v>16u Girls</v>
      </c>
      <c r="C55" s="116" t="s">
        <v>97</v>
      </c>
      <c r="D55" s="116">
        <f t="array" ref="D55">XLOOKUP(A55,'Mobile Friendly'!A:A,'Mobile Friendly'!E:E)</f>
        <v>2</v>
      </c>
      <c r="E55" s="117">
        <f t="array" ref="E55">XLOOKUP(A55,'Mobile Friendly'!A:A,'Mobile Friendly'!C:C)</f>
        <v>0.7881944444</v>
      </c>
      <c r="F55" s="118" t="str">
        <f t="array" ref="F55">XLOOKUP(A55,'Master Schedule'!$G$10:$G$90,'Master Schedule'!$I$10:$I$90)</f>
        <v>2G</v>
      </c>
      <c r="G55" s="111"/>
      <c r="H55" s="119" t="str">
        <f t="array" ref="H55">XLOOKUP(A55,'Master Schedule'!$G$10:$G$90,'Master Schedule'!$K$10:$K$90)</f>
        <v>3F</v>
      </c>
      <c r="I55" s="113"/>
      <c r="J55" s="120" t="str">
        <f t="shared" si="1"/>
        <v>No_score</v>
      </c>
    </row>
    <row r="56" ht="15.75" customHeight="1">
      <c r="A56" s="115">
        <v>55.0</v>
      </c>
      <c r="B56" s="116" t="str">
        <f t="array" ref="B56">XLOOKUP(A56,'Mobile Friendly'!A:A,'Mobile Friendly'!B:B)</f>
        <v>12u CoEd</v>
      </c>
      <c r="C56" s="116" t="s">
        <v>97</v>
      </c>
      <c r="D56" s="116">
        <f t="array" ref="D56">XLOOKUP(A56,'Mobile Friendly'!A:A,'Mobile Friendly'!E:E)</f>
        <v>3</v>
      </c>
      <c r="E56" s="117">
        <f t="array" ref="E56">XLOOKUP(A56,'Mobile Friendly'!A:A,'Mobile Friendly'!C:C)</f>
        <v>0.7881944444</v>
      </c>
      <c r="F56" s="118" t="str">
        <f t="array" ref="F56">XLOOKUP(A56,'Master Schedule'!$A$10:$A$90,'Master Schedule'!$C$10:$C$90)</f>
        <v>Orlando Thunder</v>
      </c>
      <c r="G56" s="111"/>
      <c r="H56" s="119" t="str">
        <f t="array" ref="H56">XLOOKUP(A56,'Master Schedule'!$A$10:$A$90,'Master Schedule'!$E$10:$E$90)</f>
        <v>Patriot</v>
      </c>
      <c r="I56" s="113"/>
      <c r="J56" s="120" t="str">
        <f t="shared" si="1"/>
        <v>No_score</v>
      </c>
    </row>
    <row r="57" ht="15.75" customHeight="1">
      <c r="A57" s="115">
        <v>56.0</v>
      </c>
      <c r="B57" s="116" t="str">
        <f t="array" ref="B57">XLOOKUP(A57,'Mobile Friendly'!A:A,'Mobile Friendly'!B:B)</f>
        <v>18u Boys</v>
      </c>
      <c r="C57" s="116" t="s">
        <v>97</v>
      </c>
      <c r="D57" s="116">
        <f t="array" ref="D57">XLOOKUP(A57,'Mobile Friendly'!A:A,'Mobile Friendly'!E:E)</f>
        <v>1</v>
      </c>
      <c r="E57" s="117">
        <f t="array" ref="E57">XLOOKUP(A57,'Mobile Friendly'!A:A,'Mobile Friendly'!C:C)</f>
        <v>0.8263888889</v>
      </c>
      <c r="F57" s="118" t="str">
        <f t="array" ref="F57">XLOOKUP(A57,'Master Schedule'!$A$10:$A$90,'Master Schedule'!$C$10:$C$90)</f>
        <v>1M</v>
      </c>
      <c r="G57" s="111"/>
      <c r="H57" s="119" t="str">
        <f t="array" ref="H57">XLOOKUP(A57,'Master Schedule'!$A$10:$A$90,'Master Schedule'!$E$10:$E$90)</f>
        <v>1O</v>
      </c>
      <c r="I57" s="113"/>
      <c r="J57" s="120" t="str">
        <f t="shared" si="1"/>
        <v>No_score</v>
      </c>
    </row>
    <row r="58" ht="15.75" customHeight="1">
      <c r="A58" s="115">
        <v>57.0</v>
      </c>
      <c r="B58" s="116" t="str">
        <f t="array" ref="B58">XLOOKUP(A58,'Mobile Friendly'!A:A,'Mobile Friendly'!B:B)</f>
        <v>14u CoEd</v>
      </c>
      <c r="C58" s="116" t="s">
        <v>97</v>
      </c>
      <c r="D58" s="116">
        <f t="array" ref="D58">XLOOKUP(A58,'Mobile Friendly'!A:A,'Mobile Friendly'!E:E)</f>
        <v>2</v>
      </c>
      <c r="E58" s="117">
        <f t="array" ref="E58">XLOOKUP(A58,'Mobile Friendly'!A:A,'Mobile Friendly'!C:C)</f>
        <v>0.8263888889</v>
      </c>
      <c r="F58" s="118" t="str">
        <f t="array" ref="F58">XLOOKUP(A58,'Master Schedule'!$G$10:$G$90,'Master Schedule'!$I$10:$I$90)</f>
        <v>3D</v>
      </c>
      <c r="G58" s="111"/>
      <c r="H58" s="119" t="str">
        <f t="array" ref="H58">XLOOKUP(A58,'Master Schedule'!$G$10:$G$90,'Master Schedule'!$K$10:$K$90)</f>
        <v>3E</v>
      </c>
      <c r="I58" s="113"/>
      <c r="J58" s="120" t="str">
        <f t="shared" si="1"/>
        <v>No_score</v>
      </c>
    </row>
    <row r="59" ht="15.75" customHeight="1">
      <c r="A59" s="115">
        <v>58.0</v>
      </c>
      <c r="B59" s="116" t="str">
        <f t="array" ref="B59">XLOOKUP(A59,'Mobile Friendly'!A:A,'Mobile Friendly'!B:B)</f>
        <v>12u CoEd</v>
      </c>
      <c r="C59" s="116" t="s">
        <v>97</v>
      </c>
      <c r="D59" s="116">
        <f t="array" ref="D59">XLOOKUP(A59,'Mobile Friendly'!A:A,'Mobile Friendly'!E:E)</f>
        <v>3</v>
      </c>
      <c r="E59" s="117">
        <f t="array" ref="E59">XLOOKUP(A59,'Mobile Friendly'!A:A,'Mobile Friendly'!C:C)</f>
        <v>0.8263888889</v>
      </c>
      <c r="F59" s="118" t="str">
        <f t="array" ref="F59">XLOOKUP(A59,'Master Schedule'!$A$10:$A$90,'Master Schedule'!$C$10:$C$90)</f>
        <v>Team Orlando</v>
      </c>
      <c r="G59" s="111"/>
      <c r="H59" s="119" t="str">
        <f t="array" ref="H59">XLOOKUP(A59,'Master Schedule'!$A$10:$A$90,'Master Schedule'!$E$10:$E$90)</f>
        <v>Gladiators</v>
      </c>
      <c r="I59" s="113"/>
      <c r="J59" s="120" t="str">
        <f t="shared" si="1"/>
        <v>No_score</v>
      </c>
    </row>
    <row r="60" ht="15.75" customHeight="1">
      <c r="A60" s="115">
        <v>59.0</v>
      </c>
      <c r="B60" s="116" t="str">
        <f t="array" ref="B60">XLOOKUP(A60,'Mobile Friendly'!A:A,'Mobile Friendly'!B:B)</f>
        <v>18u Boys</v>
      </c>
      <c r="C60" s="116" t="s">
        <v>97</v>
      </c>
      <c r="D60" s="116">
        <f t="array" ref="D60">XLOOKUP(A60,'Mobile Friendly'!A:A,'Mobile Friendly'!E:E)</f>
        <v>1</v>
      </c>
      <c r="E60" s="117">
        <f t="array" ref="E60">XLOOKUP(A60,'Mobile Friendly'!A:A,'Mobile Friendly'!C:C)</f>
        <v>0.2916666667</v>
      </c>
      <c r="F60" s="118" t="str">
        <f t="array" ref="F60">XLOOKUP(A60,'Master Schedule'!$A$10:$A$90,'Master Schedule'!$C$10:$C$90)</f>
        <v>3N</v>
      </c>
      <c r="G60" s="111"/>
      <c r="H60" s="119" t="str">
        <f t="array" ref="H60">XLOOKUP(A60,'Master Schedule'!$A$10:$A$90,'Master Schedule'!$E$10:$E$90)</f>
        <v>3O</v>
      </c>
      <c r="I60" s="113"/>
      <c r="J60" s="120" t="str">
        <f t="shared" si="1"/>
        <v>No_score</v>
      </c>
    </row>
    <row r="61" ht="15.75" customHeight="1">
      <c r="A61" s="115">
        <v>60.0</v>
      </c>
      <c r="B61" s="116" t="str">
        <f t="array" ref="B61">XLOOKUP(A61,'Mobile Friendly'!A:A,'Mobile Friendly'!B:B)</f>
        <v>16u Boys</v>
      </c>
      <c r="C61" s="116" t="s">
        <v>97</v>
      </c>
      <c r="D61" s="116">
        <f t="array" ref="D61">XLOOKUP(A61,'Mobile Friendly'!A:A,'Mobile Friendly'!E:E)</f>
        <v>2</v>
      </c>
      <c r="E61" s="117">
        <f t="array" ref="E61">XLOOKUP(A61,'Mobile Friendly'!A:A,'Mobile Friendly'!C:C)</f>
        <v>0.2916666667</v>
      </c>
      <c r="F61" s="118" t="str">
        <f t="array" ref="F61">XLOOKUP(A61,'Master Schedule'!$G$10:$G$90,'Master Schedule'!$I$10:$I$90)</f>
        <v>Wolverines</v>
      </c>
      <c r="G61" s="111"/>
      <c r="H61" s="119" t="str">
        <f t="array" ref="H61">XLOOKUP(A61,'Master Schedule'!$G$10:$G$90,'Master Schedule'!$K$10:$K$90)</f>
        <v>Team Orlando</v>
      </c>
      <c r="I61" s="113"/>
      <c r="J61" s="120" t="str">
        <f t="shared" si="1"/>
        <v>No_score</v>
      </c>
    </row>
    <row r="62" ht="15.75" customHeight="1">
      <c r="A62" s="115">
        <v>61.0</v>
      </c>
      <c r="B62" s="116" t="str">
        <f t="array" ref="B62">XLOOKUP(A62,'Mobile Friendly'!A:A,'Mobile Friendly'!B:B)</f>
        <v>14u CoEd</v>
      </c>
      <c r="C62" s="116" t="s">
        <v>97</v>
      </c>
      <c r="D62" s="116">
        <f t="array" ref="D62">XLOOKUP(A62,'Mobile Friendly'!A:A,'Mobile Friendly'!E:E)</f>
        <v>3</v>
      </c>
      <c r="E62" s="117">
        <f t="array" ref="E62">XLOOKUP(A62,'Mobile Friendly'!A:A,'Mobile Friendly'!C:C)</f>
        <v>0.2916666667</v>
      </c>
      <c r="F62" s="118" t="str">
        <f t="array" ref="F62">XLOOKUP(A62,'Master Schedule'!$A$10:$A$90,'Master Schedule'!$C$10:$C$90)</f>
        <v>2C</v>
      </c>
      <c r="G62" s="111"/>
      <c r="H62" s="119" t="str">
        <f t="array" ref="H62">XLOOKUP(A62,'Master Schedule'!$A$10:$A$90,'Master Schedule'!$E$10:$E$90)</f>
        <v>2E</v>
      </c>
      <c r="I62" s="113"/>
      <c r="J62" s="120" t="str">
        <f t="shared" si="1"/>
        <v>No_score</v>
      </c>
    </row>
    <row r="63" ht="15.75" customHeight="1">
      <c r="A63" s="115">
        <v>62.0</v>
      </c>
      <c r="B63" s="116" t="str">
        <f t="array" ref="B63">XLOOKUP(A63,'Mobile Friendly'!A:A,'Mobile Friendly'!B:B)</f>
        <v>18u Boys</v>
      </c>
      <c r="C63" s="116" t="s">
        <v>97</v>
      </c>
      <c r="D63" s="116">
        <f t="array" ref="D63">XLOOKUP(A63,'Mobile Friendly'!A:A,'Mobile Friendly'!E:E)</f>
        <v>1</v>
      </c>
      <c r="E63" s="117">
        <f t="array" ref="E63">XLOOKUP(A63,'Mobile Friendly'!A:A,'Mobile Friendly'!C:C)</f>
        <v>0.3298611111</v>
      </c>
      <c r="F63" s="118" t="str">
        <f t="array" ref="F63">XLOOKUP(A63,'Master Schedule'!$A$10:$A$90,'Master Schedule'!$C$10:$C$90)</f>
        <v>2M</v>
      </c>
      <c r="G63" s="111"/>
      <c r="H63" s="119" t="str">
        <f t="array" ref="H63">XLOOKUP(A63,'Master Schedule'!$A$10:$A$90,'Master Schedule'!$E$10:$E$90)</f>
        <v>2N</v>
      </c>
      <c r="I63" s="113"/>
      <c r="J63" s="120" t="str">
        <f t="shared" si="1"/>
        <v>No_score</v>
      </c>
    </row>
    <row r="64" ht="15.75" customHeight="1">
      <c r="A64" s="115">
        <v>63.0</v>
      </c>
      <c r="B64" s="116" t="str">
        <f t="array" ref="B64">XLOOKUP(A64,'Mobile Friendly'!A:A,'Mobile Friendly'!B:B)</f>
        <v>16u Boys</v>
      </c>
      <c r="C64" s="116" t="s">
        <v>97</v>
      </c>
      <c r="D64" s="116">
        <f t="array" ref="D64">XLOOKUP(A64,'Mobile Friendly'!A:A,'Mobile Friendly'!E:E)</f>
        <v>2</v>
      </c>
      <c r="E64" s="117">
        <f t="array" ref="E64">XLOOKUP(A64,'Mobile Friendly'!A:A,'Mobile Friendly'!C:C)</f>
        <v>0.3298611111</v>
      </c>
      <c r="F64" s="118" t="str">
        <f t="array" ref="F64">XLOOKUP(A64,'Master Schedule'!$G$10:$G$90,'Master Schedule'!$I$10:$I$90)</f>
        <v>Gladiators</v>
      </c>
      <c r="G64" s="111"/>
      <c r="H64" s="119" t="str">
        <f t="array" ref="H64">XLOOKUP(A64,'Master Schedule'!$G$10:$G$90,'Master Schedule'!$K$10:$K$90)</f>
        <v>Marlins</v>
      </c>
      <c r="I64" s="113"/>
      <c r="J64" s="120" t="str">
        <f t="shared" si="1"/>
        <v>No_score</v>
      </c>
    </row>
    <row r="65" ht="15.75" customHeight="1">
      <c r="A65" s="115">
        <v>64.0</v>
      </c>
      <c r="B65" s="116" t="str">
        <f t="array" ref="B65">XLOOKUP(A65,'Mobile Friendly'!A:A,'Mobile Friendly'!B:B)</f>
        <v>14u CoEd</v>
      </c>
      <c r="C65" s="116" t="s">
        <v>97</v>
      </c>
      <c r="D65" s="116">
        <f t="array" ref="D65">XLOOKUP(A65,'Mobile Friendly'!A:A,'Mobile Friendly'!E:E)</f>
        <v>3</v>
      </c>
      <c r="E65" s="117">
        <f t="array" ref="E65">XLOOKUP(A65,'Mobile Friendly'!A:A,'Mobile Friendly'!C:C)</f>
        <v>0.3298611111</v>
      </c>
      <c r="F65" s="118" t="str">
        <f t="array" ref="F65">XLOOKUP(A65,'Master Schedule'!$A$10:$A$90,'Master Schedule'!$C$10:$C$90)</f>
        <v>3C</v>
      </c>
      <c r="G65" s="111"/>
      <c r="H65" s="119" t="str">
        <f t="array" ref="H65">XLOOKUP(A65,'Master Schedule'!$A$10:$A$90,'Master Schedule'!$E$10:$E$90)</f>
        <v>3E</v>
      </c>
      <c r="I65" s="113"/>
      <c r="J65" s="120" t="str">
        <f t="shared" si="1"/>
        <v>No_score</v>
      </c>
    </row>
    <row r="66" ht="15.75" customHeight="1">
      <c r="A66" s="115">
        <v>65.0</v>
      </c>
      <c r="B66" s="116" t="str">
        <f t="array" ref="B66">XLOOKUP(A66,'Mobile Friendly'!A:A,'Mobile Friendly'!B:B)</f>
        <v>18u Boys</v>
      </c>
      <c r="C66" s="116" t="s">
        <v>97</v>
      </c>
      <c r="D66" s="116">
        <f t="array" ref="D66">XLOOKUP(A66,'Mobile Friendly'!A:A,'Mobile Friendly'!E:E)</f>
        <v>1</v>
      </c>
      <c r="E66" s="117">
        <f t="array" ref="E66">XLOOKUP(A66,'Mobile Friendly'!A:A,'Mobile Friendly'!C:C)</f>
        <v>0.3680555556</v>
      </c>
      <c r="F66" s="118" t="str">
        <f t="array" ref="F66">XLOOKUP(A66,'Master Schedule'!$A$10:$A$90,'Master Schedule'!$C$10:$C$90)</f>
        <v>1M</v>
      </c>
      <c r="G66" s="111"/>
      <c r="H66" s="119" t="str">
        <f t="array" ref="H66">XLOOKUP(A66,'Master Schedule'!$A$10:$A$90,'Master Schedule'!$E$10:$E$90)</f>
        <v>1N</v>
      </c>
      <c r="I66" s="113"/>
      <c r="J66" s="120" t="str">
        <f t="shared" si="1"/>
        <v>No_score</v>
      </c>
    </row>
    <row r="67" ht="15.75" customHeight="1">
      <c r="A67" s="115">
        <v>66.0</v>
      </c>
      <c r="B67" s="116" t="str">
        <f t="array" ref="B67">XLOOKUP(A67,'Mobile Friendly'!A:A,'Mobile Friendly'!B:B)</f>
        <v>14u CoEd</v>
      </c>
      <c r="C67" s="116" t="s">
        <v>97</v>
      </c>
      <c r="D67" s="116">
        <f t="array" ref="D67">XLOOKUP(A67,'Mobile Friendly'!A:A,'Mobile Friendly'!E:E)</f>
        <v>2</v>
      </c>
      <c r="E67" s="117">
        <f t="array" ref="E67">XLOOKUP(A67,'Mobile Friendly'!A:A,'Mobile Friendly'!C:C)</f>
        <v>0.3680555556</v>
      </c>
      <c r="F67" s="118" t="str">
        <f t="array" ref="F67">XLOOKUP(A67,'Master Schedule'!$G$10:$G$90,'Master Schedule'!$I$10:$I$90)</f>
        <v>1C</v>
      </c>
      <c r="G67" s="111"/>
      <c r="H67" s="119" t="str">
        <f t="array" ref="H67">XLOOKUP(A67,'Master Schedule'!$G$10:$G$90,'Master Schedule'!$K$10:$K$90)</f>
        <v>1D</v>
      </c>
      <c r="I67" s="113"/>
      <c r="J67" s="120" t="str">
        <f t="shared" si="1"/>
        <v>No_score</v>
      </c>
    </row>
    <row r="68" ht="15.75" customHeight="1">
      <c r="A68" s="115">
        <v>67.0</v>
      </c>
      <c r="B68" s="116" t="str">
        <f t="array" ref="B68">XLOOKUP(A68,'Mobile Friendly'!A:A,'Mobile Friendly'!B:B)</f>
        <v>12u CoEd</v>
      </c>
      <c r="C68" s="116" t="s">
        <v>97</v>
      </c>
      <c r="D68" s="116">
        <f t="array" ref="D68">XLOOKUP(A68,'Mobile Friendly'!A:A,'Mobile Friendly'!E:E)</f>
        <v>3</v>
      </c>
      <c r="E68" s="117">
        <f t="array" ref="E68">XLOOKUP(A68,'Mobile Friendly'!A:A,'Mobile Friendly'!C:C)</f>
        <v>0.3680555556</v>
      </c>
      <c r="F68" s="118" t="str">
        <f t="array" ref="F68">XLOOKUP(A68,'Master Schedule'!$A$10:$A$90,'Master Schedule'!$C$10:$C$90)</f>
        <v>1B</v>
      </c>
      <c r="G68" s="111"/>
      <c r="H68" s="119" t="str">
        <f t="array" ref="H68">XLOOKUP(A68,'Master Schedule'!$A$10:$A$90,'Master Schedule'!$E$10:$E$90)</f>
        <v>2B</v>
      </c>
      <c r="I68" s="113"/>
      <c r="J68" s="120" t="str">
        <f t="shared" si="1"/>
        <v>No_score</v>
      </c>
    </row>
    <row r="69" ht="15.75" customHeight="1">
      <c r="A69" s="115">
        <v>68.0</v>
      </c>
      <c r="B69" s="116" t="str">
        <f t="array" ref="B69">XLOOKUP(A69,'Mobile Friendly'!A:A,'Mobile Friendly'!B:B)</f>
        <v>Masters</v>
      </c>
      <c r="C69" s="116" t="s">
        <v>97</v>
      </c>
      <c r="D69" s="116">
        <f t="array" ref="D69">XLOOKUP(A69,'Mobile Friendly'!A:A,'Mobile Friendly'!E:E)</f>
        <v>1</v>
      </c>
      <c r="E69" s="117">
        <f t="array" ref="E69">XLOOKUP(A69,'Mobile Friendly'!A:A,'Mobile Friendly'!C:C)</f>
        <v>0.40625</v>
      </c>
      <c r="F69" s="118" t="str">
        <f t="array" ref="F69">XLOOKUP(A69,'Master Schedule'!$A$10:$A$90,'Master Schedule'!$C$10:$C$90)</f>
        <v>Patriot</v>
      </c>
      <c r="G69" s="121"/>
      <c r="H69" s="119" t="str">
        <f t="array" ref="H69">XLOOKUP(A69,'Master Schedule'!$A$10:$A$90,'Master Schedule'!$E$10:$E$90)</f>
        <v>Tampa</v>
      </c>
      <c r="I69" s="113"/>
      <c r="J69" s="120" t="str">
        <f t="shared" si="1"/>
        <v>No_score</v>
      </c>
    </row>
    <row r="70" ht="15.75" customHeight="1">
      <c r="A70" s="115">
        <v>69.0</v>
      </c>
      <c r="B70" s="116" t="str">
        <f t="array" ref="B70">XLOOKUP(A70,'Mobile Friendly'!A:A,'Mobile Friendly'!B:B)</f>
        <v>16u Girls</v>
      </c>
      <c r="C70" s="116" t="s">
        <v>97</v>
      </c>
      <c r="D70" s="116">
        <f t="array" ref="D70">XLOOKUP(A70,'Mobile Friendly'!A:A,'Mobile Friendly'!E:E)</f>
        <v>2</v>
      </c>
      <c r="E70" s="117">
        <f t="array" ref="E70">XLOOKUP(A70,'Mobile Friendly'!A:A,'Mobile Friendly'!C:C)</f>
        <v>0.40625</v>
      </c>
      <c r="F70" s="118" t="str">
        <f t="array" ref="F70">XLOOKUP(A70,'Master Schedule'!$G$10:$G$90,'Master Schedule'!$I$10:$I$90)</f>
        <v>1F</v>
      </c>
      <c r="G70" s="111"/>
      <c r="H70" s="119" t="str">
        <f t="array" ref="H70">XLOOKUP(A70,'Master Schedule'!$G$10:$G$90,'Master Schedule'!$K$10:$K$90)</f>
        <v>Winner - 52</v>
      </c>
      <c r="I70" s="113"/>
      <c r="J70" s="120" t="str">
        <f t="shared" si="1"/>
        <v>No_score</v>
      </c>
    </row>
    <row r="71" ht="15.75" customHeight="1">
      <c r="A71" s="115">
        <v>70.0</v>
      </c>
      <c r="B71" s="116" t="str">
        <f t="array" ref="B71">XLOOKUP(A71,'Mobile Friendly'!A:A,'Mobile Friendly'!B:B)</f>
        <v>12u CoEd</v>
      </c>
      <c r="C71" s="116" t="s">
        <v>97</v>
      </c>
      <c r="D71" s="116">
        <f t="array" ref="D71">XLOOKUP(A71,'Mobile Friendly'!A:A,'Mobile Friendly'!E:E)</f>
        <v>3</v>
      </c>
      <c r="E71" s="117">
        <f t="array" ref="E71">XLOOKUP(A71,'Mobile Friendly'!A:A,'Mobile Friendly'!C:C)</f>
        <v>0.40625</v>
      </c>
      <c r="F71" s="118" t="str">
        <f t="array" ref="F71">XLOOKUP(A71,'Master Schedule'!$A$10:$A$90,'Master Schedule'!$C$10:$C$90)</f>
        <v>3B</v>
      </c>
      <c r="G71" s="111"/>
      <c r="H71" s="119" t="str">
        <f t="array" ref="H71">XLOOKUP(A71,'Master Schedule'!$A$10:$A$90,'Master Schedule'!$E$10:$E$90)</f>
        <v>4B</v>
      </c>
      <c r="I71" s="113"/>
      <c r="J71" s="120" t="str">
        <f t="shared" si="1"/>
        <v>No_score</v>
      </c>
    </row>
    <row r="72" ht="15.75" customHeight="1">
      <c r="A72" s="115">
        <v>71.0</v>
      </c>
      <c r="B72" s="116" t="str">
        <f t="array" ref="B72">XLOOKUP(A72,'Mobile Friendly'!A:A,'Mobile Friendly'!B:B)</f>
        <v>18u Boys</v>
      </c>
      <c r="C72" s="116" t="s">
        <v>97</v>
      </c>
      <c r="D72" s="116">
        <f t="array" ref="D72">XLOOKUP(A72,'Mobile Friendly'!A:A,'Mobile Friendly'!E:E)</f>
        <v>1</v>
      </c>
      <c r="E72" s="117">
        <f t="array" ref="E72">XLOOKUP(A72,'Mobile Friendly'!A:A,'Mobile Friendly'!C:C)</f>
        <v>0.4444444444</v>
      </c>
      <c r="F72" s="118" t="str">
        <f t="array" ref="F72">XLOOKUP(A72,'Master Schedule'!$A$10:$A$90,'Master Schedule'!$C$10:$C$90)</f>
        <v>3M</v>
      </c>
      <c r="G72" s="111"/>
      <c r="H72" s="119" t="str">
        <f t="array" ref="H72">XLOOKUP(A72,'Master Schedule'!$A$10:$A$90,'Master Schedule'!$E$10:$E$90)</f>
        <v>3O</v>
      </c>
      <c r="I72" s="113"/>
      <c r="J72" s="120" t="str">
        <f t="shared" si="1"/>
        <v>No_score</v>
      </c>
    </row>
    <row r="73" ht="15.75" customHeight="1">
      <c r="A73" s="115">
        <v>72.0</v>
      </c>
      <c r="B73" s="116" t="str">
        <f t="array" ref="B73">XLOOKUP(A73,'Mobile Friendly'!A:A,'Mobile Friendly'!B:B)</f>
        <v>16u Girls</v>
      </c>
      <c r="C73" s="116" t="s">
        <v>97</v>
      </c>
      <c r="D73" s="116">
        <f t="array" ref="D73">XLOOKUP(A73,'Mobile Friendly'!A:A,'Mobile Friendly'!E:E)</f>
        <v>2</v>
      </c>
      <c r="E73" s="117">
        <f t="array" ref="E73">XLOOKUP(A73,'Mobile Friendly'!A:A,'Mobile Friendly'!C:C)</f>
        <v>0.4444444444</v>
      </c>
      <c r="F73" s="118" t="str">
        <f t="array" ref="F73">XLOOKUP(A73,'Master Schedule'!$G$10:$G$90,'Master Schedule'!$I$10:$I$90)</f>
        <v>1G</v>
      </c>
      <c r="G73" s="111"/>
      <c r="H73" s="119" t="str">
        <f t="array" ref="H73">XLOOKUP(A73,'Master Schedule'!$G$10:$G$90,'Master Schedule'!$K$10:$K$90)</f>
        <v>Winner - 54</v>
      </c>
      <c r="I73" s="113"/>
      <c r="J73" s="120" t="str">
        <f t="shared" si="1"/>
        <v>No_score</v>
      </c>
    </row>
    <row r="74" ht="15.75" customHeight="1">
      <c r="A74" s="115">
        <v>73.0</v>
      </c>
      <c r="B74" s="116" t="str">
        <f t="array" ref="B74">XLOOKUP(A74,'Mobile Friendly'!A:A,'Mobile Friendly'!B:B)</f>
        <v>16u Girls</v>
      </c>
      <c r="C74" s="116" t="s">
        <v>97</v>
      </c>
      <c r="D74" s="116">
        <f t="array" ref="D74">XLOOKUP(A74,'Mobile Friendly'!A:A,'Mobile Friendly'!E:E)</f>
        <v>3</v>
      </c>
      <c r="E74" s="117">
        <f t="array" ref="E74">XLOOKUP(A74,'Mobile Friendly'!A:A,'Mobile Friendly'!C:C)</f>
        <v>0.4444444444</v>
      </c>
      <c r="F74" s="118" t="str">
        <f t="array" ref="F74">XLOOKUP(A74,'Master Schedule'!$A$10:$A$90,'Master Schedule'!$C$10:$C$90)</f>
        <v>Loser - 52</v>
      </c>
      <c r="G74" s="111"/>
      <c r="H74" s="119" t="str">
        <f t="array" ref="H74">XLOOKUP(A74,'Master Schedule'!$A$10:$A$90,'Master Schedule'!$E$10:$E$90)</f>
        <v>Loser - 54</v>
      </c>
      <c r="I74" s="113"/>
      <c r="J74" s="120" t="str">
        <f t="shared" si="1"/>
        <v>No_score</v>
      </c>
    </row>
    <row r="75" ht="15.75" customHeight="1">
      <c r="A75" s="115">
        <v>74.0</v>
      </c>
      <c r="B75" s="116" t="str">
        <f t="array" ref="B75">XLOOKUP(A75,'Mobile Friendly'!A:A,'Mobile Friendly'!B:B)</f>
        <v>18u Boys</v>
      </c>
      <c r="C75" s="116" t="s">
        <v>97</v>
      </c>
      <c r="D75" s="116">
        <f t="array" ref="D75">XLOOKUP(A75,'Mobile Friendly'!A:A,'Mobile Friendly'!E:E)</f>
        <v>1</v>
      </c>
      <c r="E75" s="117">
        <f t="array" ref="E75">XLOOKUP(A75,'Mobile Friendly'!A:A,'Mobile Friendly'!C:C)</f>
        <v>0.4826388889</v>
      </c>
      <c r="F75" s="118" t="str">
        <f t="array" ref="F75">XLOOKUP(A75,'Master Schedule'!$A$10:$A$90,'Master Schedule'!$C$10:$C$90)</f>
        <v>2N</v>
      </c>
      <c r="G75" s="111"/>
      <c r="H75" s="119" t="str">
        <f t="array" ref="H75">XLOOKUP(A75,'Master Schedule'!$A$10:$A$90,'Master Schedule'!$E$10:$E$90)</f>
        <v>2O</v>
      </c>
      <c r="I75" s="113"/>
      <c r="J75" s="120" t="str">
        <f t="shared" si="1"/>
        <v>No_score</v>
      </c>
    </row>
    <row r="76" ht="15.75" customHeight="1">
      <c r="A76" s="115">
        <v>75.0</v>
      </c>
      <c r="B76" s="116" t="str">
        <f t="array" ref="B76">XLOOKUP(A76,'Mobile Friendly'!A:A,'Mobile Friendly'!B:B)</f>
        <v>14u CoEd</v>
      </c>
      <c r="C76" s="116" t="s">
        <v>97</v>
      </c>
      <c r="D76" s="116">
        <f t="array" ref="D76">XLOOKUP(A76,'Mobile Friendly'!A:A,'Mobile Friendly'!E:E)</f>
        <v>2</v>
      </c>
      <c r="E76" s="117">
        <f t="array" ref="E76">XLOOKUP(A76,'Mobile Friendly'!A:A,'Mobile Friendly'!C:C)</f>
        <v>0.4826388889</v>
      </c>
      <c r="F76" s="118" t="str">
        <f t="array" ref="F76">XLOOKUP(A76,'Master Schedule'!$G$10:$G$90,'Master Schedule'!$I$10:$I$90)</f>
        <v>1D</v>
      </c>
      <c r="G76" s="111"/>
      <c r="H76" s="119" t="str">
        <f t="array" ref="H76">XLOOKUP(A76,'Master Schedule'!$G$10:$G$90,'Master Schedule'!$K$10:$K$90)</f>
        <v>1E</v>
      </c>
      <c r="I76" s="113"/>
      <c r="J76" s="120" t="str">
        <f t="shared" si="1"/>
        <v>No_score</v>
      </c>
    </row>
    <row r="77" ht="15.75" customHeight="1">
      <c r="A77" s="115">
        <v>76.0</v>
      </c>
      <c r="B77" s="116" t="str">
        <f t="array" ref="B77">XLOOKUP(A77,'Mobile Friendly'!A:A,'Mobile Friendly'!B:B)</f>
        <v>14u CoEd</v>
      </c>
      <c r="C77" s="116" t="s">
        <v>97</v>
      </c>
      <c r="D77" s="116">
        <f t="array" ref="D77">XLOOKUP(A77,'Mobile Friendly'!A:A,'Mobile Friendly'!E:E)</f>
        <v>3</v>
      </c>
      <c r="E77" s="117">
        <f t="array" ref="E77">XLOOKUP(A77,'Mobile Friendly'!A:A,'Mobile Friendly'!C:C)</f>
        <v>0.4826388889</v>
      </c>
      <c r="F77" s="118" t="str">
        <f t="array" ref="F77">XLOOKUP(A77,'Master Schedule'!$A$10:$A$90,'Master Schedule'!$C$10:$C$90)</f>
        <v>2C</v>
      </c>
      <c r="G77" s="111"/>
      <c r="H77" s="119" t="str">
        <f t="array" ref="H77">XLOOKUP(A77,'Master Schedule'!$A$10:$A$90,'Master Schedule'!$E$10:$E$90)</f>
        <v>2D</v>
      </c>
      <c r="I77" s="113"/>
      <c r="J77" s="120" t="str">
        <f t="shared" si="1"/>
        <v>No_score</v>
      </c>
    </row>
    <row r="78" ht="15.75" customHeight="1">
      <c r="A78" s="115">
        <v>77.0</v>
      </c>
      <c r="B78" s="116" t="str">
        <f t="array" ref="B78">XLOOKUP(A78,'Mobile Friendly'!A:A,'Mobile Friendly'!B:B)</f>
        <v>Masters</v>
      </c>
      <c r="C78" s="116" t="s">
        <v>97</v>
      </c>
      <c r="D78" s="116">
        <f t="array" ref="D78">XLOOKUP(A78,'Mobile Friendly'!A:A,'Mobile Friendly'!E:E)</f>
        <v>1</v>
      </c>
      <c r="E78" s="117">
        <f t="array" ref="E78">XLOOKUP(A78,'Mobile Friendly'!A:A,'Mobile Friendly'!C:C)</f>
        <v>0.5208333333</v>
      </c>
      <c r="F78" s="118" t="str">
        <f t="array" ref="F78">XLOOKUP(A78,'Master Schedule'!$A$10:$A$90,'Master Schedule'!$C$10:$C$90)</f>
        <v>Tampa</v>
      </c>
      <c r="G78" s="111"/>
      <c r="H78" s="119" t="str">
        <f t="array" ref="H78">XLOOKUP(A78,'Master Schedule'!$A$10:$A$90,'Master Schedule'!$E$10:$E$90)</f>
        <v>Team Orlando Black</v>
      </c>
      <c r="I78" s="113"/>
      <c r="J78" s="120" t="str">
        <f t="shared" si="1"/>
        <v>No_score</v>
      </c>
    </row>
    <row r="79" ht="15.75" customHeight="1">
      <c r="A79" s="115">
        <v>78.0</v>
      </c>
      <c r="B79" s="116" t="str">
        <f t="array" ref="B79">XLOOKUP(A79,'Mobile Friendly'!A:A,'Mobile Friendly'!B:B)</f>
        <v>16u Boys</v>
      </c>
      <c r="C79" s="116" t="s">
        <v>97</v>
      </c>
      <c r="D79" s="116">
        <f t="array" ref="D79">XLOOKUP(A79,'Mobile Friendly'!A:A,'Mobile Friendly'!E:E)</f>
        <v>2</v>
      </c>
      <c r="E79" s="117">
        <f t="array" ref="E79">XLOOKUP(A79,'Mobile Friendly'!A:A,'Mobile Friendly'!C:C)</f>
        <v>0.5208333333</v>
      </c>
      <c r="F79" s="118" t="str">
        <f t="array" ref="F79">XLOOKUP(A79,'Master Schedule'!$G$10:$G$90,'Master Schedule'!$I$10:$I$90)</f>
        <v>1H</v>
      </c>
      <c r="G79" s="111"/>
      <c r="H79" s="119" t="str">
        <f t="array" ref="H79">XLOOKUP(A79,'Master Schedule'!$G$10:$G$90,'Master Schedule'!$K$10:$K$90)</f>
        <v>1J</v>
      </c>
      <c r="I79" s="113"/>
      <c r="J79" s="120" t="str">
        <f t="shared" si="1"/>
        <v>No_score</v>
      </c>
    </row>
    <row r="80" ht="15.75" customHeight="1">
      <c r="A80" s="115">
        <v>79.0</v>
      </c>
      <c r="B80" s="116" t="str">
        <f t="array" ref="B80">XLOOKUP(A80,'Mobile Friendly'!A:A,'Mobile Friendly'!B:B)</f>
        <v>14u CoEd</v>
      </c>
      <c r="C80" s="116" t="s">
        <v>97</v>
      </c>
      <c r="D80" s="116">
        <f t="array" ref="D80">XLOOKUP(A80,'Mobile Friendly'!A:A,'Mobile Friendly'!E:E)</f>
        <v>3</v>
      </c>
      <c r="E80" s="117">
        <f t="array" ref="E80">XLOOKUP(A80,'Mobile Friendly'!A:A,'Mobile Friendly'!C:C)</f>
        <v>0.5208333333</v>
      </c>
      <c r="F80" s="118" t="str">
        <f t="array" ref="F80">XLOOKUP(A80,'Master Schedule'!$A$10:$A$90,'Master Schedule'!$C$10:$C$90)</f>
        <v>3C</v>
      </c>
      <c r="G80" s="111"/>
      <c r="H80" s="119" t="str">
        <f t="array" ref="H80">XLOOKUP(A80,'Master Schedule'!$A$10:$A$90,'Master Schedule'!$E$10:$E$90)</f>
        <v>3D</v>
      </c>
      <c r="I80" s="113"/>
      <c r="J80" s="120" t="str">
        <f t="shared" si="1"/>
        <v>No_score</v>
      </c>
    </row>
    <row r="81" ht="15.75" customHeight="1">
      <c r="A81" s="115">
        <v>80.0</v>
      </c>
      <c r="B81" s="116" t="str">
        <f t="array" ref="B81">XLOOKUP(A81,'Mobile Friendly'!A:A,'Mobile Friendly'!B:B)</f>
        <v>Masters</v>
      </c>
      <c r="C81" s="116" t="s">
        <v>97</v>
      </c>
      <c r="D81" s="116">
        <f t="array" ref="D81">XLOOKUP(A81,'Mobile Friendly'!A:A,'Mobile Friendly'!E:E)</f>
        <v>1</v>
      </c>
      <c r="E81" s="117">
        <f t="array" ref="E81">XLOOKUP(A81,'Mobile Friendly'!A:A,'Mobile Friendly'!C:C)</f>
        <v>0.5590277778</v>
      </c>
      <c r="F81" s="118" t="str">
        <f t="array" ref="F81">XLOOKUP(A81,'Master Schedule'!$A$10:$A$90,'Master Schedule'!$C$10:$C$90)</f>
        <v>Team Orlando</v>
      </c>
      <c r="G81" s="111"/>
      <c r="H81" s="119" t="str">
        <f t="array" ref="H81">XLOOKUP(A81,'Master Schedule'!$A$10:$A$90,'Master Schedule'!$E$10:$E$90)</f>
        <v>Orlando Thunder</v>
      </c>
      <c r="I81" s="113"/>
      <c r="J81" s="120" t="str">
        <f t="shared" si="1"/>
        <v>No_score</v>
      </c>
    </row>
    <row r="82" ht="15.75" customHeight="1">
      <c r="A82" s="115">
        <v>81.0</v>
      </c>
      <c r="B82" s="116" t="str">
        <f t="array" ref="B82">XLOOKUP(A82,'Mobile Friendly'!A:A,'Mobile Friendly'!B:B)</f>
        <v>16u Boys</v>
      </c>
      <c r="C82" s="116" t="s">
        <v>97</v>
      </c>
      <c r="D82" s="116">
        <f t="array" ref="D82">XLOOKUP(A82,'Mobile Friendly'!A:A,'Mobile Friendly'!E:E)</f>
        <v>2</v>
      </c>
      <c r="E82" s="117">
        <f t="array" ref="E82">XLOOKUP(A82,'Mobile Friendly'!A:A,'Mobile Friendly'!C:C)</f>
        <v>0.5590277778</v>
      </c>
      <c r="F82" s="118" t="str">
        <f t="array" ref="F82">XLOOKUP(A82,'Master Schedule'!$G$10:$G$90,'Master Schedule'!$I$10:$I$90)</f>
        <v>2H</v>
      </c>
      <c r="G82" s="111"/>
      <c r="H82" s="119" t="str">
        <f t="array" ref="H82">XLOOKUP(A82,'Master Schedule'!$G$10:$G$90,'Master Schedule'!$K$10:$K$90)</f>
        <v>2J</v>
      </c>
      <c r="I82" s="113"/>
      <c r="J82" s="120" t="str">
        <f t="shared" si="1"/>
        <v>No_score</v>
      </c>
    </row>
    <row r="83" ht="15.75" customHeight="1">
      <c r="A83" s="115">
        <v>82.0</v>
      </c>
      <c r="B83" s="116" t="str">
        <f t="array" ref="B83">XLOOKUP(A83,'Mobile Friendly'!A:A,'Mobile Friendly'!B:B)</f>
        <v>16u Boys</v>
      </c>
      <c r="C83" s="116" t="s">
        <v>97</v>
      </c>
      <c r="D83" s="116">
        <f t="array" ref="D83">XLOOKUP(A83,'Mobile Friendly'!A:A,'Mobile Friendly'!E:E)</f>
        <v>3</v>
      </c>
      <c r="E83" s="117">
        <f t="array" ref="E83">XLOOKUP(A83,'Mobile Friendly'!A:A,'Mobile Friendly'!C:C)</f>
        <v>0.5590277778</v>
      </c>
      <c r="F83" s="118" t="str">
        <f t="array" ref="F83">XLOOKUP(A83,'Master Schedule'!$A$10:$A$90,'Master Schedule'!$C$10:$C$90)</f>
        <v>3H</v>
      </c>
      <c r="G83" s="111"/>
      <c r="H83" s="119" t="str">
        <f t="array" ref="H83">XLOOKUP(A83,'Master Schedule'!$A$10:$A$90,'Master Schedule'!$E$10:$E$90)</f>
        <v>3J</v>
      </c>
      <c r="I83" s="113"/>
      <c r="J83" s="120" t="str">
        <f t="shared" si="1"/>
        <v>No_score</v>
      </c>
    </row>
    <row r="84" ht="15.75" customHeight="1">
      <c r="A84" s="115">
        <v>83.0</v>
      </c>
      <c r="B84" s="116" t="str">
        <f t="array" ref="B84">XLOOKUP(A84,'Mobile Friendly'!A:A,'Mobile Friendly'!B:B)</f>
        <v>18u Boys</v>
      </c>
      <c r="C84" s="116" t="s">
        <v>97</v>
      </c>
      <c r="D84" s="116">
        <f t="array" ref="D84">XLOOKUP(A84,'Mobile Friendly'!A:A,'Mobile Friendly'!E:E)</f>
        <v>1</v>
      </c>
      <c r="E84" s="117">
        <f t="array" ref="E84">XLOOKUP(A84,'Mobile Friendly'!A:A,'Mobile Friendly'!C:C)</f>
        <v>0.5972222222</v>
      </c>
      <c r="F84" s="118" t="str">
        <f t="array" ref="F84">XLOOKUP(A84,'Master Schedule'!$A$10:$A$90,'Master Schedule'!$C$10:$C$90)</f>
        <v>1N</v>
      </c>
      <c r="G84" s="111"/>
      <c r="H84" s="119" t="str">
        <f t="array" ref="H84">XLOOKUP(A84,'Master Schedule'!$A$10:$A$90,'Master Schedule'!$E$10:$E$90)</f>
        <v>1O</v>
      </c>
      <c r="I84" s="113"/>
      <c r="J84" s="120" t="str">
        <f t="shared" si="1"/>
        <v>No_score</v>
      </c>
    </row>
    <row r="85" ht="15.75" customHeight="1">
      <c r="A85" s="115">
        <v>84.0</v>
      </c>
      <c r="B85" s="116" t="str">
        <f t="array" ref="B85">XLOOKUP(A85,'Mobile Friendly'!A:A,'Mobile Friendly'!B:B)</f>
        <v>16u Girls</v>
      </c>
      <c r="C85" s="116" t="s">
        <v>97</v>
      </c>
      <c r="D85" s="116">
        <f t="array" ref="D85">XLOOKUP(A85,'Mobile Friendly'!A:A,'Mobile Friendly'!E:E)</f>
        <v>2</v>
      </c>
      <c r="E85" s="117">
        <f t="array" ref="E85">XLOOKUP(A85,'Mobile Friendly'!A:A,'Mobile Friendly'!C:C)</f>
        <v>0.5972222222</v>
      </c>
      <c r="F85" s="118" t="str">
        <f t="array" ref="F85">XLOOKUP(A85,'Master Schedule'!$G$10:$G$90,'Master Schedule'!$I$10:$I$90)</f>
        <v>Winner - 69</v>
      </c>
      <c r="G85" s="111"/>
      <c r="H85" s="119" t="str">
        <f t="array" ref="H85">XLOOKUP(A85,'Master Schedule'!$G$10:$G$90,'Master Schedule'!$K$10:$K$90)</f>
        <v>Winner - 72</v>
      </c>
      <c r="I85" s="113"/>
      <c r="J85" s="120" t="str">
        <f t="shared" si="1"/>
        <v>No_score</v>
      </c>
    </row>
    <row r="86" ht="15.75" customHeight="1">
      <c r="A86" s="115">
        <v>85.0</v>
      </c>
      <c r="B86" s="116" t="str">
        <f t="array" ref="B86">XLOOKUP(A86,'Mobile Friendly'!A:A,'Mobile Friendly'!B:B)</f>
        <v>16u Boys</v>
      </c>
      <c r="C86" s="116" t="s">
        <v>97</v>
      </c>
      <c r="D86" s="116">
        <f t="array" ref="D86">XLOOKUP(A86,'Mobile Friendly'!A:A,'Mobile Friendly'!E:E)</f>
        <v>3</v>
      </c>
      <c r="E86" s="117">
        <f t="array" ref="E86">XLOOKUP(A86,'Mobile Friendly'!A:A,'Mobile Friendly'!C:C)</f>
        <v>0.5972222222</v>
      </c>
      <c r="F86" s="118" t="str">
        <f t="array" ref="F86">XLOOKUP(A86,'Master Schedule'!$A$10:$A$90,'Master Schedule'!$C$10:$C$90)</f>
        <v>4H</v>
      </c>
      <c r="G86" s="111"/>
      <c r="H86" s="119" t="str">
        <f t="array" ref="H86">XLOOKUP(A86,'Master Schedule'!$A$10:$A$90,'Master Schedule'!$E$10:$E$90)</f>
        <v>4J</v>
      </c>
      <c r="I86" s="113"/>
      <c r="J86" s="120" t="str">
        <f t="shared" si="1"/>
        <v>No_score</v>
      </c>
    </row>
    <row r="87" ht="15.75" customHeight="1">
      <c r="A87" s="115">
        <v>86.0</v>
      </c>
      <c r="B87" s="116" t="str">
        <f t="array" ref="B87">XLOOKUP(A87,'Mobile Friendly'!A:A,'Mobile Friendly'!B:B)</f>
        <v>14u CoEd</v>
      </c>
      <c r="C87" s="116" t="s">
        <v>97</v>
      </c>
      <c r="D87" s="116">
        <f t="array" ref="D87">XLOOKUP(A87,'Mobile Friendly'!A:A,'Mobile Friendly'!E:E)</f>
        <v>1</v>
      </c>
      <c r="E87" s="117">
        <f t="array" ref="E87">XLOOKUP(A87,'Mobile Friendly'!A:A,'Mobile Friendly'!C:C)</f>
        <v>0.6354166667</v>
      </c>
      <c r="F87" s="118" t="str">
        <f t="array" ref="F87">XLOOKUP(A87,'Master Schedule'!$A$10:$A$90,'Master Schedule'!$C$10:$C$90)</f>
        <v>1C</v>
      </c>
      <c r="G87" s="111"/>
      <c r="H87" s="119" t="str">
        <f t="array" ref="H87">XLOOKUP(A87,'Master Schedule'!$A$10:$A$90,'Master Schedule'!$E$10:$E$90)</f>
        <v>1E</v>
      </c>
      <c r="I87" s="113"/>
      <c r="J87" s="120" t="str">
        <f t="shared" si="1"/>
        <v>No_score</v>
      </c>
    </row>
    <row r="88" ht="15.75" customHeight="1">
      <c r="A88" s="115">
        <v>87.0</v>
      </c>
      <c r="B88" s="116" t="str">
        <f t="array" ref="B88">XLOOKUP(A88,'Mobile Friendly'!A:A,'Mobile Friendly'!B:B)</f>
        <v>14u CoEd</v>
      </c>
      <c r="C88" s="116" t="s">
        <v>97</v>
      </c>
      <c r="D88" s="116">
        <f t="array" ref="D88">XLOOKUP(A88,'Mobile Friendly'!A:A,'Mobile Friendly'!E:E)</f>
        <v>2</v>
      </c>
      <c r="E88" s="117">
        <f t="array" ref="E88">XLOOKUP(A88,'Mobile Friendly'!A:A,'Mobile Friendly'!C:C)</f>
        <v>0.6354166667</v>
      </c>
      <c r="F88" s="118" t="str">
        <f t="array" ref="F88">XLOOKUP(A88,'Master Schedule'!$G$10:$G$90,'Master Schedule'!$I$10:$I$90)</f>
        <v>2D</v>
      </c>
      <c r="G88" s="111"/>
      <c r="H88" s="119" t="str">
        <f t="array" ref="H88">XLOOKUP(A88,'Master Schedule'!$G$10:$G$90,'Master Schedule'!$K$10:$K$90)</f>
        <v>2E</v>
      </c>
      <c r="I88" s="113"/>
      <c r="J88" s="120" t="str">
        <f t="shared" si="1"/>
        <v>No_score</v>
      </c>
    </row>
    <row r="89" ht="15.75" customHeight="1">
      <c r="A89" s="115">
        <v>88.0</v>
      </c>
      <c r="B89" s="116" t="str">
        <f t="array" ref="B89">XLOOKUP(A89,'Mobile Friendly'!A:A,'Mobile Friendly'!B:B)</f>
        <v>16u Girls</v>
      </c>
      <c r="C89" s="116" t="s">
        <v>97</v>
      </c>
      <c r="D89" s="116">
        <f t="array" ref="D89">XLOOKUP(A89,'Mobile Friendly'!A:A,'Mobile Friendly'!E:E)</f>
        <v>3</v>
      </c>
      <c r="E89" s="117">
        <f t="array" ref="E89">XLOOKUP(A89,'Mobile Friendly'!A:A,'Mobile Friendly'!C:C)</f>
        <v>0.6354166667</v>
      </c>
      <c r="F89" s="118" t="str">
        <f t="array" ref="F89">XLOOKUP(A89,'Master Schedule'!$A$10:$A$90,'Master Schedule'!$C$10:$C$90)</f>
        <v>Loser - 69</v>
      </c>
      <c r="G89" s="111"/>
      <c r="H89" s="119" t="str">
        <f t="array" ref="H89">XLOOKUP(A89,'Master Schedule'!$A$10:$A$90,'Master Schedule'!$E$10:$E$90)</f>
        <v>Loser - 72</v>
      </c>
      <c r="I89" s="113"/>
      <c r="J89" s="120" t="str">
        <f t="shared" si="1"/>
        <v>No_score</v>
      </c>
    </row>
  </sheetData>
  <conditionalFormatting sqref="B2:B89">
    <cfRule type="containsText" dxfId="0" priority="1" operator="containsText" text="10u">
      <formula>NOT(ISERROR(SEARCH(("10u"),(B2))))</formula>
    </cfRule>
  </conditionalFormatting>
  <conditionalFormatting sqref="B2:B89">
    <cfRule type="containsText" dxfId="1" priority="2" operator="containsText" text="14u">
      <formula>NOT(ISERROR(SEARCH(("14u"),(B2))))</formula>
    </cfRule>
  </conditionalFormatting>
  <conditionalFormatting sqref="B2:B89">
    <cfRule type="containsText" dxfId="2" priority="3" operator="containsText" text="16u Girls">
      <formula>NOT(ISERROR(SEARCH(("16u Girls"),(B2))))</formula>
    </cfRule>
  </conditionalFormatting>
  <conditionalFormatting sqref="B2:B89">
    <cfRule type="containsText" dxfId="3" priority="4" operator="containsText" text="16u Boys">
      <formula>NOT(ISERROR(SEARCH(("16u Boys"),(B2))))</formula>
    </cfRule>
  </conditionalFormatting>
  <conditionalFormatting sqref="B2:B89">
    <cfRule type="containsText" dxfId="4" priority="5" operator="containsText" text="18u Boys">
      <formula>NOT(ISERROR(SEARCH(("18u Boys"),(B2))))</formula>
    </cfRule>
  </conditionalFormatting>
  <conditionalFormatting sqref="B2:B89">
    <cfRule type="containsText" dxfId="5" priority="6" operator="containsText" text="18u Girls">
      <formula>NOT(ISERROR(SEARCH(("18u Girls"),(B2))))</formula>
    </cfRule>
  </conditionalFormatting>
  <conditionalFormatting sqref="B2:B89">
    <cfRule type="containsText" dxfId="6" priority="7" operator="containsText" text="MASTER">
      <formula>NOT(ISERROR(SEARCH(("MASTER"),(B2))))</formula>
    </cfRule>
  </conditionalFormatting>
  <conditionalFormatting sqref="B2:B89">
    <cfRule type="containsText" dxfId="8" priority="8" operator="containsText" text="12u">
      <formula>NOT(ISERROR(SEARCH(("12u"),(B2))))</formula>
    </cfRule>
  </conditionalFormatting>
  <conditionalFormatting sqref="J2:J89">
    <cfRule type="notContainsText" dxfId="14" priority="9" operator="notContains" text="no_score">
      <formula>ISERROR(SEARCH(("no_score"),(J2)))</formula>
    </cfRule>
  </conditionalFormatting>
  <printOptions horizontalCentered="1" verticalCentered="1"/>
  <pageMargins bottom="0.75" footer="0.0" header="0.0" left="0.25" right="0.25" top="0.75"/>
  <pageSetup scale="72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hidden="1" min="1" max="1" width="3.89"/>
    <col customWidth="1" hidden="1" min="2" max="2" width="15.78"/>
    <col customWidth="1" hidden="1" min="3" max="3" width="12.11"/>
    <col customWidth="1" hidden="1" min="4" max="4" width="17.0"/>
    <col hidden="1" min="5" max="6" width="11.22"/>
    <col customWidth="1" min="7" max="7" width="13.11"/>
    <col customWidth="1" min="8" max="8" width="12.89"/>
    <col customWidth="1" min="9" max="9" width="17.33"/>
    <col customWidth="1" min="10" max="10" width="11.11"/>
    <col customWidth="1" min="11" max="11" width="11.22"/>
    <col customWidth="1" min="12" max="12" width="11.0"/>
  </cols>
  <sheetData>
    <row r="1">
      <c r="A1" s="122"/>
      <c r="B1" s="123" t="s">
        <v>98</v>
      </c>
      <c r="C1" s="96"/>
      <c r="D1" s="97"/>
      <c r="E1" s="122"/>
      <c r="F1" s="122"/>
      <c r="G1" s="122"/>
      <c r="H1" s="124"/>
      <c r="I1" s="124"/>
      <c r="J1" s="124"/>
      <c r="K1" s="122"/>
      <c r="L1" s="122"/>
    </row>
    <row r="2">
      <c r="A2" s="122"/>
      <c r="B2" s="125"/>
      <c r="C2" s="126"/>
      <c r="D2" s="127"/>
      <c r="E2" s="122"/>
      <c r="F2" s="122"/>
      <c r="G2" s="128" t="s">
        <v>99</v>
      </c>
      <c r="K2" s="129"/>
      <c r="L2" s="129"/>
    </row>
    <row r="3" ht="22.5" customHeight="1">
      <c r="B3" s="130"/>
      <c r="C3" s="131"/>
      <c r="D3" s="132"/>
      <c r="G3" s="133" t="s">
        <v>100</v>
      </c>
      <c r="H3" s="133" t="s">
        <v>101</v>
      </c>
      <c r="I3" s="133" t="s">
        <v>102</v>
      </c>
      <c r="J3" s="134" t="s">
        <v>103</v>
      </c>
      <c r="K3" s="135" t="s">
        <v>104</v>
      </c>
      <c r="L3" s="136" t="s">
        <v>105</v>
      </c>
    </row>
    <row r="4" ht="22.5" customHeight="1">
      <c r="B4" s="137" t="s">
        <v>17</v>
      </c>
      <c r="C4" s="138" t="s">
        <v>22</v>
      </c>
      <c r="D4" s="132"/>
      <c r="G4" s="139" t="s">
        <v>34</v>
      </c>
      <c r="H4" s="140" t="s">
        <v>106</v>
      </c>
      <c r="I4" s="140" t="s">
        <v>22</v>
      </c>
      <c r="J4" s="141">
        <f>countifs(Game_Scores!J:J,I4,Game_Scores!B:B,G4)</f>
        <v>0</v>
      </c>
      <c r="K4" s="142"/>
      <c r="L4" s="142"/>
    </row>
    <row r="5" ht="22.5" customHeight="1">
      <c r="B5" s="143" t="s">
        <v>30</v>
      </c>
      <c r="C5" s="144" t="s">
        <v>107</v>
      </c>
      <c r="D5" s="132"/>
      <c r="G5" s="139" t="s">
        <v>34</v>
      </c>
      <c r="H5" s="140" t="s">
        <v>106</v>
      </c>
      <c r="I5" s="140" t="s">
        <v>17</v>
      </c>
      <c r="J5" s="141">
        <f>countifs(Game_Scores!J:J,I5,Game_Scores!B:B,G5)</f>
        <v>0</v>
      </c>
      <c r="K5" s="142"/>
      <c r="L5" s="142"/>
    </row>
    <row r="6" ht="22.5" customHeight="1">
      <c r="B6" s="143" t="s">
        <v>108</v>
      </c>
      <c r="C6" s="144" t="s">
        <v>109</v>
      </c>
      <c r="D6" s="132"/>
      <c r="G6" s="139" t="s">
        <v>33</v>
      </c>
      <c r="H6" s="140" t="s">
        <v>110</v>
      </c>
      <c r="I6" s="140" t="s">
        <v>22</v>
      </c>
      <c r="J6" s="141">
        <f>countifs(Game_Scores!J:J,I6,Game_Scores!B:B,G6)</f>
        <v>0</v>
      </c>
      <c r="K6" s="142"/>
      <c r="L6" s="145"/>
    </row>
    <row r="7" ht="22.5" customHeight="1">
      <c r="B7" s="146" t="s">
        <v>37</v>
      </c>
      <c r="C7" s="147" t="s">
        <v>111</v>
      </c>
      <c r="D7" s="132"/>
      <c r="G7" s="139" t="s">
        <v>33</v>
      </c>
      <c r="H7" s="140" t="s">
        <v>110</v>
      </c>
      <c r="I7" s="140" t="s">
        <v>17</v>
      </c>
      <c r="J7" s="141">
        <f>countifs(Game_Scores!J:J,I7,Game_Scores!B:B,G7)</f>
        <v>0</v>
      </c>
      <c r="K7" s="142"/>
      <c r="L7" s="142"/>
    </row>
    <row r="8" ht="22.5" customHeight="1">
      <c r="B8" s="130"/>
      <c r="C8" s="131"/>
      <c r="D8" s="132"/>
      <c r="G8" s="139" t="s">
        <v>33</v>
      </c>
      <c r="H8" s="140" t="s">
        <v>110</v>
      </c>
      <c r="I8" s="140" t="s">
        <v>37</v>
      </c>
      <c r="J8" s="141">
        <f>countifs(Game_Scores!J:J,I8,Game_Scores!B:B,G8)</f>
        <v>0</v>
      </c>
      <c r="K8" s="142"/>
      <c r="L8" s="142"/>
    </row>
    <row r="9" ht="22.5" customHeight="1">
      <c r="B9" s="148" t="s">
        <v>112</v>
      </c>
      <c r="C9" s="149"/>
      <c r="D9" s="132"/>
      <c r="G9" s="139" t="s">
        <v>33</v>
      </c>
      <c r="H9" s="140" t="s">
        <v>110</v>
      </c>
      <c r="I9" s="140" t="s">
        <v>28</v>
      </c>
      <c r="J9" s="141">
        <f>countifs(Game_Scores!J:J,I9,Game_Scores!B:B,G9)</f>
        <v>0</v>
      </c>
      <c r="K9" s="142"/>
      <c r="L9" s="142"/>
    </row>
    <row r="10" ht="22.5" customHeight="1">
      <c r="B10" s="150" t="s">
        <v>113</v>
      </c>
      <c r="C10" s="131"/>
      <c r="D10" s="132"/>
      <c r="G10" s="139" t="s">
        <v>27</v>
      </c>
      <c r="H10" s="140" t="s">
        <v>114</v>
      </c>
      <c r="I10" s="140" t="s">
        <v>22</v>
      </c>
      <c r="J10" s="141">
        <f>countifs(Game_Scores!J:J,I10,Game_Scores!B:B,G10)</f>
        <v>0</v>
      </c>
      <c r="K10" s="142"/>
      <c r="L10" s="151"/>
    </row>
    <row r="11" ht="22.5" customHeight="1">
      <c r="B11" s="152" t="s">
        <v>30</v>
      </c>
      <c r="C11" s="131"/>
      <c r="D11" s="132"/>
      <c r="G11" s="139" t="s">
        <v>27</v>
      </c>
      <c r="H11" s="140" t="s">
        <v>114</v>
      </c>
      <c r="I11" s="140" t="s">
        <v>51</v>
      </c>
      <c r="J11" s="141">
        <f>countifs(Game_Scores!J:J,I11,Game_Scores!B:B,G11)</f>
        <v>0</v>
      </c>
      <c r="K11" s="142"/>
      <c r="L11" s="145"/>
    </row>
    <row r="12" ht="22.5" customHeight="1">
      <c r="B12" s="153" t="s">
        <v>17</v>
      </c>
      <c r="C12" s="131"/>
      <c r="D12" s="132"/>
      <c r="G12" s="139" t="s">
        <v>27</v>
      </c>
      <c r="H12" s="140" t="s">
        <v>114</v>
      </c>
      <c r="I12" s="140" t="s">
        <v>28</v>
      </c>
      <c r="J12" s="141">
        <f>countifs(Game_Scores!J:J,I12,Game_Scores!B:B,G12)</f>
        <v>0</v>
      </c>
      <c r="K12" s="142"/>
      <c r="L12" s="151"/>
    </row>
    <row r="13" ht="22.5" customHeight="1">
      <c r="B13" s="153" t="s">
        <v>28</v>
      </c>
      <c r="C13" s="131"/>
      <c r="D13" s="132"/>
      <c r="G13" s="139" t="s">
        <v>27</v>
      </c>
      <c r="H13" s="140" t="s">
        <v>115</v>
      </c>
      <c r="I13" s="140" t="s">
        <v>17</v>
      </c>
      <c r="J13" s="141">
        <f>countifs(Game_Scores!J:J,I13,Game_Scores!B:B,G13)</f>
        <v>0</v>
      </c>
      <c r="K13" s="142"/>
      <c r="L13" s="142"/>
    </row>
    <row r="14" ht="22.5" customHeight="1">
      <c r="B14" s="153" t="s">
        <v>22</v>
      </c>
      <c r="C14" s="131"/>
      <c r="D14" s="132"/>
      <c r="G14" s="139" t="s">
        <v>27</v>
      </c>
      <c r="H14" s="140" t="s">
        <v>115</v>
      </c>
      <c r="I14" s="140" t="s">
        <v>52</v>
      </c>
      <c r="J14" s="141">
        <f>countifs(Game_Scores!J:J,I14,Game_Scores!B:B,G14)</f>
        <v>0</v>
      </c>
      <c r="K14" s="142"/>
      <c r="L14" s="142"/>
    </row>
    <row r="15" ht="22.5" customHeight="1">
      <c r="B15" s="154" t="s">
        <v>108</v>
      </c>
      <c r="C15" s="131"/>
      <c r="D15" s="132"/>
      <c r="G15" s="139" t="s">
        <v>27</v>
      </c>
      <c r="H15" s="140" t="s">
        <v>115</v>
      </c>
      <c r="I15" s="140" t="s">
        <v>24</v>
      </c>
      <c r="J15" s="141">
        <f>countifs(Game_Scores!J:J,I15,Game_Scores!B:B,G15)</f>
        <v>0</v>
      </c>
      <c r="K15" s="142"/>
      <c r="L15" s="151"/>
    </row>
    <row r="16" ht="22.5" customHeight="1">
      <c r="B16" s="130"/>
      <c r="C16" s="131"/>
      <c r="D16" s="132"/>
      <c r="G16" s="139" t="s">
        <v>27</v>
      </c>
      <c r="H16" s="140" t="s">
        <v>113</v>
      </c>
      <c r="I16" s="140" t="s">
        <v>30</v>
      </c>
      <c r="J16" s="141">
        <f>countifs(Game_Scores!J:J,I16,Game_Scores!B:B,G16)</f>
        <v>0</v>
      </c>
      <c r="K16" s="142"/>
      <c r="L16" s="151"/>
    </row>
    <row r="17" ht="22.5" customHeight="1">
      <c r="B17" s="155" t="s">
        <v>116</v>
      </c>
      <c r="C17" s="96"/>
      <c r="D17" s="156"/>
      <c r="G17" s="139" t="s">
        <v>27</v>
      </c>
      <c r="H17" s="140" t="s">
        <v>113</v>
      </c>
      <c r="I17" s="140" t="s">
        <v>37</v>
      </c>
      <c r="J17" s="141">
        <f>countifs(Game_Scores!J:J,I17,Game_Scores!B:B,G17)</f>
        <v>0</v>
      </c>
      <c r="K17" s="142"/>
      <c r="L17" s="142"/>
    </row>
    <row r="18" ht="22.5" customHeight="1">
      <c r="B18" s="157" t="s">
        <v>117</v>
      </c>
      <c r="C18" s="157" t="s">
        <v>118</v>
      </c>
      <c r="D18" s="157" t="s">
        <v>119</v>
      </c>
      <c r="G18" s="139" t="s">
        <v>27</v>
      </c>
      <c r="H18" s="140" t="s">
        <v>113</v>
      </c>
      <c r="I18" s="140" t="s">
        <v>53</v>
      </c>
      <c r="J18" s="141">
        <f>countifs(Game_Scores!J:J,I18,Game_Scores!B:B,G18)</f>
        <v>0</v>
      </c>
      <c r="K18" s="142"/>
      <c r="L18" s="142"/>
    </row>
    <row r="19" ht="22.5" customHeight="1">
      <c r="B19" s="158" t="s">
        <v>108</v>
      </c>
      <c r="C19" s="159" t="s">
        <v>120</v>
      </c>
      <c r="D19" s="160" t="s">
        <v>121</v>
      </c>
      <c r="G19" s="139" t="s">
        <v>25</v>
      </c>
      <c r="H19" s="140" t="s">
        <v>117</v>
      </c>
      <c r="I19" s="140" t="s">
        <v>22</v>
      </c>
      <c r="J19" s="141">
        <f>countifs(Game_Scores!J:J,I19,Game_Scores!B:B,G19)</f>
        <v>0</v>
      </c>
      <c r="K19" s="142"/>
      <c r="L19" s="142"/>
    </row>
    <row r="20" ht="22.5" customHeight="1">
      <c r="B20" s="161" t="s">
        <v>22</v>
      </c>
      <c r="C20" s="162" t="s">
        <v>122</v>
      </c>
      <c r="D20" s="163" t="s">
        <v>123</v>
      </c>
      <c r="G20" s="139" t="s">
        <v>25</v>
      </c>
      <c r="H20" s="140" t="s">
        <v>117</v>
      </c>
      <c r="I20" s="140" t="s">
        <v>24</v>
      </c>
      <c r="J20" s="141">
        <f>countifs(Game_Scores!J:J,I20,Game_Scores!B:B,G20)</f>
        <v>0</v>
      </c>
      <c r="K20" s="142"/>
      <c r="L20" s="151"/>
    </row>
    <row r="21" ht="22.5" customHeight="1">
      <c r="B21" s="161" t="s">
        <v>124</v>
      </c>
      <c r="C21" s="162" t="s">
        <v>37</v>
      </c>
      <c r="D21" s="163" t="s">
        <v>111</v>
      </c>
      <c r="G21" s="139" t="s">
        <v>25</v>
      </c>
      <c r="H21" s="140" t="s">
        <v>117</v>
      </c>
      <c r="I21" s="140" t="s">
        <v>26</v>
      </c>
      <c r="J21" s="141">
        <f>countifs(Game_Scores!J:J,I21,Game_Scores!B:B,G21)</f>
        <v>0</v>
      </c>
      <c r="K21" s="142"/>
      <c r="L21" s="142"/>
    </row>
    <row r="22" ht="22.5" customHeight="1">
      <c r="B22" s="164" t="s">
        <v>107</v>
      </c>
      <c r="C22" s="165" t="s">
        <v>125</v>
      </c>
      <c r="D22" s="166" t="s">
        <v>18</v>
      </c>
      <c r="G22" s="139" t="s">
        <v>25</v>
      </c>
      <c r="H22" s="140" t="s">
        <v>118</v>
      </c>
      <c r="I22" s="140" t="s">
        <v>17</v>
      </c>
      <c r="J22" s="141">
        <f>countifs(Game_Scores!J:J,I22,Game_Scores!B:B,G22)</f>
        <v>0</v>
      </c>
      <c r="K22" s="142"/>
      <c r="L22" s="142"/>
    </row>
    <row r="23" ht="22.5" customHeight="1">
      <c r="B23" s="131"/>
      <c r="C23" s="131"/>
      <c r="D23" s="131"/>
      <c r="G23" s="139" t="s">
        <v>25</v>
      </c>
      <c r="H23" s="140" t="s">
        <v>118</v>
      </c>
      <c r="I23" s="140" t="s">
        <v>30</v>
      </c>
      <c r="J23" s="141">
        <f>countifs(Game_Scores!J:J,I23,Game_Scores!B:B,G23)</f>
        <v>0</v>
      </c>
      <c r="K23" s="142"/>
      <c r="L23" s="142"/>
    </row>
    <row r="24" ht="22.5" customHeight="1">
      <c r="B24" s="131"/>
      <c r="C24" s="131"/>
      <c r="D24" s="131"/>
      <c r="G24" s="139" t="s">
        <v>25</v>
      </c>
      <c r="H24" s="140" t="s">
        <v>118</v>
      </c>
      <c r="I24" s="140" t="s">
        <v>28</v>
      </c>
      <c r="J24" s="141">
        <f>countifs(Game_Scores!J:J,I24,Game_Scores!B:B,G24)</f>
        <v>0</v>
      </c>
      <c r="K24" s="142"/>
      <c r="L24" s="145"/>
    </row>
    <row r="25" ht="22.5" customHeight="1">
      <c r="B25" s="131"/>
      <c r="C25" s="131"/>
      <c r="D25" s="131"/>
      <c r="G25" s="139" t="s">
        <v>23</v>
      </c>
      <c r="H25" s="140" t="s">
        <v>119</v>
      </c>
      <c r="I25" s="140" t="s">
        <v>17</v>
      </c>
      <c r="J25" s="141">
        <f>countifs(Game_Scores!J:J,I25,Game_Scores!B:B,G25)</f>
        <v>0</v>
      </c>
      <c r="K25" s="142"/>
      <c r="L25" s="142"/>
    </row>
    <row r="26" ht="22.5" customHeight="1">
      <c r="B26" s="131"/>
      <c r="C26" s="131"/>
      <c r="D26" s="131"/>
      <c r="G26" s="139" t="s">
        <v>23</v>
      </c>
      <c r="H26" s="140" t="s">
        <v>119</v>
      </c>
      <c r="I26" s="140" t="s">
        <v>37</v>
      </c>
      <c r="J26" s="141">
        <f>countifs(Game_Scores!J:J,I26,Game_Scores!B:B,G26)</f>
        <v>0</v>
      </c>
      <c r="K26" s="142"/>
      <c r="L26" s="142"/>
    </row>
    <row r="27" ht="22.5" customHeight="1">
      <c r="B27" s="131"/>
      <c r="C27" s="131"/>
      <c r="D27" s="131"/>
      <c r="G27" s="139" t="s">
        <v>23</v>
      </c>
      <c r="H27" s="140" t="s">
        <v>119</v>
      </c>
      <c r="I27" s="140" t="s">
        <v>24</v>
      </c>
      <c r="J27" s="141">
        <f>countifs(Game_Scores!J:J,I27,Game_Scores!B:B,G27)</f>
        <v>0</v>
      </c>
      <c r="K27" s="142"/>
      <c r="L27" s="142"/>
    </row>
    <row r="28" ht="22.5" customHeight="1">
      <c r="B28" s="131"/>
      <c r="C28" s="131"/>
      <c r="D28" s="131"/>
      <c r="G28" s="139" t="s">
        <v>23</v>
      </c>
      <c r="H28" s="140" t="s">
        <v>119</v>
      </c>
      <c r="I28" s="140" t="s">
        <v>38</v>
      </c>
      <c r="J28" s="141">
        <f>countifs(Game_Scores!J:J,I28,Game_Scores!B:B,G28)</f>
        <v>0</v>
      </c>
      <c r="K28" s="142"/>
      <c r="L28" s="142"/>
    </row>
    <row r="29" ht="22.5" customHeight="1">
      <c r="B29" s="131"/>
      <c r="C29" s="131"/>
      <c r="D29" s="131"/>
      <c r="G29" s="139" t="s">
        <v>23</v>
      </c>
      <c r="H29" s="140" t="s">
        <v>126</v>
      </c>
      <c r="I29" s="140" t="s">
        <v>36</v>
      </c>
      <c r="J29" s="141">
        <f>countifs(Game_Scores!J:J,I29,Game_Scores!B:B,G29)</f>
        <v>0</v>
      </c>
      <c r="K29" s="142"/>
      <c r="L29" s="142"/>
    </row>
    <row r="30" ht="22.5" customHeight="1">
      <c r="B30" s="131"/>
      <c r="C30" s="131"/>
      <c r="D30" s="131"/>
      <c r="G30" s="139" t="s">
        <v>23</v>
      </c>
      <c r="H30" s="140" t="s">
        <v>126</v>
      </c>
      <c r="I30" s="140" t="s">
        <v>22</v>
      </c>
      <c r="J30" s="141">
        <f>countifs(Game_Scores!J:J,I30,Game_Scores!B:B,G30)</f>
        <v>0</v>
      </c>
      <c r="K30" s="142"/>
      <c r="L30" s="142"/>
    </row>
    <row r="31" ht="22.5" customHeight="1">
      <c r="B31" s="131"/>
      <c r="C31" s="131"/>
      <c r="D31" s="131"/>
      <c r="G31" s="139" t="s">
        <v>23</v>
      </c>
      <c r="H31" s="140" t="s">
        <v>126</v>
      </c>
      <c r="I31" s="140" t="s">
        <v>30</v>
      </c>
      <c r="J31" s="141">
        <f>countifs(Game_Scores!J:J,I31,Game_Scores!B:B,G31)</f>
        <v>0</v>
      </c>
      <c r="K31" s="142"/>
      <c r="L31" s="142"/>
    </row>
    <row r="32" ht="22.5" customHeight="1">
      <c r="B32" s="131"/>
      <c r="C32" s="131"/>
      <c r="D32" s="131"/>
      <c r="G32" s="139" t="s">
        <v>23</v>
      </c>
      <c r="H32" s="140" t="s">
        <v>126</v>
      </c>
      <c r="I32" s="140" t="s">
        <v>31</v>
      </c>
      <c r="J32" s="141">
        <f>countifs(Game_Scores!J:J,I32,Game_Scores!B:B,G32)</f>
        <v>0</v>
      </c>
      <c r="K32" s="142"/>
      <c r="L32" s="142"/>
    </row>
    <row r="33" ht="22.5" customHeight="1">
      <c r="B33" s="131"/>
      <c r="C33" s="131"/>
      <c r="D33" s="131"/>
      <c r="G33" s="139" t="s">
        <v>21</v>
      </c>
      <c r="H33" s="140" t="s">
        <v>127</v>
      </c>
      <c r="I33" s="140" t="s">
        <v>22</v>
      </c>
      <c r="J33" s="141">
        <f>countifs(Game_Scores!J:J,I33,Game_Scores!B:B,G33)</f>
        <v>0</v>
      </c>
      <c r="K33" s="142"/>
      <c r="L33" s="142"/>
    </row>
    <row r="34" ht="22.5" customHeight="1">
      <c r="B34" s="131"/>
      <c r="C34" s="131"/>
      <c r="D34" s="131"/>
      <c r="G34" s="139" t="s">
        <v>21</v>
      </c>
      <c r="H34" s="140" t="s">
        <v>127</v>
      </c>
      <c r="I34" s="140" t="s">
        <v>28</v>
      </c>
      <c r="J34" s="141">
        <f>countifs(Game_Scores!J:J,I34,Game_Scores!B:B,G34)</f>
        <v>0</v>
      </c>
      <c r="K34" s="142"/>
      <c r="L34" s="142"/>
    </row>
    <row r="35" ht="22.5" customHeight="1">
      <c r="B35" s="131"/>
      <c r="C35" s="131"/>
      <c r="D35" s="131"/>
      <c r="G35" s="139" t="s">
        <v>21</v>
      </c>
      <c r="H35" s="140" t="s">
        <v>127</v>
      </c>
      <c r="I35" s="140" t="s">
        <v>17</v>
      </c>
      <c r="J35" s="141">
        <f>countifs(Game_Scores!J:J,I35,Game_Scores!B:B,G35)</f>
        <v>0</v>
      </c>
      <c r="K35" s="142"/>
      <c r="L35" s="142"/>
    </row>
    <row r="36" ht="22.5" customHeight="1">
      <c r="B36" s="131"/>
      <c r="C36" s="131"/>
      <c r="D36" s="131"/>
      <c r="G36" s="139" t="s">
        <v>16</v>
      </c>
      <c r="H36" s="140" t="s">
        <v>128</v>
      </c>
      <c r="I36" s="140" t="s">
        <v>37</v>
      </c>
      <c r="J36" s="141">
        <f>countifs(Game_Scores!J:J,I36,Game_Scores!B:B,G36)</f>
        <v>0</v>
      </c>
      <c r="K36" s="142"/>
      <c r="L36" s="142"/>
    </row>
    <row r="37" ht="22.5" customHeight="1">
      <c r="B37" s="131"/>
      <c r="C37" s="131"/>
      <c r="D37" s="131"/>
      <c r="G37" s="139" t="s">
        <v>16</v>
      </c>
      <c r="H37" s="140" t="s">
        <v>128</v>
      </c>
      <c r="I37" s="140" t="s">
        <v>39</v>
      </c>
      <c r="J37" s="141">
        <f>countifs(Game_Scores!J:J,I37,Game_Scores!B:B,G37)</f>
        <v>0</v>
      </c>
      <c r="K37" s="142"/>
      <c r="L37" s="142"/>
    </row>
    <row r="38" ht="22.5" customHeight="1">
      <c r="B38" s="131"/>
      <c r="C38" s="131"/>
      <c r="D38" s="131"/>
      <c r="G38" s="139" t="s">
        <v>16</v>
      </c>
      <c r="H38" s="140" t="s">
        <v>128</v>
      </c>
      <c r="I38" s="140" t="s">
        <v>38</v>
      </c>
      <c r="J38" s="141">
        <f>countifs(Game_Scores!J:J,I38,Game_Scores!B:B,G38)</f>
        <v>0</v>
      </c>
      <c r="K38" s="142"/>
      <c r="L38" s="142"/>
    </row>
    <row r="39" ht="22.5" customHeight="1">
      <c r="B39" s="131"/>
      <c r="C39" s="131"/>
      <c r="D39" s="131"/>
      <c r="G39" s="139" t="s">
        <v>16</v>
      </c>
      <c r="H39" s="140" t="s">
        <v>129</v>
      </c>
      <c r="I39" s="140" t="s">
        <v>22</v>
      </c>
      <c r="J39" s="141">
        <f>countifs(Game_Scores!J:J,I39,Game_Scores!B:B,G39)</f>
        <v>0</v>
      </c>
      <c r="K39" s="142"/>
      <c r="L39" s="142"/>
    </row>
    <row r="40" ht="22.5" customHeight="1">
      <c r="B40" s="131"/>
      <c r="C40" s="131"/>
      <c r="D40" s="131"/>
      <c r="G40" s="139" t="s">
        <v>16</v>
      </c>
      <c r="H40" s="140" t="s">
        <v>129</v>
      </c>
      <c r="I40" s="140" t="s">
        <v>29</v>
      </c>
      <c r="J40" s="141">
        <f>countifs(Game_Scores!J:J,I40,Game_Scores!B:B,G40)</f>
        <v>0</v>
      </c>
      <c r="K40" s="142"/>
      <c r="L40" s="142"/>
    </row>
    <row r="41" ht="22.5" customHeight="1">
      <c r="B41" s="131"/>
      <c r="C41" s="131"/>
      <c r="D41" s="131"/>
      <c r="G41" s="139" t="s">
        <v>16</v>
      </c>
      <c r="H41" s="140" t="s">
        <v>129</v>
      </c>
      <c r="I41" s="140" t="s">
        <v>35</v>
      </c>
      <c r="J41" s="141">
        <f>countifs(Game_Scores!J:J,I41,Game_Scores!B:B,G41)</f>
        <v>0</v>
      </c>
      <c r="K41" s="142"/>
      <c r="L41" s="142"/>
    </row>
    <row r="42" ht="22.5" customHeight="1">
      <c r="B42" s="131"/>
      <c r="C42" s="131"/>
      <c r="D42" s="131"/>
      <c r="G42" s="139" t="s">
        <v>16</v>
      </c>
      <c r="H42" s="140" t="s">
        <v>130</v>
      </c>
      <c r="I42" s="140" t="s">
        <v>17</v>
      </c>
      <c r="J42" s="141">
        <f>countifs(Game_Scores!J:J,I42,Game_Scores!B:B,G42)</f>
        <v>0</v>
      </c>
      <c r="K42" s="142"/>
      <c r="L42" s="142"/>
    </row>
    <row r="43" ht="22.5" customHeight="1">
      <c r="B43" s="131"/>
      <c r="C43" s="131"/>
      <c r="D43" s="131"/>
      <c r="G43" s="139" t="s">
        <v>16</v>
      </c>
      <c r="H43" s="140" t="s">
        <v>130</v>
      </c>
      <c r="I43" s="140" t="s">
        <v>24</v>
      </c>
      <c r="J43" s="141">
        <f>countifs(Game_Scores!J:J,I43,Game_Scores!B:B,G43)</f>
        <v>0</v>
      </c>
      <c r="K43" s="142"/>
      <c r="L43" s="142"/>
    </row>
    <row r="44" ht="22.5" customHeight="1">
      <c r="B44" s="131"/>
      <c r="C44" s="131"/>
      <c r="D44" s="131"/>
      <c r="G44" s="139" t="s">
        <v>16</v>
      </c>
      <c r="H44" s="140" t="s">
        <v>130</v>
      </c>
      <c r="I44" s="140" t="s">
        <v>18</v>
      </c>
      <c r="J44" s="141">
        <f>countifs(Game_Scores!J:J,I44,Game_Scores!B:B,G44)</f>
        <v>0</v>
      </c>
      <c r="K44" s="142"/>
      <c r="L44" s="142"/>
    </row>
    <row r="45" ht="22.5" customHeight="1">
      <c r="B45" s="131"/>
      <c r="C45" s="131"/>
      <c r="D45" s="131"/>
      <c r="G45" s="139" t="s">
        <v>32</v>
      </c>
      <c r="H45" s="140" t="s">
        <v>131</v>
      </c>
      <c r="I45" s="140" t="s">
        <v>22</v>
      </c>
      <c r="J45" s="141">
        <f>countifs(Game_Scores!J:J,I45,Game_Scores!B:B,G45)</f>
        <v>0</v>
      </c>
      <c r="K45" s="142"/>
      <c r="L45" s="142"/>
    </row>
    <row r="46" ht="22.5" customHeight="1">
      <c r="B46" s="131"/>
      <c r="C46" s="131"/>
      <c r="D46" s="131"/>
      <c r="G46" s="139" t="s">
        <v>32</v>
      </c>
      <c r="H46" s="140" t="s">
        <v>131</v>
      </c>
      <c r="I46" s="140" t="s">
        <v>17</v>
      </c>
      <c r="J46" s="141">
        <f>countifs(Game_Scores!J:J,I46,Game_Scores!B:B,G46)</f>
        <v>0</v>
      </c>
      <c r="K46" s="142"/>
      <c r="L46" s="142"/>
    </row>
    <row r="47" ht="22.5" customHeight="1">
      <c r="B47" s="131"/>
      <c r="C47" s="131"/>
      <c r="D47" s="131"/>
      <c r="G47" s="139" t="s">
        <v>32</v>
      </c>
      <c r="H47" s="140" t="s">
        <v>131</v>
      </c>
      <c r="I47" s="140" t="s">
        <v>28</v>
      </c>
      <c r="J47" s="141">
        <f>countifs(Game_Scores!J:J,I47,Game_Scores!B:B,G47)</f>
        <v>0</v>
      </c>
      <c r="K47" s="142"/>
      <c r="L47" s="142"/>
    </row>
    <row r="48" ht="22.5" customHeight="1">
      <c r="B48" s="131"/>
      <c r="C48" s="131"/>
      <c r="D48" s="131"/>
      <c r="G48" s="139" t="s">
        <v>32</v>
      </c>
      <c r="H48" s="140" t="s">
        <v>131</v>
      </c>
      <c r="I48" s="140" t="s">
        <v>40</v>
      </c>
      <c r="J48" s="141">
        <f>countifs(Game_Scores!J:J,I48,Game_Scores!B:B,G48)</f>
        <v>0</v>
      </c>
      <c r="K48" s="142"/>
      <c r="L48" s="142"/>
    </row>
    <row r="49" ht="22.5" customHeight="1">
      <c r="B49" s="131"/>
      <c r="C49" s="131"/>
      <c r="D49" s="131"/>
      <c r="G49" s="139" t="s">
        <v>32</v>
      </c>
      <c r="H49" s="140" t="s">
        <v>131</v>
      </c>
      <c r="I49" s="140" t="s">
        <v>18</v>
      </c>
      <c r="J49" s="141">
        <f>countifs(Game_Scores!J:J,I49,Game_Scores!B:B,G49)</f>
        <v>0</v>
      </c>
      <c r="K49" s="142"/>
      <c r="L49" s="142"/>
    </row>
  </sheetData>
  <mergeCells count="3">
    <mergeCell ref="B1:D2"/>
    <mergeCell ref="G2:J2"/>
    <mergeCell ref="B17:D17"/>
  </mergeCells>
  <conditionalFormatting sqref="G4:G49">
    <cfRule type="containsText" dxfId="0" priority="1" operator="containsText" text="10u">
      <formula>NOT(ISERROR(SEARCH(("10u"),(G4))))</formula>
    </cfRule>
  </conditionalFormatting>
  <conditionalFormatting sqref="G4:G49">
    <cfRule type="containsText" dxfId="1" priority="2" operator="containsText" text="14u">
      <formula>NOT(ISERROR(SEARCH(("14u"),(G4))))</formula>
    </cfRule>
  </conditionalFormatting>
  <conditionalFormatting sqref="G4:G49">
    <cfRule type="containsText" dxfId="2" priority="3" operator="containsText" text="16u Girls">
      <formula>NOT(ISERROR(SEARCH(("16u Girls"),(G4))))</formula>
    </cfRule>
  </conditionalFormatting>
  <conditionalFormatting sqref="G4:G49">
    <cfRule type="containsText" dxfId="3" priority="4" operator="containsText" text="16u Boys">
      <formula>NOT(ISERROR(SEARCH(("16u Boys"),(G4))))</formula>
    </cfRule>
  </conditionalFormatting>
  <conditionalFormatting sqref="G4:G49">
    <cfRule type="containsText" dxfId="4" priority="5" operator="containsText" text="18u Boys">
      <formula>NOT(ISERROR(SEARCH(("18u Boys"),(G4))))</formula>
    </cfRule>
  </conditionalFormatting>
  <conditionalFormatting sqref="G4:G49">
    <cfRule type="containsText" dxfId="5" priority="6" operator="containsText" text="18u Girls">
      <formula>NOT(ISERROR(SEARCH(("18u Girls"),(G4))))</formula>
    </cfRule>
  </conditionalFormatting>
  <conditionalFormatting sqref="G4:G49">
    <cfRule type="containsText" dxfId="6" priority="7" operator="containsText" text="MASTER">
      <formula>NOT(ISERROR(SEARCH(("MASTER"),(G4))))</formula>
    </cfRule>
  </conditionalFormatting>
  <conditionalFormatting sqref="G4:G49">
    <cfRule type="containsText" dxfId="8" priority="8" operator="containsText" text="12u">
      <formula>NOT(ISERROR(SEARCH(("12u"),(G4))))</formula>
    </cfRule>
  </conditionalFormatting>
  <dataValidations>
    <dataValidation type="custom" allowBlank="1" showDropDown="1" sqref="J4:J49">
      <formula1>AND(ISNUMBER(J4),(NOT(OR(NOT(ISERROR(DATEVALUE(J4))), AND(ISNUMBER(J4), LEFT(CELL("format", J4))="D")))))</formula1>
    </dataValidation>
    <dataValidation type="list" allowBlank="1" showDropDown="1" sqref="G4:I49">
      <formula1>#REF!</formula1>
    </dataValidation>
  </dataValidations>
  <printOptions/>
  <pageMargins bottom="0.75" footer="0.0" header="0.0" left="0.7" right="0.7" top="0.75"/>
  <pageSetup scale="80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10.44"/>
    <col customWidth="1" min="3" max="4" width="10.78"/>
    <col customWidth="1" min="5" max="5" width="11.11"/>
    <col customWidth="1" min="6" max="6" width="17.0"/>
  </cols>
  <sheetData>
    <row r="1">
      <c r="A1" s="167" t="s">
        <v>132</v>
      </c>
      <c r="B1" s="167"/>
      <c r="C1" s="167"/>
      <c r="D1" s="167"/>
      <c r="E1" s="167"/>
      <c r="F1" s="168"/>
    </row>
    <row r="2">
      <c r="A2" s="169" t="s">
        <v>133</v>
      </c>
      <c r="B2" s="167"/>
      <c r="C2" s="167"/>
      <c r="D2" s="167"/>
      <c r="E2" s="167"/>
      <c r="F2" s="168"/>
    </row>
    <row r="3">
      <c r="A3" s="168"/>
      <c r="B3" s="168"/>
      <c r="C3" s="168"/>
      <c r="D3" s="168"/>
      <c r="E3" s="168"/>
      <c r="F3" s="168"/>
    </row>
    <row r="4" ht="22.5" customHeight="1">
      <c r="A4" s="170" t="s">
        <v>100</v>
      </c>
      <c r="B4" s="170" t="s">
        <v>134</v>
      </c>
      <c r="C4" s="170" t="s">
        <v>135</v>
      </c>
      <c r="D4" s="170" t="s">
        <v>136</v>
      </c>
      <c r="E4" s="171" t="s">
        <v>137</v>
      </c>
      <c r="F4" s="171" t="s">
        <v>138</v>
      </c>
    </row>
    <row r="5" ht="22.5" customHeight="1">
      <c r="A5" s="170" t="s">
        <v>34</v>
      </c>
      <c r="B5" s="172">
        <f>round(SUMIFS(Game_Scores!G:G,Game_Scores!B:B,A3),0)</f>
        <v>0</v>
      </c>
      <c r="C5" s="172">
        <f>round(SUMIFS(Game_Scores!I:I,Game_Scores!B:B,A5),0)</f>
        <v>0</v>
      </c>
      <c r="D5" s="172">
        <f t="shared" ref="D5:D12" si="1">SUM(B5:C5)</f>
        <v>0</v>
      </c>
      <c r="E5" s="172">
        <f>COUNTIFS(Game_Scores!B:B,A5)</f>
        <v>2</v>
      </c>
      <c r="F5" s="173">
        <f t="shared" ref="F5:F12" si="2">D5/E5</f>
        <v>0</v>
      </c>
    </row>
    <row r="6" ht="22.5" customHeight="1">
      <c r="A6" s="170" t="s">
        <v>33</v>
      </c>
      <c r="B6" s="172">
        <f>round(SUMIFS(Game_Scores!G:G,Game_Scores!B:B,A4),0)</f>
        <v>0</v>
      </c>
      <c r="C6" s="172">
        <f>round(SUMIFS(Game_Scores!I:I,Game_Scores!B:B,A6),0)</f>
        <v>0</v>
      </c>
      <c r="D6" s="172">
        <f t="shared" si="1"/>
        <v>0</v>
      </c>
      <c r="E6" s="172">
        <f>COUNTIFS(Game_Scores!B:B,A6)</f>
        <v>8</v>
      </c>
      <c r="F6" s="173">
        <f t="shared" si="2"/>
        <v>0</v>
      </c>
    </row>
    <row r="7" ht="22.5" customHeight="1">
      <c r="A7" s="170" t="s">
        <v>27</v>
      </c>
      <c r="B7" s="172">
        <f>round(SUMIFS(Game_Scores!G:G,Game_Scores!B:B,A2),0)</f>
        <v>0</v>
      </c>
      <c r="C7" s="172">
        <f>round(SUMIFS(Game_Scores!I:I,Game_Scores!B:B,A7),0)</f>
        <v>0</v>
      </c>
      <c r="D7" s="172">
        <f t="shared" si="1"/>
        <v>0</v>
      </c>
      <c r="E7" s="172">
        <f>COUNTIFS(Game_Scores!B:B,A7)</f>
        <v>18</v>
      </c>
      <c r="F7" s="173">
        <f t="shared" si="2"/>
        <v>0</v>
      </c>
    </row>
    <row r="8" ht="22.5" customHeight="1">
      <c r="A8" s="170" t="s">
        <v>25</v>
      </c>
      <c r="B8" s="172">
        <f>round(SUMIFS(Game_Scores!G:G,Game_Scores!B:B,A3),0)</f>
        <v>0</v>
      </c>
      <c r="C8" s="172">
        <f>round(SUMIFS(Game_Scores!I:I,Game_Scores!B:B,A8),0)</f>
        <v>0</v>
      </c>
      <c r="D8" s="172">
        <f t="shared" si="1"/>
        <v>0</v>
      </c>
      <c r="E8" s="172">
        <f>COUNTIFS(Game_Scores!B:B,A8)</f>
        <v>13</v>
      </c>
      <c r="F8" s="173">
        <f t="shared" si="2"/>
        <v>0</v>
      </c>
    </row>
    <row r="9" ht="22.5" customHeight="1">
      <c r="A9" s="170" t="s">
        <v>23</v>
      </c>
      <c r="B9" s="172">
        <f>round(SUMIFS(Game_Scores!G:G,Game_Scores!B:B,A4),0)</f>
        <v>0</v>
      </c>
      <c r="C9" s="172">
        <f>round(SUMIFS(Game_Scores!I:I,Game_Scores!B:B,A9),0)</f>
        <v>0</v>
      </c>
      <c r="D9" s="172">
        <f t="shared" si="1"/>
        <v>0</v>
      </c>
      <c r="E9" s="172">
        <f>COUNTIFS(Game_Scores!B:B,A9)</f>
        <v>16</v>
      </c>
      <c r="F9" s="173">
        <f t="shared" si="2"/>
        <v>0</v>
      </c>
    </row>
    <row r="10" ht="22.5" customHeight="1">
      <c r="A10" s="170" t="s">
        <v>21</v>
      </c>
      <c r="B10" s="172">
        <f>round(SUMIFS(Game_Scores!G:G,Game_Scores!B:B,A5),0)</f>
        <v>0</v>
      </c>
      <c r="C10" s="172">
        <f>round(SUMIFS(Game_Scores!I:I,Game_Scores!B:B,A10),0)</f>
        <v>0</v>
      </c>
      <c r="D10" s="172">
        <f t="shared" si="1"/>
        <v>0</v>
      </c>
      <c r="E10" s="172">
        <f>COUNTIFS(Game_Scores!B:B,A10)</f>
        <v>3</v>
      </c>
      <c r="F10" s="173">
        <f t="shared" si="2"/>
        <v>0</v>
      </c>
    </row>
    <row r="11" ht="22.5" customHeight="1">
      <c r="A11" s="170" t="s">
        <v>16</v>
      </c>
      <c r="B11" s="172">
        <f>round(SUMIFS(Game_Scores!G:G,Game_Scores!B:B,A11),0)</f>
        <v>0</v>
      </c>
      <c r="C11" s="172">
        <f>round(SUMIFS(Game_Scores!I:I,Game_Scores!B:B,A11),0)</f>
        <v>0</v>
      </c>
      <c r="D11" s="172">
        <f t="shared" si="1"/>
        <v>0</v>
      </c>
      <c r="E11" s="172">
        <f>COUNTIFS(Game_Scores!B:B,A11)</f>
        <v>18</v>
      </c>
      <c r="F11" s="173">
        <f t="shared" si="2"/>
        <v>0</v>
      </c>
    </row>
    <row r="12" ht="22.5" customHeight="1">
      <c r="A12" s="170" t="s">
        <v>32</v>
      </c>
      <c r="B12" s="172">
        <f>round(SUMIFS(Game_Scores!G:G,Game_Scores!B:B,A12),0)</f>
        <v>0</v>
      </c>
      <c r="C12" s="172">
        <f>round(SUMIFS(Game_Scores!I:I,Game_Scores!B:B,A12),0)</f>
        <v>0</v>
      </c>
      <c r="D12" s="172">
        <f t="shared" si="1"/>
        <v>0</v>
      </c>
      <c r="E12" s="172">
        <f>COUNTIFS(Game_Scores!B:B,A12)</f>
        <v>10</v>
      </c>
      <c r="F12" s="173">
        <f t="shared" si="2"/>
        <v>0</v>
      </c>
    </row>
    <row r="13">
      <c r="A13" s="168"/>
      <c r="B13" s="168"/>
      <c r="C13" s="168"/>
      <c r="D13" s="168"/>
      <c r="E13" s="168"/>
      <c r="F13" s="168"/>
    </row>
    <row r="14">
      <c r="A14" s="168"/>
      <c r="B14" s="168"/>
      <c r="C14" s="168"/>
      <c r="D14" s="168"/>
      <c r="E14" s="168"/>
      <c r="F14" s="168"/>
    </row>
    <row r="15" ht="22.5" customHeight="1">
      <c r="A15" s="170" t="s">
        <v>6</v>
      </c>
      <c r="B15" s="170" t="s">
        <v>134</v>
      </c>
      <c r="C15" s="170" t="s">
        <v>135</v>
      </c>
      <c r="D15" s="170" t="s">
        <v>139</v>
      </c>
      <c r="E15" s="170" t="s">
        <v>137</v>
      </c>
      <c r="F15" s="170" t="s">
        <v>138</v>
      </c>
    </row>
    <row r="16" ht="22.5" customHeight="1">
      <c r="A16" s="170">
        <v>1.0</v>
      </c>
      <c r="B16" s="172">
        <f>round(sumifs(Game_Scores!G:G,Game_Scores!D:D,A16),0)</f>
        <v>0</v>
      </c>
      <c r="C16" s="172">
        <f>round(sumifs(Game_Scores!I:I,Game_Scores!D:D,A16),0)</f>
        <v>0</v>
      </c>
      <c r="D16" s="172">
        <f t="shared" ref="D16:D18" si="3">SUM(B16:C16)</f>
        <v>0</v>
      </c>
      <c r="E16" s="172">
        <f>COUNTIF(Game_Scores!D:D,A16)</f>
        <v>31</v>
      </c>
      <c r="F16" s="174">
        <f t="shared" ref="F16:F18" si="4">D16/E16</f>
        <v>0</v>
      </c>
    </row>
    <row r="17" ht="22.5" customHeight="1">
      <c r="A17" s="170">
        <v>2.0</v>
      </c>
      <c r="B17" s="172">
        <f>round(sumifs(Game_Scores!G:G,Game_Scores!D:D,A17),0)</f>
        <v>0</v>
      </c>
      <c r="C17" s="172">
        <f>round(sumifs(Game_Scores!I:I,Game_Scores!D:D,A17),0)</f>
        <v>0</v>
      </c>
      <c r="D17" s="172">
        <f t="shared" si="3"/>
        <v>0</v>
      </c>
      <c r="E17" s="172">
        <f>COUNTIF(Game_Scores!D:D,A17)</f>
        <v>29</v>
      </c>
      <c r="F17" s="174">
        <f t="shared" si="4"/>
        <v>0</v>
      </c>
    </row>
    <row r="18" ht="22.5" customHeight="1">
      <c r="A18" s="170">
        <v>3.0</v>
      </c>
      <c r="B18" s="172">
        <f>round(sumifs(Game_Scores!G:G,Game_Scores!D:D,A18),0)</f>
        <v>0</v>
      </c>
      <c r="C18" s="172">
        <f>round(sumifs(Game_Scores!I:I,Game_Scores!D:D,A18),0)</f>
        <v>0</v>
      </c>
      <c r="D18" s="172">
        <f t="shared" si="3"/>
        <v>0</v>
      </c>
      <c r="E18" s="172">
        <f>COUNTIF(Game_Scores!D:D,A18)</f>
        <v>28</v>
      </c>
      <c r="F18" s="174">
        <f t="shared" si="4"/>
        <v>0</v>
      </c>
    </row>
    <row r="19">
      <c r="A19" s="168"/>
      <c r="B19" s="168"/>
      <c r="C19" s="168"/>
      <c r="D19" s="168"/>
      <c r="E19" s="168"/>
      <c r="F19" s="168"/>
    </row>
    <row r="20">
      <c r="A20" s="168"/>
      <c r="B20" s="168"/>
      <c r="C20" s="168"/>
      <c r="D20" s="168"/>
      <c r="E20" s="168"/>
      <c r="F20" s="168"/>
    </row>
    <row r="21" ht="22.5" customHeight="1">
      <c r="A21" s="175" t="s">
        <v>140</v>
      </c>
      <c r="B21" s="170" t="s">
        <v>134</v>
      </c>
      <c r="C21" s="170" t="s">
        <v>135</v>
      </c>
      <c r="D21" s="170" t="s">
        <v>139</v>
      </c>
      <c r="E21" s="170" t="s">
        <v>141</v>
      </c>
      <c r="F21" s="170" t="s">
        <v>138</v>
      </c>
    </row>
    <row r="22" ht="22.5" customHeight="1">
      <c r="A22" s="176" t="s">
        <v>39</v>
      </c>
      <c r="B22" s="172">
        <f>round(SUMIFS(Game_Scores!G:G,Game_Scores!F:F,A22),0)</f>
        <v>0</v>
      </c>
      <c r="C22" s="172">
        <f>round(sumifs(Game_Scores!I:I,Game_Scores!H:H,A22),0)</f>
        <v>0</v>
      </c>
      <c r="D22" s="172">
        <f t="shared" ref="D22:D39" si="5">SUM(B22:C22)</f>
        <v>0</v>
      </c>
      <c r="E22" s="177">
        <f>(countifs(Game_Scores!F:F,A22)+(countifs(Game_Scores!H:H,A22)))</f>
        <v>2</v>
      </c>
      <c r="F22" s="174">
        <f>D22/(countifs(Game_Scores!F:F,A22)+(COUNTIFS(Game_Scores!H:H,A22)))</f>
        <v>0</v>
      </c>
    </row>
    <row r="23" ht="22.5" customHeight="1">
      <c r="A23" s="176" t="s">
        <v>31</v>
      </c>
      <c r="B23" s="172">
        <f>round(SUMIFS(Game_Scores!G:G,Game_Scores!F:F,A23),0)</f>
        <v>0</v>
      </c>
      <c r="C23" s="172">
        <f>round(sumifs(Game_Scores!I:I,Game_Scores!H:H,A23),0)</f>
        <v>0</v>
      </c>
      <c r="D23" s="172">
        <f t="shared" si="5"/>
        <v>0</v>
      </c>
      <c r="E23" s="177">
        <f>(countifs(Game_Scores!F:F,A23)+(countifs(Game_Scores!H:H,A23)))</f>
        <v>3</v>
      </c>
      <c r="F23" s="174">
        <f>D23/(countifs(Game_Scores!F:F,A23)+(COUNTIFS(Game_Scores!H:H,A23)))</f>
        <v>0</v>
      </c>
    </row>
    <row r="24" ht="22.5" customHeight="1">
      <c r="A24" s="176" t="s">
        <v>37</v>
      </c>
      <c r="B24" s="172">
        <f>round(SUMIFS(Game_Scores!G:G,Game_Scores!F:F,A24),0)</f>
        <v>0</v>
      </c>
      <c r="C24" s="172">
        <f>round(sumifs(Game_Scores!I:I,Game_Scores!H:H,A24),0)</f>
        <v>0</v>
      </c>
      <c r="D24" s="172">
        <f t="shared" si="5"/>
        <v>0</v>
      </c>
      <c r="E24" s="177">
        <f>(countifs(Game_Scores!F:F,A24)+(countifs(Game_Scores!H:H,A24)))</f>
        <v>10</v>
      </c>
      <c r="F24" s="174">
        <f>D24/(countifs(Game_Scores!F:F,A24)+(COUNTIFS(Game_Scores!H:H,A24)))</f>
        <v>0</v>
      </c>
    </row>
    <row r="25" ht="22.5" customHeight="1">
      <c r="A25" s="176" t="s">
        <v>38</v>
      </c>
      <c r="B25" s="172">
        <f>round(SUMIFS(Game_Scores!G:G,Game_Scores!F:F,A25),0)</f>
        <v>0</v>
      </c>
      <c r="C25" s="172">
        <f>round(sumifs(Game_Scores!I:I,Game_Scores!H:H,A25),0)</f>
        <v>0</v>
      </c>
      <c r="D25" s="172">
        <f t="shared" si="5"/>
        <v>0</v>
      </c>
      <c r="E25" s="177">
        <f>(countifs(Game_Scores!F:F,A25)+(countifs(Game_Scores!H:H,A25)))</f>
        <v>5</v>
      </c>
      <c r="F25" s="174">
        <f>D25/(countifs(Game_Scores!F:F,A25)+(COUNTIFS(Game_Scores!H:H,A25)))</f>
        <v>0</v>
      </c>
    </row>
    <row r="26" ht="22.5" customHeight="1">
      <c r="A26" s="176" t="s">
        <v>35</v>
      </c>
      <c r="B26" s="172">
        <f>round(SUMIFS(Game_Scores!G:G,Game_Scores!F:F,A26),0)</f>
        <v>0</v>
      </c>
      <c r="C26" s="172">
        <f>round(sumifs(Game_Scores!I:I,Game_Scores!H:H,A26),0)</f>
        <v>0</v>
      </c>
      <c r="D26" s="172">
        <f t="shared" si="5"/>
        <v>0</v>
      </c>
      <c r="E26" s="177">
        <f>(countifs(Game_Scores!F:F,A26)+(countifs(Game_Scores!H:H,A26)))</f>
        <v>2</v>
      </c>
      <c r="F26" s="174">
        <f>D26/(countifs(Game_Scores!F:F,A26)+(COUNTIFS(Game_Scores!H:H,A26)))</f>
        <v>0</v>
      </c>
    </row>
    <row r="27" ht="22.5" customHeight="1">
      <c r="A27" s="176" t="s">
        <v>29</v>
      </c>
      <c r="B27" s="172">
        <f>round(SUMIFS(Game_Scores!G:G,Game_Scores!F:F,A27),0)</f>
        <v>0</v>
      </c>
      <c r="C27" s="172">
        <f>round(sumifs(Game_Scores!I:I,Game_Scores!H:H,A27),0)</f>
        <v>0</v>
      </c>
      <c r="D27" s="172">
        <f t="shared" si="5"/>
        <v>0</v>
      </c>
      <c r="E27" s="177">
        <f>(countifs(Game_Scores!F:F,A27)+(countifs(Game_Scores!H:H,A27)))</f>
        <v>2</v>
      </c>
      <c r="F27" s="174">
        <f>D27/(countifs(Game_Scores!F:F,A27)+(COUNTIFS(Game_Scores!H:H,A27)))</f>
        <v>0</v>
      </c>
    </row>
    <row r="28" ht="22.5" customHeight="1">
      <c r="A28" s="176" t="s">
        <v>17</v>
      </c>
      <c r="B28" s="172">
        <f>round(SUMIFS(Game_Scores!G:G,Game_Scores!F:F,A28),0)</f>
        <v>0</v>
      </c>
      <c r="C28" s="172">
        <f>round(sumifs(Game_Scores!I:I,Game_Scores!H:H,A28),0)</f>
        <v>0</v>
      </c>
      <c r="D28" s="172">
        <f t="shared" si="5"/>
        <v>0</v>
      </c>
      <c r="E28" s="177">
        <f>(countifs(Game_Scores!F:F,A28)+(countifs(Game_Scores!H:H,A28)))</f>
        <v>20</v>
      </c>
      <c r="F28" s="174">
        <f>D28/(countifs(Game_Scores!F:F,A28)+(COUNTIFS(Game_Scores!H:H,A28)))</f>
        <v>0</v>
      </c>
    </row>
    <row r="29" ht="22.5" customHeight="1">
      <c r="A29" s="176" t="s">
        <v>26</v>
      </c>
      <c r="B29" s="172">
        <f>round(SUMIFS(Game_Scores!G:G,Game_Scores!F:F,A29),0)</f>
        <v>0</v>
      </c>
      <c r="C29" s="172">
        <f>round(sumifs(Game_Scores!I:I,Game_Scores!H:H,A29),0)</f>
        <v>0</v>
      </c>
      <c r="D29" s="172">
        <f t="shared" si="5"/>
        <v>0</v>
      </c>
      <c r="E29" s="177">
        <f>(countifs(Game_Scores!F:F,A29)+(countifs(Game_Scores!H:H,A29)))</f>
        <v>2</v>
      </c>
      <c r="F29" s="174">
        <f>D29/(countifs(Game_Scores!F:F,A29)+(COUNTIFS(Game_Scores!H:H,A29)))</f>
        <v>0</v>
      </c>
    </row>
    <row r="30" ht="22.5" customHeight="1">
      <c r="A30" s="176" t="s">
        <v>24</v>
      </c>
      <c r="B30" s="172">
        <f>round(SUMIFS(Game_Scores!G:G,Game_Scores!F:F,A30),0)</f>
        <v>0</v>
      </c>
      <c r="C30" s="172">
        <f>round(sumifs(Game_Scores!I:I,Game_Scores!H:H,A30),0)</f>
        <v>0</v>
      </c>
      <c r="D30" s="172">
        <f t="shared" si="5"/>
        <v>0</v>
      </c>
      <c r="E30" s="177">
        <f>(countifs(Game_Scores!F:F,A30)+(countifs(Game_Scores!H:H,A30)))</f>
        <v>9</v>
      </c>
      <c r="F30" s="174">
        <f>D30/(countifs(Game_Scores!F:F,A30)+(COUNTIFS(Game_Scores!H:H,A30)))</f>
        <v>0</v>
      </c>
    </row>
    <row r="31" ht="22.5" customHeight="1">
      <c r="A31" s="176" t="s">
        <v>28</v>
      </c>
      <c r="B31" s="172">
        <f>round(SUMIFS(Game_Scores!G:G,Game_Scores!F:F,A31),0)</f>
        <v>0</v>
      </c>
      <c r="C31" s="172">
        <f>round(sumifs(Game_Scores!I:I,Game_Scores!H:H,A31),0)</f>
        <v>0</v>
      </c>
      <c r="D31" s="172">
        <f t="shared" si="5"/>
        <v>0</v>
      </c>
      <c r="E31" s="177">
        <f>(countifs(Game_Scores!F:F,A31)+(countifs(Game_Scores!H:H,A31)))</f>
        <v>13</v>
      </c>
      <c r="F31" s="174">
        <f>D31/(countifs(Game_Scores!F:F,A31)+(COUNTIFS(Game_Scores!H:H,A31)))</f>
        <v>0</v>
      </c>
    </row>
    <row r="32" ht="22.5" customHeight="1">
      <c r="A32" s="176" t="s">
        <v>30</v>
      </c>
      <c r="B32" s="172">
        <f>round(SUMIFS(Game_Scores!G:G,Game_Scores!F:F,A32),0)</f>
        <v>0</v>
      </c>
      <c r="C32" s="172">
        <f>round(sumifs(Game_Scores!I:I,Game_Scores!H:H,A32),0)</f>
        <v>0</v>
      </c>
      <c r="D32" s="172">
        <f t="shared" si="5"/>
        <v>0</v>
      </c>
      <c r="E32" s="177">
        <f>(countifs(Game_Scores!F:F,A32)+(countifs(Game_Scores!H:H,A32)))</f>
        <v>7</v>
      </c>
      <c r="F32" s="174">
        <f>D32/(countifs(Game_Scores!F:F,A32)+(COUNTIFS(Game_Scores!H:H,A32)))</f>
        <v>0</v>
      </c>
    </row>
    <row r="33" ht="22.5" customHeight="1">
      <c r="A33" s="176" t="s">
        <v>52</v>
      </c>
      <c r="B33" s="172">
        <f>round(SUMIFS(Game_Scores!G:G,Game_Scores!F:F,A33),0)</f>
        <v>0</v>
      </c>
      <c r="C33" s="172">
        <f>round(sumifs(Game_Scores!I:I,Game_Scores!H:H,A33),0)</f>
        <v>0</v>
      </c>
      <c r="D33" s="172">
        <f t="shared" si="5"/>
        <v>0</v>
      </c>
      <c r="E33" s="177">
        <f>(countifs(Game_Scores!F:F,A33)+(countifs(Game_Scores!H:H,A33)))</f>
        <v>2</v>
      </c>
      <c r="F33" s="174">
        <f>D33/(countifs(Game_Scores!F:F,A33)+(COUNTIFS(Game_Scores!H:H,A33)))</f>
        <v>0</v>
      </c>
    </row>
    <row r="34" ht="22.5" customHeight="1">
      <c r="A34" s="176" t="s">
        <v>40</v>
      </c>
      <c r="B34" s="172">
        <f>round(SUMIFS(Game_Scores!G:G,Game_Scores!F:F,A34),0)</f>
        <v>0</v>
      </c>
      <c r="C34" s="172">
        <f>round(sumifs(Game_Scores!I:I,Game_Scores!H:H,A34),0)</f>
        <v>0</v>
      </c>
      <c r="D34" s="172">
        <f t="shared" si="5"/>
        <v>0</v>
      </c>
      <c r="E34" s="177">
        <f>(countifs(Game_Scores!F:F,A34)+(countifs(Game_Scores!H:H,A34)))</f>
        <v>4</v>
      </c>
      <c r="F34" s="174">
        <f>D34/(countifs(Game_Scores!F:F,A34)+(COUNTIFS(Game_Scores!H:H,A34)))</f>
        <v>0</v>
      </c>
    </row>
    <row r="35" ht="22.5" customHeight="1">
      <c r="A35" s="176" t="s">
        <v>22</v>
      </c>
      <c r="B35" s="172">
        <f>round(SUMIFS(Game_Scores!G:G,Game_Scores!F:F,A35),0)</f>
        <v>0</v>
      </c>
      <c r="C35" s="172">
        <f>round(sumifs(Game_Scores!I:I,Game_Scores!H:H,A35),0)</f>
        <v>0</v>
      </c>
      <c r="D35" s="172">
        <f t="shared" si="5"/>
        <v>0</v>
      </c>
      <c r="E35" s="177">
        <f>(countifs(Game_Scores!F:F,A35)+(countifs(Game_Scores!H:H,A35)))</f>
        <v>20</v>
      </c>
      <c r="F35" s="174">
        <f>D35/(countifs(Game_Scores!F:F,A35)+(COUNTIFS(Game_Scores!H:H,A35)))</f>
        <v>0</v>
      </c>
    </row>
    <row r="36" ht="22.5" customHeight="1">
      <c r="A36" s="176" t="s">
        <v>18</v>
      </c>
      <c r="B36" s="172">
        <f>round(SUMIFS(Game_Scores!G:G,Game_Scores!F:F,A36),0)</f>
        <v>0</v>
      </c>
      <c r="C36" s="172">
        <f>round(sumifs(Game_Scores!I:I,Game_Scores!H:H,A36),0)</f>
        <v>0</v>
      </c>
      <c r="D36" s="172">
        <f t="shared" si="5"/>
        <v>0</v>
      </c>
      <c r="E36" s="177">
        <f>(countifs(Game_Scores!F:F,A36)+(countifs(Game_Scores!H:H,A36)))</f>
        <v>6</v>
      </c>
      <c r="F36" s="174">
        <f>D36/(countifs(Game_Scores!F:F,A36)+(COUNTIFS(Game_Scores!H:H,A36)))</f>
        <v>0</v>
      </c>
    </row>
    <row r="37" ht="22.5" customHeight="1">
      <c r="A37" s="176" t="s">
        <v>36</v>
      </c>
      <c r="B37" s="172">
        <f>round(SUMIFS(Game_Scores!G:G,Game_Scores!F:F,A37),0)</f>
        <v>0</v>
      </c>
      <c r="C37" s="172">
        <f>round(sumifs(Game_Scores!I:I,Game_Scores!H:H,A37),0)</f>
        <v>0</v>
      </c>
      <c r="D37" s="172">
        <f t="shared" si="5"/>
        <v>0</v>
      </c>
      <c r="E37" s="177">
        <f>(countifs(Game_Scores!F:F,A37)+(countifs(Game_Scores!H:H,A37)))</f>
        <v>3</v>
      </c>
      <c r="F37" s="174">
        <f>D37/(countifs(Game_Scores!F:F,A37)+(COUNTIFS(Game_Scores!H:H,A37)))</f>
        <v>0</v>
      </c>
    </row>
    <row r="38" ht="22.5" customHeight="1">
      <c r="A38" s="176" t="s">
        <v>51</v>
      </c>
      <c r="B38" s="172">
        <f>round(SUMIFS(Game_Scores!G:G,Game_Scores!F:F,A38),0)</f>
        <v>0</v>
      </c>
      <c r="C38" s="172">
        <f>round(sumifs(Game_Scores!I:I,Game_Scores!H:H,A38),0)</f>
        <v>0</v>
      </c>
      <c r="D38" s="172">
        <f t="shared" si="5"/>
        <v>0</v>
      </c>
      <c r="E38" s="177">
        <f>(countifs(Game_Scores!F:F,A38)+(countifs(Game_Scores!H:H,A38)))</f>
        <v>2</v>
      </c>
      <c r="F38" s="174">
        <f>D38/(countifs(Game_Scores!F:F,A38)+(COUNTIFS(Game_Scores!H:H,A38)))</f>
        <v>0</v>
      </c>
    </row>
    <row r="39" ht="22.5" customHeight="1">
      <c r="A39" s="176" t="s">
        <v>53</v>
      </c>
      <c r="B39" s="172">
        <f>round(SUMIFS(Game_Scores!G:G,Game_Scores!F:F,A39),0)</f>
        <v>0</v>
      </c>
      <c r="C39" s="172">
        <f>round(sumifs(Game_Scores!I:I,Game_Scores!H:H,A39),0)</f>
        <v>0</v>
      </c>
      <c r="D39" s="172">
        <f t="shared" si="5"/>
        <v>0</v>
      </c>
      <c r="E39" s="177">
        <f>(countifs(Game_Scores!F:F,A39)+(countifs(Game_Scores!H:H,A39)))</f>
        <v>2</v>
      </c>
      <c r="F39" s="174">
        <f>D39/(countifs(Game_Scores!F:F,A39)+(COUNTIFS(Game_Scores!H:H,A39)))</f>
        <v>0</v>
      </c>
    </row>
  </sheetData>
  <conditionalFormatting sqref="A5:A12">
    <cfRule type="containsText" dxfId="0" priority="1" operator="containsText" text="10u">
      <formula>NOT(ISERROR(SEARCH(("10u"),(A5))))</formula>
    </cfRule>
  </conditionalFormatting>
  <conditionalFormatting sqref="A5:A12">
    <cfRule type="containsText" dxfId="1" priority="2" operator="containsText" text="14u">
      <formula>NOT(ISERROR(SEARCH(("14u"),(A5))))</formula>
    </cfRule>
  </conditionalFormatting>
  <conditionalFormatting sqref="A5:A12">
    <cfRule type="containsText" dxfId="2" priority="3" operator="containsText" text="16u Girls">
      <formula>NOT(ISERROR(SEARCH(("16u Girls"),(A5))))</formula>
    </cfRule>
  </conditionalFormatting>
  <conditionalFormatting sqref="A5:A12">
    <cfRule type="containsText" dxfId="3" priority="4" operator="containsText" text="16u Boys">
      <formula>NOT(ISERROR(SEARCH(("16u Boys"),(A5))))</formula>
    </cfRule>
  </conditionalFormatting>
  <conditionalFormatting sqref="A5:A12">
    <cfRule type="containsText" dxfId="4" priority="5" operator="containsText" text="18u Boys">
      <formula>NOT(ISERROR(SEARCH(("18u Boys"),(A5))))</formula>
    </cfRule>
  </conditionalFormatting>
  <conditionalFormatting sqref="A5:A12">
    <cfRule type="containsText" dxfId="5" priority="6" operator="containsText" text="18u Girls">
      <formula>NOT(ISERROR(SEARCH(("18u Girls"),(A5))))</formula>
    </cfRule>
  </conditionalFormatting>
  <conditionalFormatting sqref="A5:A12">
    <cfRule type="containsText" dxfId="6" priority="7" operator="containsText" text="MASTER">
      <formula>NOT(ISERROR(SEARCH(("MASTER"),(A5))))</formula>
    </cfRule>
  </conditionalFormatting>
  <conditionalFormatting sqref="A5:A12">
    <cfRule type="containsText" dxfId="8" priority="8" operator="containsText" text="12u">
      <formula>NOT(ISERROR(SEARCH(("12u"),(A5))))</formula>
    </cfRule>
  </conditionalFormatting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17.22"/>
  </cols>
  <sheetData>
    <row r="1">
      <c r="A1" s="178" t="s">
        <v>142</v>
      </c>
      <c r="B1" s="179" t="s">
        <v>143</v>
      </c>
      <c r="C1" s="179" t="s">
        <v>140</v>
      </c>
      <c r="D1" s="180" t="s">
        <v>101</v>
      </c>
      <c r="F1" s="178"/>
      <c r="G1" s="178"/>
    </row>
    <row r="2">
      <c r="A2" s="178" t="s">
        <v>144</v>
      </c>
      <c r="B2" s="178" t="s">
        <v>145</v>
      </c>
      <c r="C2" s="181" t="s">
        <v>22</v>
      </c>
      <c r="D2" s="178" t="s">
        <v>106</v>
      </c>
      <c r="F2" s="178"/>
      <c r="G2" s="178"/>
    </row>
    <row r="3">
      <c r="A3" s="178" t="s">
        <v>146</v>
      </c>
      <c r="B3" s="178" t="s">
        <v>145</v>
      </c>
      <c r="C3" s="178" t="s">
        <v>17</v>
      </c>
      <c r="D3" s="178" t="s">
        <v>106</v>
      </c>
      <c r="F3" s="178"/>
      <c r="G3" s="178"/>
    </row>
    <row r="4">
      <c r="A4" s="178" t="s">
        <v>144</v>
      </c>
      <c r="B4" s="178" t="s">
        <v>147</v>
      </c>
      <c r="C4" s="178" t="s">
        <v>22</v>
      </c>
      <c r="D4" s="178" t="s">
        <v>110</v>
      </c>
      <c r="F4" s="178"/>
      <c r="G4" s="178"/>
    </row>
    <row r="5">
      <c r="A5" s="178" t="s">
        <v>146</v>
      </c>
      <c r="B5" s="178" t="s">
        <v>147</v>
      </c>
      <c r="C5" s="178" t="s">
        <v>17</v>
      </c>
      <c r="D5" s="178" t="s">
        <v>110</v>
      </c>
      <c r="F5" s="178"/>
      <c r="G5" s="178"/>
    </row>
    <row r="6">
      <c r="A6" s="178" t="s">
        <v>148</v>
      </c>
      <c r="B6" s="178" t="s">
        <v>147</v>
      </c>
      <c r="C6" s="178" t="s">
        <v>37</v>
      </c>
      <c r="D6" s="178" t="s">
        <v>110</v>
      </c>
      <c r="F6" s="178"/>
      <c r="G6" s="178"/>
    </row>
    <row r="7">
      <c r="A7" s="178" t="s">
        <v>149</v>
      </c>
      <c r="B7" s="178" t="s">
        <v>147</v>
      </c>
      <c r="C7" s="178" t="s">
        <v>28</v>
      </c>
      <c r="D7" s="178" t="s">
        <v>110</v>
      </c>
      <c r="F7" s="178"/>
      <c r="G7" s="178"/>
    </row>
    <row r="8">
      <c r="A8" s="178" t="s">
        <v>144</v>
      </c>
      <c r="B8" s="178" t="s">
        <v>150</v>
      </c>
      <c r="C8" s="181" t="s">
        <v>22</v>
      </c>
      <c r="D8" s="178" t="s">
        <v>114</v>
      </c>
      <c r="F8" s="178"/>
      <c r="G8" s="178"/>
    </row>
    <row r="9">
      <c r="A9" s="178" t="s">
        <v>151</v>
      </c>
      <c r="B9" s="178" t="s">
        <v>150</v>
      </c>
      <c r="C9" s="178" t="s">
        <v>51</v>
      </c>
      <c r="D9" s="178" t="s">
        <v>114</v>
      </c>
      <c r="F9" s="178"/>
      <c r="G9" s="178"/>
    </row>
    <row r="10">
      <c r="A10" s="178" t="s">
        <v>149</v>
      </c>
      <c r="B10" s="178" t="s">
        <v>150</v>
      </c>
      <c r="C10" s="178" t="s">
        <v>28</v>
      </c>
      <c r="D10" s="178" t="s">
        <v>114</v>
      </c>
      <c r="F10" s="178"/>
      <c r="G10" s="178"/>
    </row>
    <row r="11">
      <c r="A11" s="178" t="s">
        <v>146</v>
      </c>
      <c r="B11" s="178" t="s">
        <v>150</v>
      </c>
      <c r="C11" s="178" t="s">
        <v>17</v>
      </c>
      <c r="D11" s="178" t="s">
        <v>115</v>
      </c>
      <c r="F11" s="178"/>
      <c r="G11" s="178"/>
    </row>
    <row r="12">
      <c r="A12" s="178" t="s">
        <v>152</v>
      </c>
      <c r="B12" s="178" t="s">
        <v>150</v>
      </c>
      <c r="C12" s="178" t="s">
        <v>52</v>
      </c>
      <c r="D12" s="178" t="s">
        <v>115</v>
      </c>
      <c r="F12" s="178"/>
      <c r="G12" s="178"/>
    </row>
    <row r="13">
      <c r="A13" s="178" t="s">
        <v>153</v>
      </c>
      <c r="B13" s="178" t="s">
        <v>150</v>
      </c>
      <c r="C13" s="178" t="s">
        <v>24</v>
      </c>
      <c r="D13" s="178" t="s">
        <v>115</v>
      </c>
      <c r="F13" s="178"/>
      <c r="G13" s="178"/>
    </row>
    <row r="14">
      <c r="A14" s="178" t="s">
        <v>154</v>
      </c>
      <c r="B14" s="178" t="s">
        <v>150</v>
      </c>
      <c r="C14" s="178" t="s">
        <v>30</v>
      </c>
      <c r="D14" s="178" t="s">
        <v>113</v>
      </c>
      <c r="F14" s="178"/>
      <c r="G14" s="178"/>
    </row>
    <row r="15">
      <c r="A15" s="178" t="s">
        <v>148</v>
      </c>
      <c r="B15" s="178" t="s">
        <v>150</v>
      </c>
      <c r="C15" s="178" t="s">
        <v>37</v>
      </c>
      <c r="D15" s="178" t="s">
        <v>113</v>
      </c>
      <c r="F15" s="178"/>
      <c r="G15" s="178"/>
    </row>
    <row r="16">
      <c r="A16" s="178" t="s">
        <v>155</v>
      </c>
      <c r="B16" s="178" t="s">
        <v>150</v>
      </c>
      <c r="C16" s="178" t="s">
        <v>53</v>
      </c>
      <c r="D16" s="178" t="s">
        <v>113</v>
      </c>
      <c r="F16" s="178"/>
      <c r="G16" s="178"/>
    </row>
    <row r="17">
      <c r="A17" s="178" t="s">
        <v>144</v>
      </c>
      <c r="B17" s="178" t="s">
        <v>156</v>
      </c>
      <c r="C17" s="178" t="s">
        <v>22</v>
      </c>
      <c r="D17" s="178" t="s">
        <v>117</v>
      </c>
      <c r="F17" s="178"/>
      <c r="G17" s="178"/>
    </row>
    <row r="18">
      <c r="A18" s="178" t="s">
        <v>153</v>
      </c>
      <c r="B18" s="178" t="s">
        <v>156</v>
      </c>
      <c r="C18" s="180" t="s">
        <v>24</v>
      </c>
      <c r="D18" s="178" t="s">
        <v>117</v>
      </c>
      <c r="F18" s="178"/>
      <c r="G18" s="178"/>
    </row>
    <row r="19">
      <c r="A19" s="178" t="s">
        <v>157</v>
      </c>
      <c r="B19" s="178" t="s">
        <v>156</v>
      </c>
      <c r="C19" s="178" t="s">
        <v>26</v>
      </c>
      <c r="D19" s="178" t="s">
        <v>117</v>
      </c>
      <c r="F19" s="178"/>
      <c r="G19" s="178"/>
    </row>
    <row r="20">
      <c r="A20" s="178" t="s">
        <v>146</v>
      </c>
      <c r="B20" s="178" t="s">
        <v>156</v>
      </c>
      <c r="C20" s="178" t="s">
        <v>17</v>
      </c>
      <c r="D20" s="178" t="s">
        <v>118</v>
      </c>
      <c r="F20" s="178"/>
      <c r="G20" s="178"/>
    </row>
    <row r="21">
      <c r="A21" s="178" t="s">
        <v>154</v>
      </c>
      <c r="B21" s="178" t="s">
        <v>156</v>
      </c>
      <c r="C21" s="178" t="s">
        <v>30</v>
      </c>
      <c r="D21" s="178" t="s">
        <v>118</v>
      </c>
      <c r="F21" s="178"/>
      <c r="G21" s="178"/>
    </row>
    <row r="22">
      <c r="A22" s="178" t="s">
        <v>149</v>
      </c>
      <c r="B22" s="178" t="s">
        <v>156</v>
      </c>
      <c r="C22" s="178" t="s">
        <v>28</v>
      </c>
      <c r="D22" s="178" t="s">
        <v>118</v>
      </c>
      <c r="F22" s="178"/>
      <c r="G22" s="178"/>
    </row>
    <row r="23">
      <c r="A23" s="178" t="s">
        <v>146</v>
      </c>
      <c r="B23" s="178" t="s">
        <v>158</v>
      </c>
      <c r="C23" s="178" t="s">
        <v>17</v>
      </c>
      <c r="D23" s="178" t="s">
        <v>119</v>
      </c>
      <c r="F23" s="178"/>
      <c r="G23" s="178"/>
    </row>
    <row r="24">
      <c r="A24" s="178" t="s">
        <v>148</v>
      </c>
      <c r="B24" s="178" t="s">
        <v>158</v>
      </c>
      <c r="C24" s="178" t="s">
        <v>37</v>
      </c>
      <c r="D24" s="178" t="s">
        <v>119</v>
      </c>
      <c r="F24" s="178"/>
      <c r="G24" s="178"/>
    </row>
    <row r="25">
      <c r="A25" s="178" t="s">
        <v>153</v>
      </c>
      <c r="B25" s="178" t="s">
        <v>158</v>
      </c>
      <c r="C25" s="178" t="s">
        <v>24</v>
      </c>
      <c r="D25" s="178" t="s">
        <v>119</v>
      </c>
      <c r="F25" s="178"/>
      <c r="G25" s="178"/>
    </row>
    <row r="26">
      <c r="A26" s="178" t="s">
        <v>159</v>
      </c>
      <c r="B26" s="178" t="s">
        <v>158</v>
      </c>
      <c r="C26" s="180" t="s">
        <v>160</v>
      </c>
      <c r="D26" s="178" t="s">
        <v>119</v>
      </c>
      <c r="F26" s="178"/>
      <c r="G26" s="178"/>
    </row>
    <row r="27">
      <c r="A27" s="178" t="s">
        <v>161</v>
      </c>
      <c r="B27" s="178" t="s">
        <v>158</v>
      </c>
      <c r="C27" s="178" t="s">
        <v>36</v>
      </c>
      <c r="D27" s="178" t="s">
        <v>162</v>
      </c>
      <c r="F27" s="178"/>
      <c r="G27" s="178"/>
    </row>
    <row r="28">
      <c r="A28" s="178" t="s">
        <v>144</v>
      </c>
      <c r="B28" s="178" t="s">
        <v>158</v>
      </c>
      <c r="C28" s="178" t="s">
        <v>22</v>
      </c>
      <c r="D28" s="178" t="s">
        <v>162</v>
      </c>
      <c r="F28" s="178"/>
      <c r="G28" s="178"/>
    </row>
    <row r="29">
      <c r="A29" s="178" t="s">
        <v>154</v>
      </c>
      <c r="B29" s="178" t="s">
        <v>158</v>
      </c>
      <c r="C29" s="178" t="s">
        <v>30</v>
      </c>
      <c r="D29" s="178" t="s">
        <v>162</v>
      </c>
      <c r="F29" s="178"/>
      <c r="G29" s="178"/>
    </row>
    <row r="30">
      <c r="A30" s="178" t="s">
        <v>163</v>
      </c>
      <c r="B30" s="178" t="s">
        <v>158</v>
      </c>
      <c r="C30" s="178" t="s">
        <v>31</v>
      </c>
      <c r="D30" s="178" t="s">
        <v>162</v>
      </c>
      <c r="F30" s="178"/>
      <c r="G30" s="178"/>
    </row>
    <row r="31">
      <c r="A31" s="178" t="s">
        <v>144</v>
      </c>
      <c r="B31" s="178" t="s">
        <v>112</v>
      </c>
      <c r="C31" s="178" t="s">
        <v>22</v>
      </c>
      <c r="D31" s="178" t="s">
        <v>127</v>
      </c>
      <c r="F31" s="178"/>
      <c r="G31" s="178"/>
    </row>
    <row r="32">
      <c r="A32" s="178" t="s">
        <v>149</v>
      </c>
      <c r="B32" s="178" t="s">
        <v>112</v>
      </c>
      <c r="C32" s="178" t="s">
        <v>28</v>
      </c>
      <c r="D32" s="178" t="s">
        <v>127</v>
      </c>
      <c r="F32" s="178"/>
      <c r="G32" s="178"/>
    </row>
    <row r="33">
      <c r="A33" s="178" t="s">
        <v>146</v>
      </c>
      <c r="B33" s="178" t="s">
        <v>112</v>
      </c>
      <c r="C33" s="178" t="s">
        <v>17</v>
      </c>
      <c r="D33" s="178" t="s">
        <v>127</v>
      </c>
      <c r="F33" s="178"/>
      <c r="G33" s="178"/>
    </row>
    <row r="34">
      <c r="A34" s="178" t="s">
        <v>148</v>
      </c>
      <c r="B34" s="178" t="s">
        <v>116</v>
      </c>
      <c r="C34" s="178" t="s">
        <v>37</v>
      </c>
      <c r="D34" s="178" t="s">
        <v>128</v>
      </c>
      <c r="F34" s="178"/>
      <c r="G34" s="178"/>
    </row>
    <row r="35">
      <c r="A35" s="178" t="s">
        <v>164</v>
      </c>
      <c r="B35" s="178" t="s">
        <v>116</v>
      </c>
      <c r="C35" s="180" t="s">
        <v>39</v>
      </c>
      <c r="D35" s="178" t="s">
        <v>128</v>
      </c>
      <c r="F35" s="178"/>
      <c r="G35" s="178"/>
    </row>
    <row r="36">
      <c r="A36" s="178" t="s">
        <v>159</v>
      </c>
      <c r="B36" s="178" t="s">
        <v>116</v>
      </c>
      <c r="C36" s="180" t="s">
        <v>160</v>
      </c>
      <c r="D36" s="178" t="s">
        <v>128</v>
      </c>
    </row>
    <row r="37">
      <c r="A37" s="178" t="s">
        <v>144</v>
      </c>
      <c r="B37" s="178" t="s">
        <v>116</v>
      </c>
      <c r="C37" s="178" t="s">
        <v>22</v>
      </c>
      <c r="D37" s="178" t="s">
        <v>129</v>
      </c>
    </row>
    <row r="38">
      <c r="A38" s="178" t="s">
        <v>165</v>
      </c>
      <c r="B38" s="178" t="s">
        <v>116</v>
      </c>
      <c r="C38" s="178" t="s">
        <v>29</v>
      </c>
      <c r="D38" s="178" t="s">
        <v>129</v>
      </c>
    </row>
    <row r="39">
      <c r="A39" s="178" t="s">
        <v>166</v>
      </c>
      <c r="B39" s="178" t="s">
        <v>116</v>
      </c>
      <c r="C39" s="178" t="s">
        <v>35</v>
      </c>
      <c r="D39" s="178" t="s">
        <v>129</v>
      </c>
    </row>
    <row r="40">
      <c r="A40" s="178" t="s">
        <v>146</v>
      </c>
      <c r="B40" s="178" t="s">
        <v>116</v>
      </c>
      <c r="C40" s="178" t="s">
        <v>17</v>
      </c>
      <c r="D40" s="178" t="s">
        <v>130</v>
      </c>
    </row>
    <row r="41">
      <c r="A41" s="178" t="s">
        <v>153</v>
      </c>
      <c r="B41" s="178" t="s">
        <v>116</v>
      </c>
      <c r="C41" s="178" t="s">
        <v>24</v>
      </c>
      <c r="D41" s="178" t="s">
        <v>130</v>
      </c>
    </row>
    <row r="42">
      <c r="A42" s="178" t="s">
        <v>167</v>
      </c>
      <c r="B42" s="178" t="s">
        <v>116</v>
      </c>
      <c r="C42" s="178" t="s">
        <v>18</v>
      </c>
      <c r="D42" s="178" t="s">
        <v>130</v>
      </c>
    </row>
    <row r="43">
      <c r="A43" s="178" t="s">
        <v>144</v>
      </c>
      <c r="B43" s="178" t="s">
        <v>32</v>
      </c>
      <c r="C43" s="178" t="s">
        <v>22</v>
      </c>
      <c r="D43" s="178" t="s">
        <v>131</v>
      </c>
    </row>
    <row r="44">
      <c r="A44" s="178" t="s">
        <v>146</v>
      </c>
      <c r="B44" s="178" t="s">
        <v>32</v>
      </c>
      <c r="C44" s="178" t="s">
        <v>17</v>
      </c>
      <c r="D44" s="178" t="s">
        <v>131</v>
      </c>
    </row>
    <row r="45">
      <c r="A45" s="178" t="s">
        <v>149</v>
      </c>
      <c r="B45" s="178" t="s">
        <v>32</v>
      </c>
      <c r="C45" s="178" t="s">
        <v>28</v>
      </c>
      <c r="D45" s="178" t="s">
        <v>131</v>
      </c>
    </row>
    <row r="46">
      <c r="A46" s="178" t="s">
        <v>168</v>
      </c>
      <c r="B46" s="178" t="s">
        <v>32</v>
      </c>
      <c r="C46" s="178" t="s">
        <v>40</v>
      </c>
      <c r="D46" s="178" t="s">
        <v>131</v>
      </c>
    </row>
    <row r="47">
      <c r="A47" s="178" t="s">
        <v>167</v>
      </c>
      <c r="B47" s="178" t="s">
        <v>32</v>
      </c>
      <c r="C47" s="178" t="s">
        <v>18</v>
      </c>
      <c r="D47" s="178" t="s">
        <v>131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9.44"/>
    <col customWidth="1" min="4" max="4" width="12.89"/>
    <col customWidth="1" min="6" max="6" width="11.78"/>
  </cols>
  <sheetData>
    <row r="1" ht="22.5" customHeight="1">
      <c r="A1" s="182" t="s">
        <v>169</v>
      </c>
      <c r="B1" s="183" t="s">
        <v>170</v>
      </c>
      <c r="C1" s="184"/>
      <c r="D1" s="185" t="s">
        <v>171</v>
      </c>
      <c r="E1" s="184"/>
      <c r="F1" s="185" t="s">
        <v>172</v>
      </c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</row>
    <row r="2" ht="22.5" customHeight="1">
      <c r="A2" s="186" t="s">
        <v>20</v>
      </c>
      <c r="B2" s="186" t="s">
        <v>173</v>
      </c>
      <c r="C2" s="184"/>
      <c r="D2" s="187" t="s">
        <v>19</v>
      </c>
      <c r="E2" s="184"/>
      <c r="F2" s="188" t="s">
        <v>106</v>
      </c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</row>
    <row r="3" ht="22.5" customHeight="1">
      <c r="A3" s="189" t="s">
        <v>39</v>
      </c>
      <c r="B3" s="190" t="s">
        <v>164</v>
      </c>
      <c r="C3" s="184"/>
      <c r="D3" s="191" t="s">
        <v>34</v>
      </c>
      <c r="E3" s="184"/>
      <c r="F3" s="188" t="s">
        <v>110</v>
      </c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</row>
    <row r="4" ht="22.5" customHeight="1">
      <c r="A4" s="192" t="s">
        <v>31</v>
      </c>
      <c r="B4" s="190" t="s">
        <v>163</v>
      </c>
      <c r="C4" s="184"/>
      <c r="D4" s="193" t="s">
        <v>33</v>
      </c>
      <c r="E4" s="184"/>
      <c r="F4" s="188" t="s">
        <v>114</v>
      </c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</row>
    <row r="5" ht="22.5" customHeight="1">
      <c r="A5" s="192" t="s">
        <v>37</v>
      </c>
      <c r="B5" s="190" t="s">
        <v>148</v>
      </c>
      <c r="C5" s="184"/>
      <c r="D5" s="194" t="s">
        <v>27</v>
      </c>
      <c r="E5" s="184"/>
      <c r="F5" s="188" t="s">
        <v>115</v>
      </c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</row>
    <row r="6" ht="22.5" customHeight="1">
      <c r="A6" s="192" t="s">
        <v>38</v>
      </c>
      <c r="B6" s="190" t="s">
        <v>159</v>
      </c>
      <c r="C6" s="184"/>
      <c r="D6" s="195" t="s">
        <v>25</v>
      </c>
      <c r="E6" s="184"/>
      <c r="F6" s="188" t="s">
        <v>113</v>
      </c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</row>
    <row r="7" ht="22.5" customHeight="1">
      <c r="A7" s="192" t="s">
        <v>35</v>
      </c>
      <c r="B7" s="190" t="s">
        <v>166</v>
      </c>
      <c r="C7" s="184"/>
      <c r="D7" s="196" t="s">
        <v>23</v>
      </c>
      <c r="E7" s="184"/>
      <c r="F7" s="188" t="s">
        <v>117</v>
      </c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</row>
    <row r="8" ht="22.5" customHeight="1">
      <c r="A8" s="192" t="s">
        <v>29</v>
      </c>
      <c r="B8" s="190" t="s">
        <v>165</v>
      </c>
      <c r="C8" s="184"/>
      <c r="D8" s="197" t="s">
        <v>21</v>
      </c>
      <c r="E8" s="184"/>
      <c r="F8" s="198" t="s">
        <v>118</v>
      </c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</row>
    <row r="9" ht="22.5" customHeight="1">
      <c r="A9" s="192" t="s">
        <v>17</v>
      </c>
      <c r="B9" s="190" t="s">
        <v>146</v>
      </c>
      <c r="C9" s="184"/>
      <c r="D9" s="199" t="s">
        <v>16</v>
      </c>
      <c r="E9" s="184"/>
      <c r="F9" s="198" t="s">
        <v>119</v>
      </c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</row>
    <row r="10" ht="22.5" customHeight="1">
      <c r="A10" s="192" t="s">
        <v>26</v>
      </c>
      <c r="B10" s="190" t="s">
        <v>157</v>
      </c>
      <c r="C10" s="184"/>
      <c r="D10" s="200" t="s">
        <v>32</v>
      </c>
      <c r="E10" s="184"/>
      <c r="F10" s="198" t="s">
        <v>126</v>
      </c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</row>
    <row r="11" ht="22.5" customHeight="1">
      <c r="A11" s="192" t="s">
        <v>24</v>
      </c>
      <c r="B11" s="190" t="s">
        <v>153</v>
      </c>
      <c r="C11" s="184"/>
      <c r="D11" s="201"/>
      <c r="E11" s="184"/>
      <c r="F11" s="198" t="s">
        <v>162</v>
      </c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</row>
    <row r="12" ht="22.5" customHeight="1">
      <c r="A12" s="192" t="s">
        <v>28</v>
      </c>
      <c r="B12" s="190" t="s">
        <v>149</v>
      </c>
      <c r="C12" s="184"/>
      <c r="D12" s="201"/>
      <c r="E12" s="184"/>
      <c r="F12" s="198" t="s">
        <v>174</v>
      </c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</row>
    <row r="13" ht="22.5" customHeight="1">
      <c r="A13" s="192" t="s">
        <v>30</v>
      </c>
      <c r="B13" s="190" t="s">
        <v>154</v>
      </c>
      <c r="C13" s="184"/>
      <c r="D13" s="201"/>
      <c r="E13" s="184"/>
      <c r="F13" s="198" t="s">
        <v>127</v>
      </c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</row>
    <row r="14" ht="22.5" customHeight="1">
      <c r="A14" s="192" t="s">
        <v>52</v>
      </c>
      <c r="B14" s="190" t="s">
        <v>152</v>
      </c>
      <c r="C14" s="184"/>
      <c r="D14" s="184"/>
      <c r="E14" s="184"/>
      <c r="F14" s="198" t="s">
        <v>128</v>
      </c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</row>
    <row r="15" ht="22.5" customHeight="1">
      <c r="A15" s="192" t="s">
        <v>40</v>
      </c>
      <c r="B15" s="190" t="s">
        <v>168</v>
      </c>
      <c r="C15" s="184"/>
      <c r="D15" s="184"/>
      <c r="E15" s="184"/>
      <c r="F15" s="198" t="s">
        <v>129</v>
      </c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</row>
    <row r="16" ht="22.5" customHeight="1">
      <c r="A16" s="202" t="s">
        <v>22</v>
      </c>
      <c r="B16" s="190" t="s">
        <v>144</v>
      </c>
      <c r="C16" s="184"/>
      <c r="D16" s="184"/>
      <c r="E16" s="184"/>
      <c r="F16" s="198" t="s">
        <v>130</v>
      </c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</row>
    <row r="17" ht="22.5" customHeight="1">
      <c r="A17" s="192" t="s">
        <v>18</v>
      </c>
      <c r="B17" s="190" t="s">
        <v>167</v>
      </c>
      <c r="C17" s="184"/>
      <c r="D17" s="184"/>
      <c r="E17" s="184"/>
      <c r="F17" s="198" t="s">
        <v>131</v>
      </c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</row>
    <row r="18" ht="22.5" customHeight="1">
      <c r="A18" s="192" t="s">
        <v>36</v>
      </c>
      <c r="B18" s="190" t="s">
        <v>161</v>
      </c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</row>
    <row r="19" ht="22.5" customHeight="1">
      <c r="A19" s="192" t="s">
        <v>51</v>
      </c>
      <c r="B19" s="190" t="s">
        <v>151</v>
      </c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</row>
    <row r="20" ht="22.5" customHeight="1">
      <c r="A20" s="192" t="s">
        <v>53</v>
      </c>
      <c r="B20" s="190" t="s">
        <v>155</v>
      </c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</row>
    <row r="21" ht="22.5" customHeight="1">
      <c r="A21" s="203" t="s">
        <v>66</v>
      </c>
      <c r="B21" s="20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</row>
    <row r="22" ht="22.5" customHeight="1">
      <c r="A22" s="203" t="s">
        <v>77</v>
      </c>
      <c r="B22" s="20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</row>
    <row r="23" ht="22.5" customHeight="1">
      <c r="A23" s="203" t="s">
        <v>60</v>
      </c>
      <c r="B23" s="20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</row>
    <row r="24" ht="22.5" customHeight="1">
      <c r="A24" s="203" t="s">
        <v>61</v>
      </c>
      <c r="B24" s="20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</row>
    <row r="25" ht="22.5" customHeight="1">
      <c r="A25" s="203" t="s">
        <v>66</v>
      </c>
      <c r="B25" s="20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</row>
    <row r="26" ht="22.5" customHeight="1">
      <c r="A26" s="203" t="s">
        <v>62</v>
      </c>
      <c r="B26" s="20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</row>
    <row r="27" ht="22.5" customHeight="1">
      <c r="A27" s="203" t="s">
        <v>64</v>
      </c>
      <c r="B27" s="20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</row>
    <row r="28" ht="22.5" customHeight="1">
      <c r="A28" s="203" t="s">
        <v>67</v>
      </c>
      <c r="B28" s="20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</row>
    <row r="29" ht="22.5" customHeight="1">
      <c r="A29" s="203" t="s">
        <v>68</v>
      </c>
      <c r="B29" s="20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</row>
    <row r="30" ht="22.5" customHeight="1">
      <c r="A30" s="203" t="s">
        <v>47</v>
      </c>
      <c r="B30" s="20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</row>
    <row r="31" ht="22.5" customHeight="1">
      <c r="A31" s="203" t="s">
        <v>59</v>
      </c>
      <c r="B31" s="20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</row>
    <row r="32" ht="22.5" customHeight="1">
      <c r="A32" s="203" t="s">
        <v>48</v>
      </c>
      <c r="B32" s="20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</row>
    <row r="33" ht="22.5" customHeight="1">
      <c r="A33" s="203" t="s">
        <v>78</v>
      </c>
      <c r="B33" s="20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</row>
    <row r="34" ht="22.5" customHeight="1">
      <c r="A34" s="203" t="s">
        <v>75</v>
      </c>
      <c r="B34" s="20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</row>
    <row r="35" ht="22.5" customHeight="1">
      <c r="A35" s="203" t="s">
        <v>73</v>
      </c>
      <c r="B35" s="20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</row>
    <row r="36" ht="22.5" customHeight="1">
      <c r="A36" s="203" t="s">
        <v>74</v>
      </c>
      <c r="B36" s="20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</row>
    <row r="37" ht="22.5" customHeight="1">
      <c r="A37" s="203" t="s">
        <v>54</v>
      </c>
      <c r="B37" s="20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</row>
    <row r="38" ht="22.5" customHeight="1">
      <c r="A38" s="203" t="s">
        <v>45</v>
      </c>
      <c r="B38" s="20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</row>
    <row r="39" ht="22.5" customHeight="1">
      <c r="A39" s="203" t="s">
        <v>69</v>
      </c>
      <c r="B39" s="20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</row>
    <row r="40" ht="22.5" customHeight="1">
      <c r="A40" s="203" t="s">
        <v>70</v>
      </c>
      <c r="B40" s="20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</row>
    <row r="41" ht="22.5" customHeight="1">
      <c r="A41" s="203" t="s">
        <v>43</v>
      </c>
      <c r="B41" s="20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</row>
    <row r="42" ht="22.5" customHeight="1">
      <c r="A42" s="203" t="s">
        <v>58</v>
      </c>
      <c r="B42" s="20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</row>
    <row r="43" ht="22.5" customHeight="1">
      <c r="A43" s="203" t="s">
        <v>44</v>
      </c>
      <c r="B43" s="20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</row>
    <row r="44" ht="22.5" customHeight="1">
      <c r="A44" s="203" t="s">
        <v>79</v>
      </c>
      <c r="B44" s="20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ht="22.5" customHeight="1">
      <c r="A45" s="203" t="s">
        <v>76</v>
      </c>
      <c r="B45" s="20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</row>
    <row r="46" ht="22.5" customHeight="1">
      <c r="A46" s="203" t="s">
        <v>49</v>
      </c>
      <c r="B46" s="20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ht="22.5" customHeight="1">
      <c r="A47" s="203" t="s">
        <v>50</v>
      </c>
      <c r="B47" s="20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ht="22.5" customHeight="1">
      <c r="A48" s="203" t="s">
        <v>46</v>
      </c>
      <c r="B48" s="20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</row>
    <row r="49" ht="22.5" customHeight="1">
      <c r="A49" s="203" t="s">
        <v>55</v>
      </c>
      <c r="B49" s="20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</row>
    <row r="50" ht="22.5" customHeight="1">
      <c r="A50" s="203" t="s">
        <v>83</v>
      </c>
      <c r="B50" s="20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</row>
    <row r="51" ht="22.5" customHeight="1">
      <c r="A51" s="203" t="s">
        <v>84</v>
      </c>
      <c r="B51" s="20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ht="22.5" customHeight="1">
      <c r="A52" s="203" t="s">
        <v>41</v>
      </c>
      <c r="B52" s="20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ht="22.5" customHeight="1">
      <c r="A53" s="203" t="s">
        <v>42</v>
      </c>
      <c r="B53" s="20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ht="22.5" customHeight="1">
      <c r="A54" s="203" t="s">
        <v>57</v>
      </c>
      <c r="B54" s="20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</row>
    <row r="55" ht="22.5" customHeight="1">
      <c r="A55" s="203" t="s">
        <v>80</v>
      </c>
      <c r="B55" s="20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</row>
    <row r="56" ht="22.5" customHeight="1">
      <c r="A56" s="190" t="s">
        <v>85</v>
      </c>
      <c r="B56" s="205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</row>
    <row r="57" ht="22.5" customHeight="1">
      <c r="A57" s="190" t="s">
        <v>86</v>
      </c>
      <c r="B57" s="205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</row>
    <row r="58" ht="22.5" customHeight="1">
      <c r="A58" s="190" t="s">
        <v>81</v>
      </c>
      <c r="B58" s="205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</row>
    <row r="59" ht="22.5" customHeight="1">
      <c r="A59" s="190" t="s">
        <v>63</v>
      </c>
      <c r="B59" s="205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</row>
    <row r="60" ht="22.5" customHeight="1">
      <c r="A60" s="190" t="s">
        <v>65</v>
      </c>
      <c r="B60" s="205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</row>
    <row r="61" ht="22.5" customHeight="1">
      <c r="A61" s="190" t="s">
        <v>87</v>
      </c>
      <c r="B61" s="205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</row>
    <row r="62" ht="22.5" customHeight="1">
      <c r="A62" s="190" t="s">
        <v>71</v>
      </c>
      <c r="B62" s="205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</row>
    <row r="63" ht="22.5" customHeight="1">
      <c r="A63" s="190" t="s">
        <v>88</v>
      </c>
      <c r="B63" s="205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</row>
    <row r="64" ht="22.5" customHeight="1">
      <c r="A64" s="190" t="s">
        <v>72</v>
      </c>
      <c r="B64" s="205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</row>
    <row r="65" ht="22.5" customHeight="1">
      <c r="A65" s="190" t="s">
        <v>82</v>
      </c>
      <c r="B65" s="205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</row>
    <row r="66">
      <c r="A66" s="184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</row>
    <row r="67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</row>
    <row r="68">
      <c r="A68" s="184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</row>
    <row r="69">
      <c r="A69" s="184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</row>
    <row r="70">
      <c r="A70" s="184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</row>
    <row r="71">
      <c r="A71" s="184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</row>
    <row r="72">
      <c r="A72" s="184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</row>
    <row r="73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</row>
    <row r="74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</row>
    <row r="75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</row>
    <row r="76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</row>
    <row r="77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</row>
    <row r="78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</row>
    <row r="79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</row>
    <row r="80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</row>
    <row r="81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</row>
    <row r="82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</row>
    <row r="83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</row>
    <row r="84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</row>
    <row r="85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</row>
    <row r="8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</row>
    <row r="87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</row>
    <row r="88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</row>
    <row r="89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</row>
    <row r="90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</row>
    <row r="91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</row>
    <row r="92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</row>
    <row r="93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</row>
    <row r="94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</row>
    <row r="95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</row>
    <row r="9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</row>
    <row r="97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</row>
    <row r="98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</row>
    <row r="99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</row>
    <row r="100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</row>
    <row r="101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</row>
    <row r="102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</row>
    <row r="103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</row>
    <row r="104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</row>
    <row r="105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</row>
    <row r="10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</row>
    <row r="107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</row>
    <row r="108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</row>
    <row r="109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</row>
    <row r="110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</row>
    <row r="111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</row>
    <row r="112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</row>
    <row r="113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</row>
    <row r="114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</row>
    <row r="115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</row>
    <row r="11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</row>
    <row r="117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</row>
    <row r="118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</row>
    <row r="119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</row>
    <row r="120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</row>
    <row r="121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</row>
    <row r="122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</row>
    <row r="123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</row>
    <row r="124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</row>
    <row r="125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</row>
    <row r="1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</row>
    <row r="127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</row>
    <row r="128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</row>
    <row r="129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</row>
    <row r="130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</row>
    <row r="131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</row>
    <row r="132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</row>
    <row r="133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</row>
    <row r="134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</row>
    <row r="135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</row>
    <row r="13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</row>
    <row r="137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</row>
    <row r="138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</row>
    <row r="139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</row>
    <row r="140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</row>
    <row r="141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</row>
    <row r="142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</row>
    <row r="143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</row>
    <row r="144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</row>
    <row r="145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</row>
    <row r="14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</row>
    <row r="147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</row>
    <row r="148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</row>
    <row r="149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</row>
    <row r="150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</row>
    <row r="151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</row>
    <row r="152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</row>
    <row r="153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</row>
    <row r="154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</row>
    <row r="155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</row>
    <row r="15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</row>
    <row r="157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</row>
    <row r="158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</row>
    <row r="159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</row>
    <row r="160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</row>
    <row r="161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</row>
    <row r="162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</row>
    <row r="163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</row>
    <row r="164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</row>
    <row r="165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</row>
    <row r="16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</row>
    <row r="167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</row>
    <row r="168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</row>
    <row r="169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</row>
    <row r="170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</row>
    <row r="171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</row>
    <row r="172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</row>
    <row r="173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</row>
    <row r="174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</row>
    <row r="175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</row>
    <row r="17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</row>
    <row r="177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</row>
    <row r="178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</row>
    <row r="179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</row>
    <row r="180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</row>
    <row r="181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</row>
    <row r="182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</row>
    <row r="183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</row>
    <row r="184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</row>
    <row r="185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</row>
    <row r="18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</row>
    <row r="187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</row>
    <row r="188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</row>
    <row r="189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</row>
    <row r="190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</row>
    <row r="191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</row>
    <row r="192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</row>
    <row r="193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</row>
    <row r="194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</row>
    <row r="195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</row>
    <row r="19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</row>
    <row r="197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</row>
    <row r="198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</row>
    <row r="199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</row>
    <row r="200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</row>
    <row r="201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</row>
    <row r="202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</row>
    <row r="203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</row>
    <row r="204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</row>
    <row r="205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</row>
    <row r="20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</row>
    <row r="207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</row>
    <row r="208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</row>
    <row r="209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</row>
    <row r="210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</row>
    <row r="211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</row>
    <row r="212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</row>
    <row r="213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</row>
    <row r="214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</row>
    <row r="215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</row>
    <row r="21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</row>
    <row r="217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</row>
    <row r="218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</row>
    <row r="219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</row>
    <row r="220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</row>
    <row r="221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</row>
    <row r="222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</row>
    <row r="223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</row>
    <row r="224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</row>
    <row r="225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</row>
    <row r="2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</row>
    <row r="227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</row>
    <row r="228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</row>
    <row r="229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</row>
    <row r="230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</row>
    <row r="231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</row>
    <row r="232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</row>
    <row r="233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</row>
    <row r="234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</row>
    <row r="235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</row>
    <row r="23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</row>
    <row r="237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</row>
    <row r="238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</row>
    <row r="239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</row>
    <row r="240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</row>
    <row r="241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</row>
    <row r="242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</row>
    <row r="243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</row>
    <row r="244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</row>
    <row r="245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</row>
    <row r="24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</row>
    <row r="247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</row>
    <row r="248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</row>
    <row r="249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</row>
    <row r="250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</row>
    <row r="251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</row>
    <row r="252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</row>
    <row r="253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</row>
    <row r="254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</row>
    <row r="255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</row>
    <row r="25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</row>
    <row r="257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</row>
    <row r="258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</row>
    <row r="259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</row>
    <row r="260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</row>
    <row r="261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</row>
    <row r="262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</row>
    <row r="263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</row>
    <row r="264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</row>
    <row r="265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</row>
    <row r="26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</row>
    <row r="267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</row>
    <row r="268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</row>
    <row r="269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</row>
    <row r="270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</row>
    <row r="271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</row>
    <row r="272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</row>
    <row r="273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</row>
    <row r="274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</row>
    <row r="275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</row>
    <row r="27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</row>
    <row r="277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</row>
    <row r="278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</row>
    <row r="279">
      <c r="A279" s="184"/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</row>
    <row r="280">
      <c r="A280" s="184"/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</row>
    <row r="281">
      <c r="A281" s="184"/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</row>
    <row r="282">
      <c r="A282" s="184"/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</row>
    <row r="283">
      <c r="A283" s="184"/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</row>
    <row r="284">
      <c r="A284" s="184"/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</row>
    <row r="285">
      <c r="A285" s="184"/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</row>
    <row r="286">
      <c r="A286" s="184"/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</row>
    <row r="287">
      <c r="A287" s="184"/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</row>
    <row r="288">
      <c r="A288" s="184"/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</row>
    <row r="289">
      <c r="A289" s="184"/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</row>
    <row r="290">
      <c r="A290" s="184"/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</row>
    <row r="291">
      <c r="A291" s="184"/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</row>
    <row r="292">
      <c r="A292" s="184"/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</row>
    <row r="293">
      <c r="A293" s="184"/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</row>
    <row r="294">
      <c r="A294" s="184"/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</row>
    <row r="295">
      <c r="A295" s="184"/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</row>
    <row r="296">
      <c r="A296" s="184"/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</row>
    <row r="297">
      <c r="A297" s="184"/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</row>
    <row r="298">
      <c r="A298" s="184"/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</row>
    <row r="299">
      <c r="A299" s="184"/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</row>
    <row r="300">
      <c r="A300" s="184"/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</row>
    <row r="301">
      <c r="A301" s="184"/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</row>
    <row r="302">
      <c r="A302" s="184"/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</row>
    <row r="303">
      <c r="A303" s="184"/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</row>
    <row r="304">
      <c r="A304" s="184"/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</row>
    <row r="305">
      <c r="A305" s="184"/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</row>
    <row r="306">
      <c r="A306" s="184"/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</row>
    <row r="307">
      <c r="A307" s="184"/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</row>
    <row r="308">
      <c r="A308" s="184"/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</row>
    <row r="309">
      <c r="A309" s="184"/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</row>
    <row r="310">
      <c r="A310" s="184"/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</row>
    <row r="311">
      <c r="A311" s="184"/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</row>
    <row r="312">
      <c r="A312" s="184"/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</row>
    <row r="313">
      <c r="A313" s="184"/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</row>
    <row r="314">
      <c r="A314" s="184"/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</row>
    <row r="315">
      <c r="A315" s="184"/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</row>
    <row r="316">
      <c r="A316" s="184"/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</row>
    <row r="317">
      <c r="A317" s="184"/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</row>
    <row r="318">
      <c r="A318" s="184"/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</row>
    <row r="319">
      <c r="A319" s="184"/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</row>
    <row r="320">
      <c r="A320" s="184"/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</row>
    <row r="321">
      <c r="A321" s="184"/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</row>
    <row r="322">
      <c r="A322" s="184"/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</row>
    <row r="323">
      <c r="A323" s="184"/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</row>
    <row r="324">
      <c r="A324" s="184"/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</row>
    <row r="325">
      <c r="A325" s="184"/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</row>
    <row r="326">
      <c r="A326" s="184"/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</row>
    <row r="327">
      <c r="A327" s="184"/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</row>
    <row r="328">
      <c r="A328" s="184"/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</row>
    <row r="329">
      <c r="A329" s="184"/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</row>
    <row r="330">
      <c r="A330" s="184"/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</row>
    <row r="331">
      <c r="A331" s="184"/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</row>
    <row r="332">
      <c r="A332" s="184"/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</row>
    <row r="333">
      <c r="A333" s="184"/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</row>
    <row r="334">
      <c r="A334" s="184"/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</row>
    <row r="335">
      <c r="A335" s="184"/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</row>
    <row r="336">
      <c r="A336" s="184"/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</row>
    <row r="337">
      <c r="A337" s="184"/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</row>
    <row r="338">
      <c r="A338" s="184"/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</row>
    <row r="339">
      <c r="A339" s="184"/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</row>
    <row r="340">
      <c r="A340" s="184"/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</row>
    <row r="341">
      <c r="A341" s="184"/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</row>
    <row r="342">
      <c r="A342" s="184"/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</row>
    <row r="343">
      <c r="A343" s="184"/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</row>
    <row r="344">
      <c r="A344" s="184"/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</row>
    <row r="345">
      <c r="A345" s="184"/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</row>
    <row r="346">
      <c r="A346" s="184"/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</row>
    <row r="347">
      <c r="A347" s="184"/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</row>
    <row r="348">
      <c r="A348" s="184"/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</row>
    <row r="349">
      <c r="A349" s="184"/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</row>
    <row r="350">
      <c r="A350" s="184"/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</row>
    <row r="351">
      <c r="A351" s="184"/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</row>
    <row r="352">
      <c r="A352" s="184"/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</row>
    <row r="353">
      <c r="A353" s="184"/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</row>
    <row r="354">
      <c r="A354" s="184"/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</row>
    <row r="355">
      <c r="A355" s="184"/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</row>
    <row r="356">
      <c r="A356" s="184"/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</row>
    <row r="357">
      <c r="A357" s="184"/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</row>
    <row r="358">
      <c r="A358" s="184"/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</row>
    <row r="359">
      <c r="A359" s="184"/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</row>
    <row r="360">
      <c r="A360" s="184"/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</row>
    <row r="361">
      <c r="A361" s="184"/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</row>
    <row r="362">
      <c r="A362" s="184"/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</row>
    <row r="363">
      <c r="A363" s="184"/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</row>
    <row r="364">
      <c r="A364" s="184"/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</row>
    <row r="365">
      <c r="A365" s="184"/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</row>
    <row r="366">
      <c r="A366" s="184"/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</row>
    <row r="367">
      <c r="A367" s="184"/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</row>
    <row r="368">
      <c r="A368" s="184"/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</row>
    <row r="369">
      <c r="A369" s="184"/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</row>
    <row r="370">
      <c r="A370" s="184"/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</row>
    <row r="371">
      <c r="A371" s="184"/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</row>
    <row r="372">
      <c r="A372" s="184"/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</row>
    <row r="373">
      <c r="A373" s="184"/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</row>
    <row r="374">
      <c r="A374" s="184"/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</row>
    <row r="375">
      <c r="A375" s="184"/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</row>
    <row r="376">
      <c r="A376" s="184"/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</row>
    <row r="377">
      <c r="A377" s="184"/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</row>
    <row r="378">
      <c r="A378" s="184"/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</row>
    <row r="379">
      <c r="A379" s="184"/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</row>
    <row r="380">
      <c r="A380" s="184"/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</row>
    <row r="381">
      <c r="A381" s="184"/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</row>
    <row r="382">
      <c r="A382" s="184"/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</row>
    <row r="383">
      <c r="A383" s="184"/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</row>
    <row r="384">
      <c r="A384" s="184"/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</row>
    <row r="385">
      <c r="A385" s="184"/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</row>
    <row r="386">
      <c r="A386" s="184"/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</row>
    <row r="387">
      <c r="A387" s="184"/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</row>
    <row r="388">
      <c r="A388" s="184"/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</row>
    <row r="389">
      <c r="A389" s="184"/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</row>
    <row r="390">
      <c r="A390" s="184"/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</row>
    <row r="391">
      <c r="A391" s="184"/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</row>
    <row r="392">
      <c r="A392" s="184"/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</row>
    <row r="393">
      <c r="A393" s="184"/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</row>
    <row r="394">
      <c r="A394" s="184"/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</row>
    <row r="395">
      <c r="A395" s="184"/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</row>
    <row r="396">
      <c r="A396" s="184"/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</row>
    <row r="397">
      <c r="A397" s="184"/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</row>
    <row r="398">
      <c r="A398" s="184"/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</row>
    <row r="399">
      <c r="A399" s="184"/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</row>
    <row r="400">
      <c r="A400" s="184"/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</row>
    <row r="401">
      <c r="A401" s="184"/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</row>
    <row r="402">
      <c r="A402" s="184"/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</row>
    <row r="403">
      <c r="A403" s="184"/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</row>
    <row r="404">
      <c r="A404" s="184"/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</row>
    <row r="405">
      <c r="A405" s="184"/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</row>
    <row r="406">
      <c r="A406" s="184"/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</row>
    <row r="407">
      <c r="A407" s="184"/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</row>
    <row r="408">
      <c r="A408" s="184"/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</row>
    <row r="409">
      <c r="A409" s="184"/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</row>
    <row r="410">
      <c r="A410" s="184"/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</row>
    <row r="411">
      <c r="A411" s="184"/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</row>
    <row r="412">
      <c r="A412" s="184"/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</row>
    <row r="413">
      <c r="A413" s="184"/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</row>
    <row r="414">
      <c r="A414" s="184"/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</row>
    <row r="415">
      <c r="A415" s="184"/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</row>
    <row r="416">
      <c r="A416" s="184"/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</row>
    <row r="417">
      <c r="A417" s="184"/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</row>
    <row r="418">
      <c r="A418" s="184"/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</row>
    <row r="419">
      <c r="A419" s="184"/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</row>
    <row r="420">
      <c r="A420" s="184"/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</row>
    <row r="421">
      <c r="A421" s="184"/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</row>
    <row r="422">
      <c r="A422" s="184"/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</row>
    <row r="423">
      <c r="A423" s="184"/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</row>
    <row r="424">
      <c r="A424" s="184"/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</row>
    <row r="425">
      <c r="A425" s="184"/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</row>
    <row r="426">
      <c r="A426" s="184"/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</row>
    <row r="427">
      <c r="A427" s="184"/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</row>
    <row r="428">
      <c r="A428" s="184"/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</row>
    <row r="429">
      <c r="A429" s="184"/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</row>
    <row r="430">
      <c r="A430" s="184"/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</row>
    <row r="431">
      <c r="A431" s="184"/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</row>
    <row r="432">
      <c r="A432" s="184"/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</row>
    <row r="433">
      <c r="A433" s="184"/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</row>
    <row r="434">
      <c r="A434" s="184"/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</row>
    <row r="435">
      <c r="A435" s="184"/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</row>
    <row r="436">
      <c r="A436" s="184"/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</row>
    <row r="437">
      <c r="A437" s="184"/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</row>
    <row r="438">
      <c r="A438" s="184"/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</row>
    <row r="439">
      <c r="A439" s="184"/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</row>
    <row r="440">
      <c r="A440" s="184"/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</row>
    <row r="441">
      <c r="A441" s="184"/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</row>
    <row r="442">
      <c r="A442" s="184"/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</row>
    <row r="443">
      <c r="A443" s="184"/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</row>
    <row r="444">
      <c r="A444" s="184"/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</row>
    <row r="445">
      <c r="A445" s="184"/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</row>
    <row r="446">
      <c r="A446" s="184"/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</row>
    <row r="447">
      <c r="A447" s="184"/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</row>
    <row r="448">
      <c r="A448" s="184"/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</row>
    <row r="449">
      <c r="A449" s="184"/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</row>
    <row r="450">
      <c r="A450" s="184"/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</row>
    <row r="451">
      <c r="A451" s="184"/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</row>
    <row r="452">
      <c r="A452" s="184"/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</row>
    <row r="453">
      <c r="A453" s="184"/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</row>
    <row r="454">
      <c r="A454" s="184"/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</row>
    <row r="455">
      <c r="A455" s="184"/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</row>
    <row r="456">
      <c r="A456" s="184"/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</row>
    <row r="457">
      <c r="A457" s="184"/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</row>
    <row r="458">
      <c r="A458" s="184"/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</row>
    <row r="459">
      <c r="A459" s="184"/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</row>
    <row r="460">
      <c r="A460" s="184"/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</row>
    <row r="461">
      <c r="A461" s="184"/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</row>
    <row r="462">
      <c r="A462" s="184"/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</row>
    <row r="463">
      <c r="A463" s="184"/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</row>
    <row r="464">
      <c r="A464" s="184"/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</row>
    <row r="465">
      <c r="A465" s="184"/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</row>
    <row r="466">
      <c r="A466" s="184"/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</row>
    <row r="467">
      <c r="A467" s="184"/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</row>
    <row r="468">
      <c r="A468" s="184"/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</row>
    <row r="469">
      <c r="A469" s="184"/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</row>
    <row r="470">
      <c r="A470" s="184"/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</row>
    <row r="471">
      <c r="A471" s="184"/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</row>
    <row r="472">
      <c r="A472" s="184"/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</row>
    <row r="473">
      <c r="A473" s="184"/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</row>
    <row r="474">
      <c r="A474" s="184"/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</row>
    <row r="475">
      <c r="A475" s="184"/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</row>
    <row r="476">
      <c r="A476" s="184"/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</row>
    <row r="477">
      <c r="A477" s="184"/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</row>
    <row r="478">
      <c r="A478" s="184"/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</row>
    <row r="479">
      <c r="A479" s="184"/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</row>
    <row r="480">
      <c r="A480" s="184"/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</row>
    <row r="481">
      <c r="A481" s="184"/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</row>
    <row r="482">
      <c r="A482" s="184"/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</row>
    <row r="483">
      <c r="A483" s="184"/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</row>
    <row r="484">
      <c r="A484" s="184"/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</row>
    <row r="485">
      <c r="A485" s="184"/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</row>
    <row r="486">
      <c r="A486" s="184"/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</row>
    <row r="487">
      <c r="A487" s="184"/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</row>
    <row r="488">
      <c r="A488" s="184"/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</row>
    <row r="489">
      <c r="A489" s="184"/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</row>
    <row r="490">
      <c r="A490" s="184"/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</row>
    <row r="491">
      <c r="A491" s="184"/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</row>
    <row r="492">
      <c r="A492" s="184"/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</row>
    <row r="493">
      <c r="A493" s="184"/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</row>
    <row r="494">
      <c r="A494" s="184"/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</row>
    <row r="495">
      <c r="A495" s="184"/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</row>
    <row r="496">
      <c r="A496" s="184"/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</row>
    <row r="497">
      <c r="A497" s="184"/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</row>
    <row r="498">
      <c r="A498" s="184"/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</row>
    <row r="499">
      <c r="A499" s="184"/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</row>
    <row r="500">
      <c r="A500" s="184"/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</row>
    <row r="501">
      <c r="A501" s="184"/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</row>
    <row r="502">
      <c r="A502" s="184"/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</row>
    <row r="503">
      <c r="A503" s="184"/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</row>
    <row r="504">
      <c r="A504" s="184"/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</row>
    <row r="505">
      <c r="A505" s="184"/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</row>
    <row r="506">
      <c r="A506" s="184"/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</row>
    <row r="507">
      <c r="A507" s="184"/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</row>
    <row r="508">
      <c r="A508" s="184"/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</row>
    <row r="509">
      <c r="A509" s="184"/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</row>
    <row r="510">
      <c r="A510" s="184"/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</row>
    <row r="511">
      <c r="A511" s="184"/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</row>
    <row r="512">
      <c r="A512" s="184"/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</row>
    <row r="513">
      <c r="A513" s="184"/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</row>
    <row r="514">
      <c r="A514" s="184"/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</row>
    <row r="515">
      <c r="A515" s="184"/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</row>
    <row r="516">
      <c r="A516" s="184"/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</row>
    <row r="517">
      <c r="A517" s="184"/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</row>
    <row r="518">
      <c r="A518" s="184"/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</row>
    <row r="519">
      <c r="A519" s="184"/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</row>
    <row r="520">
      <c r="A520" s="184"/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</row>
    <row r="521">
      <c r="A521" s="184"/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</row>
    <row r="522">
      <c r="A522" s="184"/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</row>
    <row r="523">
      <c r="A523" s="184"/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</row>
    <row r="524">
      <c r="A524" s="184"/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</row>
    <row r="525">
      <c r="A525" s="184"/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</row>
    <row r="526">
      <c r="A526" s="184"/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</row>
    <row r="527">
      <c r="A527" s="184"/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</row>
    <row r="528">
      <c r="A528" s="184"/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</row>
    <row r="529">
      <c r="A529" s="184"/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</row>
    <row r="530">
      <c r="A530" s="184"/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</row>
    <row r="531">
      <c r="A531" s="184"/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</row>
    <row r="532">
      <c r="A532" s="184"/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</row>
    <row r="533">
      <c r="A533" s="184"/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</row>
    <row r="534">
      <c r="A534" s="184"/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</row>
    <row r="535">
      <c r="A535" s="184"/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</row>
    <row r="536">
      <c r="A536" s="184"/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</row>
    <row r="537">
      <c r="A537" s="184"/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</row>
    <row r="538">
      <c r="A538" s="184"/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</row>
    <row r="539">
      <c r="A539" s="184"/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</row>
    <row r="540">
      <c r="A540" s="184"/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</row>
    <row r="541">
      <c r="A541" s="184"/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</row>
    <row r="542">
      <c r="A542" s="184"/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</row>
    <row r="543">
      <c r="A543" s="184"/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</row>
    <row r="544">
      <c r="A544" s="184"/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</row>
    <row r="545">
      <c r="A545" s="184"/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</row>
    <row r="546">
      <c r="A546" s="184"/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</row>
    <row r="547">
      <c r="A547" s="184"/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</row>
    <row r="548">
      <c r="A548" s="184"/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</row>
    <row r="549">
      <c r="A549" s="184"/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</row>
    <row r="550">
      <c r="A550" s="184"/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</row>
    <row r="551">
      <c r="A551" s="184"/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</row>
    <row r="552">
      <c r="A552" s="184"/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</row>
    <row r="553">
      <c r="A553" s="184"/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</row>
    <row r="554">
      <c r="A554" s="184"/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</row>
    <row r="555">
      <c r="A555" s="184"/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</row>
    <row r="556">
      <c r="A556" s="184"/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</row>
    <row r="557">
      <c r="A557" s="184"/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</row>
    <row r="558">
      <c r="A558" s="184"/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</row>
    <row r="559">
      <c r="A559" s="184"/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</row>
    <row r="560">
      <c r="A560" s="184"/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</row>
    <row r="561">
      <c r="A561" s="184"/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</row>
    <row r="562">
      <c r="A562" s="184"/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</row>
    <row r="563">
      <c r="A563" s="184"/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</row>
    <row r="564">
      <c r="A564" s="184"/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</row>
    <row r="565">
      <c r="A565" s="184"/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</row>
    <row r="566">
      <c r="A566" s="184"/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</row>
    <row r="567">
      <c r="A567" s="184"/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</row>
    <row r="568">
      <c r="A568" s="184"/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</row>
    <row r="569">
      <c r="A569" s="184"/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</row>
    <row r="570">
      <c r="A570" s="184"/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</row>
    <row r="571">
      <c r="A571" s="184"/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</row>
    <row r="572">
      <c r="A572" s="184"/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</row>
    <row r="573">
      <c r="A573" s="184"/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</row>
    <row r="574">
      <c r="A574" s="184"/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</row>
    <row r="575">
      <c r="A575" s="184"/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</row>
    <row r="576">
      <c r="A576" s="184"/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</row>
    <row r="577">
      <c r="A577" s="184"/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</row>
    <row r="578">
      <c r="A578" s="184"/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</row>
    <row r="579">
      <c r="A579" s="184"/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</row>
    <row r="580">
      <c r="A580" s="184"/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</row>
    <row r="581">
      <c r="A581" s="184"/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</row>
    <row r="582">
      <c r="A582" s="184"/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</row>
    <row r="583">
      <c r="A583" s="184"/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</row>
    <row r="584">
      <c r="A584" s="184"/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</row>
    <row r="585">
      <c r="A585" s="184"/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</row>
    <row r="586">
      <c r="A586" s="184"/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</row>
    <row r="587">
      <c r="A587" s="184"/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</row>
    <row r="588">
      <c r="A588" s="184"/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</row>
    <row r="589">
      <c r="A589" s="184"/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</row>
    <row r="590">
      <c r="A590" s="184"/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</row>
    <row r="591">
      <c r="A591" s="184"/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</row>
    <row r="592">
      <c r="A592" s="184"/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</row>
    <row r="593">
      <c r="A593" s="184"/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</row>
    <row r="594">
      <c r="A594" s="184"/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</row>
    <row r="595">
      <c r="A595" s="184"/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</row>
    <row r="596">
      <c r="A596" s="184"/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</row>
    <row r="597">
      <c r="A597" s="184"/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</row>
    <row r="598">
      <c r="A598" s="184"/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</row>
    <row r="599">
      <c r="A599" s="184"/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</row>
    <row r="600">
      <c r="A600" s="184"/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</row>
    <row r="601">
      <c r="A601" s="184"/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</row>
    <row r="602">
      <c r="A602" s="184"/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</row>
    <row r="603">
      <c r="A603" s="184"/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</row>
    <row r="604">
      <c r="A604" s="184"/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</row>
    <row r="605">
      <c r="A605" s="184"/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</row>
    <row r="606">
      <c r="A606" s="184"/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</row>
    <row r="607">
      <c r="A607" s="184"/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</row>
    <row r="608">
      <c r="A608" s="184"/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</row>
    <row r="609">
      <c r="A609" s="184"/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</row>
    <row r="610">
      <c r="A610" s="184"/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</row>
    <row r="611">
      <c r="A611" s="184"/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</row>
    <row r="612">
      <c r="A612" s="184"/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</row>
    <row r="613">
      <c r="A613" s="184"/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</row>
    <row r="614">
      <c r="A614" s="184"/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</row>
    <row r="615">
      <c r="A615" s="184"/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</row>
    <row r="616">
      <c r="A616" s="184"/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</row>
    <row r="617">
      <c r="A617" s="184"/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</row>
    <row r="618">
      <c r="A618" s="184"/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</row>
    <row r="619">
      <c r="A619" s="184"/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</row>
    <row r="620">
      <c r="A620" s="184"/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</row>
    <row r="621">
      <c r="A621" s="184"/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</row>
    <row r="622">
      <c r="A622" s="184"/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</row>
    <row r="623">
      <c r="A623" s="184"/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</row>
    <row r="624">
      <c r="A624" s="184"/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</row>
    <row r="625">
      <c r="A625" s="184"/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</row>
    <row r="626">
      <c r="A626" s="184"/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</row>
    <row r="627">
      <c r="A627" s="184"/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</row>
    <row r="628">
      <c r="A628" s="184"/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</row>
    <row r="629">
      <c r="A629" s="184"/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</row>
    <row r="630">
      <c r="A630" s="184"/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</row>
    <row r="631">
      <c r="A631" s="184"/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</row>
    <row r="632">
      <c r="A632" s="184"/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</row>
    <row r="633">
      <c r="A633" s="184"/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</row>
    <row r="634">
      <c r="A634" s="184"/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</row>
    <row r="635">
      <c r="A635" s="184"/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</row>
    <row r="636">
      <c r="A636" s="184"/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</row>
    <row r="637">
      <c r="A637" s="184"/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</row>
    <row r="638">
      <c r="A638" s="184"/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</row>
    <row r="639">
      <c r="A639" s="184"/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</row>
    <row r="640">
      <c r="A640" s="184"/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</row>
    <row r="641">
      <c r="A641" s="184"/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</row>
    <row r="642">
      <c r="A642" s="184"/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</row>
    <row r="643">
      <c r="A643" s="184"/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</row>
    <row r="644">
      <c r="A644" s="184"/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</row>
    <row r="645">
      <c r="A645" s="184"/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</row>
    <row r="646">
      <c r="A646" s="184"/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</row>
    <row r="647">
      <c r="A647" s="184"/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</row>
    <row r="648">
      <c r="A648" s="184"/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</row>
    <row r="649">
      <c r="A649" s="184"/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</row>
    <row r="650">
      <c r="A650" s="184"/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</row>
    <row r="651">
      <c r="A651" s="184"/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</row>
    <row r="652">
      <c r="A652" s="184"/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</row>
    <row r="653">
      <c r="A653" s="184"/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</row>
    <row r="654">
      <c r="A654" s="184"/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</row>
    <row r="655">
      <c r="A655" s="184"/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</row>
    <row r="656">
      <c r="A656" s="184"/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</row>
    <row r="657">
      <c r="A657" s="184"/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</row>
    <row r="658">
      <c r="A658" s="184"/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</row>
    <row r="659">
      <c r="A659" s="184"/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</row>
    <row r="660">
      <c r="A660" s="184"/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</row>
    <row r="661">
      <c r="A661" s="184"/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</row>
    <row r="662">
      <c r="A662" s="184"/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</row>
    <row r="663">
      <c r="A663" s="184"/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</row>
    <row r="664">
      <c r="A664" s="184"/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</row>
    <row r="665">
      <c r="A665" s="184"/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</row>
    <row r="666">
      <c r="A666" s="184"/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</row>
    <row r="667">
      <c r="A667" s="184"/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</row>
    <row r="668">
      <c r="A668" s="184"/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</row>
    <row r="669">
      <c r="A669" s="184"/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</row>
    <row r="670">
      <c r="A670" s="184"/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</row>
    <row r="671">
      <c r="A671" s="184"/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</row>
    <row r="672">
      <c r="A672" s="184"/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</row>
    <row r="673">
      <c r="A673" s="184"/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</row>
    <row r="674">
      <c r="A674" s="184"/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</row>
    <row r="675">
      <c r="A675" s="184"/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</row>
    <row r="676">
      <c r="A676" s="184"/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</row>
    <row r="677">
      <c r="A677" s="184"/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</row>
    <row r="678">
      <c r="A678" s="184"/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</row>
    <row r="679">
      <c r="A679" s="184"/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</row>
    <row r="680">
      <c r="A680" s="184"/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</row>
    <row r="681">
      <c r="A681" s="184"/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</row>
    <row r="682">
      <c r="A682" s="184"/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</row>
    <row r="683">
      <c r="A683" s="184"/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</row>
    <row r="684">
      <c r="A684" s="184"/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</row>
    <row r="685">
      <c r="A685" s="184"/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</row>
    <row r="686">
      <c r="A686" s="184"/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</row>
    <row r="687">
      <c r="A687" s="184"/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</row>
    <row r="688">
      <c r="A688" s="184"/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</row>
    <row r="689">
      <c r="A689" s="184"/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</row>
    <row r="690">
      <c r="A690" s="184"/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</row>
    <row r="691">
      <c r="A691" s="184"/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</row>
    <row r="692">
      <c r="A692" s="184"/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</row>
    <row r="693">
      <c r="A693" s="184"/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</row>
    <row r="694">
      <c r="A694" s="184"/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</row>
    <row r="695">
      <c r="A695" s="184"/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</row>
    <row r="696">
      <c r="A696" s="184"/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</row>
    <row r="697">
      <c r="A697" s="184"/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</row>
    <row r="698">
      <c r="A698" s="184"/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</row>
    <row r="699">
      <c r="A699" s="184"/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</row>
    <row r="700">
      <c r="A700" s="184"/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</row>
    <row r="701">
      <c r="A701" s="184"/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</row>
    <row r="702">
      <c r="A702" s="184"/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</row>
    <row r="703">
      <c r="A703" s="184"/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</row>
    <row r="704">
      <c r="A704" s="184"/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</row>
    <row r="705">
      <c r="A705" s="184"/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</row>
    <row r="706">
      <c r="A706" s="184"/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</row>
    <row r="707">
      <c r="A707" s="184"/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</row>
    <row r="708">
      <c r="A708" s="184"/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</row>
    <row r="709">
      <c r="A709" s="184"/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</row>
    <row r="710">
      <c r="A710" s="184"/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</row>
    <row r="711">
      <c r="A711" s="184"/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</row>
    <row r="712">
      <c r="A712" s="184"/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</row>
    <row r="713">
      <c r="A713" s="184"/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</row>
    <row r="714">
      <c r="A714" s="184"/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</row>
    <row r="715">
      <c r="A715" s="184"/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</row>
    <row r="716">
      <c r="A716" s="184"/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</row>
    <row r="717">
      <c r="A717" s="184"/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</row>
    <row r="718">
      <c r="A718" s="184"/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</row>
    <row r="719">
      <c r="A719" s="184"/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</row>
    <row r="720">
      <c r="A720" s="184"/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</row>
    <row r="721">
      <c r="A721" s="184"/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</row>
    <row r="722">
      <c r="A722" s="184"/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</row>
    <row r="723">
      <c r="A723" s="184"/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</row>
    <row r="724">
      <c r="A724" s="184"/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</row>
    <row r="725">
      <c r="A725" s="184"/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</row>
    <row r="726">
      <c r="A726" s="184"/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</row>
    <row r="727">
      <c r="A727" s="184"/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</row>
    <row r="728">
      <c r="A728" s="184"/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</row>
    <row r="729">
      <c r="A729" s="184"/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</row>
    <row r="730">
      <c r="A730" s="184"/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</row>
    <row r="731">
      <c r="A731" s="184"/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</row>
    <row r="732">
      <c r="A732" s="184"/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</row>
    <row r="733">
      <c r="A733" s="184"/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</row>
    <row r="734">
      <c r="A734" s="184"/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</row>
    <row r="735">
      <c r="A735" s="184"/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</row>
    <row r="736">
      <c r="A736" s="184"/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</row>
    <row r="737">
      <c r="A737" s="184"/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</row>
    <row r="738">
      <c r="A738" s="184"/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</row>
    <row r="739">
      <c r="A739" s="184"/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</row>
    <row r="740">
      <c r="A740" s="184"/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</row>
    <row r="741">
      <c r="A741" s="184"/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</row>
    <row r="742">
      <c r="A742" s="184"/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</row>
    <row r="743">
      <c r="A743" s="184"/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</row>
    <row r="744">
      <c r="A744" s="184"/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</row>
    <row r="745">
      <c r="A745" s="184"/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</row>
    <row r="746">
      <c r="A746" s="184"/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</row>
    <row r="747">
      <c r="A747" s="184"/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</row>
    <row r="748">
      <c r="A748" s="184"/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</row>
    <row r="749">
      <c r="A749" s="184"/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</row>
    <row r="750">
      <c r="A750" s="184"/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</row>
    <row r="751">
      <c r="A751" s="184"/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</row>
    <row r="752">
      <c r="A752" s="184"/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</row>
    <row r="753">
      <c r="A753" s="184"/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</row>
    <row r="754">
      <c r="A754" s="184"/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</row>
    <row r="755">
      <c r="A755" s="184"/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</row>
    <row r="756">
      <c r="A756" s="184"/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</row>
    <row r="757">
      <c r="A757" s="184"/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</row>
    <row r="758">
      <c r="A758" s="184"/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</row>
    <row r="759">
      <c r="A759" s="184"/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</row>
    <row r="760">
      <c r="A760" s="184"/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</row>
    <row r="761">
      <c r="A761" s="184"/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</row>
    <row r="762">
      <c r="A762" s="184"/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</row>
    <row r="763">
      <c r="A763" s="184"/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</row>
    <row r="764">
      <c r="A764" s="184"/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</row>
    <row r="765">
      <c r="A765" s="184"/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</row>
    <row r="766">
      <c r="A766" s="184"/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</row>
    <row r="767">
      <c r="A767" s="184"/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</row>
    <row r="768">
      <c r="A768" s="184"/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</row>
    <row r="769">
      <c r="A769" s="184"/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</row>
    <row r="770">
      <c r="A770" s="184"/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</row>
    <row r="771">
      <c r="A771" s="184"/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</row>
    <row r="772">
      <c r="A772" s="184"/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</row>
    <row r="773">
      <c r="A773" s="184"/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</row>
    <row r="774">
      <c r="A774" s="184"/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</row>
    <row r="775">
      <c r="A775" s="184"/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</row>
    <row r="776">
      <c r="A776" s="184"/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</row>
    <row r="777">
      <c r="A777" s="184"/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</row>
    <row r="778">
      <c r="A778" s="184"/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</row>
    <row r="779">
      <c r="A779" s="184"/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</row>
    <row r="780">
      <c r="A780" s="184"/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</row>
    <row r="781">
      <c r="A781" s="184"/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</row>
    <row r="782">
      <c r="A782" s="184"/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</row>
    <row r="783">
      <c r="A783" s="184"/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</row>
    <row r="784">
      <c r="A784" s="184"/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</row>
    <row r="785">
      <c r="A785" s="184"/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</row>
    <row r="786">
      <c r="A786" s="184"/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</row>
    <row r="787">
      <c r="A787" s="184"/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</row>
    <row r="788">
      <c r="A788" s="184"/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</row>
    <row r="789">
      <c r="A789" s="184"/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</row>
    <row r="790">
      <c r="A790" s="184"/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</row>
    <row r="791">
      <c r="A791" s="184"/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</row>
    <row r="792">
      <c r="A792" s="184"/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</row>
    <row r="793">
      <c r="A793" s="184"/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</row>
    <row r="794">
      <c r="A794" s="184"/>
      <c r="B794" s="184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</row>
    <row r="795">
      <c r="A795" s="184"/>
      <c r="B795" s="184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</row>
    <row r="796">
      <c r="A796" s="184"/>
      <c r="B796" s="184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</row>
    <row r="797">
      <c r="A797" s="184"/>
      <c r="B797" s="184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</row>
    <row r="798">
      <c r="A798" s="184"/>
      <c r="B798" s="184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</row>
    <row r="799">
      <c r="A799" s="184"/>
      <c r="B799" s="184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</row>
    <row r="800">
      <c r="A800" s="184"/>
      <c r="B800" s="184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</row>
    <row r="801">
      <c r="A801" s="184"/>
      <c r="B801" s="184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</row>
    <row r="802">
      <c r="A802" s="184"/>
      <c r="B802" s="184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</row>
    <row r="803">
      <c r="A803" s="184"/>
      <c r="B803" s="184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</row>
    <row r="804">
      <c r="A804" s="184"/>
      <c r="B804" s="184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</row>
    <row r="805">
      <c r="A805" s="184"/>
      <c r="B805" s="184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</row>
    <row r="806">
      <c r="A806" s="184"/>
      <c r="B806" s="184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</row>
    <row r="807">
      <c r="A807" s="184"/>
      <c r="B807" s="184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</row>
    <row r="808">
      <c r="A808" s="184"/>
      <c r="B808" s="184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</row>
    <row r="809">
      <c r="A809" s="184"/>
      <c r="B809" s="184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</row>
    <row r="810">
      <c r="A810" s="184"/>
      <c r="B810" s="184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</row>
    <row r="811">
      <c r="A811" s="184"/>
      <c r="B811" s="184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</row>
    <row r="812">
      <c r="A812" s="184"/>
      <c r="B812" s="184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</row>
    <row r="813">
      <c r="A813" s="184"/>
      <c r="B813" s="184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</row>
    <row r="814">
      <c r="A814" s="184"/>
      <c r="B814" s="184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</row>
    <row r="815">
      <c r="A815" s="184"/>
      <c r="B815" s="184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</row>
    <row r="816">
      <c r="A816" s="184"/>
      <c r="B816" s="184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</row>
    <row r="817">
      <c r="A817" s="184"/>
      <c r="B817" s="184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</row>
    <row r="818">
      <c r="A818" s="184"/>
      <c r="B818" s="184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</row>
    <row r="819">
      <c r="A819" s="184"/>
      <c r="B819" s="184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</row>
    <row r="820">
      <c r="A820" s="184"/>
      <c r="B820" s="184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</row>
    <row r="821">
      <c r="A821" s="184"/>
      <c r="B821" s="184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</row>
    <row r="822">
      <c r="A822" s="184"/>
      <c r="B822" s="184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</row>
    <row r="823">
      <c r="A823" s="184"/>
      <c r="B823" s="184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</row>
    <row r="824">
      <c r="A824" s="184"/>
      <c r="B824" s="184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</row>
    <row r="825">
      <c r="A825" s="184"/>
      <c r="B825" s="184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</row>
    <row r="826">
      <c r="A826" s="184"/>
      <c r="B826" s="184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</row>
    <row r="827">
      <c r="A827" s="184"/>
      <c r="B827" s="184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</row>
    <row r="828">
      <c r="A828" s="184"/>
      <c r="B828" s="184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</row>
    <row r="829">
      <c r="A829" s="184"/>
      <c r="B829" s="184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</row>
    <row r="830">
      <c r="A830" s="184"/>
      <c r="B830" s="184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</row>
    <row r="831">
      <c r="A831" s="184"/>
      <c r="B831" s="184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</row>
    <row r="832">
      <c r="A832" s="184"/>
      <c r="B832" s="184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</row>
    <row r="833">
      <c r="A833" s="184"/>
      <c r="B833" s="184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</row>
    <row r="834">
      <c r="A834" s="184"/>
      <c r="B834" s="184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</row>
    <row r="835">
      <c r="A835" s="184"/>
      <c r="B835" s="184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</row>
    <row r="836">
      <c r="A836" s="184"/>
      <c r="B836" s="184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</row>
    <row r="837">
      <c r="A837" s="184"/>
      <c r="B837" s="184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</row>
    <row r="838">
      <c r="A838" s="184"/>
      <c r="B838" s="184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</row>
    <row r="839">
      <c r="A839" s="184"/>
      <c r="B839" s="184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</row>
    <row r="840">
      <c r="A840" s="184"/>
      <c r="B840" s="184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</row>
    <row r="841">
      <c r="A841" s="184"/>
      <c r="B841" s="184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</row>
    <row r="842">
      <c r="A842" s="184"/>
      <c r="B842" s="184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</row>
    <row r="843">
      <c r="A843" s="184"/>
      <c r="B843" s="184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</row>
    <row r="844">
      <c r="A844" s="184"/>
      <c r="B844" s="184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</row>
    <row r="845">
      <c r="A845" s="184"/>
      <c r="B845" s="184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</row>
    <row r="846">
      <c r="A846" s="184"/>
      <c r="B846" s="184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</row>
    <row r="847">
      <c r="A847" s="184"/>
      <c r="B847" s="184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</row>
    <row r="848">
      <c r="A848" s="184"/>
      <c r="B848" s="184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</row>
    <row r="849">
      <c r="A849" s="184"/>
      <c r="B849" s="184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</row>
    <row r="850">
      <c r="A850" s="184"/>
      <c r="B850" s="184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</row>
    <row r="851">
      <c r="A851" s="184"/>
      <c r="B851" s="184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</row>
    <row r="852">
      <c r="A852" s="184"/>
      <c r="B852" s="184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</row>
    <row r="853">
      <c r="A853" s="184"/>
      <c r="B853" s="184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</row>
    <row r="854">
      <c r="A854" s="184"/>
      <c r="B854" s="184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</row>
    <row r="855">
      <c r="A855" s="184"/>
      <c r="B855" s="184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</row>
    <row r="856">
      <c r="A856" s="184"/>
      <c r="B856" s="184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</row>
    <row r="857">
      <c r="A857" s="184"/>
      <c r="B857" s="184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</row>
    <row r="858">
      <c r="A858" s="184"/>
      <c r="B858" s="184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</row>
    <row r="859">
      <c r="A859" s="184"/>
      <c r="B859" s="184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</row>
    <row r="860">
      <c r="A860" s="184"/>
      <c r="B860" s="184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</row>
    <row r="861">
      <c r="A861" s="184"/>
      <c r="B861" s="184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</row>
    <row r="862">
      <c r="A862" s="184"/>
      <c r="B862" s="184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</row>
    <row r="863">
      <c r="A863" s="184"/>
      <c r="B863" s="184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</row>
    <row r="864">
      <c r="A864" s="184"/>
      <c r="B864" s="184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</row>
    <row r="865">
      <c r="A865" s="184"/>
      <c r="B865" s="184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</row>
    <row r="866">
      <c r="A866" s="184"/>
      <c r="B866" s="184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</row>
    <row r="867">
      <c r="A867" s="184"/>
      <c r="B867" s="184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</row>
    <row r="868">
      <c r="A868" s="184"/>
      <c r="B868" s="184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</row>
    <row r="869">
      <c r="A869" s="184"/>
      <c r="B869" s="184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</row>
    <row r="870">
      <c r="A870" s="184"/>
      <c r="B870" s="184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</row>
    <row r="871">
      <c r="A871" s="184"/>
      <c r="B871" s="184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</row>
    <row r="872">
      <c r="A872" s="184"/>
      <c r="B872" s="184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</row>
    <row r="873">
      <c r="A873" s="184"/>
      <c r="B873" s="184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</row>
    <row r="874">
      <c r="A874" s="184"/>
      <c r="B874" s="184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</row>
    <row r="875">
      <c r="A875" s="184"/>
      <c r="B875" s="184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</row>
    <row r="876">
      <c r="A876" s="184"/>
      <c r="B876" s="184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</row>
    <row r="877">
      <c r="A877" s="184"/>
      <c r="B877" s="184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</row>
    <row r="878">
      <c r="A878" s="184"/>
      <c r="B878" s="184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</row>
    <row r="879">
      <c r="A879" s="184"/>
      <c r="B879" s="184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</row>
    <row r="880">
      <c r="A880" s="184"/>
      <c r="B880" s="184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</row>
    <row r="881">
      <c r="A881" s="184"/>
      <c r="B881" s="184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</row>
    <row r="882">
      <c r="A882" s="184"/>
      <c r="B882" s="184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</row>
    <row r="883">
      <c r="A883" s="184"/>
      <c r="B883" s="184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</row>
    <row r="884">
      <c r="A884" s="184"/>
      <c r="B884" s="184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</row>
    <row r="885">
      <c r="A885" s="184"/>
      <c r="B885" s="184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</row>
    <row r="886">
      <c r="A886" s="184"/>
      <c r="B886" s="184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</row>
    <row r="887">
      <c r="A887" s="184"/>
      <c r="B887" s="184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</row>
    <row r="888">
      <c r="A888" s="184"/>
      <c r="B888" s="184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</row>
    <row r="889">
      <c r="A889" s="184"/>
      <c r="B889" s="184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</row>
    <row r="890">
      <c r="A890" s="184"/>
      <c r="B890" s="184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</row>
    <row r="891">
      <c r="A891" s="184"/>
      <c r="B891" s="184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</row>
    <row r="892">
      <c r="A892" s="184"/>
      <c r="B892" s="184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</row>
    <row r="893">
      <c r="A893" s="184"/>
      <c r="B893" s="184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</row>
    <row r="894">
      <c r="A894" s="184"/>
      <c r="B894" s="184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</row>
    <row r="895">
      <c r="A895" s="184"/>
      <c r="B895" s="184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</row>
    <row r="896">
      <c r="A896" s="184"/>
      <c r="B896" s="184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</row>
    <row r="897">
      <c r="A897" s="184"/>
      <c r="B897" s="184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</row>
    <row r="898">
      <c r="A898" s="184"/>
      <c r="B898" s="184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</row>
    <row r="899">
      <c r="A899" s="184"/>
      <c r="B899" s="184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</row>
    <row r="900">
      <c r="A900" s="184"/>
      <c r="B900" s="184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</row>
    <row r="901">
      <c r="A901" s="184"/>
      <c r="B901" s="184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</row>
    <row r="902">
      <c r="A902" s="184"/>
      <c r="B902" s="184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</row>
    <row r="903">
      <c r="A903" s="184"/>
      <c r="B903" s="184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</row>
    <row r="904">
      <c r="A904" s="184"/>
      <c r="B904" s="184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</row>
    <row r="905">
      <c r="A905" s="184"/>
      <c r="B905" s="184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</row>
    <row r="906">
      <c r="A906" s="184"/>
      <c r="B906" s="184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</row>
    <row r="907">
      <c r="A907" s="184"/>
      <c r="B907" s="184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</row>
    <row r="908">
      <c r="A908" s="184"/>
      <c r="B908" s="184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</row>
    <row r="909">
      <c r="A909" s="184"/>
      <c r="B909" s="184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</row>
    <row r="910">
      <c r="A910" s="184"/>
      <c r="B910" s="184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</row>
    <row r="911">
      <c r="A911" s="184"/>
      <c r="B911" s="184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</row>
    <row r="912">
      <c r="A912" s="184"/>
      <c r="B912" s="184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</row>
    <row r="913">
      <c r="A913" s="184"/>
      <c r="B913" s="184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</row>
    <row r="914">
      <c r="A914" s="184"/>
      <c r="B914" s="184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</row>
    <row r="915">
      <c r="A915" s="184"/>
      <c r="B915" s="184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</row>
    <row r="916">
      <c r="A916" s="184"/>
      <c r="B916" s="184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</row>
    <row r="917">
      <c r="A917" s="184"/>
      <c r="B917" s="184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</row>
    <row r="918">
      <c r="A918" s="184"/>
      <c r="B918" s="184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</row>
    <row r="919">
      <c r="A919" s="184"/>
      <c r="B919" s="184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</row>
    <row r="920">
      <c r="A920" s="184"/>
      <c r="B920" s="184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</row>
    <row r="921">
      <c r="A921" s="184"/>
      <c r="B921" s="184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</row>
    <row r="922">
      <c r="A922" s="184"/>
      <c r="B922" s="184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</row>
    <row r="923">
      <c r="A923" s="184"/>
      <c r="B923" s="184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</row>
    <row r="924">
      <c r="A924" s="184"/>
      <c r="B924" s="184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</row>
    <row r="925">
      <c r="A925" s="184"/>
      <c r="B925" s="184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</row>
    <row r="926">
      <c r="A926" s="184"/>
      <c r="B926" s="184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</row>
    <row r="927">
      <c r="A927" s="184"/>
      <c r="B927" s="184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</row>
    <row r="928">
      <c r="A928" s="184"/>
      <c r="B928" s="184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</row>
    <row r="929">
      <c r="A929" s="184"/>
      <c r="B929" s="184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</row>
    <row r="930">
      <c r="A930" s="184"/>
      <c r="B930" s="184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</row>
    <row r="931">
      <c r="A931" s="184"/>
      <c r="B931" s="184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</row>
    <row r="932">
      <c r="A932" s="184"/>
      <c r="B932" s="184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</row>
    <row r="933">
      <c r="A933" s="184"/>
      <c r="B933" s="184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</row>
    <row r="934">
      <c r="A934" s="184"/>
      <c r="B934" s="184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</row>
    <row r="935">
      <c r="A935" s="184"/>
      <c r="B935" s="184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</row>
    <row r="936">
      <c r="A936" s="184"/>
      <c r="B936" s="184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</row>
    <row r="937">
      <c r="A937" s="184"/>
      <c r="B937" s="184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</row>
    <row r="938">
      <c r="A938" s="184"/>
      <c r="B938" s="184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</row>
    <row r="939">
      <c r="A939" s="184"/>
      <c r="B939" s="184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</row>
    <row r="940">
      <c r="A940" s="184"/>
      <c r="B940" s="184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</row>
    <row r="941">
      <c r="A941" s="184"/>
      <c r="B941" s="184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</row>
    <row r="942">
      <c r="A942" s="184"/>
      <c r="B942" s="184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</row>
    <row r="943">
      <c r="A943" s="184"/>
      <c r="B943" s="184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</row>
    <row r="944">
      <c r="A944" s="184"/>
      <c r="B944" s="184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</row>
    <row r="945">
      <c r="A945" s="184"/>
      <c r="B945" s="184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</row>
    <row r="946">
      <c r="A946" s="184"/>
      <c r="B946" s="184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</row>
    <row r="947">
      <c r="A947" s="184"/>
      <c r="B947" s="184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</row>
    <row r="948">
      <c r="A948" s="184"/>
      <c r="B948" s="184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</row>
    <row r="949">
      <c r="A949" s="184"/>
      <c r="B949" s="184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</row>
    <row r="950">
      <c r="A950" s="184"/>
      <c r="B950" s="184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</row>
    <row r="951">
      <c r="A951" s="184"/>
      <c r="B951" s="184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</row>
    <row r="952">
      <c r="A952" s="184"/>
      <c r="B952" s="184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</row>
    <row r="953">
      <c r="A953" s="184"/>
      <c r="B953" s="184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</row>
    <row r="954">
      <c r="A954" s="184"/>
      <c r="B954" s="184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</row>
    <row r="955">
      <c r="A955" s="184"/>
      <c r="B955" s="184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</row>
    <row r="956">
      <c r="A956" s="184"/>
      <c r="B956" s="184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</row>
    <row r="957">
      <c r="A957" s="184"/>
      <c r="B957" s="184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</row>
    <row r="958">
      <c r="A958" s="184"/>
      <c r="B958" s="184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</row>
    <row r="959">
      <c r="A959" s="184"/>
      <c r="B959" s="184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</row>
    <row r="960">
      <c r="A960" s="184"/>
      <c r="B960" s="184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</row>
    <row r="961">
      <c r="A961" s="184"/>
      <c r="B961" s="184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</row>
    <row r="962">
      <c r="A962" s="184"/>
      <c r="B962" s="184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</row>
    <row r="963">
      <c r="A963" s="184"/>
      <c r="B963" s="184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</row>
    <row r="964">
      <c r="A964" s="184"/>
      <c r="B964" s="184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</row>
    <row r="965">
      <c r="A965" s="184"/>
      <c r="B965" s="184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</row>
    <row r="966">
      <c r="A966" s="184"/>
      <c r="B966" s="184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</row>
    <row r="967">
      <c r="A967" s="184"/>
      <c r="B967" s="184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</row>
    <row r="968">
      <c r="A968" s="184"/>
      <c r="B968" s="184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</row>
    <row r="969">
      <c r="A969" s="184"/>
      <c r="B969" s="184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</row>
    <row r="970">
      <c r="A970" s="184"/>
      <c r="B970" s="184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</row>
    <row r="971">
      <c r="A971" s="184"/>
      <c r="B971" s="184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</row>
    <row r="972">
      <c r="A972" s="184"/>
      <c r="B972" s="184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</row>
    <row r="973">
      <c r="A973" s="184"/>
      <c r="B973" s="184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</row>
    <row r="974">
      <c r="A974" s="184"/>
      <c r="B974" s="184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</row>
    <row r="975">
      <c r="A975" s="184"/>
      <c r="B975" s="184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</row>
    <row r="976">
      <c r="A976" s="184"/>
      <c r="B976" s="184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</row>
    <row r="977">
      <c r="A977" s="184"/>
      <c r="B977" s="184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</row>
    <row r="978">
      <c r="A978" s="184"/>
      <c r="B978" s="184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</row>
    <row r="979">
      <c r="A979" s="184"/>
      <c r="B979" s="184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</row>
    <row r="980">
      <c r="A980" s="184"/>
      <c r="B980" s="184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</row>
    <row r="981">
      <c r="A981" s="184"/>
      <c r="B981" s="184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</row>
    <row r="982">
      <c r="A982" s="184"/>
      <c r="B982" s="184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</row>
    <row r="983">
      <c r="A983" s="184"/>
      <c r="B983" s="184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</row>
    <row r="984">
      <c r="A984" s="184"/>
      <c r="B984" s="184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</row>
    <row r="985">
      <c r="A985" s="184"/>
      <c r="B985" s="184"/>
      <c r="C985" s="184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</row>
    <row r="986">
      <c r="A986" s="184"/>
      <c r="B986" s="184"/>
      <c r="C986" s="184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</row>
    <row r="987">
      <c r="A987" s="184"/>
      <c r="B987" s="184"/>
      <c r="C987" s="184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</row>
    <row r="988">
      <c r="A988" s="184"/>
      <c r="B988" s="184"/>
      <c r="C988" s="184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</row>
    <row r="989">
      <c r="A989" s="184"/>
      <c r="B989" s="184"/>
      <c r="C989" s="184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</row>
    <row r="990">
      <c r="A990" s="184"/>
      <c r="B990" s="184"/>
      <c r="C990" s="184"/>
      <c r="D990" s="184"/>
      <c r="E990" s="184"/>
      <c r="F990" s="184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</row>
    <row r="991">
      <c r="A991" s="184"/>
      <c r="B991" s="184"/>
      <c r="C991" s="184"/>
      <c r="D991" s="184"/>
      <c r="E991" s="184"/>
      <c r="F991" s="184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84"/>
      <c r="V991" s="184"/>
      <c r="W991" s="184"/>
      <c r="X991" s="184"/>
    </row>
    <row r="992">
      <c r="A992" s="184"/>
      <c r="B992" s="184"/>
      <c r="C992" s="184"/>
      <c r="D992" s="184"/>
      <c r="E992" s="184"/>
      <c r="F992" s="184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84"/>
      <c r="V992" s="184"/>
      <c r="W992" s="184"/>
      <c r="X992" s="184"/>
    </row>
    <row r="993">
      <c r="A993" s="184"/>
      <c r="B993" s="184"/>
      <c r="C993" s="184"/>
      <c r="D993" s="184"/>
      <c r="E993" s="184"/>
      <c r="F993" s="184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84"/>
      <c r="V993" s="184"/>
      <c r="W993" s="184"/>
      <c r="X993" s="184"/>
    </row>
    <row r="994">
      <c r="A994" s="184"/>
      <c r="B994" s="184"/>
      <c r="C994" s="184"/>
      <c r="D994" s="184"/>
      <c r="E994" s="184"/>
      <c r="F994" s="184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84"/>
      <c r="V994" s="184"/>
      <c r="W994" s="184"/>
      <c r="X994" s="184"/>
    </row>
    <row r="995">
      <c r="A995" s="184"/>
      <c r="B995" s="184"/>
      <c r="C995" s="184"/>
      <c r="D995" s="184"/>
      <c r="E995" s="184"/>
      <c r="F995" s="184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84"/>
      <c r="V995" s="184"/>
      <c r="W995" s="184"/>
      <c r="X995" s="184"/>
    </row>
    <row r="996">
      <c r="A996" s="184"/>
      <c r="B996" s="184"/>
      <c r="C996" s="184"/>
      <c r="D996" s="184"/>
      <c r="E996" s="184"/>
      <c r="F996" s="184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84"/>
      <c r="V996" s="184"/>
      <c r="W996" s="184"/>
      <c r="X996" s="184"/>
    </row>
    <row r="997">
      <c r="A997" s="184"/>
      <c r="B997" s="184"/>
      <c r="C997" s="184"/>
      <c r="D997" s="184"/>
      <c r="E997" s="184"/>
      <c r="F997" s="184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84"/>
      <c r="V997" s="184"/>
      <c r="W997" s="184"/>
      <c r="X997" s="184"/>
    </row>
  </sheetData>
  <conditionalFormatting sqref="D2:D6">
    <cfRule type="containsText" dxfId="15" priority="1" operator="containsText" text="18U Boys">
      <formula>NOT(ISERROR(SEARCH(("18U Boys"),(D2))))</formula>
    </cfRule>
  </conditionalFormatting>
  <conditionalFormatting sqref="D2:D6">
    <cfRule type="containsText" dxfId="16" priority="2" operator="containsText" text="18U Girls">
      <formula>NOT(ISERROR(SEARCH(("18U Girls"),(D2))))</formula>
    </cfRule>
  </conditionalFormatting>
  <conditionalFormatting sqref="D2:D6">
    <cfRule type="containsText" dxfId="17" priority="3" operator="containsText" text="15U Boys">
      <formula>NOT(ISERROR(SEARCH(("15U Boys"),(D2))))</formula>
    </cfRule>
  </conditionalFormatting>
  <conditionalFormatting sqref="D2:D6">
    <cfRule type="containsText" dxfId="18" priority="4" operator="containsText" text="13U CoED">
      <formula>NOT(ISERROR(SEARCH(("13U CoED"),(D2))))</formula>
    </cfRule>
  </conditionalFormatting>
  <drawing r:id="rId1"/>
  <tableParts count="3">
    <tablePart r:id="rId5"/>
    <tablePart r:id="rId6"/>
    <tablePart r:id="rId7"/>
  </tableParts>
</worksheet>
</file>