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2"/>
  <workbookPr/>
  <mc:AlternateContent xmlns:mc="http://schemas.openxmlformats.org/markup-compatibility/2006">
    <mc:Choice Requires="x15">
      <x15ac:absPath xmlns:x15ac="http://schemas.microsoft.com/office/spreadsheetml/2010/11/ac" url="https://fiudit-my.sharepoint.com/personal/aigna002_fiu_edu/Documents/"/>
    </mc:Choice>
  </mc:AlternateContent>
  <xr:revisionPtr revIDLastSave="0" documentId="8_{D4E71BA7-B3B6-49F3-887F-044D19A2FA70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Plate 22 - Sheet1" sheetId="1" r:id="rId1"/>
  </sheets>
  <definedNames>
    <definedName name="MethodPointer">66840448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7" i="1" l="1"/>
  <c r="I73" i="1"/>
  <c r="I75" i="1"/>
  <c r="I71" i="1"/>
  <c r="I69" i="1"/>
  <c r="I65" i="1"/>
  <c r="H66" i="1"/>
  <c r="H67" i="1"/>
  <c r="H68" i="1"/>
  <c r="H69" i="1"/>
  <c r="H70" i="1"/>
  <c r="H71" i="1"/>
  <c r="H72" i="1"/>
  <c r="H73" i="1"/>
  <c r="H74" i="1"/>
  <c r="H75" i="1"/>
  <c r="H76" i="1"/>
  <c r="H65" i="1"/>
  <c r="F66" i="1"/>
  <c r="F67" i="1"/>
  <c r="F68" i="1"/>
  <c r="F69" i="1"/>
  <c r="F70" i="1"/>
  <c r="F71" i="1"/>
  <c r="F72" i="1"/>
  <c r="F73" i="1"/>
  <c r="F74" i="1"/>
  <c r="F75" i="1"/>
  <c r="F76" i="1"/>
  <c r="F65" i="1"/>
  <c r="D66" i="1"/>
  <c r="D67" i="1"/>
  <c r="D68" i="1"/>
  <c r="D69" i="1"/>
  <c r="D70" i="1"/>
  <c r="D71" i="1"/>
  <c r="D72" i="1"/>
  <c r="D73" i="1"/>
  <c r="D74" i="1"/>
  <c r="D75" i="1"/>
  <c r="D76" i="1"/>
  <c r="D65" i="1"/>
  <c r="C66" i="1"/>
  <c r="C67" i="1"/>
  <c r="C68" i="1"/>
  <c r="C69" i="1"/>
  <c r="C70" i="1"/>
  <c r="C71" i="1"/>
  <c r="C72" i="1"/>
  <c r="C73" i="1"/>
  <c r="C74" i="1"/>
  <c r="C75" i="1"/>
  <c r="C76" i="1"/>
  <c r="C65" i="1"/>
  <c r="F44" i="1" l="1"/>
  <c r="F45" i="1"/>
  <c r="F46" i="1"/>
  <c r="F47" i="1"/>
  <c r="F48" i="1"/>
  <c r="F49" i="1"/>
  <c r="F43" i="1"/>
  <c r="D42" i="1"/>
  <c r="D43" i="1"/>
  <c r="D44" i="1"/>
  <c r="D45" i="1"/>
  <c r="D46" i="1"/>
  <c r="D47" i="1"/>
  <c r="D48" i="1"/>
</calcChain>
</file>

<file path=xl/sharedStrings.xml><?xml version="1.0" encoding="utf-8"?>
<sst xmlns="http://schemas.openxmlformats.org/spreadsheetml/2006/main" count="67" uniqueCount="57">
  <si>
    <t>Software Version</t>
  </si>
  <si>
    <t>2.09.1</t>
  </si>
  <si>
    <t>Experiment File Path:</t>
  </si>
  <si>
    <t>C:\Users\AHC3-510\Desktop\Fei\Proten concentration #4 12 29 21.xpt</t>
  </si>
  <si>
    <t>Protocol File Path:</t>
  </si>
  <si>
    <t>C:\Users\Public\Documents\Protocols\595 Protein Concentration.prt</t>
  </si>
  <si>
    <t>Plate Number</t>
  </si>
  <si>
    <t>Plate 22</t>
  </si>
  <si>
    <t>Date</t>
  </si>
  <si>
    <t>Time</t>
  </si>
  <si>
    <t>Reader Type:</t>
  </si>
  <si>
    <t>Synergy HTX</t>
  </si>
  <si>
    <t>Reader Serial Number:</t>
  </si>
  <si>
    <t>Reading Type</t>
  </si>
  <si>
    <t>Reader</t>
  </si>
  <si>
    <t>Procedure Details</t>
  </si>
  <si>
    <t>Plate Type</t>
  </si>
  <si>
    <t>96 WELL PLATE</t>
  </si>
  <si>
    <t>Eject plate on completion</t>
  </si>
  <si>
    <t>Shake</t>
  </si>
  <si>
    <t>Linear: 0:10 (MM:SS)</t>
  </si>
  <si>
    <t>Frequency: 567 cpm (3 mm)</t>
  </si>
  <si>
    <t>Set Temperature</t>
  </si>
  <si>
    <t>Setpoint 37°C, Gradient 0 °C</t>
  </si>
  <si>
    <t>Preheat before moving to next step</t>
  </si>
  <si>
    <t>Read</t>
  </si>
  <si>
    <t>Absorbance Endpoint</t>
  </si>
  <si>
    <t>Full Plate</t>
  </si>
  <si>
    <t>Wavelengths:  595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</si>
  <si>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</si>
  <si>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</si>
  <si>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</si>
  <si>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</si>
  <si>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</si>
  <si>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</si>
  <si>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</si>
  <si>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</si>
  <si>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</si>
  <si>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</si>
  <si>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</si>
  <si>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ug</t>
  </si>
  <si>
    <t>OD595</t>
  </si>
  <si>
    <t>OD549-bk</t>
  </si>
  <si>
    <t>X-axis</t>
  </si>
  <si>
    <t>Y-axis</t>
  </si>
  <si>
    <t>OD595-bk</t>
  </si>
  <si>
    <t>Vol for measurement</t>
  </si>
  <si>
    <t>Concentration (ug/ul)</t>
  </si>
  <si>
    <t>Mol weight</t>
  </si>
  <si>
    <t>Concentration (uM)</t>
  </si>
  <si>
    <t>Average (uM)</t>
  </si>
  <si>
    <t>FT</t>
  </si>
  <si>
    <t>W1</t>
  </si>
  <si>
    <t>W2</t>
  </si>
  <si>
    <t>E1</t>
  </si>
  <si>
    <t>E2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</si>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</sst>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16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BSA</a:t>
            </a:r>
            <a:r>
              <a:rPr lang="en-US" baseline="0"/>
              <a:t> concentration</a:t>
            </a: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6634362923591162E-2"/>
          <c:y val="8.8258902640765913E-2"/>
          <c:w val="0.91430996573268175"/>
          <c:h val="0.8287640926986399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-0.20776259912536096"/>
                  <c:y val="6.58899778276327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22 - Sheet1'!$F$43:$F$49</c:f>
              <c:numCache>
                <c:formatCode>General</c:formatCode>
                <c:ptCount val="7"/>
                <c:pt idx="0">
                  <c:v>0</c:v>
                </c:pt>
                <c:pt idx="1">
                  <c:v>0.27699999999999997</c:v>
                </c:pt>
                <c:pt idx="2">
                  <c:v>0.44600000000000001</c:v>
                </c:pt>
                <c:pt idx="3">
                  <c:v>0.82600000000000007</c:v>
                </c:pt>
                <c:pt idx="4">
                  <c:v>1.1559999999999999</c:v>
                </c:pt>
                <c:pt idx="5">
                  <c:v>1.31</c:v>
                </c:pt>
                <c:pt idx="6">
                  <c:v>1.395</c:v>
                </c:pt>
              </c:numCache>
            </c:numRef>
          </c:xVal>
          <c:yVal>
            <c:numRef>
              <c:f>'Plate 22 - Sheet1'!$G$43:$G$49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15</c:v>
                </c:pt>
                <c:pt idx="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294F-B219-6CF30E1D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495072"/>
        <c:axId val="80558576"/>
      </c:scatterChart>
      <c:valAx>
        <c:axId val="8049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  <a:r>
                  <a:rPr lang="en-US" baseline="0"/>
                  <a:t> 595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8576"/>
        <c:crosses val="autoZero"/>
        <c:crossBetween val="midCat"/>
      </c:valAx>
      <c:valAx>
        <c:axId val="8055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ug</a:t>
                </a:r>
                <a:r>
                  <a:rPr lang="en-US" baseline="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9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184727</xdr:colOff>
      <xdr:row>7</xdr:row>
      <xdr:rowOff>23090</xdr:rowOff>
    </xdr:from>
    <xdr:to>
      <xdr:col>28</xdr:col>
      <xdr:colOff>254000</xdr:colOff>
      <xdr:row>41</xdr:row>
      <xdr:rowOff>80818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742859-939C-9A53-862C-A06EED994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A14067-9DF1-A349-8AD8-91E0384D914E}" name="Table2" displayName="Table2" ref="B41:D50" totalsRowShown="0">
  <autoFilter ref="B41:D50" xr:uid="{E3A14067-9DF1-A349-8AD8-91E0384D914E}"/>
  <tableColumns count="3">
    <tableColumn id="1" xr3:uid="{75596089-257D-2447-BCB3-422562E7FDCB}" name="ug"/>
    <tableColumn id="2" xr3:uid="{B047DAF0-F5C4-394C-B0C2-2AF17E3FA036}" name="OD595"/>
    <tableColumn id="3" xr3:uid="{B5A8D805-D8D9-0341-BB7C-C3C9A30A6F47}" name="OD549-bk" dataDxfId="0">
      <calculatedColumnFormula>C42-C$34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FE499C-F5EF-9546-8E50-DE1C54401F0F}" name="Table3" displayName="Table3" ref="F41:G51" totalsRowShown="0">
  <autoFilter ref="F41:G51" xr:uid="{5EFE499C-F5EF-9546-8E50-DE1C54401F0F}"/>
  <tableColumns count="2">
    <tableColumn id="1" xr3:uid="{8B1AF594-1E7F-2C40-B610-6862D93D34EA}" name="X-axis"/>
    <tableColumn id="2" xr3:uid="{8D919568-88A5-3141-8BA3-C9C73CAA29DE}" name="Y-axi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76"/>
  <sheetViews>
    <sheetView tabSelected="1" topLeftCell="A19" zoomScale="110" zoomScaleNormal="137" workbookViewId="0">
      <selection activeCell="F44" sqref="F44"/>
    </sheetView>
  </sheetViews>
  <sheetFormatPr defaultColWidth="8.85546875" defaultRowHeight="12.95"/>
  <cols>
    <col min="1" max="1" width="20.7109375" customWidth="1"/>
    <col min="2" max="2" width="12.7109375" customWidth="1"/>
    <col min="3" max="4" width="10.7109375" customWidth="1"/>
    <col min="6" max="7" width="10.7109375" customWidth="1"/>
  </cols>
  <sheetData>
    <row r="2" spans="1:2">
      <c r="A2" t="s">
        <v>0</v>
      </c>
      <c r="B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7" spans="1:2">
      <c r="A7" t="s">
        <v>8</v>
      </c>
      <c r="B7" s="1">
        <v>44837</v>
      </c>
    </row>
    <row r="8" spans="1:2">
      <c r="A8" t="s">
        <v>9</v>
      </c>
      <c r="B8" s="2">
        <v>0.82589120370370372</v>
      </c>
    </row>
    <row r="9" spans="1:2">
      <c r="A9" t="s">
        <v>10</v>
      </c>
      <c r="B9" t="s">
        <v>11</v>
      </c>
    </row>
    <row r="10" spans="1:2">
      <c r="A10" t="s">
        <v>12</v>
      </c>
      <c r="B10">
        <v>14120211</v>
      </c>
    </row>
    <row r="11" spans="1:2">
      <c r="A11" t="s">
        <v>13</v>
      </c>
      <c r="B11" t="s">
        <v>14</v>
      </c>
    </row>
    <row r="13" spans="1:2" ht="14.1">
      <c r="A13" s="3" t="s">
        <v>15</v>
      </c>
      <c r="B13" s="4"/>
    </row>
    <row r="14" spans="1:2">
      <c r="A14" t="s">
        <v>16</v>
      </c>
      <c r="B14" t="s">
        <v>17</v>
      </c>
    </row>
    <row r="15" spans="1:2">
      <c r="A15" t="s">
        <v>18</v>
      </c>
    </row>
    <row r="16" spans="1:2">
      <c r="A16" t="s">
        <v>19</v>
      </c>
      <c r="B16" t="s">
        <v>20</v>
      </c>
    </row>
    <row r="17" spans="1:15">
      <c r="B17" t="s">
        <v>21</v>
      </c>
    </row>
    <row r="18" spans="1:15">
      <c r="A18" t="s">
        <v>22</v>
      </c>
      <c r="B18" t="s">
        <v>23</v>
      </c>
    </row>
    <row r="19" spans="1:15">
      <c r="B19" t="s">
        <v>24</v>
      </c>
    </row>
    <row r="20" spans="1:15">
      <c r="A20" t="s">
        <v>25</v>
      </c>
      <c r="B20" t="s">
        <v>26</v>
      </c>
    </row>
    <row r="21" spans="1:15">
      <c r="B21" t="s">
        <v>27</v>
      </c>
    </row>
    <row r="22" spans="1:15">
      <c r="B22" t="s">
        <v>28</v>
      </c>
    </row>
    <row r="23" spans="1:15">
      <c r="B23" t="s">
        <v>29</v>
      </c>
    </row>
    <row r="25" spans="1:15" ht="14.1">
      <c r="A25" s="3" t="s">
        <v>30</v>
      </c>
      <c r="B25" s="4"/>
    </row>
    <row r="26" spans="1:15">
      <c r="A26" t="s">
        <v>31</v>
      </c>
      <c r="B26">
        <v>36.9</v>
      </c>
    </row>
    <row r="28" spans="1:15">
      <c r="B28" s="5"/>
      <c r="C28" s="6">
        <v>1</v>
      </c>
      <c r="D28" s="6">
        <v>2</v>
      </c>
      <c r="E28" s="6">
        <v>3</v>
      </c>
      <c r="F28" s="6">
        <v>4</v>
      </c>
      <c r="G28" s="6">
        <v>5</v>
      </c>
      <c r="H28" s="6">
        <v>6</v>
      </c>
      <c r="I28" s="6">
        <v>7</v>
      </c>
      <c r="J28" s="6">
        <v>8</v>
      </c>
      <c r="K28" s="6">
        <v>9</v>
      </c>
      <c r="L28" s="6">
        <v>10</v>
      </c>
      <c r="M28" s="6">
        <v>11</v>
      </c>
      <c r="N28" s="6">
        <v>12</v>
      </c>
    </row>
    <row r="29" spans="1:15" ht="14.1">
      <c r="B29" s="6" t="s">
        <v>32</v>
      </c>
      <c r="C29" s="7">
        <v>0.35899999999999999</v>
      </c>
      <c r="D29" s="8">
        <v>0.63600000000000001</v>
      </c>
      <c r="E29" s="9">
        <v>0.80500000000000005</v>
      </c>
      <c r="F29" s="10">
        <v>1.1850000000000001</v>
      </c>
      <c r="G29" s="11">
        <v>1.5149999999999999</v>
      </c>
      <c r="H29" s="12">
        <v>1.669</v>
      </c>
      <c r="I29" s="12">
        <v>1.754</v>
      </c>
      <c r="J29" s="13">
        <v>4.3999999999999997E-2</v>
      </c>
      <c r="K29" s="13">
        <v>4.3999999999999997E-2</v>
      </c>
      <c r="L29" s="13">
        <v>4.3999999999999997E-2</v>
      </c>
      <c r="M29" s="13">
        <v>4.3999999999999997E-2</v>
      </c>
      <c r="N29" s="13">
        <v>4.3999999999999997E-2</v>
      </c>
      <c r="O29" s="14"/>
    </row>
    <row r="30" spans="1:15" ht="14.1">
      <c r="B30" s="6" t="s">
        <v>33</v>
      </c>
      <c r="C30" s="11">
        <v>1.4850000000000001</v>
      </c>
      <c r="D30" s="11">
        <v>1.4970000000000001</v>
      </c>
      <c r="E30" s="15">
        <v>1.1359999999999999</v>
      </c>
      <c r="F30" s="10">
        <v>1.2150000000000001</v>
      </c>
      <c r="G30" s="9">
        <v>0.86599999999999999</v>
      </c>
      <c r="H30" s="9">
        <v>0.84799999999999998</v>
      </c>
      <c r="I30" s="16">
        <v>0.72399999999999998</v>
      </c>
      <c r="J30" s="9">
        <v>0.79900000000000004</v>
      </c>
      <c r="K30" s="16">
        <v>0.68899999999999995</v>
      </c>
      <c r="L30" s="16">
        <v>0.73299999999999998</v>
      </c>
      <c r="M30" s="8">
        <v>0.60399999999999998</v>
      </c>
      <c r="N30" s="8">
        <v>0.60799999999999998</v>
      </c>
      <c r="O30" s="14"/>
    </row>
    <row r="31" spans="1:15" ht="14.1">
      <c r="B31" s="6" t="s">
        <v>34</v>
      </c>
      <c r="C31" s="7">
        <v>0.36499999999999999</v>
      </c>
      <c r="D31" s="8">
        <v>0.65300000000000002</v>
      </c>
      <c r="E31" s="9">
        <v>0.81699999999999995</v>
      </c>
      <c r="F31" s="15">
        <v>1.1419999999999999</v>
      </c>
      <c r="G31" s="17">
        <v>1.5609999999999999</v>
      </c>
      <c r="H31" s="12">
        <v>1.675</v>
      </c>
      <c r="I31" s="12">
        <v>1.784</v>
      </c>
      <c r="J31" s="7">
        <v>0.34699999999999998</v>
      </c>
      <c r="K31" s="18">
        <v>0.433</v>
      </c>
      <c r="L31" s="7">
        <v>0.34599999999999997</v>
      </c>
      <c r="M31" s="19">
        <v>0.248</v>
      </c>
      <c r="N31" s="19">
        <v>0.27</v>
      </c>
      <c r="O31" s="14"/>
    </row>
    <row r="32" spans="1:15" ht="14.1">
      <c r="B32" s="6" t="s">
        <v>35</v>
      </c>
      <c r="C32" s="17">
        <v>1.631</v>
      </c>
      <c r="D32" s="17">
        <v>1.6319999999999999</v>
      </c>
      <c r="E32" s="10">
        <v>1.1830000000000001</v>
      </c>
      <c r="F32" s="10">
        <v>1.248</v>
      </c>
      <c r="G32" s="9">
        <v>0.89200000000000002</v>
      </c>
      <c r="H32" s="20">
        <v>0.97199999999999998</v>
      </c>
      <c r="I32" s="16">
        <v>0.77700000000000002</v>
      </c>
      <c r="J32" s="9">
        <v>0.82099999999999995</v>
      </c>
      <c r="K32" s="16">
        <v>0.69699999999999995</v>
      </c>
      <c r="L32" s="16">
        <v>0.73899999999999999</v>
      </c>
      <c r="M32" s="8">
        <v>0.58699999999999997</v>
      </c>
      <c r="N32" s="8">
        <v>0.63200000000000001</v>
      </c>
      <c r="O32" s="14"/>
    </row>
    <row r="33" spans="2:16" ht="14.1">
      <c r="B33" s="6" t="s">
        <v>36</v>
      </c>
      <c r="C33" s="13">
        <v>4.3999999999999997E-2</v>
      </c>
      <c r="D33" s="13">
        <v>4.4999999999999998E-2</v>
      </c>
      <c r="E33" s="13">
        <v>4.4999999999999998E-2</v>
      </c>
      <c r="F33" s="13">
        <v>4.3999999999999997E-2</v>
      </c>
      <c r="G33" s="13">
        <v>4.3999999999999997E-2</v>
      </c>
      <c r="H33" s="13">
        <v>4.3999999999999997E-2</v>
      </c>
      <c r="I33" s="13">
        <v>4.3999999999999997E-2</v>
      </c>
      <c r="J33" s="13">
        <v>4.3999999999999997E-2</v>
      </c>
      <c r="K33" s="13">
        <v>4.3999999999999997E-2</v>
      </c>
      <c r="L33" s="13">
        <v>4.4999999999999998E-2</v>
      </c>
      <c r="M33" s="13">
        <v>4.4999999999999998E-2</v>
      </c>
      <c r="N33" s="13">
        <v>4.3999999999999997E-2</v>
      </c>
      <c r="O33" s="14"/>
    </row>
    <row r="34" spans="2:16" ht="14.1">
      <c r="B34" s="6" t="s">
        <v>37</v>
      </c>
      <c r="C34" s="13">
        <v>4.3999999999999997E-2</v>
      </c>
      <c r="D34" s="13">
        <v>4.3999999999999997E-2</v>
      </c>
      <c r="E34" s="13">
        <v>4.3999999999999997E-2</v>
      </c>
      <c r="F34" s="13">
        <v>4.5999999999999999E-2</v>
      </c>
      <c r="G34" s="13">
        <v>4.4999999999999998E-2</v>
      </c>
      <c r="H34" s="13">
        <v>4.5999999999999999E-2</v>
      </c>
      <c r="I34" s="13">
        <v>4.3999999999999997E-2</v>
      </c>
      <c r="J34" s="13">
        <v>4.3999999999999997E-2</v>
      </c>
      <c r="K34" s="13">
        <v>4.2999999999999997E-2</v>
      </c>
      <c r="L34" s="13">
        <v>4.3999999999999997E-2</v>
      </c>
      <c r="M34" s="13">
        <v>4.3999999999999997E-2</v>
      </c>
      <c r="N34" s="13">
        <v>4.4999999999999998E-2</v>
      </c>
      <c r="O34" s="14"/>
    </row>
    <row r="35" spans="2:16" ht="14.1">
      <c r="B35" s="6" t="s">
        <v>38</v>
      </c>
      <c r="C35" s="13">
        <v>4.2999999999999997E-2</v>
      </c>
      <c r="D35" s="13">
        <v>4.3999999999999997E-2</v>
      </c>
      <c r="E35" s="13">
        <v>4.3999999999999997E-2</v>
      </c>
      <c r="F35" s="13">
        <v>4.3999999999999997E-2</v>
      </c>
      <c r="G35" s="13">
        <v>4.3999999999999997E-2</v>
      </c>
      <c r="H35" s="13">
        <v>4.3999999999999997E-2</v>
      </c>
      <c r="I35" s="13">
        <v>4.3999999999999997E-2</v>
      </c>
      <c r="J35" s="13">
        <v>4.3999999999999997E-2</v>
      </c>
      <c r="K35" s="13">
        <v>4.3999999999999997E-2</v>
      </c>
      <c r="L35" s="13">
        <v>4.5999999999999999E-2</v>
      </c>
      <c r="M35" s="13">
        <v>4.3999999999999997E-2</v>
      </c>
      <c r="N35" s="13">
        <v>4.3999999999999997E-2</v>
      </c>
      <c r="O35" s="14"/>
    </row>
    <row r="36" spans="2:16" ht="14.1">
      <c r="B36" s="6" t="s">
        <v>39</v>
      </c>
      <c r="C36" s="13">
        <v>4.3999999999999997E-2</v>
      </c>
      <c r="D36" s="13">
        <v>4.3999999999999997E-2</v>
      </c>
      <c r="E36" s="13">
        <v>4.4999999999999998E-2</v>
      </c>
      <c r="F36" s="13">
        <v>4.2999999999999997E-2</v>
      </c>
      <c r="G36" s="13">
        <v>4.3999999999999997E-2</v>
      </c>
      <c r="H36" s="13">
        <v>4.3999999999999997E-2</v>
      </c>
      <c r="I36" s="13">
        <v>4.3999999999999997E-2</v>
      </c>
      <c r="J36" s="13">
        <v>4.3999999999999997E-2</v>
      </c>
      <c r="K36" s="13">
        <v>4.3999999999999997E-2</v>
      </c>
      <c r="L36" s="13">
        <v>4.3999999999999997E-2</v>
      </c>
      <c r="M36" s="13">
        <v>4.3999999999999997E-2</v>
      </c>
      <c r="N36" s="13">
        <v>4.3999999999999997E-2</v>
      </c>
      <c r="O36" s="14"/>
    </row>
    <row r="41" spans="2:16">
      <c r="B41" s="21" t="s">
        <v>40</v>
      </c>
      <c r="C41" s="21" t="s">
        <v>41</v>
      </c>
      <c r="D41" s="21" t="s">
        <v>42</v>
      </c>
      <c r="F41" s="21" t="s">
        <v>43</v>
      </c>
      <c r="G41" s="21" t="s">
        <v>44</v>
      </c>
    </row>
    <row r="42" spans="2:16">
      <c r="B42" s="21">
        <v>0</v>
      </c>
      <c r="C42" s="22">
        <v>0.35899999999999999</v>
      </c>
      <c r="D42">
        <f t="shared" ref="D42:D48" si="0">C42-C$34</f>
        <v>0.315</v>
      </c>
      <c r="F42" s="21" t="s">
        <v>45</v>
      </c>
      <c r="G42" s="21" t="s">
        <v>40</v>
      </c>
      <c r="J42" s="23"/>
      <c r="K42" s="23"/>
      <c r="L42" s="23"/>
      <c r="M42" s="23"/>
      <c r="N42" s="23"/>
      <c r="O42" s="23"/>
      <c r="P42" s="23"/>
    </row>
    <row r="43" spans="2:16">
      <c r="B43">
        <v>1</v>
      </c>
      <c r="C43" s="22">
        <v>0.63600000000000001</v>
      </c>
      <c r="D43">
        <f t="shared" si="0"/>
        <v>0.59199999999999997</v>
      </c>
      <c r="F43">
        <f>D42-D$42</f>
        <v>0</v>
      </c>
      <c r="G43">
        <v>0</v>
      </c>
    </row>
    <row r="44" spans="2:16">
      <c r="B44">
        <v>2</v>
      </c>
      <c r="C44" s="22">
        <v>0.80500000000000005</v>
      </c>
      <c r="D44">
        <f t="shared" si="0"/>
        <v>0.76100000000000001</v>
      </c>
      <c r="F44">
        <f t="shared" ref="F44:F49" si="1">D43-D$42</f>
        <v>0.27699999999999997</v>
      </c>
      <c r="G44">
        <v>1</v>
      </c>
    </row>
    <row r="45" spans="2:16">
      <c r="B45">
        <v>5</v>
      </c>
      <c r="C45" s="22">
        <v>1.1850000000000001</v>
      </c>
      <c r="D45">
        <f t="shared" si="0"/>
        <v>1.141</v>
      </c>
      <c r="F45">
        <f t="shared" si="1"/>
        <v>0.44600000000000001</v>
      </c>
      <c r="G45">
        <v>2</v>
      </c>
    </row>
    <row r="46" spans="2:16">
      <c r="B46">
        <v>10</v>
      </c>
      <c r="C46" s="22">
        <v>1.5149999999999999</v>
      </c>
      <c r="D46">
        <f t="shared" si="0"/>
        <v>1.4709999999999999</v>
      </c>
      <c r="F46">
        <f t="shared" si="1"/>
        <v>0.82600000000000007</v>
      </c>
      <c r="G46">
        <v>5</v>
      </c>
    </row>
    <row r="47" spans="2:16">
      <c r="B47">
        <v>15</v>
      </c>
      <c r="C47" s="22">
        <v>1.669</v>
      </c>
      <c r="D47">
        <f t="shared" si="0"/>
        <v>1.625</v>
      </c>
      <c r="F47">
        <f t="shared" si="1"/>
        <v>1.1559999999999999</v>
      </c>
      <c r="G47">
        <v>10</v>
      </c>
    </row>
    <row r="48" spans="2:16">
      <c r="B48">
        <v>20</v>
      </c>
      <c r="C48" s="22">
        <v>1.754</v>
      </c>
      <c r="D48">
        <f t="shared" si="0"/>
        <v>1.71</v>
      </c>
      <c r="F48">
        <f t="shared" si="1"/>
        <v>1.31</v>
      </c>
      <c r="G48">
        <v>15</v>
      </c>
    </row>
    <row r="49" spans="2:9">
      <c r="F49">
        <f t="shared" si="1"/>
        <v>1.395</v>
      </c>
      <c r="G49">
        <v>20</v>
      </c>
    </row>
    <row r="57" spans="2:9">
      <c r="C57" s="21"/>
    </row>
    <row r="59" spans="2:9">
      <c r="D59" s="23"/>
    </row>
    <row r="60" spans="2:9">
      <c r="D60" s="23"/>
    </row>
    <row r="64" spans="2:9">
      <c r="B64" s="21" t="s">
        <v>41</v>
      </c>
      <c r="C64" s="21" t="s">
        <v>45</v>
      </c>
      <c r="D64" s="21" t="s">
        <v>40</v>
      </c>
      <c r="E64" s="21" t="s">
        <v>46</v>
      </c>
      <c r="F64" s="21" t="s">
        <v>47</v>
      </c>
      <c r="G64" s="21" t="s">
        <v>48</v>
      </c>
      <c r="H64" s="21" t="s">
        <v>49</v>
      </c>
      <c r="I64" s="21" t="s">
        <v>50</v>
      </c>
    </row>
    <row r="65" spans="1:9">
      <c r="A65" s="21" t="s">
        <v>51</v>
      </c>
      <c r="B65" s="11">
        <v>1.4850000000000001</v>
      </c>
      <c r="C65">
        <f>B65-J$34-D$42</f>
        <v>1.1260000000000001</v>
      </c>
      <c r="D65">
        <f>SUM(12.719*(C65^2)-5.2601*C65+0.8141)</f>
        <v>11.017342244000002</v>
      </c>
      <c r="E65">
        <v>3</v>
      </c>
      <c r="F65">
        <f>D65/E65</f>
        <v>3.6724474146666672</v>
      </c>
      <c r="G65">
        <v>39</v>
      </c>
      <c r="H65">
        <f>F65/G65*1000</f>
        <v>94.165318324786341</v>
      </c>
      <c r="I65">
        <f>AVERAGE(H65,H66)</f>
        <v>95.372278119658148</v>
      </c>
    </row>
    <row r="66" spans="1:9">
      <c r="A66" s="21" t="s">
        <v>51</v>
      </c>
      <c r="B66" s="11">
        <v>1.4970000000000001</v>
      </c>
      <c r="C66">
        <f t="shared" ref="C66:C76" si="2">B66-J$34-D$42</f>
        <v>1.1380000000000001</v>
      </c>
      <c r="D66">
        <f t="shared" ref="D66:D76" si="3">SUM(12.719*(C66^2)-5.2601*C66+0.8141)</f>
        <v>11.299770836000002</v>
      </c>
      <c r="E66">
        <v>3</v>
      </c>
      <c r="F66">
        <f t="shared" ref="F66:F76" si="4">D66/E66</f>
        <v>3.7665902786666674</v>
      </c>
      <c r="G66">
        <v>39</v>
      </c>
      <c r="H66">
        <f t="shared" ref="H66:H76" si="5">F66/G66*1000</f>
        <v>96.579237914529941</v>
      </c>
    </row>
    <row r="67" spans="1:9">
      <c r="A67" s="21" t="s">
        <v>52</v>
      </c>
      <c r="B67" s="15">
        <v>1.1359999999999999</v>
      </c>
      <c r="C67">
        <f t="shared" si="2"/>
        <v>0.77699999999999991</v>
      </c>
      <c r="D67">
        <f t="shared" si="3"/>
        <v>4.4058314509999974</v>
      </c>
      <c r="E67">
        <v>3</v>
      </c>
      <c r="F67">
        <f t="shared" si="4"/>
        <v>1.4686104836666658</v>
      </c>
      <c r="G67">
        <v>39</v>
      </c>
      <c r="H67">
        <f t="shared" si="5"/>
        <v>37.656679068376043</v>
      </c>
      <c r="I67" s="21">
        <f>AVERAGE(H67,H68)</f>
        <v>42.892970235042725</v>
      </c>
    </row>
    <row r="68" spans="1:9">
      <c r="A68" s="21" t="s">
        <v>52</v>
      </c>
      <c r="B68" s="10">
        <v>1.2150000000000001</v>
      </c>
      <c r="C68">
        <f t="shared" si="2"/>
        <v>0.85600000000000009</v>
      </c>
      <c r="D68">
        <f t="shared" si="3"/>
        <v>5.6311235840000009</v>
      </c>
      <c r="E68">
        <v>3</v>
      </c>
      <c r="F68">
        <f t="shared" si="4"/>
        <v>1.877041194666667</v>
      </c>
      <c r="G68">
        <v>39</v>
      </c>
      <c r="H68">
        <f t="shared" si="5"/>
        <v>48.129261401709407</v>
      </c>
    </row>
    <row r="69" spans="1:9">
      <c r="A69" s="21" t="s">
        <v>53</v>
      </c>
      <c r="B69" s="9">
        <v>0.86599999999999999</v>
      </c>
      <c r="C69">
        <f t="shared" si="2"/>
        <v>0.5069999999999999</v>
      </c>
      <c r="D69">
        <f t="shared" si="3"/>
        <v>1.4166355309999992</v>
      </c>
      <c r="E69">
        <v>3</v>
      </c>
      <c r="F69">
        <f t="shared" si="4"/>
        <v>0.47221184366666641</v>
      </c>
      <c r="G69">
        <v>39</v>
      </c>
      <c r="H69">
        <f t="shared" si="5"/>
        <v>12.107995991452986</v>
      </c>
      <c r="I69">
        <f>AVERAGE(H69,H70)</f>
        <v>11.538147991452988</v>
      </c>
    </row>
    <row r="70" spans="1:9">
      <c r="A70" s="21" t="s">
        <v>53</v>
      </c>
      <c r="B70" s="9">
        <v>0.84799999999999998</v>
      </c>
      <c r="C70">
        <f t="shared" si="2"/>
        <v>0.48899999999999993</v>
      </c>
      <c r="D70">
        <f t="shared" si="3"/>
        <v>1.2832910989999993</v>
      </c>
      <c r="E70">
        <v>3</v>
      </c>
      <c r="F70">
        <f t="shared" si="4"/>
        <v>0.42776369966666644</v>
      </c>
      <c r="G70">
        <v>39</v>
      </c>
      <c r="H70">
        <f t="shared" si="5"/>
        <v>10.968299991452987</v>
      </c>
    </row>
    <row r="71" spans="1:9">
      <c r="A71" s="21" t="s">
        <v>54</v>
      </c>
      <c r="B71" s="16">
        <v>0.72399999999999998</v>
      </c>
      <c r="C71">
        <f t="shared" si="2"/>
        <v>0.36499999999999994</v>
      </c>
      <c r="D71">
        <f t="shared" si="3"/>
        <v>0.58865227499999961</v>
      </c>
      <c r="E71">
        <v>3</v>
      </c>
      <c r="F71">
        <f t="shared" si="4"/>
        <v>0.19621742499999986</v>
      </c>
      <c r="G71">
        <v>39</v>
      </c>
      <c r="H71">
        <f t="shared" si="5"/>
        <v>5.0312160256410223</v>
      </c>
      <c r="I71">
        <f>AVERAGE(H71,H72)</f>
        <v>6.6269516025640973</v>
      </c>
    </row>
    <row r="72" spans="1:9">
      <c r="A72" s="21" t="s">
        <v>54</v>
      </c>
      <c r="B72" s="9">
        <v>0.79900000000000004</v>
      </c>
      <c r="C72">
        <f t="shared" si="2"/>
        <v>0.44</v>
      </c>
      <c r="D72">
        <f t="shared" si="3"/>
        <v>0.96205439999999931</v>
      </c>
      <c r="E72">
        <v>3</v>
      </c>
      <c r="F72">
        <f t="shared" si="4"/>
        <v>0.32068479999999977</v>
      </c>
      <c r="G72">
        <v>39</v>
      </c>
      <c r="H72">
        <f t="shared" si="5"/>
        <v>8.2226871794871723</v>
      </c>
    </row>
    <row r="73" spans="1:9">
      <c r="A73" s="21" t="s">
        <v>55</v>
      </c>
      <c r="B73" s="16">
        <v>0.68899999999999995</v>
      </c>
      <c r="C73">
        <f t="shared" si="2"/>
        <v>0.3299999999999999</v>
      </c>
      <c r="D73">
        <f t="shared" si="3"/>
        <v>0.46336609999999956</v>
      </c>
      <c r="E73">
        <v>3</v>
      </c>
      <c r="F73">
        <f t="shared" si="4"/>
        <v>0.15445536666666651</v>
      </c>
      <c r="G73">
        <v>39</v>
      </c>
      <c r="H73">
        <f t="shared" si="5"/>
        <v>3.9603940170940128</v>
      </c>
      <c r="I73">
        <f>AVERAGE(H73,H74)</f>
        <v>4.6550065982905933</v>
      </c>
    </row>
    <row r="74" spans="1:9">
      <c r="A74" s="21" t="s">
        <v>55</v>
      </c>
      <c r="B74" s="16">
        <v>0.73299999999999998</v>
      </c>
      <c r="C74">
        <f t="shared" si="2"/>
        <v>0.37399999999999994</v>
      </c>
      <c r="D74">
        <f t="shared" si="3"/>
        <v>0.62590544399999937</v>
      </c>
      <c r="E74">
        <v>3</v>
      </c>
      <c r="F74">
        <f t="shared" si="4"/>
        <v>0.2086351479999998</v>
      </c>
      <c r="G74">
        <v>39</v>
      </c>
      <c r="H74">
        <f t="shared" si="5"/>
        <v>5.3496191794871741</v>
      </c>
    </row>
    <row r="75" spans="1:9">
      <c r="A75" s="21" t="s">
        <v>56</v>
      </c>
      <c r="B75" s="8">
        <v>0.60399999999999998</v>
      </c>
      <c r="C75">
        <f t="shared" si="2"/>
        <v>0.24499999999999994</v>
      </c>
      <c r="D75">
        <f t="shared" si="3"/>
        <v>0.28883347499999978</v>
      </c>
      <c r="E75">
        <v>3</v>
      </c>
      <c r="F75">
        <f t="shared" si="4"/>
        <v>9.6277824999999928E-2</v>
      </c>
      <c r="G75">
        <v>39</v>
      </c>
      <c r="H75">
        <f t="shared" si="5"/>
        <v>2.4686621794871777</v>
      </c>
      <c r="I75">
        <f>AVERAGE(H75,H76)</f>
        <v>2.4861508290598282</v>
      </c>
    </row>
    <row r="76" spans="1:9">
      <c r="A76" s="21" t="s">
        <v>56</v>
      </c>
      <c r="B76" s="8">
        <v>0.60799999999999998</v>
      </c>
      <c r="C76">
        <f t="shared" si="2"/>
        <v>0.24899999999999994</v>
      </c>
      <c r="D76">
        <f t="shared" si="3"/>
        <v>0.29292581899999992</v>
      </c>
      <c r="E76">
        <v>3</v>
      </c>
      <c r="F76">
        <f t="shared" si="4"/>
        <v>9.7641939666666636E-2</v>
      </c>
      <c r="G76">
        <v>39</v>
      </c>
      <c r="H76">
        <f t="shared" si="5"/>
        <v>2.5036394786324783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AHC3-510</dc:creator>
  <cp:keywords/>
  <dc:description/>
  <cp:lastModifiedBy/>
  <cp:revision/>
  <dcterms:created xsi:type="dcterms:W3CDTF">2011-01-18T20:51:17Z</dcterms:created>
  <dcterms:modified xsi:type="dcterms:W3CDTF">2023-06-02T17:27:14Z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