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ra\Documents\STIS smt 4\1 Metode Numerik\1 UAS\"/>
    </mc:Choice>
  </mc:AlternateContent>
  <xr:revisionPtr revIDLastSave="0" documentId="13_ncr:1_{3EE11B46-1DAB-4D5C-9E72-8428F437451C}" xr6:coauthVersionLast="47" xr6:coauthVersionMax="47" xr10:uidLastSave="{00000000-0000-0000-0000-000000000000}"/>
  <bookViews>
    <workbookView xWindow="11424" yWindow="0" windowWidth="11712" windowHeight="12336" xr2:uid="{7E5090D7-D102-4547-AE2B-FA873AA8C60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1" l="1"/>
  <c r="L49" i="1"/>
  <c r="F68" i="1"/>
  <c r="F67" i="1"/>
  <c r="F66" i="1"/>
  <c r="C65" i="1"/>
  <c r="M39" i="1"/>
  <c r="L39" i="1"/>
  <c r="G40" i="1"/>
  <c r="L38" i="1"/>
  <c r="L29" i="1"/>
  <c r="B20" i="2"/>
  <c r="G16" i="2"/>
  <c r="G15" i="2"/>
  <c r="F15" i="2"/>
  <c r="F22" i="2"/>
  <c r="G14" i="2"/>
  <c r="F14" i="2"/>
  <c r="E14" i="2"/>
  <c r="F13" i="2"/>
  <c r="E13" i="2"/>
  <c r="E20" i="2"/>
  <c r="E12" i="2"/>
  <c r="B12" i="2"/>
  <c r="G24" i="2" s="1"/>
  <c r="J8" i="2"/>
  <c r="I8" i="2"/>
  <c r="H8" i="2"/>
  <c r="J7" i="2"/>
  <c r="I7" i="2"/>
  <c r="H7" i="2"/>
  <c r="G7" i="2"/>
  <c r="I6" i="2"/>
  <c r="H6" i="2"/>
  <c r="G6" i="2"/>
  <c r="F6" i="2"/>
  <c r="H5" i="2"/>
  <c r="G5" i="2"/>
  <c r="F5" i="2"/>
  <c r="E5" i="2"/>
  <c r="G4" i="2"/>
  <c r="F4" i="2"/>
  <c r="E4" i="2"/>
  <c r="B4" i="2"/>
  <c r="J6" i="1"/>
  <c r="K8" i="1"/>
  <c r="K7" i="1"/>
  <c r="J8" i="1"/>
  <c r="F4" i="1"/>
  <c r="H5" i="1"/>
  <c r="I5" i="1"/>
  <c r="G5" i="1"/>
  <c r="F5" i="1"/>
  <c r="F51" i="1"/>
  <c r="G50" i="1" s="1"/>
  <c r="F50" i="1"/>
  <c r="F49" i="1"/>
  <c r="F48" i="1"/>
  <c r="G48" i="1" s="1"/>
  <c r="F39" i="1"/>
  <c r="F42" i="1"/>
  <c r="G42" i="1" s="1"/>
  <c r="F31" i="1"/>
  <c r="G30" i="1" s="1"/>
  <c r="F40" i="1"/>
  <c r="F41" i="1"/>
  <c r="F28" i="1"/>
  <c r="F29" i="1"/>
  <c r="F30" i="1"/>
  <c r="C48" i="1"/>
  <c r="C38" i="1"/>
  <c r="C28" i="1"/>
  <c r="J7" i="1"/>
  <c r="I6" i="1"/>
  <c r="I7" i="1"/>
  <c r="I8" i="1"/>
  <c r="H7" i="1"/>
  <c r="H6" i="1"/>
  <c r="H4" i="1"/>
  <c r="G6" i="1"/>
  <c r="G4" i="1"/>
  <c r="C4" i="1"/>
  <c r="M6" i="1" s="1"/>
  <c r="M38" i="1" l="1"/>
  <c r="H29" i="1"/>
  <c r="N8" i="1"/>
  <c r="P6" i="1"/>
  <c r="G41" i="1"/>
  <c r="G29" i="1"/>
  <c r="M29" i="1" s="1"/>
  <c r="N7" i="1"/>
  <c r="O4" i="1"/>
  <c r="Q8" i="1"/>
  <c r="L4" i="1"/>
  <c r="L6" i="1"/>
  <c r="L5" i="1"/>
  <c r="N6" i="1"/>
  <c r="G28" i="1"/>
  <c r="G49" i="1"/>
  <c r="H48" i="1" s="1"/>
  <c r="M5" i="1"/>
  <c r="M7" i="1"/>
  <c r="L28" i="1" l="1"/>
  <c r="H28" i="1"/>
  <c r="I28" i="1" s="1"/>
  <c r="H41" i="1"/>
  <c r="H42" i="1"/>
  <c r="I42" i="1" s="1"/>
  <c r="H49" i="1"/>
  <c r="M28" i="1"/>
  <c r="I48" i="1"/>
</calcChain>
</file>

<file path=xl/sharedStrings.xml><?xml version="1.0" encoding="utf-8"?>
<sst xmlns="http://schemas.openxmlformats.org/spreadsheetml/2006/main" count="83" uniqueCount="34">
  <si>
    <t>f'(x)</t>
  </si>
  <si>
    <t>h</t>
  </si>
  <si>
    <t>x</t>
  </si>
  <si>
    <t>y</t>
  </si>
  <si>
    <t>3 titik</t>
  </si>
  <si>
    <t>5 titik</t>
  </si>
  <si>
    <t>h=0.6</t>
  </si>
  <si>
    <t>h=0.4</t>
  </si>
  <si>
    <t>h=0.2</t>
  </si>
  <si>
    <t>h=-0.2</t>
  </si>
  <si>
    <t>h=-0.4</t>
  </si>
  <si>
    <t>Midpoint</t>
  </si>
  <si>
    <t>Endpoint (h negatif)</t>
  </si>
  <si>
    <t>Endpoint (h positif)</t>
  </si>
  <si>
    <t>Rumus Turunan Pertama</t>
  </si>
  <si>
    <t>Rumus Turunan Kedua</t>
  </si>
  <si>
    <t>2 titik</t>
  </si>
  <si>
    <t>Newton</t>
  </si>
  <si>
    <t>Maju</t>
  </si>
  <si>
    <t>delta</t>
  </si>
  <si>
    <t>delta^2</t>
  </si>
  <si>
    <t>delta^3</t>
  </si>
  <si>
    <t>delta^4</t>
  </si>
  <si>
    <t>mundur satu</t>
  </si>
  <si>
    <t>f'(0,4)</t>
  </si>
  <si>
    <t>f'(0,6)</t>
  </si>
  <si>
    <t>Mundur</t>
  </si>
  <si>
    <t>nabla</t>
  </si>
  <si>
    <t>nabla^2</t>
  </si>
  <si>
    <t>nabla^3</t>
  </si>
  <si>
    <t>nabla^4</t>
  </si>
  <si>
    <t>Stirling</t>
  </si>
  <si>
    <t>h=-0.6</t>
  </si>
  <si>
    <t>maju satu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</si>
</sst>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12" borderId="1" xfId="0" applyNumberForma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164" fontId="0" fillId="1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16623</xdr:colOff>
      <xdr:row>3</xdr:row>
      <xdr:rowOff>71382</xdr:rowOff>
    </xdr:from>
    <xdr:to>
      <xdr:col>24</xdr:col>
      <xdr:colOff>288710</xdr:colOff>
      <xdr:row>5</xdr:row>
      <xdr:rowOff>32289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5854C-7E13-4E22-9551-844304F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5343" y="437142"/>
          <a:ext cx="2710487" cy="326667"/>
        </a:xfrm>
        <a:prstGeom prst="rect">
          <a:avLst/>
        </a:prstGeom>
      </xdr:spPr>
    </xdr:pic>
    <xdr:clientData/>
  </xdr:twoCellAnchor>
  <xdr:twoCellAnchor editAs="oneCell">
    <xdr:from>
      <xdr:col>20</xdr:col>
      <xdr:colOff>22643</xdr:colOff>
      <xdr:row>5</xdr:row>
      <xdr:rowOff>80086</xdr:rowOff>
    </xdr:from>
    <xdr:to>
      <xdr:col>26</xdr:col>
      <xdr:colOff>294779</xdr:colOff>
      <xdr:row>13</xdr:row>
      <xdr:rowOff>5814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E00309-C06D-4ADE-862F-665D216A7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1363" y="811606"/>
          <a:ext cx="3929735" cy="1388768"/>
        </a:xfrm>
        <a:prstGeom prst="rect">
          <a:avLst/>
        </a:prstGeom>
      </xdr:spPr>
    </xdr:pic>
    <xdr:clientData/>
  </xdr:twoCellAnchor>
  <xdr:twoCellAnchor editAs="oneCell">
    <xdr:from>
      <xdr:col>20</xdr:col>
      <xdr:colOff>21696</xdr:colOff>
      <xdr:row>13</xdr:row>
      <xdr:rowOff>109943</xdr:rowOff>
    </xdr:from>
    <xdr:to>
      <xdr:col>25</xdr:col>
      <xdr:colOff>405780</xdr:colOff>
      <xdr:row>24</xdr:row>
      <xdr:rowOff>148485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9503E5-F761-4392-87DF-E7814EB91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0416" y="2304503"/>
          <a:ext cx="3432084" cy="2050222"/>
        </a:xfrm>
        <a:prstGeom prst="rect">
          <a:avLst/>
        </a:prstGeom>
      </xdr:spPr>
    </xdr:pic>
    <xdr:clientData/>
  </xdr:twoCellAnchor>
  <xdr:twoCellAnchor editAs="oneCell">
    <xdr:from>
      <xdr:col>26</xdr:col>
      <xdr:colOff>614178</xdr:colOff>
      <xdr:row>3</xdr:row>
      <xdr:rowOff>155835</xdr:rowOff>
    </xdr:from>
    <xdr:to>
      <xdr:col>33</xdr:col>
      <xdr:colOff>29644</xdr:colOff>
      <xdr:row>17</xdr:row>
      <xdr:rowOff>46282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161D40-D06A-44BD-9AB2-55165688D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97178" y="521595"/>
          <a:ext cx="3690286" cy="24507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7</xdr:col>
      <xdr:colOff>337898</xdr:colOff>
      <xdr:row>17</xdr:row>
      <xdr:rowOff>36508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21A63F-82AC-45C5-BF21-BFEFB221B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839310"/>
          <a:ext cx="4094039" cy="158192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11</xdr:col>
      <xdr:colOff>833008</xdr:colOff>
      <xdr:row>18</xdr:row>
      <xdr:rowOff>41695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27DD0A-AD83-4830-AC36-C7151DA3F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54414" y="1839310"/>
          <a:ext cx="3347827" cy="1701163"/>
        </a:xfrm>
        <a:prstGeom prst="rect">
          <a:avLst/>
        </a:prstGeom>
      </xdr:spPr>
    </xdr:pic>
    <xdr:clientData/>
  </xdr:twoCellAnchor>
  <xdr:twoCellAnchor editAs="oneCell">
    <xdr:from>
      <xdr:col>15</xdr:col>
      <xdr:colOff>41639</xdr:colOff>
      <xdr:row>26</xdr:row>
      <xdr:rowOff>15307</xdr:rowOff>
    </xdr:from>
    <xdr:to>
      <xdr:col>21</xdr:col>
      <xdr:colOff>93528</xdr:colOff>
      <xdr:row>30</xdr:row>
      <xdr:rowOff>120151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B637EC-3778-4DDF-AAC9-64C3E9EEB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97219" y="4587307"/>
          <a:ext cx="4776290" cy="836364"/>
        </a:xfrm>
        <a:prstGeom prst="rect">
          <a:avLst/>
        </a:prstGeom>
      </xdr:spPr>
    </xdr:pic>
    <xdr:clientData/>
  </xdr:twoCellAnchor>
  <xdr:twoCellAnchor editAs="oneCell">
    <xdr:from>
      <xdr:col>15</xdr:col>
      <xdr:colOff>52050</xdr:colOff>
      <xdr:row>35</xdr:row>
      <xdr:rowOff>46070</xdr:rowOff>
    </xdr:from>
    <xdr:to>
      <xdr:col>20</xdr:col>
      <xdr:colOff>443937</xdr:colOff>
      <xdr:row>41</xdr:row>
      <xdr:rowOff>7717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338608F-F12E-4C63-8CE1-DBBB9C1F3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7630" y="6263990"/>
          <a:ext cx="4506688" cy="1058927"/>
        </a:xfrm>
        <a:prstGeom prst="rect">
          <a:avLst/>
        </a:prstGeom>
      </xdr:spPr>
    </xdr:pic>
    <xdr:clientData/>
  </xdr:twoCellAnchor>
  <xdr:twoCellAnchor editAs="oneCell">
    <xdr:from>
      <xdr:col>15</xdr:col>
      <xdr:colOff>30238</xdr:colOff>
      <xdr:row>45</xdr:row>
      <xdr:rowOff>75595</xdr:rowOff>
    </xdr:from>
    <xdr:to>
      <xdr:col>20</xdr:col>
      <xdr:colOff>577606</xdr:colOff>
      <xdr:row>49</xdr:row>
      <xdr:rowOff>45841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98910D4-F96D-4D03-B1B5-BEC54F7B9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5818" y="8122315"/>
          <a:ext cx="4662169" cy="701766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20</xdr:col>
      <xdr:colOff>568960</xdr:colOff>
      <xdr:row>34</xdr:row>
      <xdr:rowOff>81280</xdr:rowOff>
    </xdr:from>
    <xdr:to>
      <xdr:col>31</xdr:col>
      <xdr:colOff>561722</xdr:colOff>
      <xdr:row>42</xdr:row>
      <xdr:rowOff>106765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39FDE9A-5F43-2858-9D71-6E7A9B1AC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414240" y="6482080"/>
          <a:ext cx="6698362" cy="1488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8</xdr:col>
      <xdr:colOff>138029</xdr:colOff>
      <xdr:row>60</xdr:row>
      <xdr:rowOff>128604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E5C9A45-4D74-611F-94A1-62A963EDB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23211" y="9745579"/>
          <a:ext cx="4679950" cy="139192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766D-5AFA-420D-B77B-52509ADBB5AB}">
  <dimension ref="B2:AH69"/>
  <sheetViews>
    <sheetView tabSelected="1" topLeftCell="H33" zoomScale="127" zoomScaleNormal="130" workbookViewId="0">
      <selection activeCell="L48" sqref="L48"/>
    </sheetView>
  </sheetViews>
  <sheetFormatPr defaultRowHeight="14.4" x14ac:dyDescent="0.3"/>
  <cols>
    <col min="1" max="1" width="8.88671875" style="3"/>
    <col min="2" max="2" width="8.88671875" style="2"/>
    <col min="3" max="4" width="8.88671875" style="3"/>
    <col min="5" max="5" width="10.77734375" style="3" bestFit="1" customWidth="1"/>
    <col min="6" max="6" width="13.6640625" style="3" bestFit="1" customWidth="1"/>
    <col min="7" max="7" width="12.5546875" style="3" bestFit="1" customWidth="1"/>
    <col min="8" max="9" width="11.33203125" style="3" bestFit="1" customWidth="1"/>
    <col min="10" max="10" width="12.5546875" style="3" bestFit="1" customWidth="1"/>
    <col min="11" max="11" width="12.5546875" style="3" customWidth="1"/>
    <col min="12" max="13" width="15.6640625" style="3" customWidth="1"/>
    <col min="14" max="17" width="16.6640625" style="3" customWidth="1"/>
    <col min="18" max="16384" width="8.88671875" style="3"/>
  </cols>
  <sheetData>
    <row r="2" spans="2:34" x14ac:dyDescent="0.3">
      <c r="B2" s="2" t="s">
        <v>0</v>
      </c>
      <c r="C2" s="27" t="s">
        <v>1</v>
      </c>
      <c r="D2" s="27" t="s">
        <v>2</v>
      </c>
      <c r="E2" s="27" t="s">
        <v>3</v>
      </c>
      <c r="F2" s="29" t="s">
        <v>16</v>
      </c>
      <c r="G2" s="29"/>
      <c r="H2" s="29"/>
      <c r="I2" s="29"/>
      <c r="J2" s="29"/>
      <c r="K2" s="6"/>
      <c r="L2" s="30" t="s">
        <v>4</v>
      </c>
      <c r="M2" s="30"/>
      <c r="N2" s="30"/>
      <c r="O2" s="26" t="s">
        <v>5</v>
      </c>
      <c r="P2" s="26"/>
      <c r="Q2" s="26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2:34" ht="28.8" x14ac:dyDescent="0.3">
      <c r="C3" s="27"/>
      <c r="D3" s="27"/>
      <c r="E3" s="27"/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32</v>
      </c>
      <c r="L3" s="8" t="s">
        <v>13</v>
      </c>
      <c r="M3" s="8" t="s">
        <v>11</v>
      </c>
      <c r="N3" s="8" t="s">
        <v>12</v>
      </c>
      <c r="O3" s="9" t="s">
        <v>13</v>
      </c>
      <c r="P3" s="9" t="s">
        <v>11</v>
      </c>
      <c r="Q3" s="9" t="s">
        <v>12</v>
      </c>
      <c r="T3"/>
      <c r="U3" t="s">
        <v>14</v>
      </c>
      <c r="V3"/>
      <c r="W3"/>
      <c r="X3"/>
      <c r="Y3"/>
      <c r="Z3"/>
      <c r="AA3"/>
      <c r="AB3" t="s">
        <v>15</v>
      </c>
      <c r="AC3"/>
      <c r="AD3"/>
      <c r="AE3"/>
      <c r="AF3"/>
      <c r="AG3"/>
      <c r="AH3"/>
    </row>
    <row r="4" spans="2:34" x14ac:dyDescent="0.3">
      <c r="C4" s="28">
        <f>D5-D4</f>
        <v>0.2</v>
      </c>
      <c r="D4" s="5">
        <v>0.2</v>
      </c>
      <c r="E4" s="4">
        <v>0.97986519999999999</v>
      </c>
      <c r="F4" s="10">
        <f>(E7-E4)/(D7-D4)</f>
        <v>-0.56875983333333313</v>
      </c>
      <c r="G4" s="10">
        <f>(E6-E4)/(D6-D4)</f>
        <v>-0.42956799999999995</v>
      </c>
      <c r="H4" s="10">
        <f>(E5-E4)/(D5-D4)</f>
        <v>-0.31047099999999994</v>
      </c>
      <c r="I4" s="10"/>
      <c r="J4" s="10"/>
      <c r="K4" s="10"/>
      <c r="L4" s="11">
        <f>(-3*E4+4*E5-E6)/(2*$C$4)</f>
        <v>-0.19137400000000027</v>
      </c>
      <c r="M4" s="11"/>
      <c r="N4" s="11"/>
      <c r="O4" s="12">
        <f>(-25*E4+48*E5-36*E6+16*E7-3*E8)/(12*C4)</f>
        <v>-0.19515070833333367</v>
      </c>
      <c r="P4" s="12"/>
      <c r="Q4" s="12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2:34" x14ac:dyDescent="0.3">
      <c r="C5" s="28"/>
      <c r="D5" s="13">
        <v>0.4</v>
      </c>
      <c r="E5" s="14">
        <v>0.917771</v>
      </c>
      <c r="F5" s="13">
        <f>(E8-E5)/(D8-D5)</f>
        <v>-0.88899583333333332</v>
      </c>
      <c r="G5" s="13">
        <f>(E7-E5)/(D7-D5)</f>
        <v>-0.69790424999999989</v>
      </c>
      <c r="H5" s="13">
        <f>(E6-E5)/(D6-D5)</f>
        <v>-0.54866499999999996</v>
      </c>
      <c r="I5" s="13">
        <f>(E4-E5)/(D4-D5)</f>
        <v>-0.31047099999999994</v>
      </c>
      <c r="J5" s="13"/>
      <c r="K5" s="13"/>
      <c r="L5" s="13">
        <f t="shared" ref="L5:L6" si="0">(-3*E5+4*E6-E7)/(2*$C$4)</f>
        <v>-0.39942574999999952</v>
      </c>
      <c r="M5" s="13">
        <f>(E6-E4)/(2*$C$4)</f>
        <v>-0.42956799999999989</v>
      </c>
      <c r="N5" s="13"/>
      <c r="O5" s="13"/>
      <c r="P5" s="13"/>
      <c r="Q5" s="13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2:34" x14ac:dyDescent="0.3">
      <c r="C6" s="28"/>
      <c r="D6" s="15">
        <v>0.6</v>
      </c>
      <c r="E6" s="16">
        <v>0.80803800000000003</v>
      </c>
      <c r="F6" s="15"/>
      <c r="G6" s="15">
        <f>(E8-E6)/(D8-D6)</f>
        <v>-1.0591612500000001</v>
      </c>
      <c r="H6" s="15">
        <f t="shared" ref="H6" si="1">(E7-E6)/(D7-D6)</f>
        <v>-0.84714349999999961</v>
      </c>
      <c r="I6" s="15">
        <f>(E5-E6)/(D5-D6)</f>
        <v>-0.54866499999999996</v>
      </c>
      <c r="J6" s="15">
        <f>(E6-E4)/(D6-D4)</f>
        <v>-0.42956799999999995</v>
      </c>
      <c r="K6" s="15"/>
      <c r="L6" s="15">
        <f t="shared" si="0"/>
        <v>-0.63512575000000027</v>
      </c>
      <c r="M6" s="15">
        <f t="shared" ref="M6:M7" si="2">(E7-E5)/(2*$C$4)</f>
        <v>-0.69790424999999989</v>
      </c>
      <c r="N6" s="15">
        <f>(E4-4*E5+3*E6)/(2*$C$4)</f>
        <v>-0.66776199999999952</v>
      </c>
      <c r="O6" s="15"/>
      <c r="P6" s="15">
        <f>(E4-8*E5+8*E7-E8)/(12*C4)</f>
        <v>-0.68241745833333312</v>
      </c>
      <c r="Q6" s="15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2:34" x14ac:dyDescent="0.3">
      <c r="C7" s="28"/>
      <c r="D7" s="5">
        <v>0.8</v>
      </c>
      <c r="E7" s="4">
        <v>0.63860930000000005</v>
      </c>
      <c r="F7" s="10"/>
      <c r="G7" s="10"/>
      <c r="H7" s="10">
        <f>(E8-E7)/(D8-D7)</f>
        <v>-1.2711790000000007</v>
      </c>
      <c r="I7" s="10">
        <f>(E6-E7)/(D6-D7)</f>
        <v>-0.84714349999999961</v>
      </c>
      <c r="J7" s="10">
        <f t="shared" ref="J7" si="3">(E7-E5)/(D7-D5)</f>
        <v>-0.69790424999999989</v>
      </c>
      <c r="K7" s="10">
        <f>(E7-E4)/(D7-D4)</f>
        <v>-0.56875983333333313</v>
      </c>
      <c r="L7" s="11"/>
      <c r="M7" s="11">
        <f t="shared" si="2"/>
        <v>-1.0591612500000001</v>
      </c>
      <c r="N7" s="11">
        <f t="shared" ref="N7:N8" si="4">(E5-4*E6+3*E7)/(2*$C$4)</f>
        <v>-0.99638274999999998</v>
      </c>
      <c r="O7" s="12"/>
      <c r="P7" s="12"/>
      <c r="Q7" s="12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2:34" x14ac:dyDescent="0.3">
      <c r="C8" s="28"/>
      <c r="D8" s="5">
        <v>1</v>
      </c>
      <c r="E8" s="4">
        <v>0.38437349999999998</v>
      </c>
      <c r="F8" s="10"/>
      <c r="G8" s="10"/>
      <c r="H8" s="10"/>
      <c r="I8" s="10">
        <f>(E7-E8)/(D7-D8)</f>
        <v>-1.2711790000000007</v>
      </c>
      <c r="J8" s="10">
        <f>(E8-E6)/(D8-D6)</f>
        <v>-1.0591612500000001</v>
      </c>
      <c r="K8" s="10">
        <f>(E8-E5)/(D8-D5)</f>
        <v>-0.88899583333333332</v>
      </c>
      <c r="L8" s="11"/>
      <c r="M8" s="11"/>
      <c r="N8" s="11">
        <f t="shared" si="4"/>
        <v>-1.4831967500000003</v>
      </c>
      <c r="O8" s="12"/>
      <c r="P8" s="12"/>
      <c r="Q8" s="12">
        <f>(3*E4-16*E5+36*E6-48*E7+25*E8)/(12*C4)</f>
        <v>-1.5413672083333327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2:34" x14ac:dyDescent="0.3"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2:34" x14ac:dyDescent="0.3"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2:34" x14ac:dyDescent="0.3"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2:34" x14ac:dyDescent="0.3"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2:34" x14ac:dyDescent="0.3"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2:34" x14ac:dyDescent="0.3"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2:34" x14ac:dyDescent="0.3"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2:34" x14ac:dyDescent="0.3"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2:34" x14ac:dyDescent="0.3"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2:34" x14ac:dyDescent="0.3"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2:34" x14ac:dyDescent="0.3"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x14ac:dyDescent="0.3"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x14ac:dyDescent="0.3"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x14ac:dyDescent="0.3"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x14ac:dyDescent="0.3"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x14ac:dyDescent="0.3">
      <c r="B24" s="2" t="s">
        <v>17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x14ac:dyDescent="0.3">
      <c r="C25" t="s">
        <v>18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3">
      <c r="C26" s="27" t="s">
        <v>1</v>
      </c>
      <c r="D26" s="27" t="s">
        <v>2</v>
      </c>
      <c r="E26" s="27" t="s">
        <v>3</v>
      </c>
      <c r="F26" s="31" t="s">
        <v>19</v>
      </c>
      <c r="G26" s="31" t="s">
        <v>20</v>
      </c>
      <c r="H26" s="31" t="s">
        <v>21</v>
      </c>
      <c r="I26" s="31" t="s">
        <v>22</v>
      </c>
      <c r="J26" s="17"/>
      <c r="K26"/>
      <c r="L26"/>
      <c r="M26"/>
      <c r="O26"/>
      <c r="P26"/>
      <c r="Q26"/>
      <c r="R26"/>
      <c r="S26"/>
      <c r="T26"/>
      <c r="U26"/>
      <c r="V26"/>
      <c r="W26"/>
      <c r="X26"/>
    </row>
    <row r="27" spans="2:34" x14ac:dyDescent="0.3">
      <c r="C27" s="27"/>
      <c r="D27" s="27"/>
      <c r="E27" s="27"/>
      <c r="F27" s="31"/>
      <c r="G27" s="31"/>
      <c r="H27" s="31"/>
      <c r="I27" s="31"/>
      <c r="J27" s="1"/>
      <c r="K27" s="1"/>
      <c r="L27" s="1"/>
      <c r="M27" s="1" t="s">
        <v>23</v>
      </c>
      <c r="O27"/>
      <c r="P27"/>
      <c r="Q27"/>
      <c r="R27"/>
      <c r="S27"/>
      <c r="T27"/>
      <c r="U27"/>
      <c r="V27"/>
      <c r="W27"/>
      <c r="X27"/>
    </row>
    <row r="28" spans="2:34" x14ac:dyDescent="0.3">
      <c r="C28" s="28">
        <f>D29-D28</f>
        <v>0.2</v>
      </c>
      <c r="D28" s="5">
        <v>0.2</v>
      </c>
      <c r="E28" s="4">
        <v>0.97986519999999999</v>
      </c>
      <c r="F28" s="18">
        <f>(E29-E28)</f>
        <v>-6.2094199999999988E-2</v>
      </c>
      <c r="G28" s="18">
        <f>(F29-F28)</f>
        <v>-4.7638799999999981E-2</v>
      </c>
      <c r="H28" s="18">
        <f>(G29-G28)</f>
        <v>-1.2056900000000037E-2</v>
      </c>
      <c r="I28" s="18">
        <f>(H29-H28)</f>
        <v>-1.3054500000000024E-2</v>
      </c>
      <c r="J28" s="19"/>
      <c r="K28" s="1" t="s">
        <v>24</v>
      </c>
      <c r="L28" s="19">
        <f>(F29-(G29/2)+(H29/3))/$C$28</f>
        <v>-0.44127808333333324</v>
      </c>
      <c r="M28" s="19">
        <f>(F28+G28/2-H28/6+I28/12)/$C$28</f>
        <v>-0.42495995833333317</v>
      </c>
      <c r="O28"/>
      <c r="P28"/>
      <c r="Q28"/>
      <c r="R28"/>
      <c r="S28"/>
      <c r="T28"/>
      <c r="U28"/>
      <c r="V28"/>
      <c r="W28"/>
      <c r="X28"/>
    </row>
    <row r="29" spans="2:34" x14ac:dyDescent="0.3">
      <c r="C29" s="28"/>
      <c r="D29" s="13">
        <v>0.4</v>
      </c>
      <c r="E29" s="14">
        <v>0.917771</v>
      </c>
      <c r="F29" s="21">
        <f t="shared" ref="F29:G30" si="5">(E30-E29)</f>
        <v>-0.10973299999999997</v>
      </c>
      <c r="G29" s="21">
        <f t="shared" si="5"/>
        <v>-5.9695700000000018E-2</v>
      </c>
      <c r="H29" s="21">
        <f t="shared" ref="H29" si="6">(G30-G29)</f>
        <v>-2.5111400000000061E-2</v>
      </c>
      <c r="I29" s="18"/>
      <c r="J29" s="19"/>
      <c r="K29" s="1" t="s">
        <v>25</v>
      </c>
      <c r="L29" s="19">
        <f>(F30-(G30/2))/$C$28</f>
        <v>-0.63512574999999971</v>
      </c>
      <c r="M29" s="19">
        <f>(F29+G29/2-H29/6)/$C$28</f>
        <v>-0.67697808333333309</v>
      </c>
      <c r="O29"/>
      <c r="P29"/>
      <c r="Q29"/>
      <c r="R29"/>
      <c r="S29"/>
      <c r="T29"/>
      <c r="U29"/>
      <c r="V29"/>
      <c r="W29"/>
      <c r="X29"/>
    </row>
    <row r="30" spans="2:34" x14ac:dyDescent="0.3">
      <c r="C30" s="28"/>
      <c r="D30" s="15">
        <v>0.6</v>
      </c>
      <c r="E30" s="16">
        <v>0.80803800000000003</v>
      </c>
      <c r="F30" s="24">
        <f t="shared" si="5"/>
        <v>-0.16942869999999999</v>
      </c>
      <c r="G30" s="24">
        <f t="shared" si="5"/>
        <v>-8.480710000000008E-2</v>
      </c>
      <c r="H30" s="18"/>
      <c r="I30" s="18"/>
      <c r="J30" s="19"/>
      <c r="K30" s="1"/>
      <c r="L30" s="19"/>
      <c r="M30" s="19"/>
      <c r="O30"/>
      <c r="P30"/>
      <c r="Q30"/>
      <c r="R30"/>
      <c r="S30"/>
      <c r="T30"/>
      <c r="U30"/>
      <c r="V30"/>
      <c r="W30"/>
      <c r="X30"/>
    </row>
    <row r="31" spans="2:34" x14ac:dyDescent="0.3">
      <c r="C31" s="28"/>
      <c r="D31" s="5">
        <v>0.8</v>
      </c>
      <c r="E31" s="4">
        <v>0.63860930000000005</v>
      </c>
      <c r="F31" s="18">
        <f>(E32-E31)</f>
        <v>-0.25423580000000007</v>
      </c>
      <c r="G31" s="18"/>
      <c r="H31" s="18"/>
      <c r="I31" s="18"/>
      <c r="J31" s="19"/>
      <c r="K31" s="1"/>
      <c r="L31" s="19"/>
      <c r="M31" s="19"/>
      <c r="O31"/>
      <c r="P31"/>
      <c r="Q31"/>
      <c r="R31"/>
      <c r="S31"/>
      <c r="T31"/>
      <c r="U31"/>
      <c r="V31"/>
      <c r="W31"/>
      <c r="X31"/>
    </row>
    <row r="32" spans="2:34" x14ac:dyDescent="0.3">
      <c r="C32" s="28"/>
      <c r="D32" s="5">
        <v>1</v>
      </c>
      <c r="E32" s="4">
        <v>0.38437349999999998</v>
      </c>
      <c r="F32" s="22"/>
      <c r="G32" s="22"/>
      <c r="H32" s="22"/>
      <c r="I32" s="22"/>
      <c r="J32"/>
      <c r="K32" s="1"/>
      <c r="L32" s="19"/>
      <c r="M32" s="19"/>
      <c r="O32"/>
      <c r="P32"/>
      <c r="Q32"/>
      <c r="R32"/>
      <c r="S32"/>
      <c r="T32"/>
      <c r="U32"/>
      <c r="V32"/>
      <c r="W32"/>
      <c r="X32"/>
    </row>
    <row r="33" spans="3:24" x14ac:dyDescent="0.3">
      <c r="C33"/>
      <c r="D33"/>
      <c r="E33"/>
      <c r="F33" s="20"/>
      <c r="G33" s="20"/>
      <c r="H33" s="20"/>
      <c r="I33" s="20"/>
      <c r="J33"/>
      <c r="K33" s="1"/>
      <c r="L33" s="19"/>
      <c r="M33" s="19"/>
      <c r="O33"/>
      <c r="P33"/>
      <c r="Q33"/>
      <c r="R33"/>
      <c r="S33"/>
      <c r="T33"/>
      <c r="U33"/>
      <c r="V33"/>
      <c r="W33"/>
      <c r="X33"/>
    </row>
    <row r="34" spans="3:24" x14ac:dyDescent="0.3">
      <c r="C34"/>
      <c r="D34"/>
      <c r="E34"/>
      <c r="F34" s="20"/>
      <c r="G34" s="20"/>
      <c r="H34" s="20"/>
      <c r="I34" s="20"/>
      <c r="J34"/>
      <c r="K34" s="1"/>
      <c r="L34" s="19"/>
      <c r="M34" s="19"/>
      <c r="O34"/>
      <c r="P34"/>
      <c r="Q34"/>
      <c r="R34"/>
      <c r="S34"/>
      <c r="T34"/>
      <c r="U34"/>
      <c r="V34"/>
      <c r="W34"/>
      <c r="X34"/>
    </row>
    <row r="35" spans="3:24" x14ac:dyDescent="0.3">
      <c r="C35" t="s">
        <v>26</v>
      </c>
      <c r="D35"/>
      <c r="E35"/>
      <c r="F35" s="20"/>
      <c r="G35" s="20"/>
      <c r="H35" s="20"/>
      <c r="I35" s="20"/>
      <c r="J35"/>
      <c r="K35" s="1"/>
      <c r="L35" s="19"/>
      <c r="M35" s="19"/>
      <c r="O35"/>
      <c r="P35"/>
      <c r="Q35"/>
      <c r="R35"/>
      <c r="S35"/>
      <c r="T35"/>
      <c r="U35"/>
      <c r="V35"/>
      <c r="W35"/>
      <c r="X35"/>
    </row>
    <row r="36" spans="3:24" x14ac:dyDescent="0.3">
      <c r="C36" s="27" t="s">
        <v>1</v>
      </c>
      <c r="D36" s="27" t="s">
        <v>2</v>
      </c>
      <c r="E36" s="27" t="s">
        <v>3</v>
      </c>
      <c r="F36" s="32" t="s">
        <v>27</v>
      </c>
      <c r="G36" s="32" t="s">
        <v>28</v>
      </c>
      <c r="H36" s="32" t="s">
        <v>29</v>
      </c>
      <c r="I36" s="32" t="s">
        <v>30</v>
      </c>
      <c r="J36" s="17"/>
      <c r="K36" s="1"/>
      <c r="L36" s="19"/>
      <c r="M36" s="19"/>
      <c r="O36"/>
      <c r="P36"/>
      <c r="Q36"/>
      <c r="R36"/>
      <c r="S36"/>
      <c r="T36"/>
      <c r="U36"/>
      <c r="V36"/>
      <c r="W36"/>
      <c r="X36"/>
    </row>
    <row r="37" spans="3:24" x14ac:dyDescent="0.3">
      <c r="C37" s="27"/>
      <c r="D37" s="27"/>
      <c r="E37" s="27"/>
      <c r="F37" s="32"/>
      <c r="G37" s="32"/>
      <c r="H37" s="32"/>
      <c r="I37" s="32"/>
      <c r="J37"/>
      <c r="K37" s="1"/>
      <c r="L37" s="19"/>
      <c r="M37" s="1" t="s">
        <v>33</v>
      </c>
      <c r="O37"/>
      <c r="P37"/>
      <c r="Q37"/>
      <c r="R37"/>
      <c r="S37"/>
      <c r="T37"/>
      <c r="U37"/>
      <c r="V37"/>
      <c r="W37"/>
      <c r="X37"/>
    </row>
    <row r="38" spans="3:24" x14ac:dyDescent="0.3">
      <c r="C38" s="28">
        <f>D39-D38</f>
        <v>0.2</v>
      </c>
      <c r="D38" s="5">
        <v>0.2</v>
      </c>
      <c r="E38" s="4">
        <v>0.97986519999999999</v>
      </c>
      <c r="F38" s="22"/>
      <c r="G38" s="22"/>
      <c r="H38" s="22"/>
      <c r="I38" s="22"/>
      <c r="J38"/>
      <c r="K38" s="1" t="s">
        <v>24</v>
      </c>
      <c r="L38" s="19">
        <f>F39/$C$38</f>
        <v>-0.31047099999999994</v>
      </c>
      <c r="M38" s="19">
        <f>(F40-(G40/2))/$C$38</f>
        <v>-0.42956799999999989</v>
      </c>
      <c r="O38"/>
      <c r="P38"/>
      <c r="Q38"/>
      <c r="R38"/>
      <c r="S38"/>
      <c r="T38"/>
      <c r="U38"/>
      <c r="V38"/>
      <c r="W38"/>
      <c r="X38"/>
    </row>
    <row r="39" spans="3:24" x14ac:dyDescent="0.3">
      <c r="C39" s="28"/>
      <c r="D39" s="13">
        <v>0.4</v>
      </c>
      <c r="E39" s="14">
        <v>0.917771</v>
      </c>
      <c r="F39" s="21">
        <f>E39-E38</f>
        <v>-6.2094199999999988E-2</v>
      </c>
      <c r="G39" s="18"/>
      <c r="H39" s="22"/>
      <c r="I39" s="18"/>
      <c r="J39" s="19"/>
      <c r="K39" s="1" t="s">
        <v>25</v>
      </c>
      <c r="L39" s="19">
        <f>(F40+G40/2)/$C$38</f>
        <v>-0.66776199999999974</v>
      </c>
      <c r="M39" s="19">
        <f>(F41-(G41/2)-(H41/6))/$C$38</f>
        <v>-0.68785683333333314</v>
      </c>
      <c r="O39"/>
      <c r="P39"/>
      <c r="Q39"/>
      <c r="R39"/>
      <c r="S39"/>
      <c r="T39"/>
      <c r="U39"/>
      <c r="V39"/>
      <c r="W39"/>
      <c r="X39"/>
    </row>
    <row r="40" spans="3:24" x14ac:dyDescent="0.3">
      <c r="C40" s="28"/>
      <c r="D40" s="15">
        <v>0.6</v>
      </c>
      <c r="E40" s="16">
        <v>0.80803800000000003</v>
      </c>
      <c r="F40" s="24">
        <f t="shared" ref="F40:G41" si="7">E40-E39</f>
        <v>-0.10973299999999997</v>
      </c>
      <c r="G40" s="24">
        <f>F40-F39</f>
        <v>-4.7638799999999981E-2</v>
      </c>
      <c r="H40" s="18"/>
      <c r="I40" s="18"/>
      <c r="J40" s="19"/>
      <c r="K40" s="1"/>
      <c r="L40" s="19"/>
      <c r="M40" s="19"/>
      <c r="O40"/>
      <c r="P40"/>
      <c r="Q40"/>
      <c r="R40"/>
      <c r="S40"/>
      <c r="T40"/>
      <c r="U40"/>
      <c r="V40"/>
      <c r="W40"/>
      <c r="X40"/>
    </row>
    <row r="41" spans="3:24" x14ac:dyDescent="0.3">
      <c r="C41" s="28"/>
      <c r="D41" s="5">
        <v>0.8</v>
      </c>
      <c r="E41" s="4">
        <v>0.63860930000000005</v>
      </c>
      <c r="F41" s="18">
        <f t="shared" si="7"/>
        <v>-0.16942869999999999</v>
      </c>
      <c r="G41" s="18">
        <f t="shared" si="7"/>
        <v>-5.9695700000000018E-2</v>
      </c>
      <c r="H41" s="18">
        <f t="shared" ref="H41" si="8">G41-G40</f>
        <v>-1.2056900000000037E-2</v>
      </c>
      <c r="I41" s="18"/>
      <c r="J41" s="19"/>
      <c r="K41" s="1"/>
      <c r="L41" s="19"/>
      <c r="M41" s="19"/>
      <c r="O41"/>
      <c r="P41"/>
      <c r="Q41"/>
      <c r="R41"/>
      <c r="S41"/>
      <c r="T41"/>
      <c r="U41"/>
      <c r="V41"/>
      <c r="W41"/>
      <c r="X41"/>
    </row>
    <row r="42" spans="3:24" x14ac:dyDescent="0.3">
      <c r="C42" s="28"/>
      <c r="D42" s="5">
        <v>1</v>
      </c>
      <c r="E42" s="4">
        <v>0.38437349999999998</v>
      </c>
      <c r="F42" s="18">
        <f>E42-E41</f>
        <v>-0.25423580000000007</v>
      </c>
      <c r="G42" s="18">
        <f>F42-F41</f>
        <v>-8.480710000000008E-2</v>
      </c>
      <c r="H42" s="18">
        <f>G42-G41</f>
        <v>-2.5111400000000061E-2</v>
      </c>
      <c r="I42" s="18">
        <f>H42-H41</f>
        <v>-1.3054500000000024E-2</v>
      </c>
      <c r="J42"/>
      <c r="K42" s="1"/>
      <c r="L42" s="19"/>
      <c r="M42" s="19"/>
      <c r="O42"/>
      <c r="P42"/>
      <c r="Q42"/>
      <c r="R42"/>
      <c r="S42"/>
      <c r="T42"/>
      <c r="U42"/>
      <c r="V42"/>
      <c r="W42"/>
      <c r="X42"/>
    </row>
    <row r="43" spans="3:24" x14ac:dyDescent="0.3">
      <c r="C43"/>
      <c r="D43"/>
      <c r="E43"/>
      <c r="F43" s="20"/>
      <c r="G43" s="20"/>
      <c r="H43" s="20"/>
      <c r="I43" s="20"/>
      <c r="J43"/>
      <c r="K43" s="1"/>
      <c r="L43" s="19"/>
      <c r="M43" s="19"/>
      <c r="O43"/>
      <c r="P43"/>
      <c r="Q43"/>
      <c r="R43"/>
      <c r="S43"/>
      <c r="T43"/>
      <c r="U43"/>
      <c r="V43"/>
      <c r="W43"/>
      <c r="X43"/>
    </row>
    <row r="44" spans="3:24" x14ac:dyDescent="0.3">
      <c r="C44"/>
      <c r="D44"/>
      <c r="E44"/>
      <c r="F44" s="20"/>
      <c r="G44" s="20"/>
      <c r="H44" s="20"/>
      <c r="I44" s="20"/>
      <c r="J44"/>
      <c r="K44" s="1"/>
      <c r="L44" s="19"/>
      <c r="M44" s="19"/>
      <c r="O44"/>
      <c r="P44"/>
      <c r="Q44"/>
      <c r="R44"/>
      <c r="S44"/>
      <c r="T44"/>
      <c r="U44"/>
      <c r="V44"/>
      <c r="W44"/>
      <c r="X44"/>
    </row>
    <row r="45" spans="3:24" x14ac:dyDescent="0.3">
      <c r="C45" t="s">
        <v>31</v>
      </c>
      <c r="D45"/>
      <c r="E45"/>
      <c r="F45" s="20"/>
      <c r="G45" s="20"/>
      <c r="H45" s="20"/>
      <c r="I45" s="20"/>
      <c r="J45"/>
      <c r="K45" s="1"/>
      <c r="L45" s="19"/>
      <c r="M45" s="19"/>
      <c r="O45"/>
      <c r="P45"/>
      <c r="Q45"/>
      <c r="R45"/>
      <c r="S45"/>
      <c r="T45"/>
      <c r="U45"/>
      <c r="V45"/>
      <c r="W45"/>
      <c r="X45"/>
    </row>
    <row r="46" spans="3:24" x14ac:dyDescent="0.3">
      <c r="C46" s="27" t="s">
        <v>1</v>
      </c>
      <c r="D46" s="27" t="s">
        <v>2</v>
      </c>
      <c r="E46" s="27" t="s">
        <v>3</v>
      </c>
      <c r="F46" s="31" t="s">
        <v>19</v>
      </c>
      <c r="G46" s="31" t="s">
        <v>20</v>
      </c>
      <c r="H46" s="31" t="s">
        <v>21</v>
      </c>
      <c r="I46" s="31" t="s">
        <v>22</v>
      </c>
      <c r="J46"/>
      <c r="K46" s="1"/>
      <c r="L46" s="19"/>
      <c r="M46" s="19"/>
      <c r="O46"/>
      <c r="P46"/>
      <c r="Q46"/>
      <c r="R46"/>
      <c r="S46"/>
      <c r="T46"/>
      <c r="U46"/>
      <c r="V46"/>
      <c r="W46"/>
      <c r="X46"/>
    </row>
    <row r="47" spans="3:24" x14ac:dyDescent="0.3">
      <c r="C47" s="27"/>
      <c r="D47" s="27"/>
      <c r="E47" s="27"/>
      <c r="F47" s="31"/>
      <c r="G47" s="31"/>
      <c r="H47" s="31"/>
      <c r="I47" s="31"/>
      <c r="J47"/>
      <c r="K47" s="1"/>
      <c r="L47" s="19"/>
      <c r="M47" s="19"/>
      <c r="O47"/>
      <c r="P47"/>
      <c r="Q47"/>
      <c r="R47"/>
      <c r="S47"/>
      <c r="T47"/>
      <c r="U47"/>
      <c r="V47"/>
      <c r="W47"/>
      <c r="X47"/>
    </row>
    <row r="48" spans="3:24" x14ac:dyDescent="0.3">
      <c r="C48" s="28">
        <f>D49-D48</f>
        <v>0.2</v>
      </c>
      <c r="D48" s="5">
        <v>0.2</v>
      </c>
      <c r="E48" s="4">
        <v>0.97986519999999999</v>
      </c>
      <c r="F48" s="18">
        <f>(E49-E48)</f>
        <v>-6.2094199999999988E-2</v>
      </c>
      <c r="G48" s="18">
        <f>(F49-F48)</f>
        <v>-4.7638799999999981E-2</v>
      </c>
      <c r="H48" s="18">
        <f>(G49-G48)</f>
        <v>-1.2056900000000037E-2</v>
      </c>
      <c r="I48" s="18">
        <f>(H49-H48)</f>
        <v>-1.3054500000000024E-2</v>
      </c>
      <c r="J48"/>
      <c r="K48" s="1" t="s">
        <v>24</v>
      </c>
      <c r="L48" s="19">
        <f>((F48+F49)/2-(H48/6))/C48</f>
        <v>-0.4195205833333332</v>
      </c>
      <c r="M48" s="19"/>
      <c r="O48"/>
      <c r="P48"/>
      <c r="Q48"/>
      <c r="R48"/>
      <c r="S48"/>
      <c r="T48"/>
      <c r="U48"/>
      <c r="V48"/>
      <c r="W48"/>
      <c r="X48"/>
    </row>
    <row r="49" spans="3:24" x14ac:dyDescent="0.3">
      <c r="C49" s="28"/>
      <c r="D49" s="13">
        <v>0.4</v>
      </c>
      <c r="E49" s="14">
        <v>0.917771</v>
      </c>
      <c r="F49" s="21">
        <f t="shared" ref="F49:H49" si="9">(E50-E49)</f>
        <v>-0.10973299999999997</v>
      </c>
      <c r="G49" s="21">
        <f t="shared" si="9"/>
        <v>-5.9695700000000018E-2</v>
      </c>
      <c r="H49" s="21">
        <f t="shared" si="9"/>
        <v>-2.5111400000000061E-2</v>
      </c>
      <c r="I49" s="18"/>
      <c r="J49"/>
      <c r="K49" s="1" t="s">
        <v>25</v>
      </c>
      <c r="L49" s="19">
        <f>(((F49+F50)/2)-((H48+H49)/12))/C48</f>
        <v>-0.68241745833333312</v>
      </c>
      <c r="N49" s="19"/>
      <c r="O49"/>
      <c r="P49"/>
      <c r="Q49"/>
      <c r="R49"/>
      <c r="S49"/>
      <c r="T49"/>
      <c r="U49"/>
      <c r="V49"/>
      <c r="W49"/>
      <c r="X49"/>
    </row>
    <row r="50" spans="3:24" x14ac:dyDescent="0.3">
      <c r="C50" s="28"/>
      <c r="D50" s="15">
        <v>0.6</v>
      </c>
      <c r="E50" s="16">
        <v>0.80803800000000003</v>
      </c>
      <c r="F50" s="24">
        <f t="shared" ref="F50:G50" si="10">(E51-E50)</f>
        <v>-0.16942869999999999</v>
      </c>
      <c r="G50" s="24">
        <f t="shared" si="10"/>
        <v>-8.480710000000008E-2</v>
      </c>
      <c r="H50" s="18"/>
      <c r="I50" s="18"/>
      <c r="J50"/>
      <c r="K50" s="1"/>
      <c r="L50" s="1"/>
      <c r="N50" s="1"/>
      <c r="O50"/>
      <c r="P50"/>
      <c r="Q50"/>
      <c r="R50"/>
      <c r="S50"/>
      <c r="T50"/>
      <c r="U50"/>
      <c r="V50"/>
      <c r="W50"/>
      <c r="X50"/>
    </row>
    <row r="51" spans="3:24" x14ac:dyDescent="0.3">
      <c r="C51" s="28"/>
      <c r="D51" s="5">
        <v>0.8</v>
      </c>
      <c r="E51" s="4">
        <v>0.63860930000000005</v>
      </c>
      <c r="F51" s="18">
        <f>(E52-E51)</f>
        <v>-0.25423580000000007</v>
      </c>
      <c r="G51" s="18"/>
      <c r="H51" s="18"/>
      <c r="I51" s="18"/>
      <c r="J51"/>
      <c r="K51"/>
      <c r="L51"/>
      <c r="M51"/>
      <c r="O51"/>
      <c r="P51"/>
      <c r="Q51"/>
      <c r="R51"/>
      <c r="S51"/>
      <c r="T51"/>
      <c r="U51"/>
      <c r="V51"/>
      <c r="W51"/>
      <c r="X51"/>
    </row>
    <row r="52" spans="3:24" x14ac:dyDescent="0.3">
      <c r="C52" s="28"/>
      <c r="D52" s="5">
        <v>1</v>
      </c>
      <c r="E52" s="4">
        <v>0.38437349999999998</v>
      </c>
      <c r="F52" s="23"/>
      <c r="G52" s="23"/>
      <c r="H52" s="23"/>
      <c r="I52" s="23"/>
      <c r="J52"/>
      <c r="K52"/>
      <c r="L52"/>
      <c r="M52"/>
      <c r="O52"/>
      <c r="P52"/>
      <c r="Q52"/>
      <c r="R52"/>
      <c r="S52"/>
      <c r="T52"/>
      <c r="U52"/>
      <c r="V52"/>
      <c r="W52"/>
      <c r="X52"/>
    </row>
    <row r="53" spans="3:24" x14ac:dyDescent="0.3">
      <c r="C53"/>
      <c r="D53"/>
      <c r="E53"/>
      <c r="F53"/>
      <c r="G53"/>
      <c r="H53"/>
      <c r="I53"/>
      <c r="J53"/>
      <c r="K53"/>
      <c r="L53"/>
      <c r="M53"/>
      <c r="O53"/>
      <c r="P53"/>
      <c r="Q53"/>
      <c r="R53"/>
      <c r="S53"/>
      <c r="T53"/>
      <c r="U53"/>
      <c r="V53"/>
      <c r="W53"/>
      <c r="X53"/>
    </row>
    <row r="63" spans="3:24" x14ac:dyDescent="0.3">
      <c r="C63" s="27" t="s">
        <v>1</v>
      </c>
      <c r="D63" s="27" t="s">
        <v>2</v>
      </c>
      <c r="E63" s="27" t="s">
        <v>3</v>
      </c>
      <c r="F63" s="25" t="s">
        <v>4</v>
      </c>
      <c r="G63"/>
    </row>
    <row r="64" spans="3:24" x14ac:dyDescent="0.3">
      <c r="C64" s="27"/>
      <c r="D64" s="27"/>
      <c r="E64" s="27"/>
      <c r="F64" s="8" t="s">
        <v>11</v>
      </c>
      <c r="G64"/>
    </row>
    <row r="65" spans="3:7" x14ac:dyDescent="0.3">
      <c r="C65" s="28">
        <f>D66-D65</f>
        <v>0.2</v>
      </c>
      <c r="D65" s="5">
        <v>0.2</v>
      </c>
      <c r="E65" s="4">
        <v>0.97986519999999999</v>
      </c>
      <c r="F65" s="11"/>
      <c r="G65"/>
    </row>
    <row r="66" spans="3:7" x14ac:dyDescent="0.3">
      <c r="C66" s="28"/>
      <c r="D66" s="13">
        <v>0.4</v>
      </c>
      <c r="E66" s="14">
        <v>0.917771</v>
      </c>
      <c r="F66" s="13">
        <f>(E65-2*E66+E67)/($C$65^2)</f>
        <v>-1.1909699999999992</v>
      </c>
      <c r="G66"/>
    </row>
    <row r="67" spans="3:7" x14ac:dyDescent="0.3">
      <c r="C67" s="28"/>
      <c r="D67" s="15">
        <v>0.6</v>
      </c>
      <c r="E67" s="16">
        <v>0.80803800000000003</v>
      </c>
      <c r="F67" s="15">
        <f>(E66-2*E67+E68)/($C$65^2)</f>
        <v>-1.4923925000000002</v>
      </c>
      <c r="G67"/>
    </row>
    <row r="68" spans="3:7" x14ac:dyDescent="0.3">
      <c r="C68" s="28"/>
      <c r="D68" s="5">
        <v>0.8</v>
      </c>
      <c r="E68" s="4">
        <v>0.63860930000000005</v>
      </c>
      <c r="F68" s="11">
        <f>(E67-2*E68+E69)/($C$65^2)</f>
        <v>-2.1201775000000014</v>
      </c>
      <c r="G68"/>
    </row>
    <row r="69" spans="3:7" x14ac:dyDescent="0.3">
      <c r="C69" s="28"/>
      <c r="D69" s="5">
        <v>1</v>
      </c>
      <c r="E69" s="4">
        <v>0.38437349999999998</v>
      </c>
      <c r="F69" s="11"/>
      <c r="G69"/>
    </row>
  </sheetData>
  <mergeCells count="35">
    <mergeCell ref="C65:C69"/>
    <mergeCell ref="G46:G47"/>
    <mergeCell ref="H46:H47"/>
    <mergeCell ref="I46:I47"/>
    <mergeCell ref="C63:C64"/>
    <mergeCell ref="D63:D64"/>
    <mergeCell ref="E63:E64"/>
    <mergeCell ref="F46:F47"/>
    <mergeCell ref="G26:G27"/>
    <mergeCell ref="H26:H27"/>
    <mergeCell ref="I26:I27"/>
    <mergeCell ref="F36:F37"/>
    <mergeCell ref="G36:G37"/>
    <mergeCell ref="H36:H37"/>
    <mergeCell ref="I36:I37"/>
    <mergeCell ref="F26:F27"/>
    <mergeCell ref="C38:C42"/>
    <mergeCell ref="C46:C47"/>
    <mergeCell ref="D46:D47"/>
    <mergeCell ref="E46:E47"/>
    <mergeCell ref="C48:C52"/>
    <mergeCell ref="C26:C27"/>
    <mergeCell ref="D26:D27"/>
    <mergeCell ref="E26:E27"/>
    <mergeCell ref="C28:C32"/>
    <mergeCell ref="C36:C37"/>
    <mergeCell ref="D36:D37"/>
    <mergeCell ref="E36:E37"/>
    <mergeCell ref="O2:Q2"/>
    <mergeCell ref="C2:C3"/>
    <mergeCell ref="D2:D3"/>
    <mergeCell ref="E2:E3"/>
    <mergeCell ref="C4:C8"/>
    <mergeCell ref="F2:J2"/>
    <mergeCell ref="L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708C-04AE-4BC9-A558-6740999A6A66}">
  <dimension ref="B2:J24"/>
  <sheetViews>
    <sheetView topLeftCell="D11" zoomScale="84" workbookViewId="0">
      <selection activeCell="H18" sqref="H18"/>
    </sheetView>
  </sheetViews>
  <sheetFormatPr defaultRowHeight="14.4" x14ac:dyDescent="0.3"/>
  <cols>
    <col min="2" max="10" width="14.21875" customWidth="1"/>
  </cols>
  <sheetData>
    <row r="2" spans="2:10" x14ac:dyDescent="0.3">
      <c r="B2" s="27" t="s">
        <v>1</v>
      </c>
      <c r="C2" s="27" t="s">
        <v>2</v>
      </c>
      <c r="D2" s="27" t="s">
        <v>3</v>
      </c>
      <c r="E2" s="29" t="s">
        <v>16</v>
      </c>
      <c r="F2" s="29"/>
      <c r="G2" s="29"/>
      <c r="H2" s="29"/>
      <c r="I2" s="29"/>
      <c r="J2" s="6"/>
    </row>
    <row r="3" spans="2:10" x14ac:dyDescent="0.3">
      <c r="B3" s="27"/>
      <c r="C3" s="27"/>
      <c r="D3" s="27"/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32</v>
      </c>
    </row>
    <row r="4" spans="2:10" x14ac:dyDescent="0.3">
      <c r="B4" s="28">
        <f>C5-C4</f>
        <v>0.2</v>
      </c>
      <c r="C4" s="5">
        <v>0.2</v>
      </c>
      <c r="D4" s="4">
        <v>0.97986519999999999</v>
      </c>
      <c r="E4" s="10">
        <f>(D7-D4)/(C7-C4)</f>
        <v>-0.56875983333333313</v>
      </c>
      <c r="F4" s="10">
        <f>(D6-D4)/(C6-C4)</f>
        <v>-0.42956799999999995</v>
      </c>
      <c r="G4" s="10">
        <f>(D5-D4)/(C5-C4)</f>
        <v>-0.31047099999999994</v>
      </c>
      <c r="H4" s="10"/>
      <c r="I4" s="10"/>
      <c r="J4" s="10"/>
    </row>
    <row r="5" spans="2:10" x14ac:dyDescent="0.3">
      <c r="B5" s="28"/>
      <c r="C5" s="13">
        <v>0.4</v>
      </c>
      <c r="D5" s="14">
        <v>0.917771</v>
      </c>
      <c r="E5" s="13">
        <f>(D8-D5)/(C8-C5)</f>
        <v>-0.88899583333333332</v>
      </c>
      <c r="F5" s="13">
        <f>(D7-D5)/(C7-C5)</f>
        <v>-0.69790424999999989</v>
      </c>
      <c r="G5" s="13">
        <f>(D6-D5)/(C6-C5)</f>
        <v>-0.54866499999999996</v>
      </c>
      <c r="H5" s="13">
        <f>(D4-D5)/(C4-C5)</f>
        <v>-0.31047099999999994</v>
      </c>
      <c r="I5" s="13"/>
      <c r="J5" s="13"/>
    </row>
    <row r="6" spans="2:10" x14ac:dyDescent="0.3">
      <c r="B6" s="28"/>
      <c r="C6" s="15">
        <v>0.6</v>
      </c>
      <c r="D6" s="16">
        <v>0.80803800000000003</v>
      </c>
      <c r="E6" s="15"/>
      <c r="F6" s="15">
        <f>(D8-D6)/(C8-C6)</f>
        <v>-1.0591612500000001</v>
      </c>
      <c r="G6" s="15">
        <f t="shared" ref="G6" si="0">(D7-D6)/(C7-C6)</f>
        <v>-0.84714349999999961</v>
      </c>
      <c r="H6" s="15">
        <f>(D5-D6)/(C5-C6)</f>
        <v>-0.54866499999999996</v>
      </c>
      <c r="I6" s="15">
        <f>(D6-D4)/(C6-C4)</f>
        <v>-0.42956799999999995</v>
      </c>
      <c r="J6" s="15"/>
    </row>
    <row r="7" spans="2:10" x14ac:dyDescent="0.3">
      <c r="B7" s="28"/>
      <c r="C7" s="5">
        <v>0.8</v>
      </c>
      <c r="D7" s="4">
        <v>0.63860930000000005</v>
      </c>
      <c r="E7" s="10"/>
      <c r="F7" s="10"/>
      <c r="G7" s="10">
        <f>(D8-D7)/(C8-C7)</f>
        <v>-1.2711790000000007</v>
      </c>
      <c r="H7" s="10">
        <f>(D6-D7)/(C6-C7)</f>
        <v>-0.84714349999999961</v>
      </c>
      <c r="I7" s="10">
        <f t="shared" ref="I7" si="1">(D7-D5)/(C7-C5)</f>
        <v>-0.69790424999999989</v>
      </c>
      <c r="J7" s="10">
        <f>(D7-D4)/(C7-C4)</f>
        <v>-0.56875983333333313</v>
      </c>
    </row>
    <row r="8" spans="2:10" x14ac:dyDescent="0.3">
      <c r="B8" s="28"/>
      <c r="C8" s="5">
        <v>1</v>
      </c>
      <c r="D8" s="4">
        <v>0.38437349999999998</v>
      </c>
      <c r="E8" s="10"/>
      <c r="F8" s="10"/>
      <c r="G8" s="10"/>
      <c r="H8" s="10">
        <f>(D7-D8)/(C7-C8)</f>
        <v>-1.2711790000000007</v>
      </c>
      <c r="I8" s="10">
        <f>(D8-D6)/(C8-C6)</f>
        <v>-1.0591612500000001</v>
      </c>
      <c r="J8" s="10">
        <f>(D8-D5)/(C8-C5)</f>
        <v>-0.88899583333333332</v>
      </c>
    </row>
    <row r="10" spans="2:10" x14ac:dyDescent="0.3">
      <c r="B10" s="27" t="s">
        <v>1</v>
      </c>
      <c r="C10" s="27" t="s">
        <v>2</v>
      </c>
      <c r="D10" s="27" t="s">
        <v>3</v>
      </c>
      <c r="E10" s="30" t="s">
        <v>4</v>
      </c>
      <c r="F10" s="30"/>
      <c r="G10" s="30"/>
    </row>
    <row r="11" spans="2:10" ht="28.8" x14ac:dyDescent="0.3">
      <c r="B11" s="27"/>
      <c r="C11" s="27"/>
      <c r="D11" s="27"/>
      <c r="E11" s="8" t="s">
        <v>13</v>
      </c>
      <c r="F11" s="8" t="s">
        <v>11</v>
      </c>
      <c r="G11" s="8" t="s">
        <v>12</v>
      </c>
    </row>
    <row r="12" spans="2:10" x14ac:dyDescent="0.3">
      <c r="B12" s="28">
        <f>C13-C12</f>
        <v>0.2</v>
      </c>
      <c r="C12" s="5">
        <v>0.2</v>
      </c>
      <c r="D12" s="4">
        <v>0.97986519999999999</v>
      </c>
      <c r="E12" s="11">
        <f>(-3*D12+4*D13-D14)/(2*$C$4)</f>
        <v>-0.19137400000000027</v>
      </c>
      <c r="F12" s="11"/>
      <c r="G12" s="11"/>
    </row>
    <row r="13" spans="2:10" x14ac:dyDescent="0.3">
      <c r="B13" s="28"/>
      <c r="C13" s="13">
        <v>0.4</v>
      </c>
      <c r="D13" s="14">
        <v>0.917771</v>
      </c>
      <c r="E13" s="13">
        <f t="shared" ref="E13:E14" si="2">(-3*D13+4*D14-D15)/(2*$C$4)</f>
        <v>-0.39942574999999952</v>
      </c>
      <c r="F13" s="13">
        <f>(D14-D12)/(2*$C$4)</f>
        <v>-0.42956799999999989</v>
      </c>
      <c r="G13" s="13"/>
    </row>
    <row r="14" spans="2:10" x14ac:dyDescent="0.3">
      <c r="B14" s="28"/>
      <c r="C14" s="15">
        <v>0.6</v>
      </c>
      <c r="D14" s="16">
        <v>0.80803800000000003</v>
      </c>
      <c r="E14" s="15">
        <f t="shared" si="2"/>
        <v>-0.63512575000000027</v>
      </c>
      <c r="F14" s="15">
        <f t="shared" ref="F14:F15" si="3">(D15-D13)/(2*$C$4)</f>
        <v>-0.69790424999999989</v>
      </c>
      <c r="G14" s="15">
        <f>(D12-4*D13+3*D14)/(2*$C$4)</f>
        <v>-0.66776199999999952</v>
      </c>
    </row>
    <row r="15" spans="2:10" x14ac:dyDescent="0.3">
      <c r="B15" s="28"/>
      <c r="C15" s="5">
        <v>0.8</v>
      </c>
      <c r="D15" s="4">
        <v>0.63860930000000005</v>
      </c>
      <c r="E15" s="11"/>
      <c r="F15" s="11">
        <f t="shared" si="3"/>
        <v>-1.0591612500000001</v>
      </c>
      <c r="G15" s="11">
        <f t="shared" ref="G15:G16" si="4">(D13-4*D14+3*D15)/(2*$C$4)</f>
        <v>-0.99638274999999998</v>
      </c>
    </row>
    <row r="16" spans="2:10" x14ac:dyDescent="0.3">
      <c r="B16" s="28"/>
      <c r="C16" s="5">
        <v>1</v>
      </c>
      <c r="D16" s="4">
        <v>0.38437349999999998</v>
      </c>
      <c r="E16" s="11"/>
      <c r="F16" s="11"/>
      <c r="G16" s="11">
        <f t="shared" si="4"/>
        <v>-1.4831967500000003</v>
      </c>
    </row>
    <row r="18" spans="2:7" x14ac:dyDescent="0.3">
      <c r="B18" s="27" t="s">
        <v>1</v>
      </c>
      <c r="C18" s="27" t="s">
        <v>2</v>
      </c>
      <c r="D18" s="27" t="s">
        <v>3</v>
      </c>
      <c r="E18" s="26" t="s">
        <v>5</v>
      </c>
      <c r="F18" s="26"/>
      <c r="G18" s="26"/>
    </row>
    <row r="19" spans="2:7" ht="28.8" x14ac:dyDescent="0.3">
      <c r="B19" s="27"/>
      <c r="C19" s="27"/>
      <c r="D19" s="27"/>
      <c r="E19" s="9" t="s">
        <v>13</v>
      </c>
      <c r="F19" s="9" t="s">
        <v>11</v>
      </c>
      <c r="G19" s="9" t="s">
        <v>12</v>
      </c>
    </row>
    <row r="20" spans="2:7" x14ac:dyDescent="0.3">
      <c r="B20" s="28">
        <f>C21-C20</f>
        <v>0.2</v>
      </c>
      <c r="C20" s="5">
        <v>0.2</v>
      </c>
      <c r="D20" s="4">
        <v>0.97986519999999999</v>
      </c>
      <c r="E20" s="12">
        <f>(-25*D12+48*D13-36*D14+16*D15-3*D16)/(12*B12)</f>
        <v>-0.19515070833333367</v>
      </c>
      <c r="F20" s="12"/>
      <c r="G20" s="12"/>
    </row>
    <row r="21" spans="2:7" x14ac:dyDescent="0.3">
      <c r="B21" s="28"/>
      <c r="C21" s="13">
        <v>0.4</v>
      </c>
      <c r="D21" s="14">
        <v>0.917771</v>
      </c>
      <c r="E21" s="13"/>
      <c r="F21" s="13"/>
      <c r="G21" s="13"/>
    </row>
    <row r="22" spans="2:7" x14ac:dyDescent="0.3">
      <c r="B22" s="28"/>
      <c r="C22" s="15">
        <v>0.6</v>
      </c>
      <c r="D22" s="16">
        <v>0.80803800000000003</v>
      </c>
      <c r="E22" s="15"/>
      <c r="F22" s="15">
        <f>(D12-8*D13+8*D15-D16)/(12*B12)</f>
        <v>-0.68241745833333312</v>
      </c>
      <c r="G22" s="15"/>
    </row>
    <row r="23" spans="2:7" x14ac:dyDescent="0.3">
      <c r="B23" s="28"/>
      <c r="C23" s="5">
        <v>0.8</v>
      </c>
      <c r="D23" s="4">
        <v>0.63860930000000005</v>
      </c>
      <c r="E23" s="12"/>
      <c r="F23" s="12"/>
      <c r="G23" s="12"/>
    </row>
    <row r="24" spans="2:7" x14ac:dyDescent="0.3">
      <c r="B24" s="28"/>
      <c r="C24" s="5">
        <v>1</v>
      </c>
      <c r="D24" s="4">
        <v>0.38437349999999998</v>
      </c>
      <c r="E24" s="12"/>
      <c r="F24" s="12"/>
      <c r="G24" s="12">
        <f>(3*D12-16*D13+36*D14-48*D15+25*D16)/(12*B12)</f>
        <v>-1.5413672083333327</v>
      </c>
    </row>
  </sheetData>
  <mergeCells count="15">
    <mergeCell ref="B20:B24"/>
    <mergeCell ref="E10:G10"/>
    <mergeCell ref="E18:G18"/>
    <mergeCell ref="B12:B16"/>
    <mergeCell ref="B18:B19"/>
    <mergeCell ref="C18:C19"/>
    <mergeCell ref="D18:D19"/>
    <mergeCell ref="B10:B11"/>
    <mergeCell ref="C10:C11"/>
    <mergeCell ref="D10:D11"/>
    <mergeCell ref="B2:B3"/>
    <mergeCell ref="C2:C3"/>
    <mergeCell ref="D2:D3"/>
    <mergeCell ref="E2:I2"/>
    <mergeCell ref="B4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64A1-1CD3-46E6-8114-5378F4BB1C2C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Zahira Priyan Husna</dc:creator>
  <cp:lastModifiedBy>Zahira Priyan Husna</cp:lastModifiedBy>
  <dcterms:created xsi:type="dcterms:W3CDTF">2025-06-29T01:02:33Z</dcterms:created>
  <dcterms:modified xsi:type="dcterms:W3CDTF">2025-06-30T06:30:36Z</dcterms:modified>
</cp:coreProperties>
</file>