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Pool Draw" sheetId="2" r:id="rId3"/>
    <sheet name="Pool Matches" sheetId="6" r:id="rId4"/>
    <sheet name="Elimination Matches" sheetId="7" r:id="rId5"/>
    <sheet name="Names to Print" sheetId="8" r:id="rId6"/>
    <sheet name="Tree 1" sheetId="10" r:id="rId13"/>
    <sheet name="Tree 2" sheetId="11" r:id="rId14"/>
    <sheet name="Tree 3" sheetId="12" r:id="rId15"/>
    <sheet name="Tree 4" sheetId="13" r:id="rId16"/>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<sst xmlns="http://schemas.openxmlformats.org/spreadsheetml/2006/main" count="393" uniqueCount="387">
  <si>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</si>
  <si>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</si>
  <si>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</si>
  <si>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</si>
  <si>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</si>
  <si>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</si>
  <si>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</si>
  <si>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</si>
  <si>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</si>
  <si>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</si>
  <si>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</si>
  <si>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Pool</t>
  </si>
  <si>
    <t>Player Name</t>
  </si>
  <si>
    <t>Player Dojo</t>
  </si>
  <si>
    <t>Display Name</t>
  </si>
  <si>
    <t>Pool A</t>
  </si>
  <si>
    <t>Kevin Clark</t>
  </si>
  <si>
    <t>Team Alpha</t>
  </si>
  <si>
    <t>K. CLARK</t>
  </si>
  <si>
    <t>Luke Rodriguez</t>
  </si>
  <si>
    <t>Team Beta</t>
  </si>
  <si>
    <t>L. RODRIGUEZ</t>
  </si>
  <si>
    <t>Michael Lewis</t>
  </si>
  <si>
    <t>Team Gamma</t>
  </si>
  <si>
    <t>M. LEWIS</t>
  </si>
  <si>
    <t>Ygritte</t>
  </si>
  <si>
    <t>YGRITTE</t>
  </si>
  <si>
    <t>Pool B</t>
  </si>
  <si>
    <t>Nathan Lee</t>
  </si>
  <si>
    <t>Team Delta</t>
  </si>
  <si>
    <t>N. LEE</t>
  </si>
  <si>
    <t>Oliver Walker</t>
  </si>
  <si>
    <t>Team Epsilon</t>
  </si>
  <si>
    <t>O. WALKER</t>
  </si>
  <si>
    <t>Paul Hall</t>
  </si>
  <si>
    <t>P. HALL</t>
  </si>
  <si>
    <t>Pool C</t>
  </si>
  <si>
    <t>Quentin Allen</t>
  </si>
  <si>
    <t>Q. ALLEN</t>
  </si>
  <si>
    <t>Robert Young</t>
  </si>
  <si>
    <t>R. YOUNG</t>
  </si>
  <si>
    <t>Steven Hernandez</t>
  </si>
  <si>
    <t>S. HERNANDEZ</t>
  </si>
  <si>
    <t>Pool D</t>
  </si>
  <si>
    <t>Thomas King</t>
  </si>
  <si>
    <t>T. KING</t>
  </si>
  <si>
    <t>Uriel Wright</t>
  </si>
  <si>
    <t>U. WRIGHT</t>
  </si>
  <si>
    <t>Victor Lopez</t>
  </si>
  <si>
    <t>V. LOPEZ</t>
  </si>
  <si>
    <t>Pool E</t>
  </si>
  <si>
    <t>William Hill</t>
  </si>
  <si>
    <t>W. HILL</t>
  </si>
  <si>
    <t>Xavier Scott</t>
  </si>
  <si>
    <t>X. SCOTT</t>
  </si>
  <si>
    <t>Yosef Green</t>
  </si>
  <si>
    <t>Y. GREEN</t>
  </si>
  <si>
    <t>Pool F</t>
  </si>
  <si>
    <t>Zachary Adams</t>
  </si>
  <si>
    <t>Z. ADAMS</t>
  </si>
  <si>
    <t>Aaron Thompson</t>
  </si>
  <si>
    <t>A. THOMPSON</t>
  </si>
  <si>
    <t>Benjamin Evans</t>
  </si>
  <si>
    <t>B. EVANS</t>
  </si>
  <si>
    <t>Pool G</t>
  </si>
  <si>
    <t>Caleb Wilson</t>
  </si>
  <si>
    <t>C. WILSON</t>
  </si>
  <si>
    <t>Dylan Moore</t>
  </si>
  <si>
    <t>D. MOORE</t>
  </si>
  <si>
    <t>Elijah Taylor</t>
  </si>
  <si>
    <t>E. TAYLOR</t>
  </si>
  <si>
    <t>Pool H</t>
  </si>
  <si>
    <t>Finn Anderson</t>
  </si>
  <si>
    <t>Team Zeta</t>
  </si>
  <si>
    <t>F. ANDERSON</t>
  </si>
  <si>
    <t>Gabriel Thomas</t>
  </si>
  <si>
    <t>Team Eta</t>
  </si>
  <si>
    <t>G. THOMAS</t>
  </si>
  <si>
    <t>Hudson Jackson</t>
  </si>
  <si>
    <t>Team Theta</t>
  </si>
  <si>
    <t>H. JACKSON</t>
  </si>
  <si>
    <t>Pool I</t>
  </si>
  <si>
    <t>Isaac White</t>
  </si>
  <si>
    <t>Team Iota</t>
  </si>
  <si>
    <t>I. WHITE</t>
  </si>
  <si>
    <t>Jackson Harris</t>
  </si>
  <si>
    <t>Team Kappa</t>
  </si>
  <si>
    <t>J. HARRIS</t>
  </si>
  <si>
    <t>Kaden Martin</t>
  </si>
  <si>
    <t>K. MARTIN</t>
  </si>
  <si>
    <t>Pool J</t>
  </si>
  <si>
    <t>Liam Thompson</t>
  </si>
  <si>
    <t>L. THOMPSON</t>
  </si>
  <si>
    <t>Mason Martinez</t>
  </si>
  <si>
    <t>M. MARTINEZ</t>
  </si>
  <si>
    <t>Nolan Clark</t>
  </si>
  <si>
    <t>N. CLARK</t>
  </si>
  <si>
    <t>Pool K</t>
  </si>
  <si>
    <t>Owen Rodriguez</t>
  </si>
  <si>
    <t>O. RODRIGUEZ</t>
  </si>
  <si>
    <t>Parker Lewis</t>
  </si>
  <si>
    <t>P. LEWIS</t>
  </si>
  <si>
    <t>Quinn Walker</t>
  </si>
  <si>
    <t>Q. WALKER</t>
  </si>
  <si>
    <t>Pool L</t>
  </si>
  <si>
    <t>Ryan Hall</t>
  </si>
  <si>
    <t>R. HALL</t>
  </si>
  <si>
    <t>Sebastian Allen</t>
  </si>
  <si>
    <t>S. ALLEN</t>
  </si>
  <si>
    <t>Tristan Young</t>
  </si>
  <si>
    <t>T. YOUNG</t>
  </si>
  <si>
    <t>Pool M</t>
  </si>
  <si>
    <t>Ulysses Hernandez</t>
  </si>
  <si>
    <t>U. HERNANDEZ</t>
  </si>
  <si>
    <t>Vincent King</t>
  </si>
  <si>
    <t>V. KING</t>
  </si>
  <si>
    <t>William Wright</t>
  </si>
  <si>
    <t>W. WRIGHT</t>
  </si>
  <si>
    <t>Pool N</t>
  </si>
  <si>
    <t>Xavier Lopez</t>
  </si>
  <si>
    <t>X. LOPEZ</t>
  </si>
  <si>
    <t>Yosef Hill</t>
  </si>
  <si>
    <t>Y. HILL</t>
  </si>
  <si>
    <t>Arthur Conan</t>
  </si>
  <si>
    <t>A. CONAN</t>
  </si>
  <si>
    <t>Pool O</t>
  </si>
  <si>
    <t>Bram Stoker</t>
  </si>
  <si>
    <t>B. STOKER</t>
  </si>
  <si>
    <t>Charles Dickens</t>
  </si>
  <si>
    <t>C. DICKENS</t>
  </si>
  <si>
    <t>Daniel Defoe</t>
  </si>
  <si>
    <t>D. DEFOE</t>
  </si>
  <si>
    <t>Pool P</t>
  </si>
  <si>
    <t>Emily Bronte</t>
  </si>
  <si>
    <t>E. BRONTE</t>
  </si>
  <si>
    <t>Fyodor Dostoevsky</t>
  </si>
  <si>
    <t>F. DOSTOEVSKY</t>
  </si>
  <si>
    <t>George Orwell</t>
  </si>
  <si>
    <t>G. ORWELL</t>
  </si>
  <si>
    <t>Pool Q</t>
  </si>
  <si>
    <t>Herman Melville</t>
  </si>
  <si>
    <t>H. MELVILLE</t>
  </si>
  <si>
    <t>Isaac Asimov</t>
  </si>
  <si>
    <t>I. ASIMOV</t>
  </si>
  <si>
    <t>Jane Austen</t>
  </si>
  <si>
    <t>J. AUSTEN</t>
  </si>
  <si>
    <t>Pool R</t>
  </si>
  <si>
    <t>Kurt Vonnegut</t>
  </si>
  <si>
    <t>Team Lambda</t>
  </si>
  <si>
    <t>K. VONNEGUT</t>
  </si>
  <si>
    <t>Lewis Carroll</t>
  </si>
  <si>
    <t>Team Mu</t>
  </si>
  <si>
    <t>L. CARROLL</t>
  </si>
  <si>
    <t>Mary Shelley</t>
  </si>
  <si>
    <t>Team Nu</t>
  </si>
  <si>
    <t>M. SHELLEY</t>
  </si>
  <si>
    <t>Pool S</t>
  </si>
  <si>
    <t>Nathaniel Hawthorne</t>
  </si>
  <si>
    <t>Team Xi</t>
  </si>
  <si>
    <t>N. HAWTHORNE</t>
  </si>
  <si>
    <t>Oscar Wilde</t>
  </si>
  <si>
    <t>Team Omicron</t>
  </si>
  <si>
    <t>O. WILDE</t>
  </si>
  <si>
    <t>Philip K Dick</t>
  </si>
  <si>
    <t>Team Pi</t>
  </si>
  <si>
    <t>P. DICK</t>
  </si>
  <si>
    <t>Pool T</t>
  </si>
  <si>
    <t>Quentin Blake</t>
  </si>
  <si>
    <t>Team Rho</t>
  </si>
  <si>
    <t>Q. BLAKE</t>
  </si>
  <si>
    <t>Ray Bradbury</t>
  </si>
  <si>
    <t>Team Sigma</t>
  </si>
  <si>
    <t>R. BRADBURY</t>
  </si>
  <si>
    <t>Sylvia Plath</t>
  </si>
  <si>
    <t>Team Tau</t>
  </si>
  <si>
    <t>S. PLATH</t>
  </si>
  <si>
    <t>Pool U</t>
  </si>
  <si>
    <t>Thomas Hardy</t>
  </si>
  <si>
    <t>Team Upsilon</t>
  </si>
  <si>
    <t>T. HARDY</t>
  </si>
  <si>
    <t>Ursula K Le Guin</t>
  </si>
  <si>
    <t>Team Phi</t>
  </si>
  <si>
    <t>U. GUIN</t>
  </si>
  <si>
    <t>Virginia Woolf</t>
  </si>
  <si>
    <t>Team Chi</t>
  </si>
  <si>
    <t>V. WOOLF</t>
  </si>
  <si>
    <t>Pool V</t>
  </si>
  <si>
    <t>William Shakespeare</t>
  </si>
  <si>
    <t>Team Psi</t>
  </si>
  <si>
    <t>W. SHAKESPEARE</t>
  </si>
  <si>
    <t>Xavier Herbert</t>
  </si>
  <si>
    <t>Team Omega</t>
  </si>
  <si>
    <t>X. HERBERT</t>
  </si>
  <si>
    <t>Yann Martel</t>
  </si>
  <si>
    <t>Y. MARTEL</t>
  </si>
  <si>
    <t>Pool W</t>
  </si>
  <si>
    <t>Albus Dumbledore</t>
  </si>
  <si>
    <t>A. DUMBLEDORE</t>
  </si>
  <si>
    <t>Bilbo Baggins</t>
  </si>
  <si>
    <t>B. BAGGINS</t>
  </si>
  <si>
    <t>Cersei Lannister</t>
  </si>
  <si>
    <t>C. LANNISTER</t>
  </si>
  <si>
    <t>Pool X</t>
  </si>
  <si>
    <t>Daenerys Targaryen</t>
  </si>
  <si>
    <t>D. TARGARYEN</t>
  </si>
  <si>
    <t>Eddard Stark</t>
  </si>
  <si>
    <t>E. STARK</t>
  </si>
  <si>
    <t>Frodo Baggins</t>
  </si>
  <si>
    <t>F. BAGGINS</t>
  </si>
  <si>
    <t>Pool Y</t>
  </si>
  <si>
    <t>Gandalf The Grey</t>
  </si>
  <si>
    <t>G. GREY</t>
  </si>
  <si>
    <t>Hermione Granger</t>
  </si>
  <si>
    <t>H. GRANGER</t>
  </si>
  <si>
    <t>Inigo Montoya</t>
  </si>
  <si>
    <t>I. MONTOYA</t>
  </si>
  <si>
    <t>Pool Z</t>
  </si>
  <si>
    <t>Jon Snow</t>
  </si>
  <si>
    <t>J. SNOW</t>
  </si>
  <si>
    <t>Katniss Everdeen</t>
  </si>
  <si>
    <t>K. EVERDEEN</t>
  </si>
  <si>
    <t>Legolas Greenleaf</t>
  </si>
  <si>
    <t>L. GREENLEAF</t>
  </si>
  <si>
    <t>Pool AA</t>
  </si>
  <si>
    <t>Moby Dick</t>
  </si>
  <si>
    <t>M. DICK</t>
  </si>
  <si>
    <t>Neville Longbottom</t>
  </si>
  <si>
    <t>N. LONGBOTTOM</t>
  </si>
  <si>
    <t>Othello</t>
  </si>
  <si>
    <t>OTHELLO</t>
  </si>
  <si>
    <t>Pool BB</t>
  </si>
  <si>
    <t>Petyr Baelish</t>
  </si>
  <si>
    <t>P. BAELISH</t>
  </si>
  <si>
    <t>Quirinus Quirrell</t>
  </si>
  <si>
    <t>Q. QUIRRELL</t>
  </si>
  <si>
    <t>Ron Weasley</t>
  </si>
  <si>
    <t>R. WEASLEY</t>
  </si>
  <si>
    <t>Pool CC</t>
  </si>
  <si>
    <t>Samwise Gamgee</t>
  </si>
  <si>
    <t>S. GAMGEE</t>
  </si>
  <si>
    <t>Tyrion Lannister</t>
  </si>
  <si>
    <t>T. LANNISTER</t>
  </si>
  <si>
    <t>Ulysses</t>
  </si>
  <si>
    <t>ULYSSES</t>
  </si>
  <si>
    <t>Pool DD</t>
  </si>
  <si>
    <t>Voldemort</t>
  </si>
  <si>
    <t>VOLDEMORT</t>
  </si>
  <si>
    <t>Willy Wonka</t>
  </si>
  <si>
    <t>W. WONKA</t>
  </si>
  <si>
    <t>Xaro Xhoan Daxos</t>
  </si>
  <si>
    <t>X. DAXOS</t>
  </si>
  <si>
    <t>Pool A.1</t>
  </si>
  <si>
    <t>Pool C.1</t>
  </si>
  <si>
    <t>Pool B.2</t>
  </si>
  <si>
    <t>Pool E.1</t>
  </si>
  <si>
    <t>Pool D.2</t>
  </si>
  <si>
    <t>Pool G.1</t>
  </si>
  <si>
    <t>Pool F.2</t>
  </si>
  <si>
    <t>Pool I.1</t>
  </si>
  <si>
    <t>Pool H.2</t>
  </si>
  <si>
    <t>Pool K.1</t>
  </si>
  <si>
    <t>Pool J.2</t>
  </si>
  <si>
    <t>Pool M.1</t>
  </si>
  <si>
    <t>Pool L.2</t>
  </si>
  <si>
    <t>Pool O.1</t>
  </si>
  <si>
    <t>Pool N.2</t>
  </si>
  <si>
    <t>Pool Q.1</t>
  </si>
  <si>
    <t>Pool P.2</t>
  </si>
  <si>
    <t>Pool R.2</t>
  </si>
  <si>
    <t>Pool S.1</t>
  </si>
  <si>
    <t>Pool T.2</t>
  </si>
  <si>
    <t>Pool U.1</t>
  </si>
  <si>
    <t>Pool V.2</t>
  </si>
  <si>
    <t>Pool W.1</t>
  </si>
  <si>
    <t>Pool X.2</t>
  </si>
  <si>
    <t>Pool Y.1</t>
  </si>
  <si>
    <t>Pool Z.2</t>
  </si>
  <si>
    <t>Pool AA.1</t>
  </si>
  <si>
    <t>Pool BB.2</t>
  </si>
  <si>
    <t>Pool CC.1</t>
  </si>
  <si>
    <t>Pool DD.2</t>
  </si>
  <si>
    <t>Pool B.1</t>
  </si>
  <si>
    <t>Pool A.2</t>
  </si>
  <si>
    <t>Pool C.2</t>
  </si>
  <si>
    <t>Pool D.1</t>
  </si>
  <si>
    <t>Pool E.2</t>
  </si>
  <si>
    <t>Pool F.1</t>
  </si>
  <si>
    <t>Pool G.2</t>
  </si>
  <si>
    <t>Pool H.1</t>
  </si>
  <si>
    <t>Pool I.2</t>
  </si>
  <si>
    <t>Pool J.1</t>
  </si>
  <si>
    <t>Pool K.2</t>
  </si>
  <si>
    <t>Pool L.1</t>
  </si>
  <si>
    <t>Pool M.2</t>
  </si>
  <si>
    <t>Pool N.1</t>
  </si>
  <si>
    <t>Pool O.2</t>
  </si>
  <si>
    <t>Pool P.1</t>
  </si>
  <si>
    <t>Pool R.1</t>
  </si>
  <si>
    <t>Pool Q.2</t>
  </si>
  <si>
    <t>Pool T.1</t>
  </si>
  <si>
    <t>Pool S.2</t>
  </si>
  <si>
    <t>Pool V.1</t>
  </si>
  <si>
    <t>Pool U.2</t>
  </si>
  <si>
    <t>Pool X.1</t>
  </si>
  <si>
    <t>Pool W.2</t>
  </si>
  <si>
    <t>Pool Z.1</t>
  </si>
  <si>
    <t>Pool Y.2</t>
  </si>
  <si>
    <t>Pool BB.1</t>
  </si>
  <si>
    <t>Pool AA.2</t>
  </si>
  <si>
    <t>Pool DD.1</t>
  </si>
  <si>
    <t>Pool CC.2</t>
  </si>
  <si>
    <t>Red</t>
  </si>
  <si>
    <t>vs</t>
  </si>
  <si>
    <t>White</t>
  </si>
  <si>
    <t>V</t>
  </si>
  <si>
    <t>P</t>
  </si>
  <si>
    <t>Victories / Points</t>
  </si>
  <si>
    <t xml:space="preserve">1. </t>
  </si>
  <si>
    <t xml:space="preserve">2. </t>
  </si>
  <si>
    <t xml:space="preserve">3. </t>
  </si>
  <si>
    <t xml:space="preserve">4. </t>
  </si>
  <si>
    <t>Match 1</t>
  </si>
  <si>
    <t>1.</t>
  </si>
  <si>
    <t>2.</t>
  </si>
  <si>
    <t>Match 2</t>
  </si>
  <si>
    <t>Match 3</t>
  </si>
  <si>
    <t>Match 4</t>
  </si>
  <si>
    <t>Match 5</t>
  </si>
  <si>
    <t>Match 6</t>
  </si>
  <si>
    <t>Match 7</t>
  </si>
  <si>
    <t>Match 8</t>
  </si>
  <si>
    <t>Match 9</t>
  </si>
  <si>
    <t>Match 10</t>
  </si>
  <si>
    <t>Match 11</t>
  </si>
  <si>
    <t>Match 12</t>
  </si>
  <si>
    <t>Match 13</t>
  </si>
  <si>
    <t>Match 14</t>
  </si>
  <si>
    <t>Match 15</t>
  </si>
  <si>
    <t>Match 16</t>
  </si>
  <si>
    <t>Match 17</t>
  </si>
  <si>
    <t>Match 18</t>
  </si>
  <si>
    <t>Match 19</t>
  </si>
  <si>
    <t>Match 20</t>
  </si>
  <si>
    <t>Match 21</t>
  </si>
  <si>
    <t>Match 22</t>
  </si>
  <si>
    <t>Match 23</t>
  </si>
  <si>
    <t>Match 24</t>
  </si>
  <si>
    <t>Match 25</t>
  </si>
  <si>
    <t>Match 26</t>
  </si>
  <si>
    <t>Match 27</t>
  </si>
  <si>
    <t>Match 28</t>
  </si>
  <si>
    <t>Elimination Round 2</t>
  </si>
  <si>
    <t>Match 29</t>
  </si>
  <si>
    <t>Match 30</t>
  </si>
  <si>
    <t>Match 31</t>
  </si>
  <si>
    <t>Match 32</t>
  </si>
  <si>
    <t>Match 33</t>
  </si>
  <si>
    <t>Match 34</t>
  </si>
  <si>
    <t>Match 35</t>
  </si>
  <si>
    <t>Match 36</t>
  </si>
  <si>
    <t>Match 37</t>
  </si>
  <si>
    <t>Match 38</t>
  </si>
  <si>
    <t>Match 39</t>
  </si>
  <si>
    <t>Match 40</t>
  </si>
  <si>
    <t>Match 41</t>
  </si>
  <si>
    <t>Match 42</t>
  </si>
  <si>
    <t>Match 43</t>
  </si>
  <si>
    <t>Match 44</t>
  </si>
  <si>
    <t>Elimination Round 3</t>
  </si>
  <si>
    <t>Match 45</t>
  </si>
  <si>
    <t>Match 46</t>
  </si>
  <si>
    <t>Match 47</t>
  </si>
  <si>
    <t>Match 48</t>
  </si>
  <si>
    <t>Match 49</t>
  </si>
  <si>
    <t>Match 50</t>
  </si>
  <si>
    <t>Match 51</t>
  </si>
  <si>
    <t>Match 52</t>
  </si>
  <si>
    <t>Elimination Round 4</t>
  </si>
  <si>
    <t>Match 53</t>
  </si>
  <si>
    <t>Match 54</t>
  </si>
  <si>
    <t>Match 55</t>
  </si>
  <si>
    <t>Match 56</t>
  </si>
  <si>
    <t>Elimination Round 5</t>
  </si>
  <si>
    <t>Match 57</t>
  </si>
  <si>
    <t>Match 58</t>
  </si>
  <si>
    <t>Elimination Round 6</t>
  </si>
  <si>
    <t>Match 59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</si>
</sst>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b val="1"/>
      <sz val="12"/>
      <color rgb="FFFFFFFF"/>
      <name val="Arial"/>
      <family val="2"/>
    </font>
    <font>
      <sz val="28"/>
      <color rgb="FF000000"/>
      <name val="Arial"/>
      <family val="2"/>
    </font>
    <font>
      <sz val="110"/>
      <color rgb="FF000000"/>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4">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2" fillId="0" borderId="0" xfId="0" applyFont="true" applyAlignment="false">
      <alignment/>
    </xf>
    <xf numFmtId="0" fontId="11" fillId="0" borderId="9" xfId="0" applyFont="true" applyBorder="true" applyAlignment="false">
      <alignment/>
    </xf>
    <xf numFmtId="0" fontId="11" fillId="0" borderId="10" xfId="0" applyFont="true" applyBorder="true" applyAlignment="false">
      <alignment/>
    </xf>
    <xf numFmtId="0" fontId="11" fillId="0" borderId="11" xfId="0" applyFont="true" applyBorder="true" applyAlignment="false">
      <alignment/>
    </xf>
    <xf numFmtId="0" fontId="12" fillId="0" borderId="1" xfId="0" applyFont="true" applyBorder="true" applyAlignment="true">
      <alignment horizontal="center" vertical="center"/>
    </xf>
    <xf numFmtId="0" fontId="11" fillId="0" borderId="12" xfId="0" applyFont="true" applyBorder="true" applyAlignment="true">
      <alignment horizontal="center"/>
    </xf>
    <xf numFmtId="0" fontId="13" fillId="3" borderId="12" xfId="0" applyFont="true" applyFill="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4" fillId="0" borderId="1" xfId="0" applyFont="true" applyBorder="true" applyAlignment="true">
      <alignment horizontal="center" vertical="center"/>
    </xf>
    <xf numFmtId="0" fontId="15" fillId="0" borderId="1" xfId="0" applyFont="true" applyBorder="true" applyAlignment="true">
      <alignment horizontal="center" vertic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3" Target="worksheets/sheet3.xml" Type="http://schemas.openxmlformats.org/officeDocument/2006/relationships/worksheet"></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4" Target="worksheets/sheet4.xml" Type="http://schemas.openxmlformats.org/officeDocument/2006/relationships/worksheet"></Relationship><Relationship Id="rId9" Target="theme/theme1.xml" Type="http://schemas.openxmlformats.org/officeDocument/2006/relationships/theme"></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 Id="rId15" Target="/xl/worksheets/sheet12.xml" Type="http://schemas.openxmlformats.org/officeDocument/2006/relationships/worksheet"></Relationship><Relationship Id="rId16" Target="/xl/worksheets/sheet13.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c r="D1" t="s">
        <v>14</v>
      </c>
    </row>
    <row r="2" spans="1:2" ht="12.75" customHeight="true">
      <c r="A2" s="1" t="s">
        <v>15</v>
      </c>
      <c r="B2" s="1" t="s">
        <v>16</v>
      </c>
      <c r="C2" t="s">
        <v>17</v>
      </c>
      <c r="D2" t="s">
        <v>18</v>
      </c>
    </row>
    <row r="3" spans="1:2" ht="12.75" customHeight="true">
      <c r="A3" s="1" t="s">
        <v>15</v>
      </c>
      <c r="B3" s="1" t="s">
        <v>19</v>
      </c>
      <c r="C3" t="s">
        <v>20</v>
      </c>
      <c r="D3" t="s">
        <v>21</v>
      </c>
    </row>
    <row r="4" spans="1:2" ht="12.75" customHeight="true">
      <c r="A4" s="1" t="s">
        <v>15</v>
      </c>
      <c r="B4" s="1" t="s">
        <v>22</v>
      </c>
      <c r="C4" t="s">
        <v>23</v>
      </c>
      <c r="D4" t="s">
        <v>24</v>
      </c>
    </row>
    <row r="5" spans="1:2" ht="12.75" customHeight="true">
      <c r="A5" t="s">
        <v>15</v>
      </c>
      <c r="B5" t="s">
        <v>25</v>
      </c>
      <c r="C5" t="s">
        <v>17</v>
      </c>
      <c r="D5" t="s">
        <v>26</v>
      </c>
    </row>
    <row r="6" spans="1:2" ht="12.75" customHeight="true">
      <c r="A6" s="1" t="s">
        <v>27</v>
      </c>
      <c r="B6" s="1" t="s">
        <v>28</v>
      </c>
      <c r="C6" t="s">
        <v>29</v>
      </c>
      <c r="D6" t="s">
        <v>30</v>
      </c>
    </row>
    <row r="7" spans="1:2" ht="12.75" customHeight="true">
      <c r="A7" s="1" t="s">
        <v>27</v>
      </c>
      <c r="B7" s="1" t="s">
        <v>31</v>
      </c>
      <c r="C7" t="s">
        <v>32</v>
      </c>
      <c r="D7" t="s">
        <v>33</v>
      </c>
    </row>
    <row r="8" spans="1:2" ht="12.75" customHeight="true">
      <c r="A8" s="1" t="s">
        <v>27</v>
      </c>
      <c r="B8" s="1" t="s">
        <v>34</v>
      </c>
      <c r="C8" t="s">
        <v>17</v>
      </c>
      <c r="D8" t="s">
        <v>35</v>
      </c>
    </row>
    <row r="9" spans="1:2" ht="12.75" customHeight="true">
      <c r="A9" t="s">
        <v>36</v>
      </c>
      <c r="B9" t="s">
        <v>37</v>
      </c>
      <c r="C9" t="s">
        <v>20</v>
      </c>
      <c r="D9" t="s">
        <v>38</v>
      </c>
    </row>
    <row r="10" spans="1:2" ht="12.75" customHeight="true">
      <c r="A10" s="1" t="s">
        <v>36</v>
      </c>
      <c r="B10" s="1" t="s">
        <v>39</v>
      </c>
      <c r="C10" t="s">
        <v>23</v>
      </c>
      <c r="D10" t="s">
        <v>40</v>
      </c>
    </row>
    <row r="11" spans="1:2" ht="12.75" customHeight="true">
      <c r="A11" s="1" t="s">
        <v>36</v>
      </c>
      <c r="B11" s="1" t="s">
        <v>41</v>
      </c>
      <c r="C11" t="s">
        <v>29</v>
      </c>
      <c r="D11" t="s">
        <v>42</v>
      </c>
    </row>
    <row r="12" spans="1:2" ht="12.75" customHeight="true">
      <c r="A12" s="1" t="s">
        <v>43</v>
      </c>
      <c r="B12" s="1" t="s">
        <v>44</v>
      </c>
      <c r="C12" t="s">
        <v>32</v>
      </c>
      <c r="D12" t="s">
        <v>45</v>
      </c>
    </row>
    <row r="13" spans="1:2" ht="12.75" customHeight="true">
      <c r="A13" t="s">
        <v>43</v>
      </c>
      <c r="B13" t="s">
        <v>46</v>
      </c>
      <c r="C13" t="s">
        <v>17</v>
      </c>
      <c r="D13" t="s">
        <v>47</v>
      </c>
    </row>
    <row r="14" spans="1:2" ht="12.75" customHeight="true">
      <c r="A14" s="1" t="s">
        <v>43</v>
      </c>
      <c r="B14" s="1" t="s">
        <v>48</v>
      </c>
      <c r="C14" t="s">
        <v>20</v>
      </c>
      <c r="D14" t="s">
        <v>49</v>
      </c>
    </row>
    <row r="15" spans="1:2" ht="12.75" customHeight="true">
      <c r="A15" s="1" t="s">
        <v>50</v>
      </c>
      <c r="B15" s="1" t="s">
        <v>51</v>
      </c>
      <c r="C15" t="s">
        <v>23</v>
      </c>
      <c r="D15" t="s">
        <v>52</v>
      </c>
    </row>
    <row r="16" spans="1:2" ht="12.75" customHeight="true">
      <c r="A16" s="1" t="s">
        <v>50</v>
      </c>
      <c r="B16" s="1" t="s">
        <v>53</v>
      </c>
      <c r="C16" t="s">
        <v>29</v>
      </c>
      <c r="D16" t="s">
        <v>54</v>
      </c>
    </row>
    <row r="17" spans="1:2" ht="12.75" customHeight="true">
      <c r="A17" t="s">
        <v>50</v>
      </c>
      <c r="B17" t="s">
        <v>55</v>
      </c>
      <c r="C17" t="s">
        <v>32</v>
      </c>
      <c r="D17" t="s">
        <v>56</v>
      </c>
    </row>
    <row r="18" spans="1:2" ht="12.75" customHeight="true">
      <c r="A18" s="1" t="s">
        <v>57</v>
      </c>
      <c r="B18" s="1" t="s">
        <v>58</v>
      </c>
      <c r="C18" t="s">
        <v>17</v>
      </c>
      <c r="D18" t="s">
        <v>59</v>
      </c>
    </row>
    <row r="19" spans="1:2" ht="12.75" customHeight="true">
      <c r="A19" s="1" t="s">
        <v>57</v>
      </c>
      <c r="B19" s="1" t="s">
        <v>60</v>
      </c>
      <c r="C19" t="s">
        <v>17</v>
      </c>
      <c r="D19" t="s">
        <v>61</v>
      </c>
    </row>
    <row r="20" spans="1:2" ht="12.75" customHeight="true">
      <c r="A20" s="1" t="s">
        <v>57</v>
      </c>
      <c r="B20" s="1" t="s">
        <v>62</v>
      </c>
      <c r="C20" t="s">
        <v>20</v>
      </c>
      <c r="D20" t="s">
        <v>63</v>
      </c>
    </row>
    <row r="21" spans="1:2" ht="12.75" customHeight="true">
      <c r="A21" t="s">
        <v>64</v>
      </c>
      <c r="B21" t="s">
        <v>65</v>
      </c>
      <c r="C21" t="s">
        <v>23</v>
      </c>
      <c r="D21" t="s">
        <v>66</v>
      </c>
    </row>
    <row r="22" spans="1:2" ht="12.75" customHeight="true">
      <c r="A22" s="1" t="s">
        <v>64</v>
      </c>
      <c r="B22" s="1" t="s">
        <v>67</v>
      </c>
      <c r="C22" t="s">
        <v>29</v>
      </c>
      <c r="D22" t="s">
        <v>68</v>
      </c>
    </row>
    <row r="23" spans="1:2" ht="12.75" customHeight="true">
      <c r="A23" s="1" t="s">
        <v>64</v>
      </c>
      <c r="B23" s="1" t="s">
        <v>69</v>
      </c>
      <c r="C23" t="s">
        <v>32</v>
      </c>
      <c r="D23" t="s">
        <v>70</v>
      </c>
    </row>
    <row r="24" spans="1:2" ht="12.75" customHeight="true">
      <c r="A24" s="1" t="s">
        <v>71</v>
      </c>
      <c r="B24" s="1" t="s">
        <v>72</v>
      </c>
      <c r="C24" t="s">
        <v>73</v>
      </c>
      <c r="D24" t="s">
        <v>74</v>
      </c>
    </row>
    <row r="25" spans="1:2" ht="12.75" customHeight="true">
      <c r="A25" t="s">
        <v>71</v>
      </c>
      <c r="B25" t="s">
        <v>75</v>
      </c>
      <c r="C25" t="s">
        <v>76</v>
      </c>
      <c r="D25" t="s">
        <v>77</v>
      </c>
    </row>
    <row r="26" spans="1:2" ht="12.75" customHeight="true">
      <c r="A26" s="1" t="s">
        <v>71</v>
      </c>
      <c r="B26" s="1" t="s">
        <v>78</v>
      </c>
      <c r="C26" t="s">
        <v>79</v>
      </c>
      <c r="D26" t="s">
        <v>80</v>
      </c>
    </row>
    <row r="27" spans="1:2" ht="12.75" customHeight="true">
      <c r="A27" s="1" t="s">
        <v>81</v>
      </c>
      <c r="B27" s="1" t="s">
        <v>82</v>
      </c>
      <c r="C27" t="s">
        <v>83</v>
      </c>
      <c r="D27" t="s">
        <v>84</v>
      </c>
    </row>
    <row r="28" spans="1:2" ht="12.75" customHeight="true">
      <c r="A28" s="1" t="s">
        <v>81</v>
      </c>
      <c r="B28" s="1" t="s">
        <v>85</v>
      </c>
      <c r="C28" t="s">
        <v>86</v>
      </c>
      <c r="D28" t="s">
        <v>87</v>
      </c>
    </row>
    <row r="29" spans="1:2" ht="12.75" customHeight="true">
      <c r="A29" t="s">
        <v>81</v>
      </c>
      <c r="B29" t="s">
        <v>88</v>
      </c>
      <c r="C29" t="s">
        <v>17</v>
      </c>
      <c r="D29" t="s">
        <v>89</v>
      </c>
    </row>
    <row r="30" spans="1:2" ht="12.75" customHeight="true">
      <c r="A30" s="1" t="s">
        <v>90</v>
      </c>
      <c r="B30" s="1" t="s">
        <v>91</v>
      </c>
      <c r="C30" t="s">
        <v>20</v>
      </c>
      <c r="D30" t="s">
        <v>92</v>
      </c>
    </row>
    <row r="31" spans="1:2" ht="12.75" customHeight="true">
      <c r="A31" s="1" t="s">
        <v>90</v>
      </c>
      <c r="B31" s="1" t="s">
        <v>93</v>
      </c>
      <c r="C31" t="s">
        <v>23</v>
      </c>
      <c r="D31" t="s">
        <v>94</v>
      </c>
    </row>
    <row r="32" spans="1:2" ht="12.75" customHeight="true">
      <c r="A32" s="1" t="s">
        <v>90</v>
      </c>
      <c r="B32" s="1" t="s">
        <v>95</v>
      </c>
      <c r="C32" t="s">
        <v>29</v>
      </c>
      <c r="D32" t="s">
        <v>96</v>
      </c>
    </row>
    <row r="33" spans="1:2" ht="12.75" customHeight="true">
      <c r="A33" t="s">
        <v>97</v>
      </c>
      <c r="B33" t="s">
        <v>98</v>
      </c>
      <c r="C33" t="s">
        <v>32</v>
      </c>
      <c r="D33" t="s">
        <v>99</v>
      </c>
    </row>
    <row r="34" spans="1:2" ht="12.75" customHeight="true">
      <c r="A34" s="1" t="s">
        <v>97</v>
      </c>
      <c r="B34" s="1" t="s">
        <v>100</v>
      </c>
      <c r="C34" t="s">
        <v>73</v>
      </c>
      <c r="D34" t="s">
        <v>101</v>
      </c>
    </row>
    <row r="35" spans="1:2" ht="12.75" customHeight="true">
      <c r="A35" s="1" t="s">
        <v>97</v>
      </c>
      <c r="B35" s="1" t="s">
        <v>102</v>
      </c>
      <c r="C35" t="s">
        <v>76</v>
      </c>
      <c r="D35" t="s">
        <v>103</v>
      </c>
    </row>
    <row r="36" spans="1:2" ht="12.75" customHeight="true">
      <c r="A36" s="1" t="s">
        <v>104</v>
      </c>
      <c r="B36" s="1" t="s">
        <v>105</v>
      </c>
      <c r="C36" t="s">
        <v>79</v>
      </c>
      <c r="D36" t="s">
        <v>106</v>
      </c>
    </row>
    <row r="37" spans="1:2" ht="12.75" customHeight="true">
      <c r="A37" t="s">
        <v>104</v>
      </c>
      <c r="B37" t="s">
        <v>107</v>
      </c>
      <c r="C37" t="s">
        <v>83</v>
      </c>
      <c r="D37" t="s">
        <v>108</v>
      </c>
    </row>
    <row r="38" spans="1:2" ht="12.75" customHeight="true">
      <c r="A38" s="1" t="s">
        <v>104</v>
      </c>
      <c r="B38" s="1" t="s">
        <v>109</v>
      </c>
      <c r="C38" t="s">
        <v>86</v>
      </c>
      <c r="D38" t="s">
        <v>110</v>
      </c>
    </row>
    <row r="39" spans="1:2" ht="12.75" customHeight="true">
      <c r="A39" s="1" t="s">
        <v>111</v>
      </c>
      <c r="B39" s="1" t="s">
        <v>112</v>
      </c>
      <c r="C39" t="s">
        <v>17</v>
      </c>
      <c r="D39" t="s">
        <v>113</v>
      </c>
    </row>
    <row r="40" spans="1:2" ht="12.75" customHeight="true">
      <c r="A40" s="1" t="s">
        <v>111</v>
      </c>
      <c r="B40" s="1" t="s">
        <v>114</v>
      </c>
      <c r="C40" t="s">
        <v>20</v>
      </c>
      <c r="D40" t="s">
        <v>115</v>
      </c>
    </row>
    <row r="41" spans="1:2" ht="12.75" customHeight="true">
      <c r="A41" t="s">
        <v>111</v>
      </c>
      <c r="B41" t="s">
        <v>116</v>
      </c>
      <c r="C41" t="s">
        <v>23</v>
      </c>
      <c r="D41" t="s">
        <v>117</v>
      </c>
    </row>
    <row r="42" spans="1:2" ht="12.75" customHeight="true">
      <c r="A42" s="1" t="s">
        <v>118</v>
      </c>
      <c r="B42" s="1" t="s">
        <v>119</v>
      </c>
      <c r="C42" t="s">
        <v>29</v>
      </c>
      <c r="D42" t="s">
        <v>120</v>
      </c>
    </row>
    <row r="43" spans="1:2" ht="12.75" customHeight="true">
      <c r="A43" s="1" t="s">
        <v>118</v>
      </c>
      <c r="B43" s="1" t="s">
        <v>121</v>
      </c>
      <c r="C43" t="s">
        <v>32</v>
      </c>
      <c r="D43" t="s">
        <v>122</v>
      </c>
    </row>
    <row r="44" spans="1:2" ht="12.75" customHeight="true">
      <c r="A44" s="1" t="s">
        <v>118</v>
      </c>
      <c r="B44" s="1" t="s">
        <v>123</v>
      </c>
      <c r="C44" t="s">
        <v>17</v>
      </c>
      <c r="D44" t="s">
        <v>124</v>
      </c>
    </row>
    <row r="45" spans="1:2" ht="12.75" customHeight="true">
      <c r="A45" t="s">
        <v>125</v>
      </c>
      <c r="B45" t="s">
        <v>126</v>
      </c>
      <c r="C45" t="s">
        <v>20</v>
      </c>
      <c r="D45" t="s">
        <v>127</v>
      </c>
    </row>
    <row r="46" spans="1:2" ht="12.75" customHeight="true">
      <c r="A46" s="1" t="s">
        <v>125</v>
      </c>
      <c r="B46" s="1" t="s">
        <v>128</v>
      </c>
      <c r="C46" t="s">
        <v>23</v>
      </c>
      <c r="D46" t="s">
        <v>129</v>
      </c>
    </row>
    <row r="47" spans="1:2" ht="12.75" customHeight="true">
      <c r="A47" s="1" t="s">
        <v>125</v>
      </c>
      <c r="B47" s="1" t="s">
        <v>130</v>
      </c>
      <c r="C47" t="s">
        <v>29</v>
      </c>
      <c r="D47" t="s">
        <v>131</v>
      </c>
    </row>
    <row r="48" spans="1:2" ht="12.75" customHeight="true">
      <c r="A48" t="s">
        <v>132</v>
      </c>
      <c r="B48" t="s">
        <v>133</v>
      </c>
      <c r="C48" t="s">
        <v>32</v>
      </c>
      <c r="D48" t="s">
        <v>134</v>
      </c>
    </row>
    <row r="49" ht="12.75" customHeight="true">
      <c r="A49" t="s">
        <v>132</v>
      </c>
      <c r="B49" t="s">
        <v>135</v>
      </c>
      <c r="C49" t="s">
        <v>73</v>
      </c>
      <c r="D49" t="s">
        <v>136</v>
      </c>
    </row>
    <row r="50" ht="12.75" customHeight="true">
      <c r="A50" t="s">
        <v>132</v>
      </c>
      <c r="B50" t="s">
        <v>137</v>
      </c>
      <c r="C50" t="s">
        <v>76</v>
      </c>
      <c r="D50" t="s">
        <v>138</v>
      </c>
    </row>
    <row r="51" ht="12.75" customHeight="true">
      <c r="A51" t="s">
        <v>139</v>
      </c>
      <c r="B51" t="s">
        <v>140</v>
      </c>
      <c r="C51" t="s">
        <v>79</v>
      </c>
      <c r="D51" t="s">
        <v>141</v>
      </c>
    </row>
    <row r="52" ht="12.75" customHeight="true">
      <c r="A52" t="s">
        <v>139</v>
      </c>
      <c r="B52" t="s">
        <v>142</v>
      </c>
      <c r="C52" t="s">
        <v>83</v>
      </c>
      <c r="D52" t="s">
        <v>143</v>
      </c>
    </row>
    <row r="53" ht="12.75" customHeight="true">
      <c r="A53" t="s">
        <v>139</v>
      </c>
      <c r="B53" t="s">
        <v>144</v>
      </c>
      <c r="C53" t="s">
        <v>86</v>
      </c>
      <c r="D53" t="s">
        <v>145</v>
      </c>
    </row>
    <row r="54" ht="12.75" customHeight="true">
      <c r="A54" t="s">
        <v>146</v>
      </c>
      <c r="B54" t="s">
        <v>147</v>
      </c>
      <c r="C54" t="s">
        <v>148</v>
      </c>
      <c r="D54" t="s">
        <v>149</v>
      </c>
    </row>
    <row r="55" ht="12.75" customHeight="true">
      <c r="A55" t="s">
        <v>146</v>
      </c>
      <c r="B55" t="s">
        <v>150</v>
      </c>
      <c r="C55" t="s">
        <v>151</v>
      </c>
      <c r="D55" t="s">
        <v>152</v>
      </c>
    </row>
    <row r="56" ht="12.75" customHeight="true">
      <c r="A56" t="s">
        <v>146</v>
      </c>
      <c r="B56" t="s">
        <v>153</v>
      </c>
      <c r="C56" t="s">
        <v>154</v>
      </c>
      <c r="D56" t="s">
        <v>155</v>
      </c>
    </row>
    <row r="57" ht="12.75" customHeight="true">
      <c r="A57" t="s">
        <v>156</v>
      </c>
      <c r="B57" t="s">
        <v>157</v>
      </c>
      <c r="C57" t="s">
        <v>158</v>
      </c>
      <c r="D57" t="s">
        <v>159</v>
      </c>
    </row>
    <row r="58" ht="12.75" customHeight="true">
      <c r="A58" t="s">
        <v>156</v>
      </c>
      <c r="B58" t="s">
        <v>160</v>
      </c>
      <c r="C58" t="s">
        <v>161</v>
      </c>
      <c r="D58" t="s">
        <v>162</v>
      </c>
    </row>
    <row r="59" ht="12.75" customHeight="true">
      <c r="A59" t="s">
        <v>156</v>
      </c>
      <c r="B59" t="s">
        <v>163</v>
      </c>
      <c r="C59" t="s">
        <v>164</v>
      </c>
      <c r="D59" t="s">
        <v>165</v>
      </c>
    </row>
    <row r="60" ht="12.75" customHeight="true">
      <c r="A60" t="s">
        <v>166</v>
      </c>
      <c r="B60" t="s">
        <v>167</v>
      </c>
      <c r="C60" t="s">
        <v>168</v>
      </c>
      <c r="D60" t="s">
        <v>169</v>
      </c>
    </row>
    <row r="61" ht="12.75" customHeight="true">
      <c r="A61" t="s">
        <v>166</v>
      </c>
      <c r="B61" t="s">
        <v>170</v>
      </c>
      <c r="C61" t="s">
        <v>171</v>
      </c>
      <c r="D61" t="s">
        <v>172</v>
      </c>
    </row>
    <row r="62" ht="12.75" customHeight="true">
      <c r="A62" t="s">
        <v>166</v>
      </c>
      <c r="B62" t="s">
        <v>173</v>
      </c>
      <c r="C62" t="s">
        <v>174</v>
      </c>
      <c r="D62" t="s">
        <v>175</v>
      </c>
    </row>
    <row r="63" ht="12.75" customHeight="true">
      <c r="A63" t="s">
        <v>176</v>
      </c>
      <c r="B63" t="s">
        <v>177</v>
      </c>
      <c r="C63" t="s">
        <v>178</v>
      </c>
      <c r="D63" t="s">
        <v>179</v>
      </c>
    </row>
    <row r="64" ht="12.75" customHeight="true">
      <c r="A64" t="s">
        <v>176</v>
      </c>
      <c r="B64" t="s">
        <v>180</v>
      </c>
      <c r="C64" t="s">
        <v>181</v>
      </c>
      <c r="D64" t="s">
        <v>182</v>
      </c>
    </row>
    <row r="65" ht="12.75" customHeight="true">
      <c r="A65" t="s">
        <v>176</v>
      </c>
      <c r="B65" t="s">
        <v>183</v>
      </c>
      <c r="C65" t="s">
        <v>184</v>
      </c>
      <c r="D65" t="s">
        <v>185</v>
      </c>
    </row>
    <row r="66" ht="12.75" customHeight="true">
      <c r="A66" t="s">
        <v>186</v>
      </c>
      <c r="B66" t="s">
        <v>187</v>
      </c>
      <c r="C66" t="s">
        <v>188</v>
      </c>
      <c r="D66" t="s">
        <v>189</v>
      </c>
    </row>
    <row r="67" ht="12.75" customHeight="true">
      <c r="A67" t="s">
        <v>186</v>
      </c>
      <c r="B67" t="s">
        <v>190</v>
      </c>
      <c r="C67" t="s">
        <v>191</v>
      </c>
      <c r="D67" t="s">
        <v>192</v>
      </c>
    </row>
    <row r="68" ht="12.75" customHeight="true">
      <c r="A68" t="s">
        <v>186</v>
      </c>
      <c r="B68" t="s">
        <v>193</v>
      </c>
      <c r="C68" t="s">
        <v>17</v>
      </c>
      <c r="D68" t="s">
        <v>194</v>
      </c>
    </row>
    <row r="69" ht="12.75" customHeight="true">
      <c r="A69" t="s">
        <v>195</v>
      </c>
      <c r="B69" t="s">
        <v>196</v>
      </c>
      <c r="C69" t="s">
        <v>17</v>
      </c>
      <c r="D69" t="s">
        <v>197</v>
      </c>
    </row>
    <row r="70" ht="12.75" customHeight="true">
      <c r="A70" t="s">
        <v>195</v>
      </c>
      <c r="B70" t="s">
        <v>198</v>
      </c>
      <c r="C70" t="s">
        <v>20</v>
      </c>
      <c r="D70" t="s">
        <v>199</v>
      </c>
    </row>
    <row r="71" ht="12.75" customHeight="true">
      <c r="A71" t="s">
        <v>195</v>
      </c>
      <c r="B71" t="s">
        <v>200</v>
      </c>
      <c r="C71" t="s">
        <v>23</v>
      </c>
      <c r="D71" t="s">
        <v>201</v>
      </c>
    </row>
    <row r="72" ht="12.75" customHeight="true">
      <c r="A72" t="s">
        <v>202</v>
      </c>
      <c r="B72" t="s">
        <v>203</v>
      </c>
      <c r="C72" t="s">
        <v>29</v>
      </c>
      <c r="D72" t="s">
        <v>204</v>
      </c>
    </row>
    <row r="73" ht="12.75" customHeight="true">
      <c r="A73" t="s">
        <v>202</v>
      </c>
      <c r="B73" t="s">
        <v>205</v>
      </c>
      <c r="C73" t="s">
        <v>32</v>
      </c>
      <c r="D73" t="s">
        <v>206</v>
      </c>
    </row>
    <row r="74" ht="12.75" customHeight="true">
      <c r="A74" t="s">
        <v>202</v>
      </c>
      <c r="B74" t="s">
        <v>207</v>
      </c>
      <c r="C74" t="s">
        <v>73</v>
      </c>
      <c r="D74" t="s">
        <v>208</v>
      </c>
    </row>
    <row r="75" ht="12.75" customHeight="true">
      <c r="A75" t="s">
        <v>209</v>
      </c>
      <c r="B75" t="s">
        <v>210</v>
      </c>
      <c r="C75" t="s">
        <v>76</v>
      </c>
      <c r="D75" t="s">
        <v>211</v>
      </c>
    </row>
    <row r="76" ht="12.75" customHeight="true">
      <c r="A76" t="s">
        <v>209</v>
      </c>
      <c r="B76" t="s">
        <v>212</v>
      </c>
      <c r="C76" t="s">
        <v>79</v>
      </c>
      <c r="D76" t="s">
        <v>213</v>
      </c>
    </row>
    <row r="77" ht="12.75" customHeight="true">
      <c r="A77" t="s">
        <v>209</v>
      </c>
      <c r="B77" t="s">
        <v>214</v>
      </c>
      <c r="C77" t="s">
        <v>83</v>
      </c>
      <c r="D77" t="s">
        <v>215</v>
      </c>
    </row>
    <row r="78" ht="12.75" customHeight="true">
      <c r="A78" t="s">
        <v>216</v>
      </c>
      <c r="B78" t="s">
        <v>217</v>
      </c>
      <c r="C78" t="s">
        <v>86</v>
      </c>
      <c r="D78" t="s">
        <v>218</v>
      </c>
    </row>
    <row r="79" ht="12.75" customHeight="true">
      <c r="A79" t="s">
        <v>216</v>
      </c>
      <c r="B79" t="s">
        <v>219</v>
      </c>
      <c r="C79" t="s">
        <v>148</v>
      </c>
      <c r="D79" t="s">
        <v>220</v>
      </c>
    </row>
    <row r="80" ht="12.75" customHeight="true">
      <c r="A80" t="s">
        <v>216</v>
      </c>
      <c r="B80" t="s">
        <v>221</v>
      </c>
      <c r="C80" t="s">
        <v>151</v>
      </c>
      <c r="D80" t="s">
        <v>222</v>
      </c>
    </row>
    <row r="81" ht="12.75" customHeight="true">
      <c r="A81" t="s">
        <v>223</v>
      </c>
      <c r="B81" t="s">
        <v>224</v>
      </c>
      <c r="C81" t="s">
        <v>154</v>
      </c>
      <c r="D81" t="s">
        <v>225</v>
      </c>
    </row>
    <row r="82" ht="12.75" customHeight="true">
      <c r="A82" t="s">
        <v>223</v>
      </c>
      <c r="B82" t="s">
        <v>226</v>
      </c>
      <c r="C82" t="s">
        <v>158</v>
      </c>
      <c r="D82" t="s">
        <v>227</v>
      </c>
    </row>
    <row r="83" ht="12.75" customHeight="true">
      <c r="A83" t="s">
        <v>223</v>
      </c>
      <c r="B83" t="s">
        <v>228</v>
      </c>
      <c r="C83" t="s">
        <v>161</v>
      </c>
      <c r="D83" t="s">
        <v>229</v>
      </c>
    </row>
    <row r="84" ht="12.75" customHeight="true">
      <c r="A84" t="s">
        <v>230</v>
      </c>
      <c r="B84" t="s">
        <v>231</v>
      </c>
      <c r="C84" t="s">
        <v>164</v>
      </c>
      <c r="D84" t="s">
        <v>232</v>
      </c>
    </row>
    <row r="85" ht="12.75" customHeight="true">
      <c r="A85" t="s">
        <v>230</v>
      </c>
      <c r="B85" t="s">
        <v>233</v>
      </c>
      <c r="C85" t="s">
        <v>168</v>
      </c>
      <c r="D85" t="s">
        <v>234</v>
      </c>
    </row>
    <row r="86" ht="12.75" customHeight="true">
      <c r="A86" t="s">
        <v>230</v>
      </c>
      <c r="B86" t="s">
        <v>235</v>
      </c>
      <c r="C86" t="s">
        <v>171</v>
      </c>
      <c r="D86" t="s">
        <v>236</v>
      </c>
    </row>
    <row r="87" ht="12.75" customHeight="true">
      <c r="A87" t="s">
        <v>237</v>
      </c>
      <c r="B87" t="s">
        <v>238</v>
      </c>
      <c r="C87" t="s">
        <v>174</v>
      </c>
      <c r="D87" t="s">
        <v>239</v>
      </c>
    </row>
    <row r="88" ht="12.75" customHeight="true">
      <c r="A88" t="s">
        <v>237</v>
      </c>
      <c r="B88" t="s">
        <v>240</v>
      </c>
      <c r="C88" t="s">
        <v>178</v>
      </c>
      <c r="D88" t="s">
        <v>241</v>
      </c>
    </row>
    <row r="89" ht="12.75" customHeight="true">
      <c r="A89" t="s">
        <v>237</v>
      </c>
      <c r="B89" t="s">
        <v>242</v>
      </c>
      <c r="C89" t="s">
        <v>181</v>
      </c>
      <c r="D89" t="s">
        <v>243</v>
      </c>
    </row>
    <row r="90" ht="12.75" customHeight="true">
      <c r="A90" t="s">
        <v>244</v>
      </c>
      <c r="B90" t="s">
        <v>245</v>
      </c>
      <c r="C90" t="s">
        <v>184</v>
      </c>
      <c r="D90" t="s">
        <v>246</v>
      </c>
    </row>
    <row r="91" ht="12.75" customHeight="true">
      <c r="A91" t="s">
        <v>244</v>
      </c>
      <c r="B91" t="s">
        <v>247</v>
      </c>
      <c r="C91" t="s">
        <v>188</v>
      </c>
      <c r="D91" t="s">
        <v>248</v>
      </c>
    </row>
    <row r="92" ht="12.75" customHeight="true">
      <c r="A92" t="s">
        <v>244</v>
      </c>
      <c r="B92" t="s">
        <v>249</v>
      </c>
      <c r="C92" t="s">
        <v>191</v>
      </c>
      <c r="D92" t="s">
        <v>250</v>
      </c>
    </row>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2">
      <c r="A2" s="25" t="str">
        <f>data!A5</f>
      </c>
    </row>
    <row r="3">
      <c r="A3" s="26" t="str">
        <f>data!B2</f>
      </c>
      <c r="E3" s="24" t="s">
        <v>251</v>
      </c>
    </row>
    <row r="4">
      <c r="A4" s="27" t="str">
        <f>data!B3</f>
      </c>
      <c r="F4" s="22"/>
      <c r="G4" s="20"/>
    </row>
    <row r="5">
      <c r="A5" s="27" t="str">
        <f>data!B4</f>
      </c>
      <c r="G5" s="21">
        <v>29</v>
      </c>
    </row>
    <row r="6">
      <c r="A6" s="28" t="str">
        <f>data!B5</f>
      </c>
      <c r="C6" s="24" t="s">
        <v>252</v>
      </c>
      <c r="G6" s="20"/>
      <c r="H6" s="22"/>
      <c r="I6" s="20"/>
    </row>
    <row r="7">
      <c r="A7" s="22"/>
      <c r="D7" s="22"/>
      <c r="E7" s="21">
        <v>1</v>
      </c>
      <c r="F7" s="23"/>
      <c r="G7" s="20"/>
      <c r="I7" s="20"/>
    </row>
    <row r="8">
      <c r="A8" s="25" t="str">
        <f>data!A8</f>
      </c>
      <c r="C8" s="24" t="s">
        <v>253</v>
      </c>
      <c r="D8" s="23"/>
      <c r="E8" s="20"/>
      <c r="I8" s="20"/>
    </row>
    <row r="9">
      <c r="A9" s="26" t="str">
        <f>data!B6</f>
      </c>
      <c r="I9" s="21">
        <v>45</v>
      </c>
    </row>
    <row r="10">
      <c r="A10" s="27" t="str">
        <f>data!B7</f>
      </c>
      <c r="C10" s="24" t="s">
        <v>254</v>
      </c>
      <c r="I10" s="20"/>
      <c r="J10" s="22"/>
      <c r="K10" s="20"/>
    </row>
    <row r="11">
      <c r="A11" s="28" t="str">
        <f>data!B8</f>
      </c>
      <c r="D11" s="22"/>
      <c r="E11" s="21">
        <v>2</v>
      </c>
      <c r="I11" s="20"/>
      <c r="K11" s="20"/>
    </row>
    <row r="12">
      <c r="A12" s="22"/>
      <c r="C12" s="24" t="s">
        <v>255</v>
      </c>
      <c r="D12" s="23"/>
      <c r="E12" s="20"/>
      <c r="F12" s="22"/>
      <c r="G12" s="20"/>
      <c r="I12" s="20"/>
      <c r="K12" s="20"/>
    </row>
    <row r="13">
      <c r="A13" s="25" t="str">
        <f>data!A11</f>
      </c>
      <c r="G13" s="21">
        <v>30</v>
      </c>
      <c r="H13" s="23"/>
      <c r="I13" s="20"/>
      <c r="K13" s="20"/>
    </row>
    <row r="14">
      <c r="A14" s="26" t="str">
        <f>data!B9</f>
      </c>
      <c r="C14" s="24" t="s">
        <v>256</v>
      </c>
      <c r="G14" s="20"/>
      <c r="K14" s="20"/>
    </row>
    <row r="15">
      <c r="A15" s="27" t="str">
        <f>data!B10</f>
      </c>
      <c r="D15" s="22"/>
      <c r="E15" s="21">
        <v>3</v>
      </c>
      <c r="F15" s="23"/>
      <c r="G15" s="20"/>
      <c r="K15" s="20"/>
    </row>
    <row r="16">
      <c r="A16" s="28" t="str">
        <f>data!B11</f>
      </c>
      <c r="C16" s="24" t="s">
        <v>257</v>
      </c>
      <c r="D16" s="23"/>
      <c r="E16" s="20"/>
      <c r="K16" s="20"/>
    </row>
    <row r="17">
      <c r="A17" s="22"/>
      <c r="K17" s="21">
        <v>53</v>
      </c>
    </row>
    <row r="18">
      <c r="A18" s="25" t="str">
        <f>data!A14</f>
      </c>
      <c r="C18" s="24" t="s">
        <v>258</v>
      </c>
      <c r="K18" s="20"/>
    </row>
    <row r="19">
      <c r="A19" s="26" t="str">
        <f>data!B12</f>
      </c>
      <c r="D19" s="22"/>
      <c r="E19" s="21">
        <v>4</v>
      </c>
      <c r="K19" s="20"/>
    </row>
    <row r="20">
      <c r="A20" s="27" t="str">
        <f>data!B13</f>
      </c>
      <c r="C20" s="24" t="s">
        <v>259</v>
      </c>
      <c r="D20" s="23"/>
      <c r="E20" s="20"/>
      <c r="F20" s="22"/>
      <c r="G20" s="20"/>
      <c r="K20" s="20"/>
    </row>
    <row r="21">
      <c r="A21" s="28" t="str">
        <f>data!B14</f>
      </c>
      <c r="G21" s="21">
        <v>31</v>
      </c>
      <c r="K21" s="20"/>
    </row>
    <row r="22">
      <c r="A22" s="22"/>
      <c r="C22" s="24" t="s">
        <v>260</v>
      </c>
      <c r="G22" s="20"/>
      <c r="H22" s="22"/>
      <c r="I22" s="20"/>
      <c r="K22" s="20"/>
    </row>
    <row r="23">
      <c r="A23" s="25" t="str">
        <f>data!A17</f>
      </c>
      <c r="D23" s="22"/>
      <c r="E23" s="21">
        <v>5</v>
      </c>
      <c r="F23" s="23"/>
      <c r="G23" s="20"/>
      <c r="I23" s="20"/>
      <c r="K23" s="20"/>
    </row>
    <row r="24">
      <c r="A24" s="26" t="str">
        <f>data!B15</f>
      </c>
      <c r="C24" s="24" t="s">
        <v>261</v>
      </c>
      <c r="D24" s="23"/>
      <c r="E24" s="20"/>
      <c r="I24" s="20"/>
      <c r="K24" s="20"/>
    </row>
    <row r="25">
      <c r="A25" s="27" t="str">
        <f>data!B16</f>
      </c>
      <c r="I25" s="21">
        <v>46</v>
      </c>
      <c r="J25" s="23"/>
      <c r="K25" s="20"/>
    </row>
    <row r="26">
      <c r="A26" s="28" t="str">
        <f>data!B17</f>
      </c>
      <c r="C26" s="24" t="s">
        <v>262</v>
      </c>
      <c r="I26" s="20"/>
    </row>
    <row r="27">
      <c r="A27" s="22"/>
      <c r="D27" s="22"/>
      <c r="E27" s="21">
        <v>6</v>
      </c>
      <c r="I27" s="20"/>
    </row>
    <row r="28">
      <c r="A28" s="25" t="str">
        <f>data!A20</f>
      </c>
      <c r="C28" s="24" t="s">
        <v>263</v>
      </c>
      <c r="D28" s="23"/>
      <c r="E28" s="20"/>
      <c r="F28" s="22"/>
      <c r="G28" s="20"/>
      <c r="I28" s="20"/>
    </row>
    <row r="29">
      <c r="A29" s="26" t="str">
        <f>data!B18</f>
      </c>
      <c r="G29" s="21">
        <v>32</v>
      </c>
      <c r="H29" s="23"/>
      <c r="I29" s="20"/>
    </row>
    <row r="30">
      <c r="A30" s="27" t="str">
        <f>data!B19</f>
      </c>
      <c r="C30" s="24" t="s">
        <v>264</v>
      </c>
      <c r="G30" s="20"/>
    </row>
    <row r="31">
      <c r="A31" s="28" t="str">
        <f>data!B20</f>
      </c>
      <c r="D31" s="22"/>
      <c r="E31" s="21">
        <v>7</v>
      </c>
      <c r="F31" s="23"/>
      <c r="G31" s="20"/>
    </row>
    <row r="32">
      <c r="A32" s="22"/>
      <c r="C32" s="24" t="s">
        <v>265</v>
      </c>
      <c r="D32" s="23"/>
      <c r="E32" s="20"/>
    </row>
    <row r="33">
      <c r="A33" s="25" t="str">
        <f>data!A23</f>
      </c>
    </row>
    <row r="34">
      <c r="A34" s="26" t="str">
        <f>data!B21</f>
      </c>
    </row>
    <row r="35">
      <c r="A35" s="27" t="str">
        <f>data!B22</f>
      </c>
    </row>
    <row r="36">
      <c r="A36" s="28" t="str">
        <f>data!B23</f>
      </c>
    </row>
    <row r="37">
      <c r="A37" s="22"/>
    </row>
    <row r="38">
      <c r="A38" s="25" t="str">
        <f>data!A26</f>
      </c>
    </row>
    <row r="39">
      <c r="A39" s="26" t="str">
        <f>data!B24</f>
      </c>
    </row>
    <row r="40">
      <c r="A40" s="27" t="str">
        <f>data!B25</f>
      </c>
    </row>
    <row r="41">
      <c r="A41" s="28" t="str">
        <f>data!B26</f>
      </c>
    </row>
    <row r="42">
      <c r="A42" s="22"/>
    </row>
  </sheetData>
  <printOptions horizontalCentered="true" verticalCentered="true"/>
  <pageMargins left="0.25" right="0.25" top="0" bottom="0"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2">
      <c r="A2" s="25" t="str">
        <f>data!A29</f>
      </c>
    </row>
    <row r="3">
      <c r="A3" s="26" t="str">
        <f>data!B27</f>
      </c>
      <c r="E3" s="24" t="s">
        <v>266</v>
      </c>
    </row>
    <row r="4">
      <c r="A4" s="27" t="str">
        <f>data!B28</f>
      </c>
      <c r="F4" s="22"/>
      <c r="G4" s="20"/>
    </row>
    <row r="5">
      <c r="A5" s="28" t="str">
        <f>data!B29</f>
      </c>
      <c r="G5" s="21">
        <v>33</v>
      </c>
    </row>
    <row r="6">
      <c r="A6" s="22"/>
      <c r="C6" s="24" t="s">
        <v>267</v>
      </c>
      <c r="G6" s="20"/>
      <c r="H6" s="22"/>
      <c r="I6" s="20"/>
    </row>
    <row r="7">
      <c r="A7" s="25" t="str">
        <f>data!A32</f>
      </c>
      <c r="D7" s="22"/>
      <c r="E7" s="21">
        <v>8</v>
      </c>
      <c r="F7" s="23"/>
      <c r="G7" s="20"/>
      <c r="I7" s="20"/>
    </row>
    <row r="8">
      <c r="A8" s="26" t="str">
        <f>data!B30</f>
      </c>
      <c r="C8" s="24" t="s">
        <v>268</v>
      </c>
      <c r="D8" s="23"/>
      <c r="E8" s="20"/>
      <c r="I8" s="20"/>
    </row>
    <row r="9">
      <c r="A9" s="27" t="str">
        <f>data!B31</f>
      </c>
      <c r="I9" s="21">
        <v>47</v>
      </c>
    </row>
    <row r="10">
      <c r="A10" s="28" t="str">
        <f>data!B32</f>
      </c>
      <c r="C10" s="24" t="s">
        <v>269</v>
      </c>
      <c r="I10" s="20"/>
      <c r="J10" s="22"/>
      <c r="K10" s="20"/>
    </row>
    <row r="11">
      <c r="A11" s="22"/>
      <c r="D11" s="22"/>
      <c r="E11" s="21">
        <v>9</v>
      </c>
      <c r="I11" s="20"/>
      <c r="K11" s="20"/>
    </row>
    <row r="12">
      <c r="A12" s="25" t="str">
        <f>data!A35</f>
      </c>
      <c r="C12" s="24" t="s">
        <v>270</v>
      </c>
      <c r="D12" s="23"/>
      <c r="E12" s="20"/>
      <c r="F12" s="22"/>
      <c r="G12" s="20"/>
      <c r="I12" s="20"/>
      <c r="K12" s="20"/>
    </row>
    <row r="13">
      <c r="A13" s="26" t="str">
        <f>data!B33</f>
      </c>
      <c r="G13" s="21">
        <v>34</v>
      </c>
      <c r="H13" s="23"/>
      <c r="I13" s="20"/>
      <c r="K13" s="20"/>
    </row>
    <row r="14">
      <c r="A14" s="27" t="str">
        <f>data!B34</f>
      </c>
      <c r="C14" s="24" t="s">
        <v>271</v>
      </c>
      <c r="G14" s="20"/>
      <c r="K14" s="20"/>
    </row>
    <row r="15">
      <c r="A15" s="28" t="str">
        <f>data!B35</f>
      </c>
      <c r="D15" s="22"/>
      <c r="E15" s="21">
        <v>10</v>
      </c>
      <c r="F15" s="23"/>
      <c r="G15" s="20"/>
      <c r="K15" s="20"/>
    </row>
    <row r="16">
      <c r="A16" s="22"/>
      <c r="C16" s="24" t="s">
        <v>272</v>
      </c>
      <c r="D16" s="23"/>
      <c r="E16" s="20"/>
      <c r="K16" s="20"/>
    </row>
    <row r="17">
      <c r="A17" s="25" t="str">
        <f>data!A38</f>
      </c>
      <c r="K17" s="21">
        <v>54</v>
      </c>
    </row>
    <row r="18">
      <c r="A18" s="26" t="str">
        <f>data!B36</f>
      </c>
      <c r="C18" s="24" t="s">
        <v>273</v>
      </c>
      <c r="K18" s="20"/>
    </row>
    <row r="19">
      <c r="A19" s="27" t="str">
        <f>data!B37</f>
      </c>
      <c r="D19" s="22"/>
      <c r="E19" s="21">
        <v>11</v>
      </c>
      <c r="K19" s="20"/>
    </row>
    <row r="20">
      <c r="A20" s="28" t="str">
        <f>data!B38</f>
      </c>
      <c r="C20" s="24" t="s">
        <v>274</v>
      </c>
      <c r="D20" s="23"/>
      <c r="E20" s="20"/>
      <c r="F20" s="22"/>
      <c r="G20" s="20"/>
      <c r="K20" s="20"/>
    </row>
    <row r="21">
      <c r="A21" s="22"/>
      <c r="G21" s="21">
        <v>35</v>
      </c>
      <c r="K21" s="20"/>
    </row>
    <row r="22">
      <c r="A22" s="25" t="str">
        <f>data!A41</f>
      </c>
      <c r="C22" s="24" t="s">
        <v>275</v>
      </c>
      <c r="G22" s="20"/>
      <c r="H22" s="22"/>
      <c r="I22" s="20"/>
      <c r="K22" s="20"/>
    </row>
    <row r="23">
      <c r="A23" s="26" t="str">
        <f>data!B39</f>
      </c>
      <c r="D23" s="22"/>
      <c r="E23" s="21">
        <v>12</v>
      </c>
      <c r="F23" s="23"/>
      <c r="G23" s="20"/>
      <c r="I23" s="20"/>
      <c r="K23" s="20"/>
    </row>
    <row r="24">
      <c r="A24" s="27" t="str">
        <f>data!B40</f>
      </c>
      <c r="C24" s="24" t="s">
        <v>276</v>
      </c>
      <c r="D24" s="23"/>
      <c r="E24" s="20"/>
      <c r="I24" s="20"/>
      <c r="K24" s="20"/>
    </row>
    <row r="25">
      <c r="A25" s="28" t="str">
        <f>data!B41</f>
      </c>
      <c r="I25" s="21">
        <v>48</v>
      </c>
      <c r="J25" s="23"/>
      <c r="K25" s="20"/>
    </row>
    <row r="26">
      <c r="A26" s="22"/>
      <c r="C26" s="24" t="s">
        <v>277</v>
      </c>
      <c r="I26" s="20"/>
    </row>
    <row r="27">
      <c r="A27" s="25" t="str">
        <f>data!A44</f>
      </c>
      <c r="D27" s="22"/>
      <c r="E27" s="21">
        <v>13</v>
      </c>
      <c r="I27" s="20"/>
    </row>
    <row r="28">
      <c r="A28" s="26" t="str">
        <f>data!B42</f>
      </c>
      <c r="C28" s="24" t="s">
        <v>278</v>
      </c>
      <c r="D28" s="23"/>
      <c r="E28" s="20"/>
      <c r="F28" s="22"/>
      <c r="G28" s="20"/>
      <c r="I28" s="20"/>
    </row>
    <row r="29">
      <c r="A29" s="27" t="str">
        <f>data!B43</f>
      </c>
      <c r="G29" s="21">
        <v>36</v>
      </c>
      <c r="H29" s="23"/>
      <c r="I29" s="20"/>
    </row>
    <row r="30">
      <c r="A30" s="28" t="str">
        <f>data!B44</f>
      </c>
      <c r="C30" s="24" t="s">
        <v>279</v>
      </c>
      <c r="G30" s="20"/>
    </row>
    <row r="31">
      <c r="A31" s="22"/>
      <c r="D31" s="22"/>
      <c r="E31" s="21">
        <v>14</v>
      </c>
      <c r="F31" s="23"/>
      <c r="G31" s="20"/>
    </row>
    <row r="32">
      <c r="A32" s="25" t="str">
        <f>data!A47</f>
      </c>
      <c r="C32" s="24" t="s">
        <v>280</v>
      </c>
      <c r="D32" s="23"/>
      <c r="E32" s="20"/>
    </row>
    <row r="33">
      <c r="A33" s="26" t="str">
        <f>data!B45</f>
      </c>
    </row>
    <row r="34">
      <c r="A34" s="27" t="str">
        <f>data!B46</f>
      </c>
    </row>
    <row r="35">
      <c r="A35" s="28" t="str">
        <f>data!B47</f>
      </c>
    </row>
    <row r="36">
      <c r="A36" s="22"/>
    </row>
    <row r="37">
      <c r="A37" s="25" t="str">
        <f>data!A50</f>
      </c>
    </row>
    <row r="38">
      <c r="A38" s="26" t="str">
        <f>data!B48</f>
      </c>
    </row>
    <row r="39">
      <c r="A39" s="27" t="str">
        <f>data!B49</f>
      </c>
    </row>
    <row r="40">
      <c r="A40" s="28" t="str">
        <f>data!B50</f>
      </c>
    </row>
    <row r="41">
      <c r="A41" s="22"/>
    </row>
  </sheetData>
  <printOptions horizontalCentered="true" verticalCentered="true"/>
  <pageMargins left="0.25" right="0.25" top="0" bottom="0"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2">
      <c r="A2" s="25" t="str">
        <f>data!A53</f>
      </c>
    </row>
    <row r="3">
      <c r="A3" s="26" t="str">
        <f>data!B51</f>
      </c>
      <c r="E3" s="24" t="s">
        <v>281</v>
      </c>
    </row>
    <row r="4">
      <c r="A4" s="27" t="str">
        <f>data!B52</f>
      </c>
      <c r="F4" s="22"/>
      <c r="G4" s="20"/>
    </row>
    <row r="5">
      <c r="A5" s="28" t="str">
        <f>data!B53</f>
      </c>
      <c r="G5" s="21">
        <v>37</v>
      </c>
    </row>
    <row r="6">
      <c r="A6" s="22"/>
      <c r="C6" s="24" t="s">
        <v>282</v>
      </c>
      <c r="G6" s="20"/>
      <c r="H6" s="22"/>
      <c r="I6" s="20"/>
    </row>
    <row r="7">
      <c r="A7" s="25" t="str">
        <f>data!A56</f>
      </c>
      <c r="D7" s="22"/>
      <c r="E7" s="21">
        <v>15</v>
      </c>
      <c r="F7" s="23"/>
      <c r="G7" s="20"/>
      <c r="I7" s="20"/>
    </row>
    <row r="8">
      <c r="A8" s="26" t="str">
        <f>data!B54</f>
      </c>
      <c r="C8" s="24" t="s">
        <v>283</v>
      </c>
      <c r="D8" s="23"/>
      <c r="E8" s="20"/>
      <c r="I8" s="20"/>
    </row>
    <row r="9">
      <c r="A9" s="27" t="str">
        <f>data!B55</f>
      </c>
      <c r="I9" s="21">
        <v>49</v>
      </c>
    </row>
    <row r="10">
      <c r="A10" s="28" t="str">
        <f>data!B56</f>
      </c>
      <c r="C10" s="24" t="s">
        <v>284</v>
      </c>
      <c r="I10" s="20"/>
      <c r="J10" s="22"/>
      <c r="K10" s="20"/>
    </row>
    <row r="11">
      <c r="A11" s="22"/>
      <c r="D11" s="22"/>
      <c r="E11" s="21">
        <v>16</v>
      </c>
      <c r="I11" s="20"/>
      <c r="K11" s="20"/>
    </row>
    <row r="12">
      <c r="A12" s="25" t="str">
        <f>data!A59</f>
      </c>
      <c r="C12" s="24" t="s">
        <v>285</v>
      </c>
      <c r="D12" s="23"/>
      <c r="E12" s="20"/>
      <c r="F12" s="22"/>
      <c r="G12" s="20"/>
      <c r="I12" s="20"/>
      <c r="K12" s="20"/>
    </row>
    <row r="13">
      <c r="A13" s="26" t="str">
        <f>data!B57</f>
      </c>
      <c r="G13" s="21">
        <v>38</v>
      </c>
      <c r="H13" s="23"/>
      <c r="I13" s="20"/>
      <c r="K13" s="20"/>
    </row>
    <row r="14">
      <c r="A14" s="27" t="str">
        <f>data!B58</f>
      </c>
      <c r="C14" s="24" t="s">
        <v>286</v>
      </c>
      <c r="G14" s="20"/>
      <c r="K14" s="20"/>
    </row>
    <row r="15">
      <c r="A15" s="28" t="str">
        <f>data!B59</f>
      </c>
      <c r="D15" s="22"/>
      <c r="E15" s="21">
        <v>17</v>
      </c>
      <c r="F15" s="23"/>
      <c r="G15" s="20"/>
      <c r="K15" s="20"/>
    </row>
    <row r="16">
      <c r="A16" s="22"/>
      <c r="C16" s="24" t="s">
        <v>287</v>
      </c>
      <c r="D16" s="23"/>
      <c r="E16" s="20"/>
      <c r="K16" s="20"/>
    </row>
    <row r="17">
      <c r="A17" s="25" t="str">
        <f>data!A62</f>
      </c>
      <c r="K17" s="21">
        <v>55</v>
      </c>
    </row>
    <row r="18">
      <c r="A18" s="26" t="str">
        <f>data!B60</f>
      </c>
      <c r="C18" s="24" t="s">
        <v>288</v>
      </c>
      <c r="K18" s="20"/>
    </row>
    <row r="19">
      <c r="A19" s="27" t="str">
        <f>data!B61</f>
      </c>
      <c r="D19" s="22"/>
      <c r="E19" s="21">
        <v>18</v>
      </c>
      <c r="K19" s="20"/>
    </row>
    <row r="20">
      <c r="A20" s="28" t="str">
        <f>data!B62</f>
      </c>
      <c r="C20" s="24" t="s">
        <v>289</v>
      </c>
      <c r="D20" s="23"/>
      <c r="E20" s="20"/>
      <c r="F20" s="22"/>
      <c r="G20" s="20"/>
      <c r="K20" s="20"/>
    </row>
    <row r="21">
      <c r="A21" s="22"/>
      <c r="G21" s="21">
        <v>39</v>
      </c>
      <c r="K21" s="20"/>
    </row>
    <row r="22">
      <c r="A22" s="25" t="str">
        <f>data!A65</f>
      </c>
      <c r="C22" s="24" t="s">
        <v>290</v>
      </c>
      <c r="G22" s="20"/>
      <c r="H22" s="22"/>
      <c r="I22" s="20"/>
      <c r="K22" s="20"/>
    </row>
    <row r="23">
      <c r="A23" s="26" t="str">
        <f>data!B63</f>
      </c>
      <c r="D23" s="22"/>
      <c r="E23" s="21">
        <v>19</v>
      </c>
      <c r="F23" s="23"/>
      <c r="G23" s="20"/>
      <c r="I23" s="20"/>
      <c r="K23" s="20"/>
    </row>
    <row r="24">
      <c r="A24" s="27" t="str">
        <f>data!B64</f>
      </c>
      <c r="C24" s="24" t="s">
        <v>291</v>
      </c>
      <c r="D24" s="23"/>
      <c r="E24" s="20"/>
      <c r="I24" s="20"/>
      <c r="K24" s="20"/>
    </row>
    <row r="25">
      <c r="A25" s="28" t="str">
        <f>data!B65</f>
      </c>
      <c r="I25" s="21">
        <v>50</v>
      </c>
      <c r="J25" s="23"/>
      <c r="K25" s="20"/>
    </row>
    <row r="26">
      <c r="A26" s="22"/>
      <c r="C26" s="24" t="s">
        <v>292</v>
      </c>
      <c r="I26" s="20"/>
    </row>
    <row r="27">
      <c r="A27" s="25" t="str">
        <f>data!A68</f>
      </c>
      <c r="D27" s="22"/>
      <c r="E27" s="21">
        <v>20</v>
      </c>
      <c r="I27" s="20"/>
    </row>
    <row r="28">
      <c r="A28" s="26" t="str">
        <f>data!B66</f>
      </c>
      <c r="C28" s="24" t="s">
        <v>293</v>
      </c>
      <c r="D28" s="23"/>
      <c r="E28" s="20"/>
      <c r="F28" s="22"/>
      <c r="G28" s="20"/>
      <c r="I28" s="20"/>
    </row>
    <row r="29">
      <c r="A29" s="27" t="str">
        <f>data!B67</f>
      </c>
      <c r="G29" s="21">
        <v>40</v>
      </c>
      <c r="H29" s="23"/>
      <c r="I29" s="20"/>
    </row>
    <row r="30">
      <c r="A30" s="28" t="str">
        <f>data!B68</f>
      </c>
      <c r="C30" s="24" t="s">
        <v>294</v>
      </c>
      <c r="G30" s="20"/>
    </row>
    <row r="31">
      <c r="A31" s="22"/>
      <c r="D31" s="22"/>
      <c r="E31" s="21">
        <v>21</v>
      </c>
      <c r="F31" s="23"/>
      <c r="G31" s="20"/>
    </row>
    <row r="32">
      <c r="A32" s="25" t="str">
        <f>data!A71</f>
      </c>
      <c r="C32" s="24" t="s">
        <v>295</v>
      </c>
      <c r="D32" s="23"/>
      <c r="E32" s="20"/>
    </row>
    <row r="33">
      <c r="A33" s="26" t="str">
        <f>data!B69</f>
      </c>
    </row>
    <row r="34">
      <c r="A34" s="27" t="str">
        <f>data!B70</f>
      </c>
    </row>
    <row r="35">
      <c r="A35" s="28" t="str">
        <f>data!B71</f>
      </c>
    </row>
    <row r="36">
      <c r="A36" s="22"/>
    </row>
    <row r="37">
      <c r="A37" s="25" t="str">
        <f>data!A74</f>
      </c>
    </row>
    <row r="38">
      <c r="A38" s="26" t="str">
        <f>data!B72</f>
      </c>
    </row>
    <row r="39">
      <c r="A39" s="27" t="str">
        <f>data!B73</f>
      </c>
    </row>
    <row r="40">
      <c r="A40" s="28" t="str">
        <f>data!B74</f>
      </c>
    </row>
    <row r="41">
      <c r="A41" s="22"/>
    </row>
  </sheetData>
  <printOptions horizontalCentered="true" verticalCentered="true"/>
  <pageMargins left="0.25" right="0.25" top="0" bottom="0"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2">
      <c r="A2" s="25" t="str">
        <f>data!A77</f>
      </c>
    </row>
    <row r="3">
      <c r="A3" s="26" t="str">
        <f>data!B75</f>
      </c>
      <c r="E3" s="24" t="s">
        <v>296</v>
      </c>
    </row>
    <row r="4">
      <c r="A4" s="27" t="str">
        <f>data!B76</f>
      </c>
      <c r="F4" s="22"/>
      <c r="G4" s="20"/>
    </row>
    <row r="5">
      <c r="A5" s="28" t="str">
        <f>data!B77</f>
      </c>
      <c r="G5" s="21">
        <v>41</v>
      </c>
    </row>
    <row r="6">
      <c r="A6" s="22"/>
      <c r="C6" s="24" t="s">
        <v>297</v>
      </c>
      <c r="G6" s="20"/>
      <c r="H6" s="22"/>
      <c r="I6" s="20"/>
    </row>
    <row r="7">
      <c r="A7" s="25" t="str">
        <f>data!A80</f>
      </c>
      <c r="D7" s="22"/>
      <c r="E7" s="21">
        <v>22</v>
      </c>
      <c r="F7" s="23"/>
      <c r="G7" s="20"/>
      <c r="I7" s="20"/>
    </row>
    <row r="8">
      <c r="A8" s="26" t="str">
        <f>data!B78</f>
      </c>
      <c r="C8" s="24" t="s">
        <v>298</v>
      </c>
      <c r="D8" s="23"/>
      <c r="E8" s="20"/>
      <c r="I8" s="20"/>
    </row>
    <row r="9">
      <c r="A9" s="27" t="str">
        <f>data!B79</f>
      </c>
      <c r="I9" s="21">
        <v>51</v>
      </c>
    </row>
    <row r="10">
      <c r="A10" s="28" t="str">
        <f>data!B80</f>
      </c>
      <c r="C10" s="24" t="s">
        <v>299</v>
      </c>
      <c r="I10" s="20"/>
      <c r="J10" s="22"/>
      <c r="K10" s="20"/>
    </row>
    <row r="11">
      <c r="A11" s="22"/>
      <c r="D11" s="22"/>
      <c r="E11" s="21">
        <v>23</v>
      </c>
      <c r="I11" s="20"/>
      <c r="K11" s="20"/>
    </row>
    <row r="12">
      <c r="A12" s="25" t="str">
        <f>data!A83</f>
      </c>
      <c r="C12" s="24" t="s">
        <v>300</v>
      </c>
      <c r="D12" s="23"/>
      <c r="E12" s="20"/>
      <c r="F12" s="22"/>
      <c r="G12" s="20"/>
      <c r="I12" s="20"/>
      <c r="K12" s="20"/>
    </row>
    <row r="13">
      <c r="A13" s="26" t="str">
        <f>data!B81</f>
      </c>
      <c r="G13" s="21">
        <v>42</v>
      </c>
      <c r="H13" s="23"/>
      <c r="I13" s="20"/>
      <c r="K13" s="20"/>
    </row>
    <row r="14">
      <c r="A14" s="27" t="str">
        <f>data!B82</f>
      </c>
      <c r="C14" s="24" t="s">
        <v>301</v>
      </c>
      <c r="G14" s="20"/>
      <c r="K14" s="20"/>
    </row>
    <row r="15">
      <c r="A15" s="28" t="str">
        <f>data!B83</f>
      </c>
      <c r="D15" s="22"/>
      <c r="E15" s="21">
        <v>24</v>
      </c>
      <c r="F15" s="23"/>
      <c r="G15" s="20"/>
      <c r="K15" s="20"/>
    </row>
    <row r="16">
      <c r="A16" s="22"/>
      <c r="C16" s="24" t="s">
        <v>302</v>
      </c>
      <c r="D16" s="23"/>
      <c r="E16" s="20"/>
      <c r="K16" s="20"/>
    </row>
    <row r="17">
      <c r="A17" s="25" t="str">
        <f>data!A86</f>
      </c>
      <c r="K17" s="21">
        <v>56</v>
      </c>
    </row>
    <row r="18">
      <c r="A18" s="26" t="str">
        <f>data!B84</f>
      </c>
      <c r="C18" s="24" t="s">
        <v>303</v>
      </c>
      <c r="K18" s="20"/>
    </row>
    <row r="19">
      <c r="A19" s="27" t="str">
        <f>data!B85</f>
      </c>
      <c r="D19" s="22"/>
      <c r="E19" s="21">
        <v>25</v>
      </c>
      <c r="K19" s="20"/>
    </row>
    <row r="20">
      <c r="A20" s="28" t="str">
        <f>data!B86</f>
      </c>
      <c r="C20" s="24" t="s">
        <v>304</v>
      </c>
      <c r="D20" s="23"/>
      <c r="E20" s="20"/>
      <c r="F20" s="22"/>
      <c r="G20" s="20"/>
      <c r="K20" s="20"/>
    </row>
    <row r="21">
      <c r="A21" s="22"/>
      <c r="G21" s="21">
        <v>43</v>
      </c>
      <c r="K21" s="20"/>
    </row>
    <row r="22">
      <c r="A22" s="25" t="str">
        <f>data!A89</f>
      </c>
      <c r="C22" s="24" t="s">
        <v>305</v>
      </c>
      <c r="G22" s="20"/>
      <c r="H22" s="22"/>
      <c r="I22" s="20"/>
      <c r="K22" s="20"/>
    </row>
    <row r="23">
      <c r="A23" s="26" t="str">
        <f>data!B87</f>
      </c>
      <c r="D23" s="22"/>
      <c r="E23" s="21">
        <v>26</v>
      </c>
      <c r="F23" s="23"/>
      <c r="G23" s="20"/>
      <c r="I23" s="20"/>
      <c r="K23" s="20"/>
    </row>
    <row r="24">
      <c r="A24" s="27" t="str">
        <f>data!B88</f>
      </c>
      <c r="C24" s="24" t="s">
        <v>306</v>
      </c>
      <c r="D24" s="23"/>
      <c r="E24" s="20"/>
      <c r="I24" s="20"/>
      <c r="K24" s="20"/>
    </row>
    <row r="25">
      <c r="A25" s="28" t="str">
        <f>data!B89</f>
      </c>
      <c r="I25" s="21">
        <v>52</v>
      </c>
      <c r="J25" s="23"/>
      <c r="K25" s="20"/>
    </row>
    <row r="26">
      <c r="A26" s="22"/>
      <c r="C26" s="24" t="s">
        <v>307</v>
      </c>
      <c r="I26" s="20"/>
    </row>
    <row r="27">
      <c r="A27" s="25" t="str">
        <f>data!A92</f>
      </c>
      <c r="D27" s="22"/>
      <c r="E27" s="21">
        <v>27</v>
      </c>
      <c r="I27" s="20"/>
    </row>
    <row r="28">
      <c r="A28" s="26" t="str">
        <f>data!B90</f>
      </c>
      <c r="C28" s="24" t="s">
        <v>308</v>
      </c>
      <c r="D28" s="23"/>
      <c r="E28" s="20"/>
      <c r="F28" s="22"/>
      <c r="G28" s="20"/>
      <c r="I28" s="20"/>
    </row>
    <row r="29">
      <c r="A29" s="27" t="str">
        <f>data!B91</f>
      </c>
      <c r="G29" s="21">
        <v>44</v>
      </c>
      <c r="H29" s="23"/>
      <c r="I29" s="20"/>
    </row>
    <row r="30">
      <c r="A30" s="28" t="str">
        <f>data!B92</f>
      </c>
      <c r="C30" s="24" t="s">
        <v>309</v>
      </c>
      <c r="G30" s="20"/>
    </row>
    <row r="31">
      <c r="A31" s="22"/>
      <c r="D31" s="22"/>
      <c r="E31" s="21">
        <v>28</v>
      </c>
      <c r="F31" s="23"/>
      <c r="G31" s="20"/>
    </row>
    <row r="32">
      <c r="C32" s="24" t="s">
        <v>310</v>
      </c>
      <c r="D32" s="23"/>
      <c r="E32" s="20"/>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30</v>
      </c>
      <c r="B2" s="11">
        <v>5</v>
      </c>
      <c r="C2" s="11">
        <v>4</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59</v>
      </c>
      <c r="B8" s="11">
        <v>5</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true"/>
  </sheetPr>
  <dimension ref="A2:H8"/>
  <sheetViews>
    <sheetView workbookViewId="0">
      <selection activeCell="B14" sqref="B14"/>
    </sheetView>
  </sheetViews>
  <sheetFormatPr baseColWidth="10" defaultColWidth="12.6640625" defaultRowHeight="17" customHeight="true"/>
  <cols>
    <col customWidth="true" max="1" min="1" width="8.83203125"/>
    <col customWidth="true" max="2" min="2" width="30"/>
    <col customWidth="true" max="3" min="3" width="8.83203125"/>
    <col customWidth="true" max="4" min="4" width="30"/>
    <col customWidth="true" max="5" min="5" width="8.83203125"/>
    <col customWidth="true" max="6" min="6" width="30"/>
    <col customWidth="true" max="7" min="7" width="8.83203125"/>
    <col customWidth="true" max="8" min="8" width="33"/>
    <col customWidth="true" max="9" min="9" width="8.83203125"/>
    <col customWidth="true" max="10" min="10" width="33"/>
    <col customWidth="true" max="26" min="11" width="8.83203125"/>
  </cols>
  <sheetData>
    <row r="2" spans="1:8" ht="20">
      <c r="A2" s="2"/>
      <c r="B2" s="15" t="s">
        <v>1</v>
      </c>
      <c r="C2" s="16"/>
      <c r="D2" s="16"/>
      <c r="E2" s="16"/>
      <c r="F2" s="16"/>
      <c r="G2" s="2"/>
      <c r="H2" s="2"/>
    </row>
    <row r="3" spans="1:8" ht="17" customHeight="true">
      <c r="A3" s="3"/>
      <c r="B3" s="3"/>
      <c r="C3" s="3"/>
      <c r="D3" s="3"/>
      <c r="E3" s="3"/>
      <c r="F3" s="3"/>
      <c r="G3" s="3"/>
      <c r="H3" s="3"/>
    </row>
    <row r="4" spans="1:8" ht="17" customHeight="true" thickBot="true">
      <c r="A4" s="4"/>
      <c r="B4" s="4"/>
      <c r="C4" s="4"/>
      <c r="G4" s="4"/>
      <c r="H4" s="4"/>
    </row>
    <row r="5" spans="1:8" ht="17" customHeight="true" thickBot="true">
      <c r="B5" s="6" t="str">
        <f>data!A5</f>
      </c>
      <c r="C5" s="4"/>
      <c r="D5" s="6" t="str">
        <f>data!A35</f>
      </c>
      <c r="F5" s="6" t="str">
        <f>data!A65</f>
      </c>
    </row>
    <row r="6" spans="1:8" ht="17" customHeight="true" thickBot="true">
      <c r="B6" s="5" t="str">
        <f>data!B2</f>
      </c>
      <c r="C6" s="4"/>
      <c r="D6" s="5" t="str">
        <f>data!B33</f>
      </c>
      <c r="F6" s="5" t="str">
        <f>data!B63</f>
      </c>
    </row>
    <row r="7" spans="1:8" ht="17" customHeight="true" thickBot="true">
      <c r="B7" s="5" t="str">
        <f>data!B3</f>
      </c>
      <c r="C7" s="4"/>
      <c r="D7" s="5" t="str">
        <f>data!B34</f>
      </c>
      <c r="F7" s="5" t="str">
        <f>data!B64</f>
      </c>
    </row>
    <row r="8" spans="1:8" ht="17" customHeight="true" thickBot="true">
      <c r="B8" s="5" t="str">
        <f>data!B4</f>
      </c>
      <c r="C8" s="4"/>
      <c r="D8" s="5" t="str">
        <f>data!B35</f>
      </c>
      <c r="F8" s="5" t="str">
        <f>data!B65</f>
      </c>
    </row>
    <row r="9" ht="17" customHeight="true">
      <c r="B9" s="5" t="str">
        <f>data!B5</f>
      </c>
    </row>
    <row r="10" ht="17" customHeight="true"/>
    <row r="11" ht="17" customHeight="true">
      <c r="D11" s="6" t="str">
        <f>data!A38</f>
      </c>
      <c r="F11" s="6" t="str">
        <f>data!A68</f>
      </c>
    </row>
    <row r="12" ht="17" customHeight="true">
      <c r="B12" s="6" t="str">
        <f>data!A8</f>
      </c>
      <c r="D12" s="5" t="str">
        <f>data!B36</f>
      </c>
      <c r="F12" s="5" t="str">
        <f>data!B66</f>
      </c>
    </row>
    <row r="13" ht="17" customHeight="true">
      <c r="B13" s="5" t="str">
        <f>data!B6</f>
      </c>
      <c r="D13" s="5" t="str">
        <f>data!B37</f>
      </c>
      <c r="F13" s="5" t="str">
        <f>data!B67</f>
      </c>
    </row>
    <row r="14" ht="17" customHeight="true">
      <c r="B14" s="5" t="str">
        <f>data!B7</f>
      </c>
      <c r="D14" s="5" t="str">
        <f>data!B38</f>
      </c>
      <c r="F14" s="5" t="str">
        <f>data!B68</f>
      </c>
    </row>
    <row r="15" ht="17" customHeight="true">
      <c r="B15" s="5" t="str">
        <f>data!B8</f>
      </c>
    </row>
    <row r="16" ht="17" customHeight="true"/>
    <row r="17" ht="17" customHeight="true">
      <c r="D17" s="6" t="str">
        <f>data!A41</f>
      </c>
      <c r="F17" s="6" t="str">
        <f>data!A71</f>
      </c>
    </row>
    <row r="18" ht="17" customHeight="true">
      <c r="B18" s="6" t="str">
        <f>data!A11</f>
      </c>
      <c r="D18" s="5" t="str">
        <f>data!B39</f>
      </c>
      <c r="F18" s="5" t="str">
        <f>data!B69</f>
      </c>
    </row>
    <row r="19" ht="17" customHeight="true">
      <c r="B19" s="5" t="str">
        <f>data!B9</f>
      </c>
      <c r="D19" s="5" t="str">
        <f>data!B40</f>
      </c>
      <c r="F19" s="5" t="str">
        <f>data!B70</f>
      </c>
    </row>
    <row r="20" ht="17" customHeight="true">
      <c r="B20" s="5" t="str">
        <f>data!B10</f>
      </c>
      <c r="D20" s="5" t="str">
        <f>data!B41</f>
      </c>
      <c r="F20" s="5" t="str">
        <f>data!B71</f>
      </c>
    </row>
    <row r="21" ht="17" customHeight="true">
      <c r="B21" s="5" t="str">
        <f>data!B11</f>
      </c>
    </row>
    <row r="22" ht="17" customHeight="true"/>
    <row r="23" ht="17" customHeight="true">
      <c r="D23" s="6" t="str">
        <f>data!A44</f>
      </c>
      <c r="F23" s="6" t="str">
        <f>data!A74</f>
      </c>
    </row>
    <row r="24" ht="17" customHeight="true">
      <c r="B24" s="6" t="str">
        <f>data!A14</f>
      </c>
      <c r="D24" s="5" t="str">
        <f>data!B42</f>
      </c>
      <c r="F24" s="5" t="str">
        <f>data!B72</f>
      </c>
    </row>
    <row r="25" ht="17" customHeight="true">
      <c r="B25" s="5" t="str">
        <f>data!B12</f>
      </c>
      <c r="D25" s="5" t="str">
        <f>data!B43</f>
      </c>
      <c r="F25" s="5" t="str">
        <f>data!B73</f>
      </c>
    </row>
    <row r="26" ht="17" customHeight="true">
      <c r="B26" s="5" t="str">
        <f>data!B13</f>
      </c>
      <c r="D26" s="5" t="str">
        <f>data!B44</f>
      </c>
      <c r="F26" s="5" t="str">
        <f>data!B74</f>
      </c>
    </row>
    <row r="27" ht="17" customHeight="true">
      <c r="B27" s="5" t="str">
        <f>data!B14</f>
      </c>
    </row>
    <row r="28" ht="17" customHeight="true"/>
    <row r="29" ht="17" customHeight="true">
      <c r="D29" s="6" t="str">
        <f>data!A47</f>
      </c>
      <c r="F29" s="6" t="str">
        <f>data!A77</f>
      </c>
    </row>
    <row r="30" ht="17" customHeight="true">
      <c r="B30" s="6" t="str">
        <f>data!A17</f>
      </c>
      <c r="D30" s="5" t="str">
        <f>data!B45</f>
      </c>
      <c r="F30" s="5" t="str">
        <f>data!B75</f>
      </c>
    </row>
    <row r="31" ht="17" customHeight="true">
      <c r="B31" s="5" t="str">
        <f>data!B15</f>
      </c>
      <c r="D31" s="5" t="str">
        <f>data!B46</f>
      </c>
      <c r="F31" s="5" t="str">
        <f>data!B76</f>
      </c>
    </row>
    <row r="32" ht="17" customHeight="true">
      <c r="B32" s="5" t="str">
        <f>data!B16</f>
      </c>
      <c r="D32" s="5" t="str">
        <f>data!B47</f>
      </c>
      <c r="F32" s="5" t="str">
        <f>data!B77</f>
      </c>
    </row>
    <row r="33" ht="17" customHeight="true">
      <c r="B33" s="5" t="str">
        <f>data!B17</f>
      </c>
    </row>
    <row r="34" ht="17" customHeight="true"/>
    <row r="35" ht="17" customHeight="true">
      <c r="D35" s="6" t="str">
        <f>data!A50</f>
      </c>
      <c r="F35" s="6" t="str">
        <f>data!A80</f>
      </c>
    </row>
    <row r="36" ht="17" customHeight="true">
      <c r="B36" s="6" t="str">
        <f>data!A20</f>
      </c>
      <c r="D36" s="5" t="str">
        <f>data!B48</f>
      </c>
      <c r="F36" s="5" t="str">
        <f>data!B78</f>
      </c>
    </row>
    <row r="37" ht="17" customHeight="true">
      <c r="B37" s="5" t="str">
        <f>data!B18</f>
      </c>
      <c r="D37" s="5" t="str">
        <f>data!B49</f>
      </c>
      <c r="F37" s="5" t="str">
        <f>data!B79</f>
      </c>
    </row>
    <row r="38" ht="17" customHeight="true">
      <c r="B38" s="5" t="str">
        <f>data!B19</f>
      </c>
      <c r="D38" s="5" t="str">
        <f>data!B50</f>
      </c>
      <c r="F38" s="5" t="str">
        <f>data!B80</f>
      </c>
    </row>
    <row r="39" ht="17" customHeight="true">
      <c r="B39" s="5" t="str">
        <f>data!B20</f>
      </c>
    </row>
    <row r="40" ht="17" customHeight="true"/>
    <row r="41" ht="17" customHeight="true">
      <c r="D41" s="6" t="str">
        <f>data!A53</f>
      </c>
      <c r="F41" s="6" t="str">
        <f>data!A83</f>
      </c>
    </row>
    <row r="42" ht="17" customHeight="true">
      <c r="B42" s="6" t="str">
        <f>data!A23</f>
      </c>
      <c r="D42" s="5" t="str">
        <f>data!B51</f>
      </c>
      <c r="F42" s="5" t="str">
        <f>data!B81</f>
      </c>
    </row>
    <row r="43" ht="17" customHeight="true">
      <c r="B43" s="5" t="str">
        <f>data!B21</f>
      </c>
      <c r="D43" s="5" t="str">
        <f>data!B52</f>
      </c>
      <c r="F43" s="5" t="str">
        <f>data!B82</f>
      </c>
    </row>
    <row r="44" ht="17" customHeight="true">
      <c r="B44" s="5" t="str">
        <f>data!B22</f>
      </c>
      <c r="D44" s="5" t="str">
        <f>data!B53</f>
      </c>
      <c r="F44" s="5" t="str">
        <f>data!B83</f>
      </c>
    </row>
    <row r="45" ht="17" customHeight="true">
      <c r="B45" s="5" t="str">
        <f>data!B23</f>
      </c>
    </row>
    <row r="46" ht="17" customHeight="true"/>
    <row r="47" ht="17" customHeight="true">
      <c r="D47" s="6" t="str">
        <f>data!A56</f>
      </c>
      <c r="F47" s="6" t="str">
        <f>data!A86</f>
      </c>
    </row>
    <row r="48" ht="17" customHeight="true">
      <c r="B48" s="6" t="str">
        <f>data!A26</f>
      </c>
      <c r="D48" s="5" t="str">
        <f>data!B54</f>
      </c>
      <c r="F48" s="5" t="str">
        <f>data!B84</f>
      </c>
    </row>
    <row r="49" ht="17" customHeight="true">
      <c r="B49" s="5" t="str">
        <f>data!B24</f>
      </c>
      <c r="D49" s="5" t="str">
        <f>data!B55</f>
      </c>
      <c r="F49" s="5" t="str">
        <f>data!B85</f>
      </c>
    </row>
    <row r="50" ht="17" customHeight="true">
      <c r="B50" s="5" t="str">
        <f>data!B25</f>
      </c>
      <c r="D50" s="5" t="str">
        <f>data!B56</f>
      </c>
      <c r="F50" s="5" t="str">
        <f>data!B86</f>
      </c>
    </row>
    <row r="51" ht="17" customHeight="true">
      <c r="B51" s="5" t="str">
        <f>data!B26</f>
      </c>
    </row>
    <row r="52" ht="17" customHeight="true"/>
    <row r="53" ht="17" customHeight="true">
      <c r="D53" s="6" t="str">
        <f>data!A59</f>
      </c>
      <c r="F53" s="6" t="str">
        <f>data!A89</f>
      </c>
    </row>
    <row r="54" ht="17" customHeight="true">
      <c r="B54" s="6" t="str">
        <f>data!A29</f>
      </c>
      <c r="D54" s="5" t="str">
        <f>data!B57</f>
      </c>
      <c r="F54" s="5" t="str">
        <f>data!B87</f>
      </c>
    </row>
    <row r="55" ht="17" customHeight="true">
      <c r="B55" s="5" t="str">
        <f>data!B27</f>
      </c>
      <c r="D55" s="5" t="str">
        <f>data!B58</f>
      </c>
      <c r="F55" s="5" t="str">
        <f>data!B88</f>
      </c>
    </row>
    <row r="56" ht="17" customHeight="true">
      <c r="B56" s="5" t="str">
        <f>data!B28</f>
      </c>
      <c r="D56" s="5" t="str">
        <f>data!B59</f>
      </c>
      <c r="F56" s="5" t="str">
        <f>data!B89</f>
      </c>
    </row>
    <row r="57" ht="17" customHeight="true">
      <c r="B57" s="5" t="str">
        <f>data!B29</f>
      </c>
    </row>
    <row r="58" ht="17" customHeight="true"/>
    <row r="59" ht="17" customHeight="true">
      <c r="D59" s="6" t="str">
        <f>data!A62</f>
      </c>
      <c r="F59" s="6" t="str">
        <f>data!A92</f>
      </c>
    </row>
    <row r="60" ht="17" customHeight="true">
      <c r="B60" s="6" t="str">
        <f>data!A32</f>
      </c>
      <c r="D60" s="5" t="str">
        <f>data!B60</f>
      </c>
      <c r="F60" s="5" t="str">
        <f>data!B90</f>
      </c>
    </row>
    <row r="61" ht="17" customHeight="true">
      <c r="B61" s="5" t="str">
        <f>data!B30</f>
      </c>
      <c r="D61" s="5" t="str">
        <f>data!B61</f>
      </c>
      <c r="F61" s="5" t="str">
        <f>data!B91</f>
      </c>
    </row>
    <row r="62" ht="17" customHeight="true">
      <c r="B62" s="5" t="str">
        <f>data!B31</f>
      </c>
      <c r="D62" s="5" t="str">
        <f>data!B62</f>
      </c>
      <c r="F62" s="5" t="str">
        <f>data!B92</f>
      </c>
    </row>
    <row r="63" ht="17" customHeight="true">
      <c r="B63" s="5" t="str">
        <f>data!B32</f>
      </c>
    </row>
  </sheetData>
  <mergeCells count="1">
    <mergeCell ref="B2:F2"/>
  </mergeCells>
  <printOptions horizontalCentered="true" verticalCentered="true"/>
  <pageMargins left="0.35433070866141736" right="0.35433070866141736" top="0.3937007874015748" bottom="0.984251968503937" header="0" footer="0"/>
  <pageSetup orientation="landscape" paperSize="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63BF-AB57-994A-845A-DBCD1B560412}">
  <dimension ref="A1"/>
  <sheetViews>
    <sheetView workbookViewId="0">
      <selection activeCell="I15" sqref="I15"/>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4">
      <c r="A4" s="29" t="str">
        <f>data!A5</f>
      </c>
      <c r="B4" s="29"/>
      <c r="C4" s="29"/>
      <c r="D4" s="29"/>
      <c r="E4" s="29"/>
      <c r="F4" s="29"/>
      <c r="G4" s="29"/>
      <c r="I4" s="29" t="str">
        <f>data!A8</f>
      </c>
      <c r="J4" s="29"/>
      <c r="K4" s="29"/>
      <c r="L4" s="29"/>
      <c r="M4" s="29"/>
      <c r="N4" s="29"/>
      <c r="O4" s="29"/>
    </row>
    <row r="5">
      <c r="A5" s="31" t="s">
        <v>311</v>
      </c>
      <c r="B5" s="30"/>
      <c r="C5" s="30"/>
      <c r="D5" s="30" t="s">
        <v>312</v>
      </c>
      <c r="E5" s="30"/>
      <c r="F5" s="30"/>
      <c r="G5" s="32" t="s">
        <v>313</v>
      </c>
      <c r="I5" s="31" t="s">
        <v>311</v>
      </c>
      <c r="J5" s="30"/>
      <c r="K5" s="30"/>
      <c r="L5" s="30" t="s">
        <v>312</v>
      </c>
      <c r="M5" s="30"/>
      <c r="N5" s="30"/>
      <c r="O5" s="36" t="s">
        <v>313</v>
      </c>
    </row>
    <row r="6">
      <c r="A6" s="30" t="str">
        <f>data!B2</f>
      </c>
      <c r="B6" s="30"/>
      <c r="C6" s="30"/>
      <c r="D6" s="30"/>
      <c r="E6" s="30"/>
      <c r="F6" s="30"/>
      <c r="G6" s="30" t="str">
        <f>data!B3</f>
      </c>
      <c r="I6" s="30" t="str">
        <f>data!B6</f>
      </c>
      <c r="J6" s="30"/>
      <c r="K6" s="30"/>
      <c r="L6" s="30"/>
      <c r="M6" s="30"/>
      <c r="N6" s="30"/>
      <c r="O6" s="30" t="str">
        <f>data!B7</f>
      </c>
    </row>
    <row r="7">
      <c r="A7" s="30">
        <v>1</v>
      </c>
      <c r="B7" s="30"/>
      <c r="C7" s="30"/>
      <c r="D7" s="30"/>
      <c r="E7" s="30"/>
      <c r="F7" s="30"/>
      <c r="G7" s="30">
        <v>1</v>
      </c>
      <c r="I7" s="30">
        <v>1</v>
      </c>
      <c r="J7" s="30"/>
      <c r="K7" s="30"/>
      <c r="L7" s="30"/>
      <c r="M7" s="30"/>
      <c r="N7" s="30"/>
      <c r="O7" s="30">
        <v>1</v>
      </c>
    </row>
    <row r="8">
      <c r="A8" s="30">
        <v>2</v>
      </c>
      <c r="B8" s="30"/>
      <c r="C8" s="30"/>
      <c r="D8" s="30"/>
      <c r="E8" s="30"/>
      <c r="F8" s="30"/>
      <c r="G8" s="30">
        <v>2</v>
      </c>
      <c r="I8" s="30">
        <v>2</v>
      </c>
      <c r="J8" s="30"/>
      <c r="K8" s="30"/>
      <c r="L8" s="30"/>
      <c r="M8" s="30"/>
      <c r="N8" s="30"/>
      <c r="O8" s="30">
        <v>2</v>
      </c>
    </row>
    <row r="9">
      <c r="A9" s="30">
        <v>3</v>
      </c>
      <c r="B9" s="30"/>
      <c r="C9" s="30"/>
      <c r="D9" s="30"/>
      <c r="E9" s="30"/>
      <c r="F9" s="30"/>
      <c r="G9" s="30">
        <v>3</v>
      </c>
      <c r="I9" s="30">
        <v>3</v>
      </c>
      <c r="J9" s="30"/>
      <c r="K9" s="30"/>
      <c r="L9" s="30"/>
      <c r="M9" s="30"/>
      <c r="N9" s="30"/>
      <c r="O9" s="30">
        <v>3</v>
      </c>
    </row>
    <row r="10">
      <c r="A10" s="30">
        <v>4</v>
      </c>
      <c r="B10" s="30"/>
      <c r="C10" s="30"/>
      <c r="D10" s="30"/>
      <c r="E10" s="30"/>
      <c r="F10" s="30"/>
      <c r="G10" s="30">
        <v>4</v>
      </c>
      <c r="I10" s="30">
        <v>4</v>
      </c>
      <c r="J10" s="30"/>
      <c r="K10" s="30"/>
      <c r="L10" s="30"/>
      <c r="M10" s="30"/>
      <c r="N10" s="30"/>
      <c r="O10" s="30">
        <v>4</v>
      </c>
    </row>
    <row r="11">
      <c r="A11" s="30">
        <v>5</v>
      </c>
      <c r="B11" s="30"/>
      <c r="C11" s="30"/>
      <c r="D11" s="30"/>
      <c r="E11" s="30"/>
      <c r="F11" s="30"/>
      <c r="G11" s="30">
        <v>5</v>
      </c>
      <c r="I11" s="30">
        <v>5</v>
      </c>
      <c r="J11" s="30"/>
      <c r="K11" s="30"/>
      <c r="L11" s="30"/>
      <c r="M11" s="30"/>
      <c r="N11" s="30"/>
      <c r="O11" s="30">
        <v>5</v>
      </c>
    </row>
    <row r="13">
      <c r="A13" s="30" t="str">
        <f>data!B2</f>
      </c>
      <c r="B13" s="30" t="s">
        <v>314</v>
      </c>
      <c r="C13" s="30" t="s">
        <v>315</v>
      </c>
      <c r="D13" s="30"/>
      <c r="E13" s="30" t="s">
        <v>315</v>
      </c>
      <c r="F13" s="30" t="s">
        <v>314</v>
      </c>
      <c r="G13" s="30" t="str">
        <f>data!B3</f>
      </c>
      <c r="I13" s="30" t="str">
        <f>data!B6</f>
      </c>
      <c r="J13" s="30" t="s">
        <v>314</v>
      </c>
      <c r="K13" s="30" t="s">
        <v>315</v>
      </c>
      <c r="L13" s="30"/>
      <c r="M13" s="30" t="s">
        <v>315</v>
      </c>
      <c r="N13" s="30" t="s">
        <v>314</v>
      </c>
      <c r="O13" s="30" t="str">
        <f>data!B7</f>
      </c>
    </row>
    <row r="14">
      <c r="A14" s="30" t="s">
        <v>316</v>
      </c>
      <c r="B14" s="30"/>
      <c r="C14" s="30"/>
      <c r="D14" s="30"/>
      <c r="E14" s="30"/>
      <c r="F14" s="30"/>
      <c r="G14" s="30" t="s">
        <v>316</v>
      </c>
      <c r="I14" s="30" t="s">
        <v>316</v>
      </c>
      <c r="J14" s="30"/>
      <c r="K14" s="30"/>
      <c r="L14" s="30"/>
      <c r="M14" s="30"/>
      <c r="N14" s="30"/>
      <c r="O14" s="30" t="s">
        <v>316</v>
      </c>
    </row>
    <row r="18">
      <c r="A18" s="31" t="s">
        <v>311</v>
      </c>
      <c r="B18" s="30"/>
      <c r="C18" s="30"/>
      <c r="D18" s="30" t="s">
        <v>312</v>
      </c>
      <c r="E18" s="30"/>
      <c r="F18" s="30"/>
      <c r="G18" s="33" t="s">
        <v>313</v>
      </c>
      <c r="I18" s="31" t="s">
        <v>311</v>
      </c>
      <c r="J18" s="30"/>
      <c r="K18" s="30"/>
      <c r="L18" s="30" t="s">
        <v>312</v>
      </c>
      <c r="M18" s="30"/>
      <c r="N18" s="30"/>
      <c r="O18" s="37" t="s">
        <v>313</v>
      </c>
    </row>
    <row r="19">
      <c r="A19" s="30" t="str">
        <f>data!B4</f>
      </c>
      <c r="B19" s="30"/>
      <c r="C19" s="30"/>
      <c r="D19" s="30"/>
      <c r="E19" s="30"/>
      <c r="F19" s="30"/>
      <c r="G19" s="30" t="str">
        <f>data!B3</f>
      </c>
      <c r="I19" s="30" t="str">
        <f>data!B8</f>
      </c>
      <c r="J19" s="30"/>
      <c r="K19" s="30"/>
      <c r="L19" s="30"/>
      <c r="M19" s="30"/>
      <c r="N19" s="30"/>
      <c r="O19" s="30" t="str">
        <f>data!B7</f>
      </c>
    </row>
    <row r="20">
      <c r="A20" s="30">
        <v>1</v>
      </c>
      <c r="B20" s="30"/>
      <c r="C20" s="30"/>
      <c r="D20" s="30"/>
      <c r="E20" s="30"/>
      <c r="F20" s="30"/>
      <c r="G20" s="30">
        <v>1</v>
      </c>
      <c r="I20" s="30">
        <v>1</v>
      </c>
      <c r="J20" s="30"/>
      <c r="K20" s="30"/>
      <c r="L20" s="30"/>
      <c r="M20" s="30"/>
      <c r="N20" s="30"/>
      <c r="O20" s="30">
        <v>1</v>
      </c>
    </row>
    <row r="21">
      <c r="A21" s="30">
        <v>2</v>
      </c>
      <c r="B21" s="30"/>
      <c r="C21" s="30"/>
      <c r="D21" s="30"/>
      <c r="E21" s="30"/>
      <c r="F21" s="30"/>
      <c r="G21" s="30">
        <v>2</v>
      </c>
      <c r="I21" s="30">
        <v>2</v>
      </c>
      <c r="J21" s="30"/>
      <c r="K21" s="30"/>
      <c r="L21" s="30"/>
      <c r="M21" s="30"/>
      <c r="N21" s="30"/>
      <c r="O21" s="30">
        <v>2</v>
      </c>
    </row>
    <row r="22">
      <c r="A22" s="30">
        <v>3</v>
      </c>
      <c r="B22" s="30"/>
      <c r="C22" s="30"/>
      <c r="D22" s="30"/>
      <c r="E22" s="30"/>
      <c r="F22" s="30"/>
      <c r="G22" s="30">
        <v>3</v>
      </c>
      <c r="I22" s="30">
        <v>3</v>
      </c>
      <c r="J22" s="30"/>
      <c r="K22" s="30"/>
      <c r="L22" s="30"/>
      <c r="M22" s="30"/>
      <c r="N22" s="30"/>
      <c r="O22" s="30">
        <v>3</v>
      </c>
    </row>
    <row r="23">
      <c r="A23" s="30">
        <v>4</v>
      </c>
      <c r="B23" s="30"/>
      <c r="C23" s="30"/>
      <c r="D23" s="30"/>
      <c r="E23" s="30"/>
      <c r="F23" s="30"/>
      <c r="G23" s="30">
        <v>4</v>
      </c>
      <c r="I23" s="30">
        <v>4</v>
      </c>
      <c r="J23" s="30"/>
      <c r="K23" s="30"/>
      <c r="L23" s="30"/>
      <c r="M23" s="30"/>
      <c r="N23" s="30"/>
      <c r="O23" s="30">
        <v>4</v>
      </c>
    </row>
    <row r="24">
      <c r="A24" s="30">
        <v>5</v>
      </c>
      <c r="B24" s="30"/>
      <c r="C24" s="30"/>
      <c r="D24" s="30"/>
      <c r="E24" s="30"/>
      <c r="F24" s="30"/>
      <c r="G24" s="30">
        <v>5</v>
      </c>
      <c r="I24" s="30">
        <v>5</v>
      </c>
      <c r="J24" s="30"/>
      <c r="K24" s="30"/>
      <c r="L24" s="30"/>
      <c r="M24" s="30"/>
      <c r="N24" s="30"/>
      <c r="O24" s="30">
        <v>5</v>
      </c>
    </row>
    <row r="26">
      <c r="A26" s="30" t="str">
        <f>data!B4</f>
      </c>
      <c r="B26" s="30" t="s">
        <v>314</v>
      </c>
      <c r="C26" s="30" t="s">
        <v>315</v>
      </c>
      <c r="D26" s="30"/>
      <c r="E26" s="30" t="s">
        <v>315</v>
      </c>
      <c r="F26" s="30" t="s">
        <v>314</v>
      </c>
      <c r="G26" s="30" t="str">
        <f>data!B3</f>
      </c>
      <c r="I26" s="30" t="str">
        <f>data!B8</f>
      </c>
      <c r="J26" s="30" t="s">
        <v>314</v>
      </c>
      <c r="K26" s="30" t="s">
        <v>315</v>
      </c>
      <c r="L26" s="30"/>
      <c r="M26" s="30" t="s">
        <v>315</v>
      </c>
      <c r="N26" s="30" t="s">
        <v>314</v>
      </c>
      <c r="O26" s="30" t="str">
        <f>data!B7</f>
      </c>
    </row>
    <row r="27">
      <c r="A27" s="30" t="s">
        <v>316</v>
      </c>
      <c r="B27" s="30"/>
      <c r="C27" s="30"/>
      <c r="D27" s="30"/>
      <c r="E27" s="30"/>
      <c r="F27" s="30"/>
      <c r="G27" s="30" t="s">
        <v>316</v>
      </c>
      <c r="I27" s="30" t="s">
        <v>316</v>
      </c>
      <c r="J27" s="30"/>
      <c r="K27" s="30"/>
      <c r="L27" s="30"/>
      <c r="M27" s="30"/>
      <c r="N27" s="30"/>
      <c r="O27" s="30" t="s">
        <v>316</v>
      </c>
    </row>
    <row r="31">
      <c r="A31" s="31" t="s">
        <v>311</v>
      </c>
      <c r="B31" s="30"/>
      <c r="C31" s="30"/>
      <c r="D31" s="30" t="s">
        <v>312</v>
      </c>
      <c r="E31" s="30"/>
      <c r="F31" s="30"/>
      <c r="G31" s="34" t="s">
        <v>313</v>
      </c>
      <c r="I31" s="31" t="s">
        <v>311</v>
      </c>
      <c r="J31" s="30"/>
      <c r="K31" s="30"/>
      <c r="L31" s="30" t="s">
        <v>312</v>
      </c>
      <c r="M31" s="30"/>
      <c r="N31" s="30"/>
      <c r="O31" s="38" t="s">
        <v>313</v>
      </c>
    </row>
    <row r="32">
      <c r="A32" s="30" t="str">
        <f>data!B4</f>
      </c>
      <c r="B32" s="30"/>
      <c r="C32" s="30"/>
      <c r="D32" s="30"/>
      <c r="E32" s="30"/>
      <c r="F32" s="30"/>
      <c r="G32" s="30" t="str">
        <f>data!B5</f>
      </c>
      <c r="I32" s="30" t="str">
        <f>data!B8</f>
      </c>
      <c r="J32" s="30"/>
      <c r="K32" s="30"/>
      <c r="L32" s="30"/>
      <c r="M32" s="30"/>
      <c r="N32" s="30"/>
      <c r="O32" s="30" t="str">
        <f>data!B6</f>
      </c>
    </row>
    <row r="33">
      <c r="A33" s="30">
        <v>1</v>
      </c>
      <c r="B33" s="30"/>
      <c r="C33" s="30"/>
      <c r="D33" s="30"/>
      <c r="E33" s="30"/>
      <c r="F33" s="30"/>
      <c r="G33" s="30">
        <v>1</v>
      </c>
      <c r="I33" s="30">
        <v>1</v>
      </c>
      <c r="J33" s="30"/>
      <c r="K33" s="30"/>
      <c r="L33" s="30"/>
      <c r="M33" s="30"/>
      <c r="N33" s="30"/>
      <c r="O33" s="30">
        <v>1</v>
      </c>
    </row>
    <row r="34">
      <c r="A34" s="30">
        <v>2</v>
      </c>
      <c r="B34" s="30"/>
      <c r="C34" s="30"/>
      <c r="D34" s="30"/>
      <c r="E34" s="30"/>
      <c r="F34" s="30"/>
      <c r="G34" s="30">
        <v>2</v>
      </c>
      <c r="I34" s="30">
        <v>2</v>
      </c>
      <c r="J34" s="30"/>
      <c r="K34" s="30"/>
      <c r="L34" s="30"/>
      <c r="M34" s="30"/>
      <c r="N34" s="30"/>
      <c r="O34" s="30">
        <v>2</v>
      </c>
    </row>
    <row r="35">
      <c r="A35" s="30">
        <v>3</v>
      </c>
      <c r="B35" s="30"/>
      <c r="C35" s="30"/>
      <c r="D35" s="30"/>
      <c r="E35" s="30"/>
      <c r="F35" s="30"/>
      <c r="G35" s="30">
        <v>3</v>
      </c>
      <c r="I35" s="30">
        <v>3</v>
      </c>
      <c r="J35" s="30"/>
      <c r="K35" s="30"/>
      <c r="L35" s="30"/>
      <c r="M35" s="30"/>
      <c r="N35" s="30"/>
      <c r="O35" s="30">
        <v>3</v>
      </c>
    </row>
    <row r="36">
      <c r="A36" s="30">
        <v>4</v>
      </c>
      <c r="B36" s="30"/>
      <c r="C36" s="30"/>
      <c r="D36" s="30"/>
      <c r="E36" s="30"/>
      <c r="F36" s="30"/>
      <c r="G36" s="30">
        <v>4</v>
      </c>
      <c r="I36" s="30">
        <v>4</v>
      </c>
      <c r="J36" s="30"/>
      <c r="K36" s="30"/>
      <c r="L36" s="30"/>
      <c r="M36" s="30"/>
      <c r="N36" s="30"/>
      <c r="O36" s="30">
        <v>4</v>
      </c>
    </row>
    <row r="37">
      <c r="A37" s="30">
        <v>5</v>
      </c>
      <c r="B37" s="30"/>
      <c r="C37" s="30"/>
      <c r="D37" s="30"/>
      <c r="E37" s="30"/>
      <c r="F37" s="30"/>
      <c r="G37" s="30">
        <v>5</v>
      </c>
      <c r="I37" s="30">
        <v>5</v>
      </c>
      <c r="J37" s="30"/>
      <c r="K37" s="30"/>
      <c r="L37" s="30"/>
      <c r="M37" s="30"/>
      <c r="N37" s="30"/>
      <c r="O37" s="30">
        <v>5</v>
      </c>
    </row>
    <row r="39">
      <c r="A39" s="30" t="str">
        <f>data!B4</f>
      </c>
      <c r="B39" s="30" t="s">
        <v>314</v>
      </c>
      <c r="C39" s="30" t="s">
        <v>315</v>
      </c>
      <c r="D39" s="30"/>
      <c r="E39" s="30" t="s">
        <v>315</v>
      </c>
      <c r="F39" s="30" t="s">
        <v>314</v>
      </c>
      <c r="G39" s="30" t="str">
        <f>data!B5</f>
      </c>
      <c r="I39" s="30" t="str">
        <f>data!B8</f>
      </c>
      <c r="J39" s="30" t="s">
        <v>314</v>
      </c>
      <c r="K39" s="30" t="s">
        <v>315</v>
      </c>
      <c r="L39" s="30"/>
      <c r="M39" s="30" t="s">
        <v>315</v>
      </c>
      <c r="N39" s="30" t="s">
        <v>314</v>
      </c>
      <c r="O39" s="30" t="str">
        <f>data!B6</f>
      </c>
    </row>
    <row r="40">
      <c r="A40" s="30" t="s">
        <v>316</v>
      </c>
      <c r="B40" s="30"/>
      <c r="C40" s="30"/>
      <c r="D40" s="30"/>
      <c r="E40" s="30"/>
      <c r="F40" s="30"/>
      <c r="G40" s="30" t="s">
        <v>316</v>
      </c>
      <c r="I40" s="30" t="s">
        <v>316</v>
      </c>
      <c r="J40" s="30"/>
      <c r="K40" s="30"/>
      <c r="L40" s="30"/>
      <c r="M40" s="30"/>
      <c r="N40" s="30"/>
      <c r="O40" s="30" t="s">
        <v>316</v>
      </c>
    </row>
    <row r="42">
      <c r="N42" s="7" t="s">
        <v>317</v>
      </c>
      <c r="O42" s="23"/>
    </row>
    <row r="43">
      <c r="N43" s="7" t="s">
        <v>318</v>
      </c>
      <c r="O43" s="23"/>
    </row>
    <row r="44">
      <c r="A44" s="31" t="s">
        <v>311</v>
      </c>
      <c r="B44" s="30"/>
      <c r="C44" s="30"/>
      <c r="D44" s="30" t="s">
        <v>312</v>
      </c>
      <c r="E44" s="30"/>
      <c r="F44" s="30"/>
      <c r="G44" s="35" t="s">
        <v>313</v>
      </c>
      <c r="N44" s="7" t="s">
        <v>319</v>
      </c>
      <c r="O44" s="23"/>
    </row>
    <row r="45">
      <c r="A45" s="30" t="str">
        <f>data!B2</f>
      </c>
      <c r="B45" s="30"/>
      <c r="C45" s="30"/>
      <c r="D45" s="30"/>
      <c r="E45" s="30"/>
      <c r="F45" s="30"/>
      <c r="G45" s="30" t="str">
        <f>data!B5</f>
      </c>
    </row>
    <row r="46">
      <c r="A46" s="30">
        <v>1</v>
      </c>
      <c r="B46" s="30"/>
      <c r="C46" s="30"/>
      <c r="D46" s="30"/>
      <c r="E46" s="30"/>
      <c r="F46" s="30"/>
      <c r="G46" s="30">
        <v>1</v>
      </c>
    </row>
    <row r="47">
      <c r="A47" s="30">
        <v>2</v>
      </c>
      <c r="B47" s="30"/>
      <c r="C47" s="30"/>
      <c r="D47" s="30"/>
      <c r="E47" s="30"/>
      <c r="F47" s="30"/>
      <c r="G47" s="30">
        <v>2</v>
      </c>
    </row>
    <row r="48">
      <c r="A48" s="30">
        <v>3</v>
      </c>
      <c r="B48" s="30"/>
      <c r="C48" s="30"/>
      <c r="D48" s="30"/>
      <c r="E48" s="30"/>
      <c r="F48" s="30"/>
      <c r="G48" s="30">
        <v>3</v>
      </c>
    </row>
    <row r="49">
      <c r="A49" s="30">
        <v>4</v>
      </c>
      <c r="B49" s="30"/>
      <c r="C49" s="30"/>
      <c r="D49" s="30"/>
      <c r="E49" s="30"/>
      <c r="F49" s="30"/>
      <c r="G49" s="30">
        <v>4</v>
      </c>
    </row>
    <row r="50">
      <c r="A50" s="30">
        <v>5</v>
      </c>
      <c r="B50" s="30"/>
      <c r="C50" s="30"/>
      <c r="D50" s="30"/>
      <c r="E50" s="30"/>
      <c r="F50" s="30"/>
      <c r="G50" s="30">
        <v>5</v>
      </c>
    </row>
    <row r="52">
      <c r="A52" s="30" t="str">
        <f>data!B2</f>
      </c>
      <c r="B52" s="30" t="s">
        <v>314</v>
      </c>
      <c r="C52" s="30" t="s">
        <v>315</v>
      </c>
      <c r="D52" s="30"/>
      <c r="E52" s="30" t="s">
        <v>315</v>
      </c>
      <c r="F52" s="30" t="s">
        <v>314</v>
      </c>
      <c r="G52" s="30" t="str">
        <f>data!B5</f>
      </c>
    </row>
    <row r="53">
      <c r="A53" s="30" t="s">
        <v>316</v>
      </c>
      <c r="B53" s="30"/>
      <c r="C53" s="30"/>
      <c r="D53" s="30"/>
      <c r="E53" s="30"/>
      <c r="F53" s="30"/>
      <c r="G53" s="30" t="s">
        <v>316</v>
      </c>
    </row>
    <row r="55">
      <c r="F55" s="7" t="s">
        <v>317</v>
      </c>
      <c r="G55" s="23"/>
    </row>
    <row r="56">
      <c r="F56" s="7" t="s">
        <v>318</v>
      </c>
      <c r="G56" s="23"/>
    </row>
    <row r="57">
      <c r="F57" s="7" t="s">
        <v>319</v>
      </c>
      <c r="G57" s="23"/>
    </row>
    <row r="58">
      <c r="F58" s="7" t="s">
        <v>320</v>
      </c>
      <c r="G58" s="23"/>
    </row>
    <row r="61">
      <c r="A61" s="29" t="str">
        <f>data!A11</f>
      </c>
      <c r="B61" s="29"/>
      <c r="C61" s="29"/>
      <c r="D61" s="29"/>
      <c r="E61" s="29"/>
      <c r="F61" s="29"/>
      <c r="G61" s="29"/>
      <c r="I61" s="29" t="str">
        <f>data!A14</f>
      </c>
      <c r="J61" s="29"/>
      <c r="K61" s="29"/>
      <c r="L61" s="29"/>
      <c r="M61" s="29"/>
      <c r="N61" s="29"/>
      <c r="O61" s="29"/>
    </row>
    <row r="62">
      <c r="A62" s="31" t="s">
        <v>311</v>
      </c>
      <c r="B62" s="30"/>
      <c r="C62" s="30"/>
      <c r="D62" s="30" t="s">
        <v>312</v>
      </c>
      <c r="E62" s="30"/>
      <c r="F62" s="30"/>
      <c r="G62" s="39" t="s">
        <v>313</v>
      </c>
      <c r="I62" s="31" t="s">
        <v>311</v>
      </c>
      <c r="J62" s="30"/>
      <c r="K62" s="30"/>
      <c r="L62" s="30" t="s">
        <v>312</v>
      </c>
      <c r="M62" s="30"/>
      <c r="N62" s="30"/>
      <c r="O62" s="42" t="s">
        <v>313</v>
      </c>
    </row>
    <row r="63">
      <c r="A63" s="30" t="str">
        <f>data!B9</f>
      </c>
      <c r="B63" s="30"/>
      <c r="C63" s="30"/>
      <c r="D63" s="30"/>
      <c r="E63" s="30"/>
      <c r="F63" s="30"/>
      <c r="G63" s="30" t="str">
        <f>data!B10</f>
      </c>
      <c r="I63" s="30" t="str">
        <f>data!B12</f>
      </c>
      <c r="J63" s="30"/>
      <c r="K63" s="30"/>
      <c r="L63" s="30"/>
      <c r="M63" s="30"/>
      <c r="N63" s="30"/>
      <c r="O63" s="30" t="str">
        <f>data!B13</f>
      </c>
    </row>
    <row r="64">
      <c r="A64" s="30">
        <v>1</v>
      </c>
      <c r="B64" s="30"/>
      <c r="C64" s="30"/>
      <c r="D64" s="30"/>
      <c r="E64" s="30"/>
      <c r="F64" s="30"/>
      <c r="G64" s="30">
        <v>1</v>
      </c>
      <c r="I64" s="30">
        <v>1</v>
      </c>
      <c r="J64" s="30"/>
      <c r="K64" s="30"/>
      <c r="L64" s="30"/>
      <c r="M64" s="30"/>
      <c r="N64" s="30"/>
      <c r="O64" s="30">
        <v>1</v>
      </c>
    </row>
    <row r="65">
      <c r="A65" s="30">
        <v>2</v>
      </c>
      <c r="B65" s="30"/>
      <c r="C65" s="30"/>
      <c r="D65" s="30"/>
      <c r="E65" s="30"/>
      <c r="F65" s="30"/>
      <c r="G65" s="30">
        <v>2</v>
      </c>
      <c r="I65" s="30">
        <v>2</v>
      </c>
      <c r="J65" s="30"/>
      <c r="K65" s="30"/>
      <c r="L65" s="30"/>
      <c r="M65" s="30"/>
      <c r="N65" s="30"/>
      <c r="O65" s="30">
        <v>2</v>
      </c>
    </row>
    <row r="66">
      <c r="A66" s="30">
        <v>3</v>
      </c>
      <c r="B66" s="30"/>
      <c r="C66" s="30"/>
      <c r="D66" s="30"/>
      <c r="E66" s="30"/>
      <c r="F66" s="30"/>
      <c r="G66" s="30">
        <v>3</v>
      </c>
      <c r="I66" s="30">
        <v>3</v>
      </c>
      <c r="J66" s="30"/>
      <c r="K66" s="30"/>
      <c r="L66" s="30"/>
      <c r="M66" s="30"/>
      <c r="N66" s="30"/>
      <c r="O66" s="30">
        <v>3</v>
      </c>
    </row>
    <row r="67">
      <c r="A67" s="30">
        <v>4</v>
      </c>
      <c r="B67" s="30"/>
      <c r="C67" s="30"/>
      <c r="D67" s="30"/>
      <c r="E67" s="30"/>
      <c r="F67" s="30"/>
      <c r="G67" s="30">
        <v>4</v>
      </c>
      <c r="I67" s="30">
        <v>4</v>
      </c>
      <c r="J67" s="30"/>
      <c r="K67" s="30"/>
      <c r="L67" s="30"/>
      <c r="M67" s="30"/>
      <c r="N67" s="30"/>
      <c r="O67" s="30">
        <v>4</v>
      </c>
    </row>
    <row r="68">
      <c r="A68" s="30">
        <v>5</v>
      </c>
      <c r="B68" s="30"/>
      <c r="C68" s="30"/>
      <c r="D68" s="30"/>
      <c r="E68" s="30"/>
      <c r="F68" s="30"/>
      <c r="G68" s="30">
        <v>5</v>
      </c>
      <c r="I68" s="30">
        <v>5</v>
      </c>
      <c r="J68" s="30"/>
      <c r="K68" s="30"/>
      <c r="L68" s="30"/>
      <c r="M68" s="30"/>
      <c r="N68" s="30"/>
      <c r="O68" s="30">
        <v>5</v>
      </c>
    </row>
    <row r="70">
      <c r="A70" s="30" t="str">
        <f>data!B9</f>
      </c>
      <c r="B70" s="30" t="s">
        <v>314</v>
      </c>
      <c r="C70" s="30" t="s">
        <v>315</v>
      </c>
      <c r="D70" s="30"/>
      <c r="E70" s="30" t="s">
        <v>315</v>
      </c>
      <c r="F70" s="30" t="s">
        <v>314</v>
      </c>
      <c r="G70" s="30" t="str">
        <f>data!B10</f>
      </c>
      <c r="I70" s="30" t="str">
        <f>data!B12</f>
      </c>
      <c r="J70" s="30" t="s">
        <v>314</v>
      </c>
      <c r="K70" s="30" t="s">
        <v>315</v>
      </c>
      <c r="L70" s="30"/>
      <c r="M70" s="30" t="s">
        <v>315</v>
      </c>
      <c r="N70" s="30" t="s">
        <v>314</v>
      </c>
      <c r="O70" s="30" t="str">
        <f>data!B13</f>
      </c>
    </row>
    <row r="71">
      <c r="A71" s="30" t="s">
        <v>316</v>
      </c>
      <c r="B71" s="30"/>
      <c r="C71" s="30"/>
      <c r="D71" s="30"/>
      <c r="E71" s="30"/>
      <c r="F71" s="30"/>
      <c r="G71" s="30" t="s">
        <v>316</v>
      </c>
      <c r="I71" s="30" t="s">
        <v>316</v>
      </c>
      <c r="J71" s="30"/>
      <c r="K71" s="30"/>
      <c r="L71" s="30"/>
      <c r="M71" s="30"/>
      <c r="N71" s="30"/>
      <c r="O71" s="30" t="s">
        <v>316</v>
      </c>
    </row>
    <row r="75">
      <c r="A75" s="31" t="s">
        <v>311</v>
      </c>
      <c r="B75" s="30"/>
      <c r="C75" s="30"/>
      <c r="D75" s="30" t="s">
        <v>312</v>
      </c>
      <c r="E75" s="30"/>
      <c r="F75" s="30"/>
      <c r="G75" s="40" t="s">
        <v>313</v>
      </c>
      <c r="I75" s="31" t="s">
        <v>311</v>
      </c>
      <c r="J75" s="30"/>
      <c r="K75" s="30"/>
      <c r="L75" s="30" t="s">
        <v>312</v>
      </c>
      <c r="M75" s="30"/>
      <c r="N75" s="30"/>
      <c r="O75" s="43" t="s">
        <v>313</v>
      </c>
    </row>
    <row r="76">
      <c r="A76" s="30" t="str">
        <f>data!B11</f>
      </c>
      <c r="B76" s="30"/>
      <c r="C76" s="30"/>
      <c r="D76" s="30"/>
      <c r="E76" s="30"/>
      <c r="F76" s="30"/>
      <c r="G76" s="30" t="str">
        <f>data!B10</f>
      </c>
      <c r="I76" s="30" t="str">
        <f>data!B14</f>
      </c>
      <c r="J76" s="30"/>
      <c r="K76" s="30"/>
      <c r="L76" s="30"/>
      <c r="M76" s="30"/>
      <c r="N76" s="30"/>
      <c r="O76" s="30" t="str">
        <f>data!B13</f>
      </c>
    </row>
    <row r="77">
      <c r="A77" s="30">
        <v>1</v>
      </c>
      <c r="B77" s="30"/>
      <c r="C77" s="30"/>
      <c r="D77" s="30"/>
      <c r="E77" s="30"/>
      <c r="F77" s="30"/>
      <c r="G77" s="30">
        <v>1</v>
      </c>
      <c r="I77" s="30">
        <v>1</v>
      </c>
      <c r="J77" s="30"/>
      <c r="K77" s="30"/>
      <c r="L77" s="30"/>
      <c r="M77" s="30"/>
      <c r="N77" s="30"/>
      <c r="O77" s="30">
        <v>1</v>
      </c>
    </row>
    <row r="78">
      <c r="A78" s="30">
        <v>2</v>
      </c>
      <c r="B78" s="30"/>
      <c r="C78" s="30"/>
      <c r="D78" s="30"/>
      <c r="E78" s="30"/>
      <c r="F78" s="30"/>
      <c r="G78" s="30">
        <v>2</v>
      </c>
      <c r="I78" s="30">
        <v>2</v>
      </c>
      <c r="J78" s="30"/>
      <c r="K78" s="30"/>
      <c r="L78" s="30"/>
      <c r="M78" s="30"/>
      <c r="N78" s="30"/>
      <c r="O78" s="30">
        <v>2</v>
      </c>
    </row>
    <row r="79">
      <c r="A79" s="30">
        <v>3</v>
      </c>
      <c r="B79" s="30"/>
      <c r="C79" s="30"/>
      <c r="D79" s="30"/>
      <c r="E79" s="30"/>
      <c r="F79" s="30"/>
      <c r="G79" s="30">
        <v>3</v>
      </c>
      <c r="I79" s="30">
        <v>3</v>
      </c>
      <c r="J79" s="30"/>
      <c r="K79" s="30"/>
      <c r="L79" s="30"/>
      <c r="M79" s="30"/>
      <c r="N79" s="30"/>
      <c r="O79" s="30">
        <v>3</v>
      </c>
    </row>
    <row r="80">
      <c r="A80" s="30">
        <v>4</v>
      </c>
      <c r="B80" s="30"/>
      <c r="C80" s="30"/>
      <c r="D80" s="30"/>
      <c r="E80" s="30"/>
      <c r="F80" s="30"/>
      <c r="G80" s="30">
        <v>4</v>
      </c>
      <c r="I80" s="30">
        <v>4</v>
      </c>
      <c r="J80" s="30"/>
      <c r="K80" s="30"/>
      <c r="L80" s="30"/>
      <c r="M80" s="30"/>
      <c r="N80" s="30"/>
      <c r="O80" s="30">
        <v>4</v>
      </c>
    </row>
    <row r="81">
      <c r="A81" s="30">
        <v>5</v>
      </c>
      <c r="B81" s="30"/>
      <c r="C81" s="30"/>
      <c r="D81" s="30"/>
      <c r="E81" s="30"/>
      <c r="F81" s="30"/>
      <c r="G81" s="30">
        <v>5</v>
      </c>
      <c r="I81" s="30">
        <v>5</v>
      </c>
      <c r="J81" s="30"/>
      <c r="K81" s="30"/>
      <c r="L81" s="30"/>
      <c r="M81" s="30"/>
      <c r="N81" s="30"/>
      <c r="O81" s="30">
        <v>5</v>
      </c>
    </row>
    <row r="83">
      <c r="A83" s="30" t="str">
        <f>data!B11</f>
      </c>
      <c r="B83" s="30" t="s">
        <v>314</v>
      </c>
      <c r="C83" s="30" t="s">
        <v>315</v>
      </c>
      <c r="D83" s="30"/>
      <c r="E83" s="30" t="s">
        <v>315</v>
      </c>
      <c r="F83" s="30" t="s">
        <v>314</v>
      </c>
      <c r="G83" s="30" t="str">
        <f>data!B10</f>
      </c>
      <c r="I83" s="30" t="str">
        <f>data!B14</f>
      </c>
      <c r="J83" s="30" t="s">
        <v>314</v>
      </c>
      <c r="K83" s="30" t="s">
        <v>315</v>
      </c>
      <c r="L83" s="30"/>
      <c r="M83" s="30" t="s">
        <v>315</v>
      </c>
      <c r="N83" s="30" t="s">
        <v>314</v>
      </c>
      <c r="O83" s="30" t="str">
        <f>data!B13</f>
      </c>
    </row>
    <row r="84">
      <c r="A84" s="30" t="s">
        <v>316</v>
      </c>
      <c r="B84" s="30"/>
      <c r="C84" s="30"/>
      <c r="D84" s="30"/>
      <c r="E84" s="30"/>
      <c r="F84" s="30"/>
      <c r="G84" s="30" t="s">
        <v>316</v>
      </c>
      <c r="I84" s="30" t="s">
        <v>316</v>
      </c>
      <c r="J84" s="30"/>
      <c r="K84" s="30"/>
      <c r="L84" s="30"/>
      <c r="M84" s="30"/>
      <c r="N84" s="30"/>
      <c r="O84" s="30" t="s">
        <v>316</v>
      </c>
    </row>
    <row r="88">
      <c r="A88" s="31" t="s">
        <v>311</v>
      </c>
      <c r="B88" s="30"/>
      <c r="C88" s="30"/>
      <c r="D88" s="30" t="s">
        <v>312</v>
      </c>
      <c r="E88" s="30"/>
      <c r="F88" s="30"/>
      <c r="G88" s="41" t="s">
        <v>313</v>
      </c>
      <c r="I88" s="31" t="s">
        <v>311</v>
      </c>
      <c r="J88" s="30"/>
      <c r="K88" s="30"/>
      <c r="L88" s="30" t="s">
        <v>312</v>
      </c>
      <c r="M88" s="30"/>
      <c r="N88" s="30"/>
      <c r="O88" s="44" t="s">
        <v>313</v>
      </c>
    </row>
    <row r="89">
      <c r="A89" s="30" t="str">
        <f>data!B11</f>
      </c>
      <c r="B89" s="30"/>
      <c r="C89" s="30"/>
      <c r="D89" s="30"/>
      <c r="E89" s="30"/>
      <c r="F89" s="30"/>
      <c r="G89" s="30" t="str">
        <f>data!B9</f>
      </c>
      <c r="I89" s="30" t="str">
        <f>data!B14</f>
      </c>
      <c r="J89" s="30"/>
      <c r="K89" s="30"/>
      <c r="L89" s="30"/>
      <c r="M89" s="30"/>
      <c r="N89" s="30"/>
      <c r="O89" s="30" t="str">
        <f>data!B12</f>
      </c>
    </row>
    <row r="90">
      <c r="A90" s="30">
        <v>1</v>
      </c>
      <c r="B90" s="30"/>
      <c r="C90" s="30"/>
      <c r="D90" s="30"/>
      <c r="E90" s="30"/>
      <c r="F90" s="30"/>
      <c r="G90" s="30">
        <v>1</v>
      </c>
      <c r="I90" s="30">
        <v>1</v>
      </c>
      <c r="J90" s="30"/>
      <c r="K90" s="30"/>
      <c r="L90" s="30"/>
      <c r="M90" s="30"/>
      <c r="N90" s="30"/>
      <c r="O90" s="30">
        <v>1</v>
      </c>
    </row>
    <row r="91">
      <c r="A91" s="30">
        <v>2</v>
      </c>
      <c r="B91" s="30"/>
      <c r="C91" s="30"/>
      <c r="D91" s="30"/>
      <c r="E91" s="30"/>
      <c r="F91" s="30"/>
      <c r="G91" s="30">
        <v>2</v>
      </c>
      <c r="I91" s="30">
        <v>2</v>
      </c>
      <c r="J91" s="30"/>
      <c r="K91" s="30"/>
      <c r="L91" s="30"/>
      <c r="M91" s="30"/>
      <c r="N91" s="30"/>
      <c r="O91" s="30">
        <v>2</v>
      </c>
    </row>
    <row r="92">
      <c r="A92" s="30">
        <v>3</v>
      </c>
      <c r="B92" s="30"/>
      <c r="C92" s="30"/>
      <c r="D92" s="30"/>
      <c r="E92" s="30"/>
      <c r="F92" s="30"/>
      <c r="G92" s="30">
        <v>3</v>
      </c>
      <c r="I92" s="30">
        <v>3</v>
      </c>
      <c r="J92" s="30"/>
      <c r="K92" s="30"/>
      <c r="L92" s="30"/>
      <c r="M92" s="30"/>
      <c r="N92" s="30"/>
      <c r="O92" s="30">
        <v>3</v>
      </c>
    </row>
    <row r="93">
      <c r="A93" s="30">
        <v>4</v>
      </c>
      <c r="B93" s="30"/>
      <c r="C93" s="30"/>
      <c r="D93" s="30"/>
      <c r="E93" s="30"/>
      <c r="F93" s="30"/>
      <c r="G93" s="30">
        <v>4</v>
      </c>
      <c r="I93" s="30">
        <v>4</v>
      </c>
      <c r="J93" s="30"/>
      <c r="K93" s="30"/>
      <c r="L93" s="30"/>
      <c r="M93" s="30"/>
      <c r="N93" s="30"/>
      <c r="O93" s="30">
        <v>4</v>
      </c>
    </row>
    <row r="94">
      <c r="A94" s="30">
        <v>5</v>
      </c>
      <c r="B94" s="30"/>
      <c r="C94" s="30"/>
      <c r="D94" s="30"/>
      <c r="E94" s="30"/>
      <c r="F94" s="30"/>
      <c r="G94" s="30">
        <v>5</v>
      </c>
      <c r="I94" s="30">
        <v>5</v>
      </c>
      <c r="J94" s="30"/>
      <c r="K94" s="30"/>
      <c r="L94" s="30"/>
      <c r="M94" s="30"/>
      <c r="N94" s="30"/>
      <c r="O94" s="30">
        <v>5</v>
      </c>
    </row>
    <row r="96">
      <c r="A96" s="30" t="str">
        <f>data!B11</f>
      </c>
      <c r="B96" s="30" t="s">
        <v>314</v>
      </c>
      <c r="C96" s="30" t="s">
        <v>315</v>
      </c>
      <c r="D96" s="30"/>
      <c r="E96" s="30" t="s">
        <v>315</v>
      </c>
      <c r="F96" s="30" t="s">
        <v>314</v>
      </c>
      <c r="G96" s="30" t="str">
        <f>data!B9</f>
      </c>
      <c r="I96" s="30" t="str">
        <f>data!B14</f>
      </c>
      <c r="J96" s="30" t="s">
        <v>314</v>
      </c>
      <c r="K96" s="30" t="s">
        <v>315</v>
      </c>
      <c r="L96" s="30"/>
      <c r="M96" s="30" t="s">
        <v>315</v>
      </c>
      <c r="N96" s="30" t="s">
        <v>314</v>
      </c>
      <c r="O96" s="30" t="str">
        <f>data!B12</f>
      </c>
    </row>
    <row r="97">
      <c r="A97" s="30" t="s">
        <v>316</v>
      </c>
      <c r="B97" s="30"/>
      <c r="C97" s="30"/>
      <c r="D97" s="30"/>
      <c r="E97" s="30"/>
      <c r="F97" s="30"/>
      <c r="G97" s="30" t="s">
        <v>316</v>
      </c>
      <c r="I97" s="30" t="s">
        <v>316</v>
      </c>
      <c r="J97" s="30"/>
      <c r="K97" s="30"/>
      <c r="L97" s="30"/>
      <c r="M97" s="30"/>
      <c r="N97" s="30"/>
      <c r="O97" s="30" t="s">
        <v>316</v>
      </c>
    </row>
    <row r="99">
      <c r="F99" s="7" t="s">
        <v>317</v>
      </c>
      <c r="G99" s="23"/>
      <c r="N99" s="7" t="s">
        <v>317</v>
      </c>
      <c r="O99" s="23"/>
    </row>
    <row r="100">
      <c r="F100" s="7" t="s">
        <v>318</v>
      </c>
      <c r="G100" s="23"/>
      <c r="N100" s="7" t="s">
        <v>318</v>
      </c>
      <c r="O100" s="23"/>
    </row>
    <row r="101">
      <c r="F101" s="7" t="s">
        <v>319</v>
      </c>
      <c r="G101" s="23"/>
      <c r="N101" s="7" t="s">
        <v>319</v>
      </c>
      <c r="O101" s="23"/>
    </row>
    <row r="104">
      <c r="A104" s="29" t="str">
        <f>data!A17</f>
      </c>
      <c r="B104" s="29"/>
      <c r="C104" s="29"/>
      <c r="D104" s="29"/>
      <c r="E104" s="29"/>
      <c r="F104" s="29"/>
      <c r="G104" s="29"/>
      <c r="I104" s="29" t="str">
        <f>data!A20</f>
      </c>
      <c r="J104" s="29"/>
      <c r="K104" s="29"/>
      <c r="L104" s="29"/>
      <c r="M104" s="29"/>
      <c r="N104" s="29"/>
      <c r="O104" s="29"/>
    </row>
    <row r="105">
      <c r="A105" s="31" t="s">
        <v>311</v>
      </c>
      <c r="B105" s="30"/>
      <c r="C105" s="30"/>
      <c r="D105" s="30" t="s">
        <v>312</v>
      </c>
      <c r="E105" s="30"/>
      <c r="F105" s="30"/>
      <c r="G105" s="45" t="s">
        <v>313</v>
      </c>
      <c r="I105" s="31" t="s">
        <v>311</v>
      </c>
      <c r="J105" s="30"/>
      <c r="K105" s="30"/>
      <c r="L105" s="30" t="s">
        <v>312</v>
      </c>
      <c r="M105" s="30"/>
      <c r="N105" s="30"/>
      <c r="O105" s="48" t="s">
        <v>313</v>
      </c>
    </row>
    <row r="106">
      <c r="A106" s="30" t="str">
        <f>data!B15</f>
      </c>
      <c r="B106" s="30"/>
      <c r="C106" s="30"/>
      <c r="D106" s="30"/>
      <c r="E106" s="30"/>
      <c r="F106" s="30"/>
      <c r="G106" s="30" t="str">
        <f>data!B16</f>
      </c>
      <c r="I106" s="30" t="str">
        <f>data!B18</f>
      </c>
      <c r="J106" s="30"/>
      <c r="K106" s="30"/>
      <c r="L106" s="30"/>
      <c r="M106" s="30"/>
      <c r="N106" s="30"/>
      <c r="O106" s="30" t="str">
        <f>data!B19</f>
      </c>
    </row>
    <row r="107">
      <c r="A107" s="30">
        <v>1</v>
      </c>
      <c r="B107" s="30"/>
      <c r="C107" s="30"/>
      <c r="D107" s="30"/>
      <c r="E107" s="30"/>
      <c r="F107" s="30"/>
      <c r="G107" s="30">
        <v>1</v>
      </c>
      <c r="I107" s="30">
        <v>1</v>
      </c>
      <c r="J107" s="30"/>
      <c r="K107" s="30"/>
      <c r="L107" s="30"/>
      <c r="M107" s="30"/>
      <c r="N107" s="30"/>
      <c r="O107" s="30">
        <v>1</v>
      </c>
    </row>
    <row r="108">
      <c r="A108" s="30">
        <v>2</v>
      </c>
      <c r="B108" s="30"/>
      <c r="C108" s="30"/>
      <c r="D108" s="30"/>
      <c r="E108" s="30"/>
      <c r="F108" s="30"/>
      <c r="G108" s="30">
        <v>2</v>
      </c>
      <c r="I108" s="30">
        <v>2</v>
      </c>
      <c r="J108" s="30"/>
      <c r="K108" s="30"/>
      <c r="L108" s="30"/>
      <c r="M108" s="30"/>
      <c r="N108" s="30"/>
      <c r="O108" s="30">
        <v>2</v>
      </c>
    </row>
    <row r="109">
      <c r="A109" s="30">
        <v>3</v>
      </c>
      <c r="B109" s="30"/>
      <c r="C109" s="30"/>
      <c r="D109" s="30"/>
      <c r="E109" s="30"/>
      <c r="F109" s="30"/>
      <c r="G109" s="30">
        <v>3</v>
      </c>
      <c r="I109" s="30">
        <v>3</v>
      </c>
      <c r="J109" s="30"/>
      <c r="K109" s="30"/>
      <c r="L109" s="30"/>
      <c r="M109" s="30"/>
      <c r="N109" s="30"/>
      <c r="O109" s="30">
        <v>3</v>
      </c>
    </row>
    <row r="110">
      <c r="A110" s="30">
        <v>4</v>
      </c>
      <c r="B110" s="30"/>
      <c r="C110" s="30"/>
      <c r="D110" s="30"/>
      <c r="E110" s="30"/>
      <c r="F110" s="30"/>
      <c r="G110" s="30">
        <v>4</v>
      </c>
      <c r="I110" s="30">
        <v>4</v>
      </c>
      <c r="J110" s="30"/>
      <c r="K110" s="30"/>
      <c r="L110" s="30"/>
      <c r="M110" s="30"/>
      <c r="N110" s="30"/>
      <c r="O110" s="30">
        <v>4</v>
      </c>
    </row>
    <row r="111">
      <c r="A111" s="30">
        <v>5</v>
      </c>
      <c r="B111" s="30"/>
      <c r="C111" s="30"/>
      <c r="D111" s="30"/>
      <c r="E111" s="30"/>
      <c r="F111" s="30"/>
      <c r="G111" s="30">
        <v>5</v>
      </c>
      <c r="I111" s="30">
        <v>5</v>
      </c>
      <c r="J111" s="30"/>
      <c r="K111" s="30"/>
      <c r="L111" s="30"/>
      <c r="M111" s="30"/>
      <c r="N111" s="30"/>
      <c r="O111" s="30">
        <v>5</v>
      </c>
    </row>
    <row r="113">
      <c r="A113" s="30" t="str">
        <f>data!B15</f>
      </c>
      <c r="B113" s="30" t="s">
        <v>314</v>
      </c>
      <c r="C113" s="30" t="s">
        <v>315</v>
      </c>
      <c r="D113" s="30"/>
      <c r="E113" s="30" t="s">
        <v>315</v>
      </c>
      <c r="F113" s="30" t="s">
        <v>314</v>
      </c>
      <c r="G113" s="30" t="str">
        <f>data!B16</f>
      </c>
      <c r="I113" s="30" t="str">
        <f>data!B18</f>
      </c>
      <c r="J113" s="30" t="s">
        <v>314</v>
      </c>
      <c r="K113" s="30" t="s">
        <v>315</v>
      </c>
      <c r="L113" s="30"/>
      <c r="M113" s="30" t="s">
        <v>315</v>
      </c>
      <c r="N113" s="30" t="s">
        <v>314</v>
      </c>
      <c r="O113" s="30" t="str">
        <f>data!B19</f>
      </c>
    </row>
    <row r="114">
      <c r="A114" s="30" t="s">
        <v>316</v>
      </c>
      <c r="B114" s="30"/>
      <c r="C114" s="30"/>
      <c r="D114" s="30"/>
      <c r="E114" s="30"/>
      <c r="F114" s="30"/>
      <c r="G114" s="30" t="s">
        <v>316</v>
      </c>
      <c r="I114" s="30" t="s">
        <v>316</v>
      </c>
      <c r="J114" s="30"/>
      <c r="K114" s="30"/>
      <c r="L114" s="30"/>
      <c r="M114" s="30"/>
      <c r="N114" s="30"/>
      <c r="O114" s="30" t="s">
        <v>316</v>
      </c>
    </row>
    <row r="118">
      <c r="A118" s="31" t="s">
        <v>311</v>
      </c>
      <c r="B118" s="30"/>
      <c r="C118" s="30"/>
      <c r="D118" s="30" t="s">
        <v>312</v>
      </c>
      <c r="E118" s="30"/>
      <c r="F118" s="30"/>
      <c r="G118" s="46" t="s">
        <v>313</v>
      </c>
      <c r="I118" s="31" t="s">
        <v>311</v>
      </c>
      <c r="J118" s="30"/>
      <c r="K118" s="30"/>
      <c r="L118" s="30" t="s">
        <v>312</v>
      </c>
      <c r="M118" s="30"/>
      <c r="N118" s="30"/>
      <c r="O118" s="49" t="s">
        <v>313</v>
      </c>
    </row>
    <row r="119">
      <c r="A119" s="30" t="str">
        <f>data!B17</f>
      </c>
      <c r="B119" s="30"/>
      <c r="C119" s="30"/>
      <c r="D119" s="30"/>
      <c r="E119" s="30"/>
      <c r="F119" s="30"/>
      <c r="G119" s="30" t="str">
        <f>data!B16</f>
      </c>
      <c r="I119" s="30" t="str">
        <f>data!B20</f>
      </c>
      <c r="J119" s="30"/>
      <c r="K119" s="30"/>
      <c r="L119" s="30"/>
      <c r="M119" s="30"/>
      <c r="N119" s="30"/>
      <c r="O119" s="30" t="str">
        <f>data!B19</f>
      </c>
    </row>
    <row r="120">
      <c r="A120" s="30">
        <v>1</v>
      </c>
      <c r="B120" s="30"/>
      <c r="C120" s="30"/>
      <c r="D120" s="30"/>
      <c r="E120" s="30"/>
      <c r="F120" s="30"/>
      <c r="G120" s="30">
        <v>1</v>
      </c>
      <c r="I120" s="30">
        <v>1</v>
      </c>
      <c r="J120" s="30"/>
      <c r="K120" s="30"/>
      <c r="L120" s="30"/>
      <c r="M120" s="30"/>
      <c r="N120" s="30"/>
      <c r="O120" s="30">
        <v>1</v>
      </c>
    </row>
    <row r="121">
      <c r="A121" s="30">
        <v>2</v>
      </c>
      <c r="B121" s="30"/>
      <c r="C121" s="30"/>
      <c r="D121" s="30"/>
      <c r="E121" s="30"/>
      <c r="F121" s="30"/>
      <c r="G121" s="30">
        <v>2</v>
      </c>
      <c r="I121" s="30">
        <v>2</v>
      </c>
      <c r="J121" s="30"/>
      <c r="K121" s="30"/>
      <c r="L121" s="30"/>
      <c r="M121" s="30"/>
      <c r="N121" s="30"/>
      <c r="O121" s="30">
        <v>2</v>
      </c>
    </row>
    <row r="122">
      <c r="A122" s="30">
        <v>3</v>
      </c>
      <c r="B122" s="30"/>
      <c r="C122" s="30"/>
      <c r="D122" s="30"/>
      <c r="E122" s="30"/>
      <c r="F122" s="30"/>
      <c r="G122" s="30">
        <v>3</v>
      </c>
      <c r="I122" s="30">
        <v>3</v>
      </c>
      <c r="J122" s="30"/>
      <c r="K122" s="30"/>
      <c r="L122" s="30"/>
      <c r="M122" s="30"/>
      <c r="N122" s="30"/>
      <c r="O122" s="30">
        <v>3</v>
      </c>
    </row>
    <row r="123">
      <c r="A123" s="30">
        <v>4</v>
      </c>
      <c r="B123" s="30"/>
      <c r="C123" s="30"/>
      <c r="D123" s="30"/>
      <c r="E123" s="30"/>
      <c r="F123" s="30"/>
      <c r="G123" s="30">
        <v>4</v>
      </c>
      <c r="I123" s="30">
        <v>4</v>
      </c>
      <c r="J123" s="30"/>
      <c r="K123" s="30"/>
      <c r="L123" s="30"/>
      <c r="M123" s="30"/>
      <c r="N123" s="30"/>
      <c r="O123" s="30">
        <v>4</v>
      </c>
    </row>
    <row r="124">
      <c r="A124" s="30">
        <v>5</v>
      </c>
      <c r="B124" s="30"/>
      <c r="C124" s="30"/>
      <c r="D124" s="30"/>
      <c r="E124" s="30"/>
      <c r="F124" s="30"/>
      <c r="G124" s="30">
        <v>5</v>
      </c>
      <c r="I124" s="30">
        <v>5</v>
      </c>
      <c r="J124" s="30"/>
      <c r="K124" s="30"/>
      <c r="L124" s="30"/>
      <c r="M124" s="30"/>
      <c r="N124" s="30"/>
      <c r="O124" s="30">
        <v>5</v>
      </c>
    </row>
    <row r="126">
      <c r="A126" s="30" t="str">
        <f>data!B17</f>
      </c>
      <c r="B126" s="30" t="s">
        <v>314</v>
      </c>
      <c r="C126" s="30" t="s">
        <v>315</v>
      </c>
      <c r="D126" s="30"/>
      <c r="E126" s="30" t="s">
        <v>315</v>
      </c>
      <c r="F126" s="30" t="s">
        <v>314</v>
      </c>
      <c r="G126" s="30" t="str">
        <f>data!B16</f>
      </c>
      <c r="I126" s="30" t="str">
        <f>data!B20</f>
      </c>
      <c r="J126" s="30" t="s">
        <v>314</v>
      </c>
      <c r="K126" s="30" t="s">
        <v>315</v>
      </c>
      <c r="L126" s="30"/>
      <c r="M126" s="30" t="s">
        <v>315</v>
      </c>
      <c r="N126" s="30" t="s">
        <v>314</v>
      </c>
      <c r="O126" s="30" t="str">
        <f>data!B19</f>
      </c>
    </row>
    <row r="127">
      <c r="A127" s="30" t="s">
        <v>316</v>
      </c>
      <c r="B127" s="30"/>
      <c r="C127" s="30"/>
      <c r="D127" s="30"/>
      <c r="E127" s="30"/>
      <c r="F127" s="30"/>
      <c r="G127" s="30" t="s">
        <v>316</v>
      </c>
      <c r="I127" s="30" t="s">
        <v>316</v>
      </c>
      <c r="J127" s="30"/>
      <c r="K127" s="30"/>
      <c r="L127" s="30"/>
      <c r="M127" s="30"/>
      <c r="N127" s="30"/>
      <c r="O127" s="30" t="s">
        <v>316</v>
      </c>
    </row>
    <row r="131">
      <c r="A131" s="31" t="s">
        <v>311</v>
      </c>
      <c r="B131" s="30"/>
      <c r="C131" s="30"/>
      <c r="D131" s="30" t="s">
        <v>312</v>
      </c>
      <c r="E131" s="30"/>
      <c r="F131" s="30"/>
      <c r="G131" s="47" t="s">
        <v>313</v>
      </c>
      <c r="I131" s="31" t="s">
        <v>311</v>
      </c>
      <c r="J131" s="30"/>
      <c r="K131" s="30"/>
      <c r="L131" s="30" t="s">
        <v>312</v>
      </c>
      <c r="M131" s="30"/>
      <c r="N131" s="30"/>
      <c r="O131" s="50" t="s">
        <v>313</v>
      </c>
    </row>
    <row r="132">
      <c r="A132" s="30" t="str">
        <f>data!B17</f>
      </c>
      <c r="B132" s="30"/>
      <c r="C132" s="30"/>
      <c r="D132" s="30"/>
      <c r="E132" s="30"/>
      <c r="F132" s="30"/>
      <c r="G132" s="30" t="str">
        <f>data!B15</f>
      </c>
      <c r="I132" s="30" t="str">
        <f>data!B20</f>
      </c>
      <c r="J132" s="30"/>
      <c r="K132" s="30"/>
      <c r="L132" s="30"/>
      <c r="M132" s="30"/>
      <c r="N132" s="30"/>
      <c r="O132" s="30" t="str">
        <f>data!B18</f>
      </c>
    </row>
    <row r="133">
      <c r="A133" s="30">
        <v>1</v>
      </c>
      <c r="B133" s="30"/>
      <c r="C133" s="30"/>
      <c r="D133" s="30"/>
      <c r="E133" s="30"/>
      <c r="F133" s="30"/>
      <c r="G133" s="30">
        <v>1</v>
      </c>
      <c r="I133" s="30">
        <v>1</v>
      </c>
      <c r="J133" s="30"/>
      <c r="K133" s="30"/>
      <c r="L133" s="30"/>
      <c r="M133" s="30"/>
      <c r="N133" s="30"/>
      <c r="O133" s="30">
        <v>1</v>
      </c>
    </row>
    <row r="134">
      <c r="A134" s="30">
        <v>2</v>
      </c>
      <c r="B134" s="30"/>
      <c r="C134" s="30"/>
      <c r="D134" s="30"/>
      <c r="E134" s="30"/>
      <c r="F134" s="30"/>
      <c r="G134" s="30">
        <v>2</v>
      </c>
      <c r="I134" s="30">
        <v>2</v>
      </c>
      <c r="J134" s="30"/>
      <c r="K134" s="30"/>
      <c r="L134" s="30"/>
      <c r="M134" s="30"/>
      <c r="N134" s="30"/>
      <c r="O134" s="30">
        <v>2</v>
      </c>
    </row>
    <row r="135">
      <c r="A135" s="30">
        <v>3</v>
      </c>
      <c r="B135" s="30"/>
      <c r="C135" s="30"/>
      <c r="D135" s="30"/>
      <c r="E135" s="30"/>
      <c r="F135" s="30"/>
      <c r="G135" s="30">
        <v>3</v>
      </c>
      <c r="I135" s="30">
        <v>3</v>
      </c>
      <c r="J135" s="30"/>
      <c r="K135" s="30"/>
      <c r="L135" s="30"/>
      <c r="M135" s="30"/>
      <c r="N135" s="30"/>
      <c r="O135" s="30">
        <v>3</v>
      </c>
    </row>
    <row r="136">
      <c r="A136" s="30">
        <v>4</v>
      </c>
      <c r="B136" s="30"/>
      <c r="C136" s="30"/>
      <c r="D136" s="30"/>
      <c r="E136" s="30"/>
      <c r="F136" s="30"/>
      <c r="G136" s="30">
        <v>4</v>
      </c>
      <c r="I136" s="30">
        <v>4</v>
      </c>
      <c r="J136" s="30"/>
      <c r="K136" s="30"/>
      <c r="L136" s="30"/>
      <c r="M136" s="30"/>
      <c r="N136" s="30"/>
      <c r="O136" s="30">
        <v>4</v>
      </c>
    </row>
    <row r="137">
      <c r="A137" s="30">
        <v>5</v>
      </c>
      <c r="B137" s="30"/>
      <c r="C137" s="30"/>
      <c r="D137" s="30"/>
      <c r="E137" s="30"/>
      <c r="F137" s="30"/>
      <c r="G137" s="30">
        <v>5</v>
      </c>
      <c r="I137" s="30">
        <v>5</v>
      </c>
      <c r="J137" s="30"/>
      <c r="K137" s="30"/>
      <c r="L137" s="30"/>
      <c r="M137" s="30"/>
      <c r="N137" s="30"/>
      <c r="O137" s="30">
        <v>5</v>
      </c>
    </row>
    <row r="139">
      <c r="A139" s="30" t="str">
        <f>data!B17</f>
      </c>
      <c r="B139" s="30" t="s">
        <v>314</v>
      </c>
      <c r="C139" s="30" t="s">
        <v>315</v>
      </c>
      <c r="D139" s="30"/>
      <c r="E139" s="30" t="s">
        <v>315</v>
      </c>
      <c r="F139" s="30" t="s">
        <v>314</v>
      </c>
      <c r="G139" s="30" t="str">
        <f>data!B15</f>
      </c>
      <c r="I139" s="30" t="str">
        <f>data!B20</f>
      </c>
      <c r="J139" s="30" t="s">
        <v>314</v>
      </c>
      <c r="K139" s="30" t="s">
        <v>315</v>
      </c>
      <c r="L139" s="30"/>
      <c r="M139" s="30" t="s">
        <v>315</v>
      </c>
      <c r="N139" s="30" t="s">
        <v>314</v>
      </c>
      <c r="O139" s="30" t="str">
        <f>data!B18</f>
      </c>
    </row>
    <row r="140">
      <c r="A140" s="30" t="s">
        <v>316</v>
      </c>
      <c r="B140" s="30"/>
      <c r="C140" s="30"/>
      <c r="D140" s="30"/>
      <c r="E140" s="30"/>
      <c r="F140" s="30"/>
      <c r="G140" s="30" t="s">
        <v>316</v>
      </c>
      <c r="I140" s="30" t="s">
        <v>316</v>
      </c>
      <c r="J140" s="30"/>
      <c r="K140" s="30"/>
      <c r="L140" s="30"/>
      <c r="M140" s="30"/>
      <c r="N140" s="30"/>
      <c r="O140" s="30" t="s">
        <v>316</v>
      </c>
    </row>
    <row r="142">
      <c r="F142" s="7" t="s">
        <v>317</v>
      </c>
      <c r="G142" s="23"/>
      <c r="N142" s="7" t="s">
        <v>317</v>
      </c>
      <c r="O142" s="23"/>
    </row>
    <row r="143">
      <c r="F143" s="7" t="s">
        <v>318</v>
      </c>
      <c r="G143" s="23"/>
      <c r="N143" s="7" t="s">
        <v>318</v>
      </c>
      <c r="O143" s="23"/>
    </row>
    <row r="144">
      <c r="F144" s="7" t="s">
        <v>319</v>
      </c>
      <c r="G144" s="23"/>
      <c r="N144" s="7" t="s">
        <v>319</v>
      </c>
      <c r="O144" s="23"/>
    </row>
    <row r="147">
      <c r="A147" s="29" t="str">
        <f>data!A23</f>
      </c>
      <c r="B147" s="29"/>
      <c r="C147" s="29"/>
      <c r="D147" s="29"/>
      <c r="E147" s="29"/>
      <c r="F147" s="29"/>
      <c r="G147" s="29"/>
      <c r="I147" s="29" t="str">
        <f>data!A26</f>
      </c>
      <c r="J147" s="29"/>
      <c r="K147" s="29"/>
      <c r="L147" s="29"/>
      <c r="M147" s="29"/>
      <c r="N147" s="29"/>
      <c r="O147" s="29"/>
    </row>
    <row r="148">
      <c r="A148" s="31" t="s">
        <v>311</v>
      </c>
      <c r="B148" s="30"/>
      <c r="C148" s="30"/>
      <c r="D148" s="30" t="s">
        <v>312</v>
      </c>
      <c r="E148" s="30"/>
      <c r="F148" s="30"/>
      <c r="G148" s="51" t="s">
        <v>313</v>
      </c>
      <c r="I148" s="31" t="s">
        <v>311</v>
      </c>
      <c r="J148" s="30"/>
      <c r="K148" s="30"/>
      <c r="L148" s="30" t="s">
        <v>312</v>
      </c>
      <c r="M148" s="30"/>
      <c r="N148" s="30"/>
      <c r="O148" s="54" t="s">
        <v>313</v>
      </c>
    </row>
    <row r="149">
      <c r="A149" s="30" t="str">
        <f>data!B21</f>
      </c>
      <c r="B149" s="30"/>
      <c r="C149" s="30"/>
      <c r="D149" s="30"/>
      <c r="E149" s="30"/>
      <c r="F149" s="30"/>
      <c r="G149" s="30" t="str">
        <f>data!B22</f>
      </c>
      <c r="I149" s="30" t="str">
        <f>data!B24</f>
      </c>
      <c r="J149" s="30"/>
      <c r="K149" s="30"/>
      <c r="L149" s="30"/>
      <c r="M149" s="30"/>
      <c r="N149" s="30"/>
      <c r="O149" s="30" t="str">
        <f>data!B25</f>
      </c>
    </row>
    <row r="150">
      <c r="A150" s="30">
        <v>1</v>
      </c>
      <c r="B150" s="30"/>
      <c r="C150" s="30"/>
      <c r="D150" s="30"/>
      <c r="E150" s="30"/>
      <c r="F150" s="30"/>
      <c r="G150" s="30">
        <v>1</v>
      </c>
      <c r="I150" s="30">
        <v>1</v>
      </c>
      <c r="J150" s="30"/>
      <c r="K150" s="30"/>
      <c r="L150" s="30"/>
      <c r="M150" s="30"/>
      <c r="N150" s="30"/>
      <c r="O150" s="30">
        <v>1</v>
      </c>
    </row>
    <row r="151">
      <c r="A151" s="30">
        <v>2</v>
      </c>
      <c r="B151" s="30"/>
      <c r="C151" s="30"/>
      <c r="D151" s="30"/>
      <c r="E151" s="30"/>
      <c r="F151" s="30"/>
      <c r="G151" s="30">
        <v>2</v>
      </c>
      <c r="I151" s="30">
        <v>2</v>
      </c>
      <c r="J151" s="30"/>
      <c r="K151" s="30"/>
      <c r="L151" s="30"/>
      <c r="M151" s="30"/>
      <c r="N151" s="30"/>
      <c r="O151" s="30">
        <v>2</v>
      </c>
    </row>
    <row r="152">
      <c r="A152" s="30">
        <v>3</v>
      </c>
      <c r="B152" s="30"/>
      <c r="C152" s="30"/>
      <c r="D152" s="30"/>
      <c r="E152" s="30"/>
      <c r="F152" s="30"/>
      <c r="G152" s="30">
        <v>3</v>
      </c>
      <c r="I152" s="30">
        <v>3</v>
      </c>
      <c r="J152" s="30"/>
      <c r="K152" s="30"/>
      <c r="L152" s="30"/>
      <c r="M152" s="30"/>
      <c r="N152" s="30"/>
      <c r="O152" s="30">
        <v>3</v>
      </c>
    </row>
    <row r="153">
      <c r="A153" s="30">
        <v>4</v>
      </c>
      <c r="B153" s="30"/>
      <c r="C153" s="30"/>
      <c r="D153" s="30"/>
      <c r="E153" s="30"/>
      <c r="F153" s="30"/>
      <c r="G153" s="30">
        <v>4</v>
      </c>
      <c r="I153" s="30">
        <v>4</v>
      </c>
      <c r="J153" s="30"/>
      <c r="K153" s="30"/>
      <c r="L153" s="30"/>
      <c r="M153" s="30"/>
      <c r="N153" s="30"/>
      <c r="O153" s="30">
        <v>4</v>
      </c>
    </row>
    <row r="154">
      <c r="A154" s="30">
        <v>5</v>
      </c>
      <c r="B154" s="30"/>
      <c r="C154" s="30"/>
      <c r="D154" s="30"/>
      <c r="E154" s="30"/>
      <c r="F154" s="30"/>
      <c r="G154" s="30">
        <v>5</v>
      </c>
      <c r="I154" s="30">
        <v>5</v>
      </c>
      <c r="J154" s="30"/>
      <c r="K154" s="30"/>
      <c r="L154" s="30"/>
      <c r="M154" s="30"/>
      <c r="N154" s="30"/>
      <c r="O154" s="30">
        <v>5</v>
      </c>
    </row>
    <row r="156">
      <c r="A156" s="30" t="str">
        <f>data!B21</f>
      </c>
      <c r="B156" s="30" t="s">
        <v>314</v>
      </c>
      <c r="C156" s="30" t="s">
        <v>315</v>
      </c>
      <c r="D156" s="30"/>
      <c r="E156" s="30" t="s">
        <v>315</v>
      </c>
      <c r="F156" s="30" t="s">
        <v>314</v>
      </c>
      <c r="G156" s="30" t="str">
        <f>data!B22</f>
      </c>
      <c r="I156" s="30" t="str">
        <f>data!B24</f>
      </c>
      <c r="J156" s="30" t="s">
        <v>314</v>
      </c>
      <c r="K156" s="30" t="s">
        <v>315</v>
      </c>
      <c r="L156" s="30"/>
      <c r="M156" s="30" t="s">
        <v>315</v>
      </c>
      <c r="N156" s="30" t="s">
        <v>314</v>
      </c>
      <c r="O156" s="30" t="str">
        <f>data!B25</f>
      </c>
    </row>
    <row r="157">
      <c r="A157" s="30" t="s">
        <v>316</v>
      </c>
      <c r="B157" s="30"/>
      <c r="C157" s="30"/>
      <c r="D157" s="30"/>
      <c r="E157" s="30"/>
      <c r="F157" s="30"/>
      <c r="G157" s="30" t="s">
        <v>316</v>
      </c>
      <c r="I157" s="30" t="s">
        <v>316</v>
      </c>
      <c r="J157" s="30"/>
      <c r="K157" s="30"/>
      <c r="L157" s="30"/>
      <c r="M157" s="30"/>
      <c r="N157" s="30"/>
      <c r="O157" s="30" t="s">
        <v>316</v>
      </c>
    </row>
    <row r="161">
      <c r="A161" s="31" t="s">
        <v>311</v>
      </c>
      <c r="B161" s="30"/>
      <c r="C161" s="30"/>
      <c r="D161" s="30" t="s">
        <v>312</v>
      </c>
      <c r="E161" s="30"/>
      <c r="F161" s="30"/>
      <c r="G161" s="52" t="s">
        <v>313</v>
      </c>
      <c r="I161" s="31" t="s">
        <v>311</v>
      </c>
      <c r="J161" s="30"/>
      <c r="K161" s="30"/>
      <c r="L161" s="30" t="s">
        <v>312</v>
      </c>
      <c r="M161" s="30"/>
      <c r="N161" s="30"/>
      <c r="O161" s="55" t="s">
        <v>313</v>
      </c>
    </row>
    <row r="162">
      <c r="A162" s="30" t="str">
        <f>data!B23</f>
      </c>
      <c r="B162" s="30"/>
      <c r="C162" s="30"/>
      <c r="D162" s="30"/>
      <c r="E162" s="30"/>
      <c r="F162" s="30"/>
      <c r="G162" s="30" t="str">
        <f>data!B22</f>
      </c>
      <c r="I162" s="30" t="str">
        <f>data!B26</f>
      </c>
      <c r="J162" s="30"/>
      <c r="K162" s="30"/>
      <c r="L162" s="30"/>
      <c r="M162" s="30"/>
      <c r="N162" s="30"/>
      <c r="O162" s="30" t="str">
        <f>data!B25</f>
      </c>
    </row>
    <row r="163">
      <c r="A163" s="30">
        <v>1</v>
      </c>
      <c r="B163" s="30"/>
      <c r="C163" s="30"/>
      <c r="D163" s="30"/>
      <c r="E163" s="30"/>
      <c r="F163" s="30"/>
      <c r="G163" s="30">
        <v>1</v>
      </c>
      <c r="I163" s="30">
        <v>1</v>
      </c>
      <c r="J163" s="30"/>
      <c r="K163" s="30"/>
      <c r="L163" s="30"/>
      <c r="M163" s="30"/>
      <c r="N163" s="30"/>
      <c r="O163" s="30">
        <v>1</v>
      </c>
    </row>
    <row r="164">
      <c r="A164" s="30">
        <v>2</v>
      </c>
      <c r="B164" s="30"/>
      <c r="C164" s="30"/>
      <c r="D164" s="30"/>
      <c r="E164" s="30"/>
      <c r="F164" s="30"/>
      <c r="G164" s="30">
        <v>2</v>
      </c>
      <c r="I164" s="30">
        <v>2</v>
      </c>
      <c r="J164" s="30"/>
      <c r="K164" s="30"/>
      <c r="L164" s="30"/>
      <c r="M164" s="30"/>
      <c r="N164" s="30"/>
      <c r="O164" s="30">
        <v>2</v>
      </c>
    </row>
    <row r="165">
      <c r="A165" s="30">
        <v>3</v>
      </c>
      <c r="B165" s="30"/>
      <c r="C165" s="30"/>
      <c r="D165" s="30"/>
      <c r="E165" s="30"/>
      <c r="F165" s="30"/>
      <c r="G165" s="30">
        <v>3</v>
      </c>
      <c r="I165" s="30">
        <v>3</v>
      </c>
      <c r="J165" s="30"/>
      <c r="K165" s="30"/>
      <c r="L165" s="30"/>
      <c r="M165" s="30"/>
      <c r="N165" s="30"/>
      <c r="O165" s="30">
        <v>3</v>
      </c>
    </row>
    <row r="166">
      <c r="A166" s="30">
        <v>4</v>
      </c>
      <c r="B166" s="30"/>
      <c r="C166" s="30"/>
      <c r="D166" s="30"/>
      <c r="E166" s="30"/>
      <c r="F166" s="30"/>
      <c r="G166" s="30">
        <v>4</v>
      </c>
      <c r="I166" s="30">
        <v>4</v>
      </c>
      <c r="J166" s="30"/>
      <c r="K166" s="30"/>
      <c r="L166" s="30"/>
      <c r="M166" s="30"/>
      <c r="N166" s="30"/>
      <c r="O166" s="30">
        <v>4</v>
      </c>
    </row>
    <row r="167">
      <c r="A167" s="30">
        <v>5</v>
      </c>
      <c r="B167" s="30"/>
      <c r="C167" s="30"/>
      <c r="D167" s="30"/>
      <c r="E167" s="30"/>
      <c r="F167" s="30"/>
      <c r="G167" s="30">
        <v>5</v>
      </c>
      <c r="I167" s="30">
        <v>5</v>
      </c>
      <c r="J167" s="30"/>
      <c r="K167" s="30"/>
      <c r="L167" s="30"/>
      <c r="M167" s="30"/>
      <c r="N167" s="30"/>
      <c r="O167" s="30">
        <v>5</v>
      </c>
    </row>
    <row r="169">
      <c r="A169" s="30" t="str">
        <f>data!B23</f>
      </c>
      <c r="B169" s="30" t="s">
        <v>314</v>
      </c>
      <c r="C169" s="30" t="s">
        <v>315</v>
      </c>
      <c r="D169" s="30"/>
      <c r="E169" s="30" t="s">
        <v>315</v>
      </c>
      <c r="F169" s="30" t="s">
        <v>314</v>
      </c>
      <c r="G169" s="30" t="str">
        <f>data!B22</f>
      </c>
      <c r="I169" s="30" t="str">
        <f>data!B26</f>
      </c>
      <c r="J169" s="30" t="s">
        <v>314</v>
      </c>
      <c r="K169" s="30" t="s">
        <v>315</v>
      </c>
      <c r="L169" s="30"/>
      <c r="M169" s="30" t="s">
        <v>315</v>
      </c>
      <c r="N169" s="30" t="s">
        <v>314</v>
      </c>
      <c r="O169" s="30" t="str">
        <f>data!B25</f>
      </c>
    </row>
    <row r="170">
      <c r="A170" s="30" t="s">
        <v>316</v>
      </c>
      <c r="B170" s="30"/>
      <c r="C170" s="30"/>
      <c r="D170" s="30"/>
      <c r="E170" s="30"/>
      <c r="F170" s="30"/>
      <c r="G170" s="30" t="s">
        <v>316</v>
      </c>
      <c r="I170" s="30" t="s">
        <v>316</v>
      </c>
      <c r="J170" s="30"/>
      <c r="K170" s="30"/>
      <c r="L170" s="30"/>
      <c r="M170" s="30"/>
      <c r="N170" s="30"/>
      <c r="O170" s="30" t="s">
        <v>316</v>
      </c>
    </row>
    <row r="174">
      <c r="A174" s="31" t="s">
        <v>311</v>
      </c>
      <c r="B174" s="30"/>
      <c r="C174" s="30"/>
      <c r="D174" s="30" t="s">
        <v>312</v>
      </c>
      <c r="E174" s="30"/>
      <c r="F174" s="30"/>
      <c r="G174" s="53" t="s">
        <v>313</v>
      </c>
      <c r="I174" s="31" t="s">
        <v>311</v>
      </c>
      <c r="J174" s="30"/>
      <c r="K174" s="30"/>
      <c r="L174" s="30" t="s">
        <v>312</v>
      </c>
      <c r="M174" s="30"/>
      <c r="N174" s="30"/>
      <c r="O174" s="56" t="s">
        <v>313</v>
      </c>
    </row>
    <row r="175">
      <c r="A175" s="30" t="str">
        <f>data!B23</f>
      </c>
      <c r="B175" s="30"/>
      <c r="C175" s="30"/>
      <c r="D175" s="30"/>
      <c r="E175" s="30"/>
      <c r="F175" s="30"/>
      <c r="G175" s="30" t="str">
        <f>data!B21</f>
      </c>
      <c r="I175" s="30" t="str">
        <f>data!B26</f>
      </c>
      <c r="J175" s="30"/>
      <c r="K175" s="30"/>
      <c r="L175" s="30"/>
      <c r="M175" s="30"/>
      <c r="N175" s="30"/>
      <c r="O175" s="30" t="str">
        <f>data!B24</f>
      </c>
    </row>
    <row r="176">
      <c r="A176" s="30">
        <v>1</v>
      </c>
      <c r="B176" s="30"/>
      <c r="C176" s="30"/>
      <c r="D176" s="30"/>
      <c r="E176" s="30"/>
      <c r="F176" s="30"/>
      <c r="G176" s="30">
        <v>1</v>
      </c>
      <c r="I176" s="30">
        <v>1</v>
      </c>
      <c r="J176" s="30"/>
      <c r="K176" s="30"/>
      <c r="L176" s="30"/>
      <c r="M176" s="30"/>
      <c r="N176" s="30"/>
      <c r="O176" s="30">
        <v>1</v>
      </c>
    </row>
    <row r="177">
      <c r="A177" s="30">
        <v>2</v>
      </c>
      <c r="B177" s="30"/>
      <c r="C177" s="30"/>
      <c r="D177" s="30"/>
      <c r="E177" s="30"/>
      <c r="F177" s="30"/>
      <c r="G177" s="30">
        <v>2</v>
      </c>
      <c r="I177" s="30">
        <v>2</v>
      </c>
      <c r="J177" s="30"/>
      <c r="K177" s="30"/>
      <c r="L177" s="30"/>
      <c r="M177" s="30"/>
      <c r="N177" s="30"/>
      <c r="O177" s="30">
        <v>2</v>
      </c>
    </row>
    <row r="178">
      <c r="A178" s="30">
        <v>3</v>
      </c>
      <c r="B178" s="30"/>
      <c r="C178" s="30"/>
      <c r="D178" s="30"/>
      <c r="E178" s="30"/>
      <c r="F178" s="30"/>
      <c r="G178" s="30">
        <v>3</v>
      </c>
      <c r="I178" s="30">
        <v>3</v>
      </c>
      <c r="J178" s="30"/>
      <c r="K178" s="30"/>
      <c r="L178" s="30"/>
      <c r="M178" s="30"/>
      <c r="N178" s="30"/>
      <c r="O178" s="30">
        <v>3</v>
      </c>
    </row>
    <row r="179">
      <c r="A179" s="30">
        <v>4</v>
      </c>
      <c r="B179" s="30"/>
      <c r="C179" s="30"/>
      <c r="D179" s="30"/>
      <c r="E179" s="30"/>
      <c r="F179" s="30"/>
      <c r="G179" s="30">
        <v>4</v>
      </c>
      <c r="I179" s="30">
        <v>4</v>
      </c>
      <c r="J179" s="30"/>
      <c r="K179" s="30"/>
      <c r="L179" s="30"/>
      <c r="M179" s="30"/>
      <c r="N179" s="30"/>
      <c r="O179" s="30">
        <v>4</v>
      </c>
    </row>
    <row r="180">
      <c r="A180" s="30">
        <v>5</v>
      </c>
      <c r="B180" s="30"/>
      <c r="C180" s="30"/>
      <c r="D180" s="30"/>
      <c r="E180" s="30"/>
      <c r="F180" s="30"/>
      <c r="G180" s="30">
        <v>5</v>
      </c>
      <c r="I180" s="30">
        <v>5</v>
      </c>
      <c r="J180" s="30"/>
      <c r="K180" s="30"/>
      <c r="L180" s="30"/>
      <c r="M180" s="30"/>
      <c r="N180" s="30"/>
      <c r="O180" s="30">
        <v>5</v>
      </c>
    </row>
    <row r="182">
      <c r="A182" s="30" t="str">
        <f>data!B23</f>
      </c>
      <c r="B182" s="30" t="s">
        <v>314</v>
      </c>
      <c r="C182" s="30" t="s">
        <v>315</v>
      </c>
      <c r="D182" s="30"/>
      <c r="E182" s="30" t="s">
        <v>315</v>
      </c>
      <c r="F182" s="30" t="s">
        <v>314</v>
      </c>
      <c r="G182" s="30" t="str">
        <f>data!B21</f>
      </c>
      <c r="I182" s="30" t="str">
        <f>data!B26</f>
      </c>
      <c r="J182" s="30" t="s">
        <v>314</v>
      </c>
      <c r="K182" s="30" t="s">
        <v>315</v>
      </c>
      <c r="L182" s="30"/>
      <c r="M182" s="30" t="s">
        <v>315</v>
      </c>
      <c r="N182" s="30" t="s">
        <v>314</v>
      </c>
      <c r="O182" s="30" t="str">
        <f>data!B24</f>
      </c>
    </row>
    <row r="183">
      <c r="A183" s="30" t="s">
        <v>316</v>
      </c>
      <c r="B183" s="30"/>
      <c r="C183" s="30"/>
      <c r="D183" s="30"/>
      <c r="E183" s="30"/>
      <c r="F183" s="30"/>
      <c r="G183" s="30" t="s">
        <v>316</v>
      </c>
      <c r="I183" s="30" t="s">
        <v>316</v>
      </c>
      <c r="J183" s="30"/>
      <c r="K183" s="30"/>
      <c r="L183" s="30"/>
      <c r="M183" s="30"/>
      <c r="N183" s="30"/>
      <c r="O183" s="30" t="s">
        <v>316</v>
      </c>
    </row>
    <row r="185">
      <c r="F185" s="7" t="s">
        <v>317</v>
      </c>
      <c r="G185" s="23"/>
      <c r="N185" s="7" t="s">
        <v>317</v>
      </c>
      <c r="O185" s="23"/>
    </row>
    <row r="186">
      <c r="F186" s="7" t="s">
        <v>318</v>
      </c>
      <c r="G186" s="23"/>
      <c r="N186" s="7" t="s">
        <v>318</v>
      </c>
      <c r="O186" s="23"/>
    </row>
    <row r="187">
      <c r="F187" s="7" t="s">
        <v>319</v>
      </c>
      <c r="G187" s="23"/>
      <c r="N187" s="7" t="s">
        <v>319</v>
      </c>
      <c r="O187" s="23"/>
    </row>
    <row r="190">
      <c r="A190" s="29" t="str">
        <f>data!A29</f>
      </c>
      <c r="B190" s="29"/>
      <c r="C190" s="29"/>
      <c r="D190" s="29"/>
      <c r="E190" s="29"/>
      <c r="F190" s="29"/>
      <c r="G190" s="29"/>
      <c r="I190" s="29" t="str">
        <f>data!A32</f>
      </c>
      <c r="J190" s="29"/>
      <c r="K190" s="29"/>
      <c r="L190" s="29"/>
      <c r="M190" s="29"/>
      <c r="N190" s="29"/>
      <c r="O190" s="29"/>
    </row>
    <row r="191">
      <c r="A191" s="31" t="s">
        <v>311</v>
      </c>
      <c r="B191" s="30"/>
      <c r="C191" s="30"/>
      <c r="D191" s="30" t="s">
        <v>312</v>
      </c>
      <c r="E191" s="30"/>
      <c r="F191" s="30"/>
      <c r="G191" s="57" t="s">
        <v>313</v>
      </c>
      <c r="I191" s="31" t="s">
        <v>311</v>
      </c>
      <c r="J191" s="30"/>
      <c r="K191" s="30"/>
      <c r="L191" s="30" t="s">
        <v>312</v>
      </c>
      <c r="M191" s="30"/>
      <c r="N191" s="30"/>
      <c r="O191" s="60" t="s">
        <v>313</v>
      </c>
    </row>
    <row r="192">
      <c r="A192" s="30" t="str">
        <f>data!B27</f>
      </c>
      <c r="B192" s="30"/>
      <c r="C192" s="30"/>
      <c r="D192" s="30"/>
      <c r="E192" s="30"/>
      <c r="F192" s="30"/>
      <c r="G192" s="30" t="str">
        <f>data!B28</f>
      </c>
      <c r="I192" s="30" t="str">
        <f>data!B30</f>
      </c>
      <c r="J192" s="30"/>
      <c r="K192" s="30"/>
      <c r="L192" s="30"/>
      <c r="M192" s="30"/>
      <c r="N192" s="30"/>
      <c r="O192" s="30" t="str">
        <f>data!B31</f>
      </c>
    </row>
    <row r="193">
      <c r="A193" s="30">
        <v>1</v>
      </c>
      <c r="B193" s="30"/>
      <c r="C193" s="30"/>
      <c r="D193" s="30"/>
      <c r="E193" s="30"/>
      <c r="F193" s="30"/>
      <c r="G193" s="30">
        <v>1</v>
      </c>
      <c r="I193" s="30">
        <v>1</v>
      </c>
      <c r="J193" s="30"/>
      <c r="K193" s="30"/>
      <c r="L193" s="30"/>
      <c r="M193" s="30"/>
      <c r="N193" s="30"/>
      <c r="O193" s="30">
        <v>1</v>
      </c>
    </row>
    <row r="194">
      <c r="A194" s="30">
        <v>2</v>
      </c>
      <c r="B194" s="30"/>
      <c r="C194" s="30"/>
      <c r="D194" s="30"/>
      <c r="E194" s="30"/>
      <c r="F194" s="30"/>
      <c r="G194" s="30">
        <v>2</v>
      </c>
      <c r="I194" s="30">
        <v>2</v>
      </c>
      <c r="J194" s="30"/>
      <c r="K194" s="30"/>
      <c r="L194" s="30"/>
      <c r="M194" s="30"/>
      <c r="N194" s="30"/>
      <c r="O194" s="30">
        <v>2</v>
      </c>
    </row>
    <row r="195">
      <c r="A195" s="30">
        <v>3</v>
      </c>
      <c r="B195" s="30"/>
      <c r="C195" s="30"/>
      <c r="D195" s="30"/>
      <c r="E195" s="30"/>
      <c r="F195" s="30"/>
      <c r="G195" s="30">
        <v>3</v>
      </c>
      <c r="I195" s="30">
        <v>3</v>
      </c>
      <c r="J195" s="30"/>
      <c r="K195" s="30"/>
      <c r="L195" s="30"/>
      <c r="M195" s="30"/>
      <c r="N195" s="30"/>
      <c r="O195" s="30">
        <v>3</v>
      </c>
    </row>
    <row r="196">
      <c r="A196" s="30">
        <v>4</v>
      </c>
      <c r="B196" s="30"/>
      <c r="C196" s="30"/>
      <c r="D196" s="30"/>
      <c r="E196" s="30"/>
      <c r="F196" s="30"/>
      <c r="G196" s="30">
        <v>4</v>
      </c>
      <c r="I196" s="30">
        <v>4</v>
      </c>
      <c r="J196" s="30"/>
      <c r="K196" s="30"/>
      <c r="L196" s="30"/>
      <c r="M196" s="30"/>
      <c r="N196" s="30"/>
      <c r="O196" s="30">
        <v>4</v>
      </c>
    </row>
    <row r="197">
      <c r="A197" s="30">
        <v>5</v>
      </c>
      <c r="B197" s="30"/>
      <c r="C197" s="30"/>
      <c r="D197" s="30"/>
      <c r="E197" s="30"/>
      <c r="F197" s="30"/>
      <c r="G197" s="30">
        <v>5</v>
      </c>
      <c r="I197" s="30">
        <v>5</v>
      </c>
      <c r="J197" s="30"/>
      <c r="K197" s="30"/>
      <c r="L197" s="30"/>
      <c r="M197" s="30"/>
      <c r="N197" s="30"/>
      <c r="O197" s="30">
        <v>5</v>
      </c>
    </row>
    <row r="199">
      <c r="A199" s="30" t="str">
        <f>data!B27</f>
      </c>
      <c r="B199" s="30" t="s">
        <v>314</v>
      </c>
      <c r="C199" s="30" t="s">
        <v>315</v>
      </c>
      <c r="D199" s="30"/>
      <c r="E199" s="30" t="s">
        <v>315</v>
      </c>
      <c r="F199" s="30" t="s">
        <v>314</v>
      </c>
      <c r="G199" s="30" t="str">
        <f>data!B28</f>
      </c>
      <c r="I199" s="30" t="str">
        <f>data!B30</f>
      </c>
      <c r="J199" s="30" t="s">
        <v>314</v>
      </c>
      <c r="K199" s="30" t="s">
        <v>315</v>
      </c>
      <c r="L199" s="30"/>
      <c r="M199" s="30" t="s">
        <v>315</v>
      </c>
      <c r="N199" s="30" t="s">
        <v>314</v>
      </c>
      <c r="O199" s="30" t="str">
        <f>data!B31</f>
      </c>
    </row>
    <row r="200">
      <c r="A200" s="30" t="s">
        <v>316</v>
      </c>
      <c r="B200" s="30"/>
      <c r="C200" s="30"/>
      <c r="D200" s="30"/>
      <c r="E200" s="30"/>
      <c r="F200" s="30"/>
      <c r="G200" s="30" t="s">
        <v>316</v>
      </c>
      <c r="I200" s="30" t="s">
        <v>316</v>
      </c>
      <c r="J200" s="30"/>
      <c r="K200" s="30"/>
      <c r="L200" s="30"/>
      <c r="M200" s="30"/>
      <c r="N200" s="30"/>
      <c r="O200" s="30" t="s">
        <v>316</v>
      </c>
    </row>
    <row r="204">
      <c r="A204" s="31" t="s">
        <v>311</v>
      </c>
      <c r="B204" s="30"/>
      <c r="C204" s="30"/>
      <c r="D204" s="30" t="s">
        <v>312</v>
      </c>
      <c r="E204" s="30"/>
      <c r="F204" s="30"/>
      <c r="G204" s="58" t="s">
        <v>313</v>
      </c>
      <c r="I204" s="31" t="s">
        <v>311</v>
      </c>
      <c r="J204" s="30"/>
      <c r="K204" s="30"/>
      <c r="L204" s="30" t="s">
        <v>312</v>
      </c>
      <c r="M204" s="30"/>
      <c r="N204" s="30"/>
      <c r="O204" s="61" t="s">
        <v>313</v>
      </c>
    </row>
    <row r="205">
      <c r="A205" s="30" t="str">
        <f>data!B29</f>
      </c>
      <c r="B205" s="30"/>
      <c r="C205" s="30"/>
      <c r="D205" s="30"/>
      <c r="E205" s="30"/>
      <c r="F205" s="30"/>
      <c r="G205" s="30" t="str">
        <f>data!B28</f>
      </c>
      <c r="I205" s="30" t="str">
        <f>data!B32</f>
      </c>
      <c r="J205" s="30"/>
      <c r="K205" s="30"/>
      <c r="L205" s="30"/>
      <c r="M205" s="30"/>
      <c r="N205" s="30"/>
      <c r="O205" s="30" t="str">
        <f>data!B31</f>
      </c>
    </row>
    <row r="206">
      <c r="A206" s="30">
        <v>1</v>
      </c>
      <c r="B206" s="30"/>
      <c r="C206" s="30"/>
      <c r="D206" s="30"/>
      <c r="E206" s="30"/>
      <c r="F206" s="30"/>
      <c r="G206" s="30">
        <v>1</v>
      </c>
      <c r="I206" s="30">
        <v>1</v>
      </c>
      <c r="J206" s="30"/>
      <c r="K206" s="30"/>
      <c r="L206" s="30"/>
      <c r="M206" s="30"/>
      <c r="N206" s="30"/>
      <c r="O206" s="30">
        <v>1</v>
      </c>
    </row>
    <row r="207">
      <c r="A207" s="30">
        <v>2</v>
      </c>
      <c r="B207" s="30"/>
      <c r="C207" s="30"/>
      <c r="D207" s="30"/>
      <c r="E207" s="30"/>
      <c r="F207" s="30"/>
      <c r="G207" s="30">
        <v>2</v>
      </c>
      <c r="I207" s="30">
        <v>2</v>
      </c>
      <c r="J207" s="30"/>
      <c r="K207" s="30"/>
      <c r="L207" s="30"/>
      <c r="M207" s="30"/>
      <c r="N207" s="30"/>
      <c r="O207" s="30">
        <v>2</v>
      </c>
    </row>
    <row r="208">
      <c r="A208" s="30">
        <v>3</v>
      </c>
      <c r="B208" s="30"/>
      <c r="C208" s="30"/>
      <c r="D208" s="30"/>
      <c r="E208" s="30"/>
      <c r="F208" s="30"/>
      <c r="G208" s="30">
        <v>3</v>
      </c>
      <c r="I208" s="30">
        <v>3</v>
      </c>
      <c r="J208" s="30"/>
      <c r="K208" s="30"/>
      <c r="L208" s="30"/>
      <c r="M208" s="30"/>
      <c r="N208" s="30"/>
      <c r="O208" s="30">
        <v>3</v>
      </c>
    </row>
    <row r="209">
      <c r="A209" s="30">
        <v>4</v>
      </c>
      <c r="B209" s="30"/>
      <c r="C209" s="30"/>
      <c r="D209" s="30"/>
      <c r="E209" s="30"/>
      <c r="F209" s="30"/>
      <c r="G209" s="30">
        <v>4</v>
      </c>
      <c r="I209" s="30">
        <v>4</v>
      </c>
      <c r="J209" s="30"/>
      <c r="K209" s="30"/>
      <c r="L209" s="30"/>
      <c r="M209" s="30"/>
      <c r="N209" s="30"/>
      <c r="O209" s="30">
        <v>4</v>
      </c>
    </row>
    <row r="210">
      <c r="A210" s="30">
        <v>5</v>
      </c>
      <c r="B210" s="30"/>
      <c r="C210" s="30"/>
      <c r="D210" s="30"/>
      <c r="E210" s="30"/>
      <c r="F210" s="30"/>
      <c r="G210" s="30">
        <v>5</v>
      </c>
      <c r="I210" s="30">
        <v>5</v>
      </c>
      <c r="J210" s="30"/>
      <c r="K210" s="30"/>
      <c r="L210" s="30"/>
      <c r="M210" s="30"/>
      <c r="N210" s="30"/>
      <c r="O210" s="30">
        <v>5</v>
      </c>
    </row>
    <row r="212">
      <c r="A212" s="30" t="str">
        <f>data!B29</f>
      </c>
      <c r="B212" s="30" t="s">
        <v>314</v>
      </c>
      <c r="C212" s="30" t="s">
        <v>315</v>
      </c>
      <c r="D212" s="30"/>
      <c r="E212" s="30" t="s">
        <v>315</v>
      </c>
      <c r="F212" s="30" t="s">
        <v>314</v>
      </c>
      <c r="G212" s="30" t="str">
        <f>data!B28</f>
      </c>
      <c r="I212" s="30" t="str">
        <f>data!B32</f>
      </c>
      <c r="J212" s="30" t="s">
        <v>314</v>
      </c>
      <c r="K212" s="30" t="s">
        <v>315</v>
      </c>
      <c r="L212" s="30"/>
      <c r="M212" s="30" t="s">
        <v>315</v>
      </c>
      <c r="N212" s="30" t="s">
        <v>314</v>
      </c>
      <c r="O212" s="30" t="str">
        <f>data!B31</f>
      </c>
    </row>
    <row r="213">
      <c r="A213" s="30" t="s">
        <v>316</v>
      </c>
      <c r="B213" s="30"/>
      <c r="C213" s="30"/>
      <c r="D213" s="30"/>
      <c r="E213" s="30"/>
      <c r="F213" s="30"/>
      <c r="G213" s="30" t="s">
        <v>316</v>
      </c>
      <c r="I213" s="30" t="s">
        <v>316</v>
      </c>
      <c r="J213" s="30"/>
      <c r="K213" s="30"/>
      <c r="L213" s="30"/>
      <c r="M213" s="30"/>
      <c r="N213" s="30"/>
      <c r="O213" s="30" t="s">
        <v>316</v>
      </c>
    </row>
    <row r="217">
      <c r="A217" s="31" t="s">
        <v>311</v>
      </c>
      <c r="B217" s="30"/>
      <c r="C217" s="30"/>
      <c r="D217" s="30" t="s">
        <v>312</v>
      </c>
      <c r="E217" s="30"/>
      <c r="F217" s="30"/>
      <c r="G217" s="59" t="s">
        <v>313</v>
      </c>
      <c r="I217" s="31" t="s">
        <v>311</v>
      </c>
      <c r="J217" s="30"/>
      <c r="K217" s="30"/>
      <c r="L217" s="30" t="s">
        <v>312</v>
      </c>
      <c r="M217" s="30"/>
      <c r="N217" s="30"/>
      <c r="O217" s="62" t="s">
        <v>313</v>
      </c>
    </row>
    <row r="218">
      <c r="A218" s="30" t="str">
        <f>data!B29</f>
      </c>
      <c r="B218" s="30"/>
      <c r="C218" s="30"/>
      <c r="D218" s="30"/>
      <c r="E218" s="30"/>
      <c r="F218" s="30"/>
      <c r="G218" s="30" t="str">
        <f>data!B27</f>
      </c>
      <c r="I218" s="30" t="str">
        <f>data!B32</f>
      </c>
      <c r="J218" s="30"/>
      <c r="K218" s="30"/>
      <c r="L218" s="30"/>
      <c r="M218" s="30"/>
      <c r="N218" s="30"/>
      <c r="O218" s="30" t="str">
        <f>data!B30</f>
      </c>
    </row>
    <row r="219">
      <c r="A219" s="30">
        <v>1</v>
      </c>
      <c r="B219" s="30"/>
      <c r="C219" s="30"/>
      <c r="D219" s="30"/>
      <c r="E219" s="30"/>
      <c r="F219" s="30"/>
      <c r="G219" s="30">
        <v>1</v>
      </c>
      <c r="I219" s="30">
        <v>1</v>
      </c>
      <c r="J219" s="30"/>
      <c r="K219" s="30"/>
      <c r="L219" s="30"/>
      <c r="M219" s="30"/>
      <c r="N219" s="30"/>
      <c r="O219" s="30">
        <v>1</v>
      </c>
    </row>
    <row r="220">
      <c r="A220" s="30">
        <v>2</v>
      </c>
      <c r="B220" s="30"/>
      <c r="C220" s="30"/>
      <c r="D220" s="30"/>
      <c r="E220" s="30"/>
      <c r="F220" s="30"/>
      <c r="G220" s="30">
        <v>2</v>
      </c>
      <c r="I220" s="30">
        <v>2</v>
      </c>
      <c r="J220" s="30"/>
      <c r="K220" s="30"/>
      <c r="L220" s="30"/>
      <c r="M220" s="30"/>
      <c r="N220" s="30"/>
      <c r="O220" s="30">
        <v>2</v>
      </c>
    </row>
    <row r="221">
      <c r="A221" s="30">
        <v>3</v>
      </c>
      <c r="B221" s="30"/>
      <c r="C221" s="30"/>
      <c r="D221" s="30"/>
      <c r="E221" s="30"/>
      <c r="F221" s="30"/>
      <c r="G221" s="30">
        <v>3</v>
      </c>
      <c r="I221" s="30">
        <v>3</v>
      </c>
      <c r="J221" s="30"/>
      <c r="K221" s="30"/>
      <c r="L221" s="30"/>
      <c r="M221" s="30"/>
      <c r="N221" s="30"/>
      <c r="O221" s="30">
        <v>3</v>
      </c>
    </row>
    <row r="222">
      <c r="A222" s="30">
        <v>4</v>
      </c>
      <c r="B222" s="30"/>
      <c r="C222" s="30"/>
      <c r="D222" s="30"/>
      <c r="E222" s="30"/>
      <c r="F222" s="30"/>
      <c r="G222" s="30">
        <v>4</v>
      </c>
      <c r="I222" s="30">
        <v>4</v>
      </c>
      <c r="J222" s="30"/>
      <c r="K222" s="30"/>
      <c r="L222" s="30"/>
      <c r="M222" s="30"/>
      <c r="N222" s="30"/>
      <c r="O222" s="30">
        <v>4</v>
      </c>
    </row>
    <row r="223">
      <c r="A223" s="30">
        <v>5</v>
      </c>
      <c r="B223" s="30"/>
      <c r="C223" s="30"/>
      <c r="D223" s="30"/>
      <c r="E223" s="30"/>
      <c r="F223" s="30"/>
      <c r="G223" s="30">
        <v>5</v>
      </c>
      <c r="I223" s="30">
        <v>5</v>
      </c>
      <c r="J223" s="30"/>
      <c r="K223" s="30"/>
      <c r="L223" s="30"/>
      <c r="M223" s="30"/>
      <c r="N223" s="30"/>
      <c r="O223" s="30">
        <v>5</v>
      </c>
    </row>
    <row r="225">
      <c r="A225" s="30" t="str">
        <f>data!B29</f>
      </c>
      <c r="B225" s="30" t="s">
        <v>314</v>
      </c>
      <c r="C225" s="30" t="s">
        <v>315</v>
      </c>
      <c r="D225" s="30"/>
      <c r="E225" s="30" t="s">
        <v>315</v>
      </c>
      <c r="F225" s="30" t="s">
        <v>314</v>
      </c>
      <c r="G225" s="30" t="str">
        <f>data!B27</f>
      </c>
      <c r="I225" s="30" t="str">
        <f>data!B32</f>
      </c>
      <c r="J225" s="30" t="s">
        <v>314</v>
      </c>
      <c r="K225" s="30" t="s">
        <v>315</v>
      </c>
      <c r="L225" s="30"/>
      <c r="M225" s="30" t="s">
        <v>315</v>
      </c>
      <c r="N225" s="30" t="s">
        <v>314</v>
      </c>
      <c r="O225" s="30" t="str">
        <f>data!B30</f>
      </c>
    </row>
    <row r="226">
      <c r="A226" s="30" t="s">
        <v>316</v>
      </c>
      <c r="B226" s="30"/>
      <c r="C226" s="30"/>
      <c r="D226" s="30"/>
      <c r="E226" s="30"/>
      <c r="F226" s="30"/>
      <c r="G226" s="30" t="s">
        <v>316</v>
      </c>
      <c r="I226" s="30" t="s">
        <v>316</v>
      </c>
      <c r="J226" s="30"/>
      <c r="K226" s="30"/>
      <c r="L226" s="30"/>
      <c r="M226" s="30"/>
      <c r="N226" s="30"/>
      <c r="O226" s="30" t="s">
        <v>316</v>
      </c>
    </row>
    <row r="228">
      <c r="F228" s="7" t="s">
        <v>317</v>
      </c>
      <c r="G228" s="23"/>
      <c r="N228" s="7" t="s">
        <v>317</v>
      </c>
      <c r="O228" s="23"/>
    </row>
    <row r="229">
      <c r="F229" s="7" t="s">
        <v>318</v>
      </c>
      <c r="G229" s="23"/>
      <c r="N229" s="7" t="s">
        <v>318</v>
      </c>
      <c r="O229" s="23"/>
    </row>
    <row r="230">
      <c r="F230" s="7" t="s">
        <v>319</v>
      </c>
      <c r="G230" s="23"/>
      <c r="N230" s="7" t="s">
        <v>319</v>
      </c>
      <c r="O230" s="23"/>
    </row>
    <row r="233">
      <c r="A233" s="29" t="str">
        <f>data!A35</f>
      </c>
      <c r="B233" s="29"/>
      <c r="C233" s="29"/>
      <c r="D233" s="29"/>
      <c r="E233" s="29"/>
      <c r="F233" s="29"/>
      <c r="G233" s="29"/>
      <c r="I233" s="29" t="str">
        <f>data!A38</f>
      </c>
      <c r="J233" s="29"/>
      <c r="K233" s="29"/>
      <c r="L233" s="29"/>
      <c r="M233" s="29"/>
      <c r="N233" s="29"/>
      <c r="O233" s="29"/>
    </row>
    <row r="234">
      <c r="A234" s="31" t="s">
        <v>311</v>
      </c>
      <c r="B234" s="30"/>
      <c r="C234" s="30"/>
      <c r="D234" s="30" t="s">
        <v>312</v>
      </c>
      <c r="E234" s="30"/>
      <c r="F234" s="30"/>
      <c r="G234" s="63" t="s">
        <v>313</v>
      </c>
      <c r="I234" s="31" t="s">
        <v>311</v>
      </c>
      <c r="J234" s="30"/>
      <c r="K234" s="30"/>
      <c r="L234" s="30" t="s">
        <v>312</v>
      </c>
      <c r="M234" s="30"/>
      <c r="N234" s="30"/>
      <c r="O234" s="66" t="s">
        <v>313</v>
      </c>
    </row>
    <row r="235">
      <c r="A235" s="30" t="str">
        <f>data!B33</f>
      </c>
      <c r="B235" s="30"/>
      <c r="C235" s="30"/>
      <c r="D235" s="30"/>
      <c r="E235" s="30"/>
      <c r="F235" s="30"/>
      <c r="G235" s="30" t="str">
        <f>data!B34</f>
      </c>
      <c r="I235" s="30" t="str">
        <f>data!B36</f>
      </c>
      <c r="J235" s="30"/>
      <c r="K235" s="30"/>
      <c r="L235" s="30"/>
      <c r="M235" s="30"/>
      <c r="N235" s="30"/>
      <c r="O235" s="30" t="str">
        <f>data!B37</f>
      </c>
    </row>
    <row r="236">
      <c r="A236" s="30">
        <v>1</v>
      </c>
      <c r="B236" s="30"/>
      <c r="C236" s="30"/>
      <c r="D236" s="30"/>
      <c r="E236" s="30"/>
      <c r="F236" s="30"/>
      <c r="G236" s="30">
        <v>1</v>
      </c>
      <c r="I236" s="30">
        <v>1</v>
      </c>
      <c r="J236" s="30"/>
      <c r="K236" s="30"/>
      <c r="L236" s="30"/>
      <c r="M236" s="30"/>
      <c r="N236" s="30"/>
      <c r="O236" s="30">
        <v>1</v>
      </c>
    </row>
    <row r="237">
      <c r="A237" s="30">
        <v>2</v>
      </c>
      <c r="B237" s="30"/>
      <c r="C237" s="30"/>
      <c r="D237" s="30"/>
      <c r="E237" s="30"/>
      <c r="F237" s="30"/>
      <c r="G237" s="30">
        <v>2</v>
      </c>
      <c r="I237" s="30">
        <v>2</v>
      </c>
      <c r="J237" s="30"/>
      <c r="K237" s="30"/>
      <c r="L237" s="30"/>
      <c r="M237" s="30"/>
      <c r="N237" s="30"/>
      <c r="O237" s="30">
        <v>2</v>
      </c>
    </row>
    <row r="238">
      <c r="A238" s="30">
        <v>3</v>
      </c>
      <c r="B238" s="30"/>
      <c r="C238" s="30"/>
      <c r="D238" s="30"/>
      <c r="E238" s="30"/>
      <c r="F238" s="30"/>
      <c r="G238" s="30">
        <v>3</v>
      </c>
      <c r="I238" s="30">
        <v>3</v>
      </c>
      <c r="J238" s="30"/>
      <c r="K238" s="30"/>
      <c r="L238" s="30"/>
      <c r="M238" s="30"/>
      <c r="N238" s="30"/>
      <c r="O238" s="30">
        <v>3</v>
      </c>
    </row>
    <row r="239">
      <c r="A239" s="30">
        <v>4</v>
      </c>
      <c r="B239" s="30"/>
      <c r="C239" s="30"/>
      <c r="D239" s="30"/>
      <c r="E239" s="30"/>
      <c r="F239" s="30"/>
      <c r="G239" s="30">
        <v>4</v>
      </c>
      <c r="I239" s="30">
        <v>4</v>
      </c>
      <c r="J239" s="30"/>
      <c r="K239" s="30"/>
      <c r="L239" s="30"/>
      <c r="M239" s="30"/>
      <c r="N239" s="30"/>
      <c r="O239" s="30">
        <v>4</v>
      </c>
    </row>
    <row r="240">
      <c r="A240" s="30">
        <v>5</v>
      </c>
      <c r="B240" s="30"/>
      <c r="C240" s="30"/>
      <c r="D240" s="30"/>
      <c r="E240" s="30"/>
      <c r="F240" s="30"/>
      <c r="G240" s="30">
        <v>5</v>
      </c>
      <c r="I240" s="30">
        <v>5</v>
      </c>
      <c r="J240" s="30"/>
      <c r="K240" s="30"/>
      <c r="L240" s="30"/>
      <c r="M240" s="30"/>
      <c r="N240" s="30"/>
      <c r="O240" s="30">
        <v>5</v>
      </c>
    </row>
    <row r="242">
      <c r="A242" s="30" t="str">
        <f>data!B33</f>
      </c>
      <c r="B242" s="30" t="s">
        <v>314</v>
      </c>
      <c r="C242" s="30" t="s">
        <v>315</v>
      </c>
      <c r="D242" s="30"/>
      <c r="E242" s="30" t="s">
        <v>315</v>
      </c>
      <c r="F242" s="30" t="s">
        <v>314</v>
      </c>
      <c r="G242" s="30" t="str">
        <f>data!B34</f>
      </c>
      <c r="I242" s="30" t="str">
        <f>data!B36</f>
      </c>
      <c r="J242" s="30" t="s">
        <v>314</v>
      </c>
      <c r="K242" s="30" t="s">
        <v>315</v>
      </c>
      <c r="L242" s="30"/>
      <c r="M242" s="30" t="s">
        <v>315</v>
      </c>
      <c r="N242" s="30" t="s">
        <v>314</v>
      </c>
      <c r="O242" s="30" t="str">
        <f>data!B37</f>
      </c>
    </row>
    <row r="243">
      <c r="A243" s="30" t="s">
        <v>316</v>
      </c>
      <c r="B243" s="30"/>
      <c r="C243" s="30"/>
      <c r="D243" s="30"/>
      <c r="E243" s="30"/>
      <c r="F243" s="30"/>
      <c r="G243" s="30" t="s">
        <v>316</v>
      </c>
      <c r="I243" s="30" t="s">
        <v>316</v>
      </c>
      <c r="J243" s="30"/>
      <c r="K243" s="30"/>
      <c r="L243" s="30"/>
      <c r="M243" s="30"/>
      <c r="N243" s="30"/>
      <c r="O243" s="30" t="s">
        <v>316</v>
      </c>
    </row>
    <row r="247">
      <c r="A247" s="31" t="s">
        <v>311</v>
      </c>
      <c r="B247" s="30"/>
      <c r="C247" s="30"/>
      <c r="D247" s="30" t="s">
        <v>312</v>
      </c>
      <c r="E247" s="30"/>
      <c r="F247" s="30"/>
      <c r="G247" s="64" t="s">
        <v>313</v>
      </c>
      <c r="I247" s="31" t="s">
        <v>311</v>
      </c>
      <c r="J247" s="30"/>
      <c r="K247" s="30"/>
      <c r="L247" s="30" t="s">
        <v>312</v>
      </c>
      <c r="M247" s="30"/>
      <c r="N247" s="30"/>
      <c r="O247" s="67" t="s">
        <v>313</v>
      </c>
    </row>
    <row r="248">
      <c r="A248" s="30" t="str">
        <f>data!B35</f>
      </c>
      <c r="B248" s="30"/>
      <c r="C248" s="30"/>
      <c r="D248" s="30"/>
      <c r="E248" s="30"/>
      <c r="F248" s="30"/>
      <c r="G248" s="30" t="str">
        <f>data!B34</f>
      </c>
      <c r="I248" s="30" t="str">
        <f>data!B38</f>
      </c>
      <c r="J248" s="30"/>
      <c r="K248" s="30"/>
      <c r="L248" s="30"/>
      <c r="M248" s="30"/>
      <c r="N248" s="30"/>
      <c r="O248" s="30" t="str">
        <f>data!B37</f>
      </c>
    </row>
    <row r="249">
      <c r="A249" s="30">
        <v>1</v>
      </c>
      <c r="B249" s="30"/>
      <c r="C249" s="30"/>
      <c r="D249" s="30"/>
      <c r="E249" s="30"/>
      <c r="F249" s="30"/>
      <c r="G249" s="30">
        <v>1</v>
      </c>
      <c r="I249" s="30">
        <v>1</v>
      </c>
      <c r="J249" s="30"/>
      <c r="K249" s="30"/>
      <c r="L249" s="30"/>
      <c r="M249" s="30"/>
      <c r="N249" s="30"/>
      <c r="O249" s="30">
        <v>1</v>
      </c>
    </row>
    <row r="250">
      <c r="A250" s="30">
        <v>2</v>
      </c>
      <c r="B250" s="30"/>
      <c r="C250" s="30"/>
      <c r="D250" s="30"/>
      <c r="E250" s="30"/>
      <c r="F250" s="30"/>
      <c r="G250" s="30">
        <v>2</v>
      </c>
      <c r="I250" s="30">
        <v>2</v>
      </c>
      <c r="J250" s="30"/>
      <c r="K250" s="30"/>
      <c r="L250" s="30"/>
      <c r="M250" s="30"/>
      <c r="N250" s="30"/>
      <c r="O250" s="30">
        <v>2</v>
      </c>
    </row>
    <row r="251">
      <c r="A251" s="30">
        <v>3</v>
      </c>
      <c r="B251" s="30"/>
      <c r="C251" s="30"/>
      <c r="D251" s="30"/>
      <c r="E251" s="30"/>
      <c r="F251" s="30"/>
      <c r="G251" s="30">
        <v>3</v>
      </c>
      <c r="I251" s="30">
        <v>3</v>
      </c>
      <c r="J251" s="30"/>
      <c r="K251" s="30"/>
      <c r="L251" s="30"/>
      <c r="M251" s="30"/>
      <c r="N251" s="30"/>
      <c r="O251" s="30">
        <v>3</v>
      </c>
    </row>
    <row r="252">
      <c r="A252" s="30">
        <v>4</v>
      </c>
      <c r="B252" s="30"/>
      <c r="C252" s="30"/>
      <c r="D252" s="30"/>
      <c r="E252" s="30"/>
      <c r="F252" s="30"/>
      <c r="G252" s="30">
        <v>4</v>
      </c>
      <c r="I252" s="30">
        <v>4</v>
      </c>
      <c r="J252" s="30"/>
      <c r="K252" s="30"/>
      <c r="L252" s="30"/>
      <c r="M252" s="30"/>
      <c r="N252" s="30"/>
      <c r="O252" s="30">
        <v>4</v>
      </c>
    </row>
    <row r="253">
      <c r="A253" s="30">
        <v>5</v>
      </c>
      <c r="B253" s="30"/>
      <c r="C253" s="30"/>
      <c r="D253" s="30"/>
      <c r="E253" s="30"/>
      <c r="F253" s="30"/>
      <c r="G253" s="30">
        <v>5</v>
      </c>
      <c r="I253" s="30">
        <v>5</v>
      </c>
      <c r="J253" s="30"/>
      <c r="K253" s="30"/>
      <c r="L253" s="30"/>
      <c r="M253" s="30"/>
      <c r="N253" s="30"/>
      <c r="O253" s="30">
        <v>5</v>
      </c>
    </row>
    <row r="255">
      <c r="A255" s="30" t="str">
        <f>data!B35</f>
      </c>
      <c r="B255" s="30" t="s">
        <v>314</v>
      </c>
      <c r="C255" s="30" t="s">
        <v>315</v>
      </c>
      <c r="D255" s="30"/>
      <c r="E255" s="30" t="s">
        <v>315</v>
      </c>
      <c r="F255" s="30" t="s">
        <v>314</v>
      </c>
      <c r="G255" s="30" t="str">
        <f>data!B34</f>
      </c>
      <c r="I255" s="30" t="str">
        <f>data!B38</f>
      </c>
      <c r="J255" s="30" t="s">
        <v>314</v>
      </c>
      <c r="K255" s="30" t="s">
        <v>315</v>
      </c>
      <c r="L255" s="30"/>
      <c r="M255" s="30" t="s">
        <v>315</v>
      </c>
      <c r="N255" s="30" t="s">
        <v>314</v>
      </c>
      <c r="O255" s="30" t="str">
        <f>data!B37</f>
      </c>
    </row>
    <row r="256">
      <c r="A256" s="30" t="s">
        <v>316</v>
      </c>
      <c r="B256" s="30"/>
      <c r="C256" s="30"/>
      <c r="D256" s="30"/>
      <c r="E256" s="30"/>
      <c r="F256" s="30"/>
      <c r="G256" s="30" t="s">
        <v>316</v>
      </c>
      <c r="I256" s="30" t="s">
        <v>316</v>
      </c>
      <c r="J256" s="30"/>
      <c r="K256" s="30"/>
      <c r="L256" s="30"/>
      <c r="M256" s="30"/>
      <c r="N256" s="30"/>
      <c r="O256" s="30" t="s">
        <v>316</v>
      </c>
    </row>
    <row r="260">
      <c r="A260" s="31" t="s">
        <v>311</v>
      </c>
      <c r="B260" s="30"/>
      <c r="C260" s="30"/>
      <c r="D260" s="30" t="s">
        <v>312</v>
      </c>
      <c r="E260" s="30"/>
      <c r="F260" s="30"/>
      <c r="G260" s="65" t="s">
        <v>313</v>
      </c>
      <c r="I260" s="31" t="s">
        <v>311</v>
      </c>
      <c r="J260" s="30"/>
      <c r="K260" s="30"/>
      <c r="L260" s="30" t="s">
        <v>312</v>
      </c>
      <c r="M260" s="30"/>
      <c r="N260" s="30"/>
      <c r="O260" s="68" t="s">
        <v>313</v>
      </c>
    </row>
    <row r="261">
      <c r="A261" s="30" t="str">
        <f>data!B35</f>
      </c>
      <c r="B261" s="30"/>
      <c r="C261" s="30"/>
      <c r="D261" s="30"/>
      <c r="E261" s="30"/>
      <c r="F261" s="30"/>
      <c r="G261" s="30" t="str">
        <f>data!B33</f>
      </c>
      <c r="I261" s="30" t="str">
        <f>data!B38</f>
      </c>
      <c r="J261" s="30"/>
      <c r="K261" s="30"/>
      <c r="L261" s="30"/>
      <c r="M261" s="30"/>
      <c r="N261" s="30"/>
      <c r="O261" s="30" t="str">
        <f>data!B36</f>
      </c>
    </row>
    <row r="262">
      <c r="A262" s="30">
        <v>1</v>
      </c>
      <c r="B262" s="30"/>
      <c r="C262" s="30"/>
      <c r="D262" s="30"/>
      <c r="E262" s="30"/>
      <c r="F262" s="30"/>
      <c r="G262" s="30">
        <v>1</v>
      </c>
      <c r="I262" s="30">
        <v>1</v>
      </c>
      <c r="J262" s="30"/>
      <c r="K262" s="30"/>
      <c r="L262" s="30"/>
      <c r="M262" s="30"/>
      <c r="N262" s="30"/>
      <c r="O262" s="30">
        <v>1</v>
      </c>
    </row>
    <row r="263">
      <c r="A263" s="30">
        <v>2</v>
      </c>
      <c r="B263" s="30"/>
      <c r="C263" s="30"/>
      <c r="D263" s="30"/>
      <c r="E263" s="30"/>
      <c r="F263" s="30"/>
      <c r="G263" s="30">
        <v>2</v>
      </c>
      <c r="I263" s="30">
        <v>2</v>
      </c>
      <c r="J263" s="30"/>
      <c r="K263" s="30"/>
      <c r="L263" s="30"/>
      <c r="M263" s="30"/>
      <c r="N263" s="30"/>
      <c r="O263" s="30">
        <v>2</v>
      </c>
    </row>
    <row r="264">
      <c r="A264" s="30">
        <v>3</v>
      </c>
      <c r="B264" s="30"/>
      <c r="C264" s="30"/>
      <c r="D264" s="30"/>
      <c r="E264" s="30"/>
      <c r="F264" s="30"/>
      <c r="G264" s="30">
        <v>3</v>
      </c>
      <c r="I264" s="30">
        <v>3</v>
      </c>
      <c r="J264" s="30"/>
      <c r="K264" s="30"/>
      <c r="L264" s="30"/>
      <c r="M264" s="30"/>
      <c r="N264" s="30"/>
      <c r="O264" s="30">
        <v>3</v>
      </c>
    </row>
    <row r="265">
      <c r="A265" s="30">
        <v>4</v>
      </c>
      <c r="B265" s="30"/>
      <c r="C265" s="30"/>
      <c r="D265" s="30"/>
      <c r="E265" s="30"/>
      <c r="F265" s="30"/>
      <c r="G265" s="30">
        <v>4</v>
      </c>
      <c r="I265" s="30">
        <v>4</v>
      </c>
      <c r="J265" s="30"/>
      <c r="K265" s="30"/>
      <c r="L265" s="30"/>
      <c r="M265" s="30"/>
      <c r="N265" s="30"/>
      <c r="O265" s="30">
        <v>4</v>
      </c>
    </row>
    <row r="266">
      <c r="A266" s="30">
        <v>5</v>
      </c>
      <c r="B266" s="30"/>
      <c r="C266" s="30"/>
      <c r="D266" s="30"/>
      <c r="E266" s="30"/>
      <c r="F266" s="30"/>
      <c r="G266" s="30">
        <v>5</v>
      </c>
      <c r="I266" s="30">
        <v>5</v>
      </c>
      <c r="J266" s="30"/>
      <c r="K266" s="30"/>
      <c r="L266" s="30"/>
      <c r="M266" s="30"/>
      <c r="N266" s="30"/>
      <c r="O266" s="30">
        <v>5</v>
      </c>
    </row>
    <row r="268">
      <c r="A268" s="30" t="str">
        <f>data!B35</f>
      </c>
      <c r="B268" s="30" t="s">
        <v>314</v>
      </c>
      <c r="C268" s="30" t="s">
        <v>315</v>
      </c>
      <c r="D268" s="30"/>
      <c r="E268" s="30" t="s">
        <v>315</v>
      </c>
      <c r="F268" s="30" t="s">
        <v>314</v>
      </c>
      <c r="G268" s="30" t="str">
        <f>data!B33</f>
      </c>
      <c r="I268" s="30" t="str">
        <f>data!B38</f>
      </c>
      <c r="J268" s="30" t="s">
        <v>314</v>
      </c>
      <c r="K268" s="30" t="s">
        <v>315</v>
      </c>
      <c r="L268" s="30"/>
      <c r="M268" s="30" t="s">
        <v>315</v>
      </c>
      <c r="N268" s="30" t="s">
        <v>314</v>
      </c>
      <c r="O268" s="30" t="str">
        <f>data!B36</f>
      </c>
    </row>
    <row r="269">
      <c r="A269" s="30" t="s">
        <v>316</v>
      </c>
      <c r="B269" s="30"/>
      <c r="C269" s="30"/>
      <c r="D269" s="30"/>
      <c r="E269" s="30"/>
      <c r="F269" s="30"/>
      <c r="G269" s="30" t="s">
        <v>316</v>
      </c>
      <c r="I269" s="30" t="s">
        <v>316</v>
      </c>
      <c r="J269" s="30"/>
      <c r="K269" s="30"/>
      <c r="L269" s="30"/>
      <c r="M269" s="30"/>
      <c r="N269" s="30"/>
      <c r="O269" s="30" t="s">
        <v>316</v>
      </c>
    </row>
    <row r="271">
      <c r="F271" s="7" t="s">
        <v>317</v>
      </c>
      <c r="G271" s="23"/>
      <c r="N271" s="7" t="s">
        <v>317</v>
      </c>
      <c r="O271" s="23"/>
    </row>
    <row r="272">
      <c r="F272" s="7" t="s">
        <v>318</v>
      </c>
      <c r="G272" s="23"/>
      <c r="N272" s="7" t="s">
        <v>318</v>
      </c>
      <c r="O272" s="23"/>
    </row>
    <row r="273">
      <c r="F273" s="7" t="s">
        <v>319</v>
      </c>
      <c r="G273" s="23"/>
      <c r="N273" s="7" t="s">
        <v>319</v>
      </c>
      <c r="O273" s="23"/>
    </row>
    <row r="276">
      <c r="A276" s="29" t="str">
        <f>data!A41</f>
      </c>
      <c r="B276" s="29"/>
      <c r="C276" s="29"/>
      <c r="D276" s="29"/>
      <c r="E276" s="29"/>
      <c r="F276" s="29"/>
      <c r="G276" s="29"/>
      <c r="I276" s="29" t="str">
        <f>data!A44</f>
      </c>
      <c r="J276" s="29"/>
      <c r="K276" s="29"/>
      <c r="L276" s="29"/>
      <c r="M276" s="29"/>
      <c r="N276" s="29"/>
      <c r="O276" s="29"/>
    </row>
    <row r="277">
      <c r="A277" s="31" t="s">
        <v>311</v>
      </c>
      <c r="B277" s="30"/>
      <c r="C277" s="30"/>
      <c r="D277" s="30" t="s">
        <v>312</v>
      </c>
      <c r="E277" s="30"/>
      <c r="F277" s="30"/>
      <c r="G277" s="69" t="s">
        <v>313</v>
      </c>
      <c r="I277" s="31" t="s">
        <v>311</v>
      </c>
      <c r="J277" s="30"/>
      <c r="K277" s="30"/>
      <c r="L277" s="30" t="s">
        <v>312</v>
      </c>
      <c r="M277" s="30"/>
      <c r="N277" s="30"/>
      <c r="O277" s="72" t="s">
        <v>313</v>
      </c>
    </row>
    <row r="278">
      <c r="A278" s="30" t="str">
        <f>data!B39</f>
      </c>
      <c r="B278" s="30"/>
      <c r="C278" s="30"/>
      <c r="D278" s="30"/>
      <c r="E278" s="30"/>
      <c r="F278" s="30"/>
      <c r="G278" s="30" t="str">
        <f>data!B40</f>
      </c>
      <c r="I278" s="30" t="str">
        <f>data!B42</f>
      </c>
      <c r="J278" s="30"/>
      <c r="K278" s="30"/>
      <c r="L278" s="30"/>
      <c r="M278" s="30"/>
      <c r="N278" s="30"/>
      <c r="O278" s="30" t="str">
        <f>data!B43</f>
      </c>
    </row>
    <row r="279">
      <c r="A279" s="30">
        <v>1</v>
      </c>
      <c r="B279" s="30"/>
      <c r="C279" s="30"/>
      <c r="D279" s="30"/>
      <c r="E279" s="30"/>
      <c r="F279" s="30"/>
      <c r="G279" s="30">
        <v>1</v>
      </c>
      <c r="I279" s="30">
        <v>1</v>
      </c>
      <c r="J279" s="30"/>
      <c r="K279" s="30"/>
      <c r="L279" s="30"/>
      <c r="M279" s="30"/>
      <c r="N279" s="30"/>
      <c r="O279" s="30">
        <v>1</v>
      </c>
    </row>
    <row r="280">
      <c r="A280" s="30">
        <v>2</v>
      </c>
      <c r="B280" s="30"/>
      <c r="C280" s="30"/>
      <c r="D280" s="30"/>
      <c r="E280" s="30"/>
      <c r="F280" s="30"/>
      <c r="G280" s="30">
        <v>2</v>
      </c>
      <c r="I280" s="30">
        <v>2</v>
      </c>
      <c r="J280" s="30"/>
      <c r="K280" s="30"/>
      <c r="L280" s="30"/>
      <c r="M280" s="30"/>
      <c r="N280" s="30"/>
      <c r="O280" s="30">
        <v>2</v>
      </c>
    </row>
    <row r="281">
      <c r="A281" s="30">
        <v>3</v>
      </c>
      <c r="B281" s="30"/>
      <c r="C281" s="30"/>
      <c r="D281" s="30"/>
      <c r="E281" s="30"/>
      <c r="F281" s="30"/>
      <c r="G281" s="30">
        <v>3</v>
      </c>
      <c r="I281" s="30">
        <v>3</v>
      </c>
      <c r="J281" s="30"/>
      <c r="K281" s="30"/>
      <c r="L281" s="30"/>
      <c r="M281" s="30"/>
      <c r="N281" s="30"/>
      <c r="O281" s="30">
        <v>3</v>
      </c>
    </row>
    <row r="282">
      <c r="A282" s="30">
        <v>4</v>
      </c>
      <c r="B282" s="30"/>
      <c r="C282" s="30"/>
      <c r="D282" s="30"/>
      <c r="E282" s="30"/>
      <c r="F282" s="30"/>
      <c r="G282" s="30">
        <v>4</v>
      </c>
      <c r="I282" s="30">
        <v>4</v>
      </c>
      <c r="J282" s="30"/>
      <c r="K282" s="30"/>
      <c r="L282" s="30"/>
      <c r="M282" s="30"/>
      <c r="N282" s="30"/>
      <c r="O282" s="30">
        <v>4</v>
      </c>
    </row>
    <row r="283">
      <c r="A283" s="30">
        <v>5</v>
      </c>
      <c r="B283" s="30"/>
      <c r="C283" s="30"/>
      <c r="D283" s="30"/>
      <c r="E283" s="30"/>
      <c r="F283" s="30"/>
      <c r="G283" s="30">
        <v>5</v>
      </c>
      <c r="I283" s="30">
        <v>5</v>
      </c>
      <c r="J283" s="30"/>
      <c r="K283" s="30"/>
      <c r="L283" s="30"/>
      <c r="M283" s="30"/>
      <c r="N283" s="30"/>
      <c r="O283" s="30">
        <v>5</v>
      </c>
    </row>
    <row r="285">
      <c r="A285" s="30" t="str">
        <f>data!B39</f>
      </c>
      <c r="B285" s="30" t="s">
        <v>314</v>
      </c>
      <c r="C285" s="30" t="s">
        <v>315</v>
      </c>
      <c r="D285" s="30"/>
      <c r="E285" s="30" t="s">
        <v>315</v>
      </c>
      <c r="F285" s="30" t="s">
        <v>314</v>
      </c>
      <c r="G285" s="30" t="str">
        <f>data!B40</f>
      </c>
      <c r="I285" s="30" t="str">
        <f>data!B42</f>
      </c>
      <c r="J285" s="30" t="s">
        <v>314</v>
      </c>
      <c r="K285" s="30" t="s">
        <v>315</v>
      </c>
      <c r="L285" s="30"/>
      <c r="M285" s="30" t="s">
        <v>315</v>
      </c>
      <c r="N285" s="30" t="s">
        <v>314</v>
      </c>
      <c r="O285" s="30" t="str">
        <f>data!B43</f>
      </c>
    </row>
    <row r="286">
      <c r="A286" s="30" t="s">
        <v>316</v>
      </c>
      <c r="B286" s="30"/>
      <c r="C286" s="30"/>
      <c r="D286" s="30"/>
      <c r="E286" s="30"/>
      <c r="F286" s="30"/>
      <c r="G286" s="30" t="s">
        <v>316</v>
      </c>
      <c r="I286" s="30" t="s">
        <v>316</v>
      </c>
      <c r="J286" s="30"/>
      <c r="K286" s="30"/>
      <c r="L286" s="30"/>
      <c r="M286" s="30"/>
      <c r="N286" s="30"/>
      <c r="O286" s="30" t="s">
        <v>316</v>
      </c>
    </row>
    <row r="290">
      <c r="A290" s="31" t="s">
        <v>311</v>
      </c>
      <c r="B290" s="30"/>
      <c r="C290" s="30"/>
      <c r="D290" s="30" t="s">
        <v>312</v>
      </c>
      <c r="E290" s="30"/>
      <c r="F290" s="30"/>
      <c r="G290" s="70" t="s">
        <v>313</v>
      </c>
      <c r="I290" s="31" t="s">
        <v>311</v>
      </c>
      <c r="J290" s="30"/>
      <c r="K290" s="30"/>
      <c r="L290" s="30" t="s">
        <v>312</v>
      </c>
      <c r="M290" s="30"/>
      <c r="N290" s="30"/>
      <c r="O290" s="73" t="s">
        <v>313</v>
      </c>
    </row>
    <row r="291">
      <c r="A291" s="30" t="str">
        <f>data!B41</f>
      </c>
      <c r="B291" s="30"/>
      <c r="C291" s="30"/>
      <c r="D291" s="30"/>
      <c r="E291" s="30"/>
      <c r="F291" s="30"/>
      <c r="G291" s="30" t="str">
        <f>data!B40</f>
      </c>
      <c r="I291" s="30" t="str">
        <f>data!B44</f>
      </c>
      <c r="J291" s="30"/>
      <c r="K291" s="30"/>
      <c r="L291" s="30"/>
      <c r="M291" s="30"/>
      <c r="N291" s="30"/>
      <c r="O291" s="30" t="str">
        <f>data!B43</f>
      </c>
    </row>
    <row r="292">
      <c r="A292" s="30">
        <v>1</v>
      </c>
      <c r="B292" s="30"/>
      <c r="C292" s="30"/>
      <c r="D292" s="30"/>
      <c r="E292" s="30"/>
      <c r="F292" s="30"/>
      <c r="G292" s="30">
        <v>1</v>
      </c>
      <c r="I292" s="30">
        <v>1</v>
      </c>
      <c r="J292" s="30"/>
      <c r="K292" s="30"/>
      <c r="L292" s="30"/>
      <c r="M292" s="30"/>
      <c r="N292" s="30"/>
      <c r="O292" s="30">
        <v>1</v>
      </c>
    </row>
    <row r="293">
      <c r="A293" s="30">
        <v>2</v>
      </c>
      <c r="B293" s="30"/>
      <c r="C293" s="30"/>
      <c r="D293" s="30"/>
      <c r="E293" s="30"/>
      <c r="F293" s="30"/>
      <c r="G293" s="30">
        <v>2</v>
      </c>
      <c r="I293" s="30">
        <v>2</v>
      </c>
      <c r="J293" s="30"/>
      <c r="K293" s="30"/>
      <c r="L293" s="30"/>
      <c r="M293" s="30"/>
      <c r="N293" s="30"/>
      <c r="O293" s="30">
        <v>2</v>
      </c>
    </row>
    <row r="294">
      <c r="A294" s="30">
        <v>3</v>
      </c>
      <c r="B294" s="30"/>
      <c r="C294" s="30"/>
      <c r="D294" s="30"/>
      <c r="E294" s="30"/>
      <c r="F294" s="30"/>
      <c r="G294" s="30">
        <v>3</v>
      </c>
      <c r="I294" s="30">
        <v>3</v>
      </c>
      <c r="J294" s="30"/>
      <c r="K294" s="30"/>
      <c r="L294" s="30"/>
      <c r="M294" s="30"/>
      <c r="N294" s="30"/>
      <c r="O294" s="30">
        <v>3</v>
      </c>
    </row>
    <row r="295">
      <c r="A295" s="30">
        <v>4</v>
      </c>
      <c r="B295" s="30"/>
      <c r="C295" s="30"/>
      <c r="D295" s="30"/>
      <c r="E295" s="30"/>
      <c r="F295" s="30"/>
      <c r="G295" s="30">
        <v>4</v>
      </c>
      <c r="I295" s="30">
        <v>4</v>
      </c>
      <c r="J295" s="30"/>
      <c r="K295" s="30"/>
      <c r="L295" s="30"/>
      <c r="M295" s="30"/>
      <c r="N295" s="30"/>
      <c r="O295" s="30">
        <v>4</v>
      </c>
    </row>
    <row r="296">
      <c r="A296" s="30">
        <v>5</v>
      </c>
      <c r="B296" s="30"/>
      <c r="C296" s="30"/>
      <c r="D296" s="30"/>
      <c r="E296" s="30"/>
      <c r="F296" s="30"/>
      <c r="G296" s="30">
        <v>5</v>
      </c>
      <c r="I296" s="30">
        <v>5</v>
      </c>
      <c r="J296" s="30"/>
      <c r="K296" s="30"/>
      <c r="L296" s="30"/>
      <c r="M296" s="30"/>
      <c r="N296" s="30"/>
      <c r="O296" s="30">
        <v>5</v>
      </c>
    </row>
    <row r="298">
      <c r="A298" s="30" t="str">
        <f>data!B41</f>
      </c>
      <c r="B298" s="30" t="s">
        <v>314</v>
      </c>
      <c r="C298" s="30" t="s">
        <v>315</v>
      </c>
      <c r="D298" s="30"/>
      <c r="E298" s="30" t="s">
        <v>315</v>
      </c>
      <c r="F298" s="30" t="s">
        <v>314</v>
      </c>
      <c r="G298" s="30" t="str">
        <f>data!B40</f>
      </c>
      <c r="I298" s="30" t="str">
        <f>data!B44</f>
      </c>
      <c r="J298" s="30" t="s">
        <v>314</v>
      </c>
      <c r="K298" s="30" t="s">
        <v>315</v>
      </c>
      <c r="L298" s="30"/>
      <c r="M298" s="30" t="s">
        <v>315</v>
      </c>
      <c r="N298" s="30" t="s">
        <v>314</v>
      </c>
      <c r="O298" s="30" t="str">
        <f>data!B43</f>
      </c>
    </row>
    <row r="299">
      <c r="A299" s="30" t="s">
        <v>316</v>
      </c>
      <c r="B299" s="30"/>
      <c r="C299" s="30"/>
      <c r="D299" s="30"/>
      <c r="E299" s="30"/>
      <c r="F299" s="30"/>
      <c r="G299" s="30" t="s">
        <v>316</v>
      </c>
      <c r="I299" s="30" t="s">
        <v>316</v>
      </c>
      <c r="J299" s="30"/>
      <c r="K299" s="30"/>
      <c r="L299" s="30"/>
      <c r="M299" s="30"/>
      <c r="N299" s="30"/>
      <c r="O299" s="30" t="s">
        <v>316</v>
      </c>
    </row>
    <row r="303">
      <c r="A303" s="31" t="s">
        <v>311</v>
      </c>
      <c r="B303" s="30"/>
      <c r="C303" s="30"/>
      <c r="D303" s="30" t="s">
        <v>312</v>
      </c>
      <c r="E303" s="30"/>
      <c r="F303" s="30"/>
      <c r="G303" s="71" t="s">
        <v>313</v>
      </c>
      <c r="I303" s="31" t="s">
        <v>311</v>
      </c>
      <c r="J303" s="30"/>
      <c r="K303" s="30"/>
      <c r="L303" s="30" t="s">
        <v>312</v>
      </c>
      <c r="M303" s="30"/>
      <c r="N303" s="30"/>
      <c r="O303" s="74" t="s">
        <v>313</v>
      </c>
    </row>
    <row r="304">
      <c r="A304" s="30" t="str">
        <f>data!B41</f>
      </c>
      <c r="B304" s="30"/>
      <c r="C304" s="30"/>
      <c r="D304" s="30"/>
      <c r="E304" s="30"/>
      <c r="F304" s="30"/>
      <c r="G304" s="30" t="str">
        <f>data!B39</f>
      </c>
      <c r="I304" s="30" t="str">
        <f>data!B44</f>
      </c>
      <c r="J304" s="30"/>
      <c r="K304" s="30"/>
      <c r="L304" s="30"/>
      <c r="M304" s="30"/>
      <c r="N304" s="30"/>
      <c r="O304" s="30" t="str">
        <f>data!B42</f>
      </c>
    </row>
    <row r="305">
      <c r="A305" s="30">
        <v>1</v>
      </c>
      <c r="B305" s="30"/>
      <c r="C305" s="30"/>
      <c r="D305" s="30"/>
      <c r="E305" s="30"/>
      <c r="F305" s="30"/>
      <c r="G305" s="30">
        <v>1</v>
      </c>
      <c r="I305" s="30">
        <v>1</v>
      </c>
      <c r="J305" s="30"/>
      <c r="K305" s="30"/>
      <c r="L305" s="30"/>
      <c r="M305" s="30"/>
      <c r="N305" s="30"/>
      <c r="O305" s="30">
        <v>1</v>
      </c>
    </row>
    <row r="306">
      <c r="A306" s="30">
        <v>2</v>
      </c>
      <c r="B306" s="30"/>
      <c r="C306" s="30"/>
      <c r="D306" s="30"/>
      <c r="E306" s="30"/>
      <c r="F306" s="30"/>
      <c r="G306" s="30">
        <v>2</v>
      </c>
      <c r="I306" s="30">
        <v>2</v>
      </c>
      <c r="J306" s="30"/>
      <c r="K306" s="30"/>
      <c r="L306" s="30"/>
      <c r="M306" s="30"/>
      <c r="N306" s="30"/>
      <c r="O306" s="30">
        <v>2</v>
      </c>
    </row>
    <row r="307">
      <c r="A307" s="30">
        <v>3</v>
      </c>
      <c r="B307" s="30"/>
      <c r="C307" s="30"/>
      <c r="D307" s="30"/>
      <c r="E307" s="30"/>
      <c r="F307" s="30"/>
      <c r="G307" s="30">
        <v>3</v>
      </c>
      <c r="I307" s="30">
        <v>3</v>
      </c>
      <c r="J307" s="30"/>
      <c r="K307" s="30"/>
      <c r="L307" s="30"/>
      <c r="M307" s="30"/>
      <c r="N307" s="30"/>
      <c r="O307" s="30">
        <v>3</v>
      </c>
    </row>
    <row r="308">
      <c r="A308" s="30">
        <v>4</v>
      </c>
      <c r="B308" s="30"/>
      <c r="C308" s="30"/>
      <c r="D308" s="30"/>
      <c r="E308" s="30"/>
      <c r="F308" s="30"/>
      <c r="G308" s="30">
        <v>4</v>
      </c>
      <c r="I308" s="30">
        <v>4</v>
      </c>
      <c r="J308" s="30"/>
      <c r="K308" s="30"/>
      <c r="L308" s="30"/>
      <c r="M308" s="30"/>
      <c r="N308" s="30"/>
      <c r="O308" s="30">
        <v>4</v>
      </c>
    </row>
    <row r="309">
      <c r="A309" s="30">
        <v>5</v>
      </c>
      <c r="B309" s="30"/>
      <c r="C309" s="30"/>
      <c r="D309" s="30"/>
      <c r="E309" s="30"/>
      <c r="F309" s="30"/>
      <c r="G309" s="30">
        <v>5</v>
      </c>
      <c r="I309" s="30">
        <v>5</v>
      </c>
      <c r="J309" s="30"/>
      <c r="K309" s="30"/>
      <c r="L309" s="30"/>
      <c r="M309" s="30"/>
      <c r="N309" s="30"/>
      <c r="O309" s="30">
        <v>5</v>
      </c>
    </row>
    <row r="311">
      <c r="A311" s="30" t="str">
        <f>data!B41</f>
      </c>
      <c r="B311" s="30" t="s">
        <v>314</v>
      </c>
      <c r="C311" s="30" t="s">
        <v>315</v>
      </c>
      <c r="D311" s="30"/>
      <c r="E311" s="30" t="s">
        <v>315</v>
      </c>
      <c r="F311" s="30" t="s">
        <v>314</v>
      </c>
      <c r="G311" s="30" t="str">
        <f>data!B39</f>
      </c>
      <c r="I311" s="30" t="str">
        <f>data!B44</f>
      </c>
      <c r="J311" s="30" t="s">
        <v>314</v>
      </c>
      <c r="K311" s="30" t="s">
        <v>315</v>
      </c>
      <c r="L311" s="30"/>
      <c r="M311" s="30" t="s">
        <v>315</v>
      </c>
      <c r="N311" s="30" t="s">
        <v>314</v>
      </c>
      <c r="O311" s="30" t="str">
        <f>data!B42</f>
      </c>
    </row>
    <row r="312">
      <c r="A312" s="30" t="s">
        <v>316</v>
      </c>
      <c r="B312" s="30"/>
      <c r="C312" s="30"/>
      <c r="D312" s="30"/>
      <c r="E312" s="30"/>
      <c r="F312" s="30"/>
      <c r="G312" s="30" t="s">
        <v>316</v>
      </c>
      <c r="I312" s="30" t="s">
        <v>316</v>
      </c>
      <c r="J312" s="30"/>
      <c r="K312" s="30"/>
      <c r="L312" s="30"/>
      <c r="M312" s="30"/>
      <c r="N312" s="30"/>
      <c r="O312" s="30" t="s">
        <v>316</v>
      </c>
    </row>
    <row r="314">
      <c r="F314" s="7" t="s">
        <v>317</v>
      </c>
      <c r="G314" s="23"/>
      <c r="N314" s="7" t="s">
        <v>317</v>
      </c>
      <c r="O314" s="23"/>
    </row>
    <row r="315">
      <c r="F315" s="7" t="s">
        <v>318</v>
      </c>
      <c r="G315" s="23"/>
      <c r="N315" s="7" t="s">
        <v>318</v>
      </c>
      <c r="O315" s="23"/>
    </row>
    <row r="316">
      <c r="F316" s="7" t="s">
        <v>319</v>
      </c>
      <c r="G316" s="23"/>
      <c r="N316" s="7" t="s">
        <v>319</v>
      </c>
      <c r="O316" s="23"/>
    </row>
    <row r="319">
      <c r="A319" s="29" t="str">
        <f>data!A47</f>
      </c>
      <c r="B319" s="29"/>
      <c r="C319" s="29"/>
      <c r="D319" s="29"/>
      <c r="E319" s="29"/>
      <c r="F319" s="29"/>
      <c r="G319" s="29"/>
      <c r="I319" s="29" t="str">
        <f>data!A50</f>
      </c>
      <c r="J319" s="29"/>
      <c r="K319" s="29"/>
      <c r="L319" s="29"/>
      <c r="M319" s="29"/>
      <c r="N319" s="29"/>
      <c r="O319" s="29"/>
    </row>
    <row r="320">
      <c r="A320" s="31" t="s">
        <v>311</v>
      </c>
      <c r="B320" s="30"/>
      <c r="C320" s="30"/>
      <c r="D320" s="30" t="s">
        <v>312</v>
      </c>
      <c r="E320" s="30"/>
      <c r="F320" s="30"/>
      <c r="G320" s="75" t="s">
        <v>313</v>
      </c>
      <c r="I320" s="31" t="s">
        <v>311</v>
      </c>
      <c r="J320" s="30"/>
      <c r="K320" s="30"/>
      <c r="L320" s="30" t="s">
        <v>312</v>
      </c>
      <c r="M320" s="30"/>
      <c r="N320" s="30"/>
      <c r="O320" s="78" t="s">
        <v>313</v>
      </c>
    </row>
    <row r="321">
      <c r="A321" s="30" t="str">
        <f>data!B45</f>
      </c>
      <c r="B321" s="30"/>
      <c r="C321" s="30"/>
      <c r="D321" s="30"/>
      <c r="E321" s="30"/>
      <c r="F321" s="30"/>
      <c r="G321" s="30" t="str">
        <f>data!B46</f>
      </c>
      <c r="I321" s="30" t="str">
        <f>data!B48</f>
      </c>
      <c r="J321" s="30"/>
      <c r="K321" s="30"/>
      <c r="L321" s="30"/>
      <c r="M321" s="30"/>
      <c r="N321" s="30"/>
      <c r="O321" s="30" t="str">
        <f>data!B49</f>
      </c>
    </row>
    <row r="322">
      <c r="A322" s="30">
        <v>1</v>
      </c>
      <c r="B322" s="30"/>
      <c r="C322" s="30"/>
      <c r="D322" s="30"/>
      <c r="E322" s="30"/>
      <c r="F322" s="30"/>
      <c r="G322" s="30">
        <v>1</v>
      </c>
      <c r="I322" s="30">
        <v>1</v>
      </c>
      <c r="J322" s="30"/>
      <c r="K322" s="30"/>
      <c r="L322" s="30"/>
      <c r="M322" s="30"/>
      <c r="N322" s="30"/>
      <c r="O322" s="30">
        <v>1</v>
      </c>
    </row>
    <row r="323">
      <c r="A323" s="30">
        <v>2</v>
      </c>
      <c r="B323" s="30"/>
      <c r="C323" s="30"/>
      <c r="D323" s="30"/>
      <c r="E323" s="30"/>
      <c r="F323" s="30"/>
      <c r="G323" s="30">
        <v>2</v>
      </c>
      <c r="I323" s="30">
        <v>2</v>
      </c>
      <c r="J323" s="30"/>
      <c r="K323" s="30"/>
      <c r="L323" s="30"/>
      <c r="M323" s="30"/>
      <c r="N323" s="30"/>
      <c r="O323" s="30">
        <v>2</v>
      </c>
    </row>
    <row r="324">
      <c r="A324" s="30">
        <v>3</v>
      </c>
      <c r="B324" s="30"/>
      <c r="C324" s="30"/>
      <c r="D324" s="30"/>
      <c r="E324" s="30"/>
      <c r="F324" s="30"/>
      <c r="G324" s="30">
        <v>3</v>
      </c>
      <c r="I324" s="30">
        <v>3</v>
      </c>
      <c r="J324" s="30"/>
      <c r="K324" s="30"/>
      <c r="L324" s="30"/>
      <c r="M324" s="30"/>
      <c r="N324" s="30"/>
      <c r="O324" s="30">
        <v>3</v>
      </c>
    </row>
    <row r="325">
      <c r="A325" s="30">
        <v>4</v>
      </c>
      <c r="B325" s="30"/>
      <c r="C325" s="30"/>
      <c r="D325" s="30"/>
      <c r="E325" s="30"/>
      <c r="F325" s="30"/>
      <c r="G325" s="30">
        <v>4</v>
      </c>
      <c r="I325" s="30">
        <v>4</v>
      </c>
      <c r="J325" s="30"/>
      <c r="K325" s="30"/>
      <c r="L325" s="30"/>
      <c r="M325" s="30"/>
      <c r="N325" s="30"/>
      <c r="O325" s="30">
        <v>4</v>
      </c>
    </row>
    <row r="326">
      <c r="A326" s="30">
        <v>5</v>
      </c>
      <c r="B326" s="30"/>
      <c r="C326" s="30"/>
      <c r="D326" s="30"/>
      <c r="E326" s="30"/>
      <c r="F326" s="30"/>
      <c r="G326" s="30">
        <v>5</v>
      </c>
      <c r="I326" s="30">
        <v>5</v>
      </c>
      <c r="J326" s="30"/>
      <c r="K326" s="30"/>
      <c r="L326" s="30"/>
      <c r="M326" s="30"/>
      <c r="N326" s="30"/>
      <c r="O326" s="30">
        <v>5</v>
      </c>
    </row>
    <row r="328">
      <c r="A328" s="30" t="str">
        <f>data!B45</f>
      </c>
      <c r="B328" s="30" t="s">
        <v>314</v>
      </c>
      <c r="C328" s="30" t="s">
        <v>315</v>
      </c>
      <c r="D328" s="30"/>
      <c r="E328" s="30" t="s">
        <v>315</v>
      </c>
      <c r="F328" s="30" t="s">
        <v>314</v>
      </c>
      <c r="G328" s="30" t="str">
        <f>data!B46</f>
      </c>
      <c r="I328" s="30" t="str">
        <f>data!B48</f>
      </c>
      <c r="J328" s="30" t="s">
        <v>314</v>
      </c>
      <c r="K328" s="30" t="s">
        <v>315</v>
      </c>
      <c r="L328" s="30"/>
      <c r="M328" s="30" t="s">
        <v>315</v>
      </c>
      <c r="N328" s="30" t="s">
        <v>314</v>
      </c>
      <c r="O328" s="30" t="str">
        <f>data!B49</f>
      </c>
    </row>
    <row r="329">
      <c r="A329" s="30" t="s">
        <v>316</v>
      </c>
      <c r="B329" s="30"/>
      <c r="C329" s="30"/>
      <c r="D329" s="30"/>
      <c r="E329" s="30"/>
      <c r="F329" s="30"/>
      <c r="G329" s="30" t="s">
        <v>316</v>
      </c>
      <c r="I329" s="30" t="s">
        <v>316</v>
      </c>
      <c r="J329" s="30"/>
      <c r="K329" s="30"/>
      <c r="L329" s="30"/>
      <c r="M329" s="30"/>
      <c r="N329" s="30"/>
      <c r="O329" s="30" t="s">
        <v>316</v>
      </c>
    </row>
    <row r="333">
      <c r="A333" s="31" t="s">
        <v>311</v>
      </c>
      <c r="B333" s="30"/>
      <c r="C333" s="30"/>
      <c r="D333" s="30" t="s">
        <v>312</v>
      </c>
      <c r="E333" s="30"/>
      <c r="F333" s="30"/>
      <c r="G333" s="76" t="s">
        <v>313</v>
      </c>
      <c r="I333" s="31" t="s">
        <v>311</v>
      </c>
      <c r="J333" s="30"/>
      <c r="K333" s="30"/>
      <c r="L333" s="30" t="s">
        <v>312</v>
      </c>
      <c r="M333" s="30"/>
      <c r="N333" s="30"/>
      <c r="O333" s="79" t="s">
        <v>313</v>
      </c>
    </row>
    <row r="334">
      <c r="A334" s="30" t="str">
        <f>data!B47</f>
      </c>
      <c r="B334" s="30"/>
      <c r="C334" s="30"/>
      <c r="D334" s="30"/>
      <c r="E334" s="30"/>
      <c r="F334" s="30"/>
      <c r="G334" s="30" t="str">
        <f>data!B46</f>
      </c>
      <c r="I334" s="30" t="str">
        <f>data!B50</f>
      </c>
      <c r="J334" s="30"/>
      <c r="K334" s="30"/>
      <c r="L334" s="30"/>
      <c r="M334" s="30"/>
      <c r="N334" s="30"/>
      <c r="O334" s="30" t="str">
        <f>data!B49</f>
      </c>
    </row>
    <row r="335">
      <c r="A335" s="30">
        <v>1</v>
      </c>
      <c r="B335" s="30"/>
      <c r="C335" s="30"/>
      <c r="D335" s="30"/>
      <c r="E335" s="30"/>
      <c r="F335" s="30"/>
      <c r="G335" s="30">
        <v>1</v>
      </c>
      <c r="I335" s="30">
        <v>1</v>
      </c>
      <c r="J335" s="30"/>
      <c r="K335" s="30"/>
      <c r="L335" s="30"/>
      <c r="M335" s="30"/>
      <c r="N335" s="30"/>
      <c r="O335" s="30">
        <v>1</v>
      </c>
    </row>
    <row r="336">
      <c r="A336" s="30">
        <v>2</v>
      </c>
      <c r="B336" s="30"/>
      <c r="C336" s="30"/>
      <c r="D336" s="30"/>
      <c r="E336" s="30"/>
      <c r="F336" s="30"/>
      <c r="G336" s="30">
        <v>2</v>
      </c>
      <c r="I336" s="30">
        <v>2</v>
      </c>
      <c r="J336" s="30"/>
      <c r="K336" s="30"/>
      <c r="L336" s="30"/>
      <c r="M336" s="30"/>
      <c r="N336" s="30"/>
      <c r="O336" s="30">
        <v>2</v>
      </c>
    </row>
    <row r="337">
      <c r="A337" s="30">
        <v>3</v>
      </c>
      <c r="B337" s="30"/>
      <c r="C337" s="30"/>
      <c r="D337" s="30"/>
      <c r="E337" s="30"/>
      <c r="F337" s="30"/>
      <c r="G337" s="30">
        <v>3</v>
      </c>
      <c r="I337" s="30">
        <v>3</v>
      </c>
      <c r="J337" s="30"/>
      <c r="K337" s="30"/>
      <c r="L337" s="30"/>
      <c r="M337" s="30"/>
      <c r="N337" s="30"/>
      <c r="O337" s="30">
        <v>3</v>
      </c>
    </row>
    <row r="338">
      <c r="A338" s="30">
        <v>4</v>
      </c>
      <c r="B338" s="30"/>
      <c r="C338" s="30"/>
      <c r="D338" s="30"/>
      <c r="E338" s="30"/>
      <c r="F338" s="30"/>
      <c r="G338" s="30">
        <v>4</v>
      </c>
      <c r="I338" s="30">
        <v>4</v>
      </c>
      <c r="J338" s="30"/>
      <c r="K338" s="30"/>
      <c r="L338" s="30"/>
      <c r="M338" s="30"/>
      <c r="N338" s="30"/>
      <c r="O338" s="30">
        <v>4</v>
      </c>
    </row>
    <row r="339">
      <c r="A339" s="30">
        <v>5</v>
      </c>
      <c r="B339" s="30"/>
      <c r="C339" s="30"/>
      <c r="D339" s="30"/>
      <c r="E339" s="30"/>
      <c r="F339" s="30"/>
      <c r="G339" s="30">
        <v>5</v>
      </c>
      <c r="I339" s="30">
        <v>5</v>
      </c>
      <c r="J339" s="30"/>
      <c r="K339" s="30"/>
      <c r="L339" s="30"/>
      <c r="M339" s="30"/>
      <c r="N339" s="30"/>
      <c r="O339" s="30">
        <v>5</v>
      </c>
    </row>
    <row r="341">
      <c r="A341" s="30" t="str">
        <f>data!B47</f>
      </c>
      <c r="B341" s="30" t="s">
        <v>314</v>
      </c>
      <c r="C341" s="30" t="s">
        <v>315</v>
      </c>
      <c r="D341" s="30"/>
      <c r="E341" s="30" t="s">
        <v>315</v>
      </c>
      <c r="F341" s="30" t="s">
        <v>314</v>
      </c>
      <c r="G341" s="30" t="str">
        <f>data!B46</f>
      </c>
      <c r="I341" s="30" t="str">
        <f>data!B50</f>
      </c>
      <c r="J341" s="30" t="s">
        <v>314</v>
      </c>
      <c r="K341" s="30" t="s">
        <v>315</v>
      </c>
      <c r="L341" s="30"/>
      <c r="M341" s="30" t="s">
        <v>315</v>
      </c>
      <c r="N341" s="30" t="s">
        <v>314</v>
      </c>
      <c r="O341" s="30" t="str">
        <f>data!B49</f>
      </c>
    </row>
    <row r="342">
      <c r="A342" s="30" t="s">
        <v>316</v>
      </c>
      <c r="B342" s="30"/>
      <c r="C342" s="30"/>
      <c r="D342" s="30"/>
      <c r="E342" s="30"/>
      <c r="F342" s="30"/>
      <c r="G342" s="30" t="s">
        <v>316</v>
      </c>
      <c r="I342" s="30" t="s">
        <v>316</v>
      </c>
      <c r="J342" s="30"/>
      <c r="K342" s="30"/>
      <c r="L342" s="30"/>
      <c r="M342" s="30"/>
      <c r="N342" s="30"/>
      <c r="O342" s="30" t="s">
        <v>316</v>
      </c>
    </row>
    <row r="346">
      <c r="A346" s="31" t="s">
        <v>311</v>
      </c>
      <c r="B346" s="30"/>
      <c r="C346" s="30"/>
      <c r="D346" s="30" t="s">
        <v>312</v>
      </c>
      <c r="E346" s="30"/>
      <c r="F346" s="30"/>
      <c r="G346" s="77" t="s">
        <v>313</v>
      </c>
      <c r="I346" s="31" t="s">
        <v>311</v>
      </c>
      <c r="J346" s="30"/>
      <c r="K346" s="30"/>
      <c r="L346" s="30" t="s">
        <v>312</v>
      </c>
      <c r="M346" s="30"/>
      <c r="N346" s="30"/>
      <c r="O346" s="80" t="s">
        <v>313</v>
      </c>
    </row>
    <row r="347">
      <c r="A347" s="30" t="str">
        <f>data!B47</f>
      </c>
      <c r="B347" s="30"/>
      <c r="C347" s="30"/>
      <c r="D347" s="30"/>
      <c r="E347" s="30"/>
      <c r="F347" s="30"/>
      <c r="G347" s="30" t="str">
        <f>data!B45</f>
      </c>
      <c r="I347" s="30" t="str">
        <f>data!B50</f>
      </c>
      <c r="J347" s="30"/>
      <c r="K347" s="30"/>
      <c r="L347" s="30"/>
      <c r="M347" s="30"/>
      <c r="N347" s="30"/>
      <c r="O347" s="30" t="str">
        <f>data!B48</f>
      </c>
    </row>
    <row r="348">
      <c r="A348" s="30">
        <v>1</v>
      </c>
      <c r="B348" s="30"/>
      <c r="C348" s="30"/>
      <c r="D348" s="30"/>
      <c r="E348" s="30"/>
      <c r="F348" s="30"/>
      <c r="G348" s="30">
        <v>1</v>
      </c>
      <c r="I348" s="30">
        <v>1</v>
      </c>
      <c r="J348" s="30"/>
      <c r="K348" s="30"/>
      <c r="L348" s="30"/>
      <c r="M348" s="30"/>
      <c r="N348" s="30"/>
      <c r="O348" s="30">
        <v>1</v>
      </c>
    </row>
    <row r="349">
      <c r="A349" s="30">
        <v>2</v>
      </c>
      <c r="B349" s="30"/>
      <c r="C349" s="30"/>
      <c r="D349" s="30"/>
      <c r="E349" s="30"/>
      <c r="F349" s="30"/>
      <c r="G349" s="30">
        <v>2</v>
      </c>
      <c r="I349" s="30">
        <v>2</v>
      </c>
      <c r="J349" s="30"/>
      <c r="K349" s="30"/>
      <c r="L349" s="30"/>
      <c r="M349" s="30"/>
      <c r="N349" s="30"/>
      <c r="O349" s="30">
        <v>2</v>
      </c>
    </row>
    <row r="350">
      <c r="A350" s="30">
        <v>3</v>
      </c>
      <c r="B350" s="30"/>
      <c r="C350" s="30"/>
      <c r="D350" s="30"/>
      <c r="E350" s="30"/>
      <c r="F350" s="30"/>
      <c r="G350" s="30">
        <v>3</v>
      </c>
      <c r="I350" s="30">
        <v>3</v>
      </c>
      <c r="J350" s="30"/>
      <c r="K350" s="30"/>
      <c r="L350" s="30"/>
      <c r="M350" s="30"/>
      <c r="N350" s="30"/>
      <c r="O350" s="30">
        <v>3</v>
      </c>
    </row>
    <row r="351">
      <c r="A351" s="30">
        <v>4</v>
      </c>
      <c r="B351" s="30"/>
      <c r="C351" s="30"/>
      <c r="D351" s="30"/>
      <c r="E351" s="30"/>
      <c r="F351" s="30"/>
      <c r="G351" s="30">
        <v>4</v>
      </c>
      <c r="I351" s="30">
        <v>4</v>
      </c>
      <c r="J351" s="30"/>
      <c r="K351" s="30"/>
      <c r="L351" s="30"/>
      <c r="M351" s="30"/>
      <c r="N351" s="30"/>
      <c r="O351" s="30">
        <v>4</v>
      </c>
    </row>
    <row r="352">
      <c r="A352" s="30">
        <v>5</v>
      </c>
      <c r="B352" s="30"/>
      <c r="C352" s="30"/>
      <c r="D352" s="30"/>
      <c r="E352" s="30"/>
      <c r="F352" s="30"/>
      <c r="G352" s="30">
        <v>5</v>
      </c>
      <c r="I352" s="30">
        <v>5</v>
      </c>
      <c r="J352" s="30"/>
      <c r="K352" s="30"/>
      <c r="L352" s="30"/>
      <c r="M352" s="30"/>
      <c r="N352" s="30"/>
      <c r="O352" s="30">
        <v>5</v>
      </c>
    </row>
    <row r="354">
      <c r="A354" s="30" t="str">
        <f>data!B47</f>
      </c>
      <c r="B354" s="30" t="s">
        <v>314</v>
      </c>
      <c r="C354" s="30" t="s">
        <v>315</v>
      </c>
      <c r="D354" s="30"/>
      <c r="E354" s="30" t="s">
        <v>315</v>
      </c>
      <c r="F354" s="30" t="s">
        <v>314</v>
      </c>
      <c r="G354" s="30" t="str">
        <f>data!B45</f>
      </c>
      <c r="I354" s="30" t="str">
        <f>data!B50</f>
      </c>
      <c r="J354" s="30" t="s">
        <v>314</v>
      </c>
      <c r="K354" s="30" t="s">
        <v>315</v>
      </c>
      <c r="L354" s="30"/>
      <c r="M354" s="30" t="s">
        <v>315</v>
      </c>
      <c r="N354" s="30" t="s">
        <v>314</v>
      </c>
      <c r="O354" s="30" t="str">
        <f>data!B48</f>
      </c>
    </row>
    <row r="355">
      <c r="A355" s="30" t="s">
        <v>316</v>
      </c>
      <c r="B355" s="30"/>
      <c r="C355" s="30"/>
      <c r="D355" s="30"/>
      <c r="E355" s="30"/>
      <c r="F355" s="30"/>
      <c r="G355" s="30" t="s">
        <v>316</v>
      </c>
      <c r="I355" s="30" t="s">
        <v>316</v>
      </c>
      <c r="J355" s="30"/>
      <c r="K355" s="30"/>
      <c r="L355" s="30"/>
      <c r="M355" s="30"/>
      <c r="N355" s="30"/>
      <c r="O355" s="30" t="s">
        <v>316</v>
      </c>
    </row>
    <row r="357">
      <c r="F357" s="7" t="s">
        <v>317</v>
      </c>
      <c r="G357" s="23"/>
      <c r="N357" s="7" t="s">
        <v>317</v>
      </c>
      <c r="O357" s="23"/>
    </row>
    <row r="358">
      <c r="F358" s="7" t="s">
        <v>318</v>
      </c>
      <c r="G358" s="23"/>
      <c r="N358" s="7" t="s">
        <v>318</v>
      </c>
      <c r="O358" s="23"/>
    </row>
    <row r="359">
      <c r="F359" s="7" t="s">
        <v>319</v>
      </c>
      <c r="G359" s="23"/>
      <c r="N359" s="7" t="s">
        <v>319</v>
      </c>
      <c r="O359" s="23"/>
    </row>
    <row r="362">
      <c r="A362" s="29" t="str">
        <f>data!A53</f>
      </c>
      <c r="B362" s="29"/>
      <c r="C362" s="29"/>
      <c r="D362" s="29"/>
      <c r="E362" s="29"/>
      <c r="F362" s="29"/>
      <c r="G362" s="29"/>
      <c r="I362" s="29" t="str">
        <f>data!A56</f>
      </c>
      <c r="J362" s="29"/>
      <c r="K362" s="29"/>
      <c r="L362" s="29"/>
      <c r="M362" s="29"/>
      <c r="N362" s="29"/>
      <c r="O362" s="29"/>
    </row>
    <row r="363">
      <c r="A363" s="31" t="s">
        <v>311</v>
      </c>
      <c r="B363" s="30"/>
      <c r="C363" s="30"/>
      <c r="D363" s="30" t="s">
        <v>312</v>
      </c>
      <c r="E363" s="30"/>
      <c r="F363" s="30"/>
      <c r="G363" s="81" t="s">
        <v>313</v>
      </c>
      <c r="I363" s="31" t="s">
        <v>311</v>
      </c>
      <c r="J363" s="30"/>
      <c r="K363" s="30"/>
      <c r="L363" s="30" t="s">
        <v>312</v>
      </c>
      <c r="M363" s="30"/>
      <c r="N363" s="30"/>
      <c r="O363" s="84" t="s">
        <v>313</v>
      </c>
    </row>
    <row r="364">
      <c r="A364" s="30" t="str">
        <f>data!B51</f>
      </c>
      <c r="B364" s="30"/>
      <c r="C364" s="30"/>
      <c r="D364" s="30"/>
      <c r="E364" s="30"/>
      <c r="F364" s="30"/>
      <c r="G364" s="30" t="str">
        <f>data!B52</f>
      </c>
      <c r="I364" s="30" t="str">
        <f>data!B54</f>
      </c>
      <c r="J364" s="30"/>
      <c r="K364" s="30"/>
      <c r="L364" s="30"/>
      <c r="M364" s="30"/>
      <c r="N364" s="30"/>
      <c r="O364" s="30" t="str">
        <f>data!B55</f>
      </c>
    </row>
    <row r="365">
      <c r="A365" s="30">
        <v>1</v>
      </c>
      <c r="B365" s="30"/>
      <c r="C365" s="30"/>
      <c r="D365" s="30"/>
      <c r="E365" s="30"/>
      <c r="F365" s="30"/>
      <c r="G365" s="30">
        <v>1</v>
      </c>
      <c r="I365" s="30">
        <v>1</v>
      </c>
      <c r="J365" s="30"/>
      <c r="K365" s="30"/>
      <c r="L365" s="30"/>
      <c r="M365" s="30"/>
      <c r="N365" s="30"/>
      <c r="O365" s="30">
        <v>1</v>
      </c>
    </row>
    <row r="366">
      <c r="A366" s="30">
        <v>2</v>
      </c>
      <c r="B366" s="30"/>
      <c r="C366" s="30"/>
      <c r="D366" s="30"/>
      <c r="E366" s="30"/>
      <c r="F366" s="30"/>
      <c r="G366" s="30">
        <v>2</v>
      </c>
      <c r="I366" s="30">
        <v>2</v>
      </c>
      <c r="J366" s="30"/>
      <c r="K366" s="30"/>
      <c r="L366" s="30"/>
      <c r="M366" s="30"/>
      <c r="N366" s="30"/>
      <c r="O366" s="30">
        <v>2</v>
      </c>
    </row>
    <row r="367">
      <c r="A367" s="30">
        <v>3</v>
      </c>
      <c r="B367" s="30"/>
      <c r="C367" s="30"/>
      <c r="D367" s="30"/>
      <c r="E367" s="30"/>
      <c r="F367" s="30"/>
      <c r="G367" s="30">
        <v>3</v>
      </c>
      <c r="I367" s="30">
        <v>3</v>
      </c>
      <c r="J367" s="30"/>
      <c r="K367" s="30"/>
      <c r="L367" s="30"/>
      <c r="M367" s="30"/>
      <c r="N367" s="30"/>
      <c r="O367" s="30">
        <v>3</v>
      </c>
    </row>
    <row r="368">
      <c r="A368" s="30">
        <v>4</v>
      </c>
      <c r="B368" s="30"/>
      <c r="C368" s="30"/>
      <c r="D368" s="30"/>
      <c r="E368" s="30"/>
      <c r="F368" s="30"/>
      <c r="G368" s="30">
        <v>4</v>
      </c>
      <c r="I368" s="30">
        <v>4</v>
      </c>
      <c r="J368" s="30"/>
      <c r="K368" s="30"/>
      <c r="L368" s="30"/>
      <c r="M368" s="30"/>
      <c r="N368" s="30"/>
      <c r="O368" s="30">
        <v>4</v>
      </c>
    </row>
    <row r="369">
      <c r="A369" s="30">
        <v>5</v>
      </c>
      <c r="B369" s="30"/>
      <c r="C369" s="30"/>
      <c r="D369" s="30"/>
      <c r="E369" s="30"/>
      <c r="F369" s="30"/>
      <c r="G369" s="30">
        <v>5</v>
      </c>
      <c r="I369" s="30">
        <v>5</v>
      </c>
      <c r="J369" s="30"/>
      <c r="K369" s="30"/>
      <c r="L369" s="30"/>
      <c r="M369" s="30"/>
      <c r="N369" s="30"/>
      <c r="O369" s="30">
        <v>5</v>
      </c>
    </row>
    <row r="371">
      <c r="A371" s="30" t="str">
        <f>data!B51</f>
      </c>
      <c r="B371" s="30" t="s">
        <v>314</v>
      </c>
      <c r="C371" s="30" t="s">
        <v>315</v>
      </c>
      <c r="D371" s="30"/>
      <c r="E371" s="30" t="s">
        <v>315</v>
      </c>
      <c r="F371" s="30" t="s">
        <v>314</v>
      </c>
      <c r="G371" s="30" t="str">
        <f>data!B52</f>
      </c>
      <c r="I371" s="30" t="str">
        <f>data!B54</f>
      </c>
      <c r="J371" s="30" t="s">
        <v>314</v>
      </c>
      <c r="K371" s="30" t="s">
        <v>315</v>
      </c>
      <c r="L371" s="30"/>
      <c r="M371" s="30" t="s">
        <v>315</v>
      </c>
      <c r="N371" s="30" t="s">
        <v>314</v>
      </c>
      <c r="O371" s="30" t="str">
        <f>data!B55</f>
      </c>
    </row>
    <row r="372">
      <c r="A372" s="30" t="s">
        <v>316</v>
      </c>
      <c r="B372" s="30"/>
      <c r="C372" s="30"/>
      <c r="D372" s="30"/>
      <c r="E372" s="30"/>
      <c r="F372" s="30"/>
      <c r="G372" s="30" t="s">
        <v>316</v>
      </c>
      <c r="I372" s="30" t="s">
        <v>316</v>
      </c>
      <c r="J372" s="30"/>
      <c r="K372" s="30"/>
      <c r="L372" s="30"/>
      <c r="M372" s="30"/>
      <c r="N372" s="30"/>
      <c r="O372" s="30" t="s">
        <v>316</v>
      </c>
    </row>
    <row r="376">
      <c r="A376" s="31" t="s">
        <v>311</v>
      </c>
      <c r="B376" s="30"/>
      <c r="C376" s="30"/>
      <c r="D376" s="30" t="s">
        <v>312</v>
      </c>
      <c r="E376" s="30"/>
      <c r="F376" s="30"/>
      <c r="G376" s="82" t="s">
        <v>313</v>
      </c>
      <c r="I376" s="31" t="s">
        <v>311</v>
      </c>
      <c r="J376" s="30"/>
      <c r="K376" s="30"/>
      <c r="L376" s="30" t="s">
        <v>312</v>
      </c>
      <c r="M376" s="30"/>
      <c r="N376" s="30"/>
      <c r="O376" s="85" t="s">
        <v>313</v>
      </c>
    </row>
    <row r="377">
      <c r="A377" s="30" t="str">
        <f>data!B53</f>
      </c>
      <c r="B377" s="30"/>
      <c r="C377" s="30"/>
      <c r="D377" s="30"/>
      <c r="E377" s="30"/>
      <c r="F377" s="30"/>
      <c r="G377" s="30" t="str">
        <f>data!B52</f>
      </c>
      <c r="I377" s="30" t="str">
        <f>data!B56</f>
      </c>
      <c r="J377" s="30"/>
      <c r="K377" s="30"/>
      <c r="L377" s="30"/>
      <c r="M377" s="30"/>
      <c r="N377" s="30"/>
      <c r="O377" s="30" t="str">
        <f>data!B55</f>
      </c>
    </row>
    <row r="378">
      <c r="A378" s="30">
        <v>1</v>
      </c>
      <c r="B378" s="30"/>
      <c r="C378" s="30"/>
      <c r="D378" s="30"/>
      <c r="E378" s="30"/>
      <c r="F378" s="30"/>
      <c r="G378" s="30">
        <v>1</v>
      </c>
      <c r="I378" s="30">
        <v>1</v>
      </c>
      <c r="J378" s="30"/>
      <c r="K378" s="30"/>
      <c r="L378" s="30"/>
      <c r="M378" s="30"/>
      <c r="N378" s="30"/>
      <c r="O378" s="30">
        <v>1</v>
      </c>
    </row>
    <row r="379">
      <c r="A379" s="30">
        <v>2</v>
      </c>
      <c r="B379" s="30"/>
      <c r="C379" s="30"/>
      <c r="D379" s="30"/>
      <c r="E379" s="30"/>
      <c r="F379" s="30"/>
      <c r="G379" s="30">
        <v>2</v>
      </c>
      <c r="I379" s="30">
        <v>2</v>
      </c>
      <c r="J379" s="30"/>
      <c r="K379" s="30"/>
      <c r="L379" s="30"/>
      <c r="M379" s="30"/>
      <c r="N379" s="30"/>
      <c r="O379" s="30">
        <v>2</v>
      </c>
    </row>
    <row r="380">
      <c r="A380" s="30">
        <v>3</v>
      </c>
      <c r="B380" s="30"/>
      <c r="C380" s="30"/>
      <c r="D380" s="30"/>
      <c r="E380" s="30"/>
      <c r="F380" s="30"/>
      <c r="G380" s="30">
        <v>3</v>
      </c>
      <c r="I380" s="30">
        <v>3</v>
      </c>
      <c r="J380" s="30"/>
      <c r="K380" s="30"/>
      <c r="L380" s="30"/>
      <c r="M380" s="30"/>
      <c r="N380" s="30"/>
      <c r="O380" s="30">
        <v>3</v>
      </c>
    </row>
    <row r="381">
      <c r="A381" s="30">
        <v>4</v>
      </c>
      <c r="B381" s="30"/>
      <c r="C381" s="30"/>
      <c r="D381" s="30"/>
      <c r="E381" s="30"/>
      <c r="F381" s="30"/>
      <c r="G381" s="30">
        <v>4</v>
      </c>
      <c r="I381" s="30">
        <v>4</v>
      </c>
      <c r="J381" s="30"/>
      <c r="K381" s="30"/>
      <c r="L381" s="30"/>
      <c r="M381" s="30"/>
      <c r="N381" s="30"/>
      <c r="O381" s="30">
        <v>4</v>
      </c>
    </row>
    <row r="382">
      <c r="A382" s="30">
        <v>5</v>
      </c>
      <c r="B382" s="30"/>
      <c r="C382" s="30"/>
      <c r="D382" s="30"/>
      <c r="E382" s="30"/>
      <c r="F382" s="30"/>
      <c r="G382" s="30">
        <v>5</v>
      </c>
      <c r="I382" s="30">
        <v>5</v>
      </c>
      <c r="J382" s="30"/>
      <c r="K382" s="30"/>
      <c r="L382" s="30"/>
      <c r="M382" s="30"/>
      <c r="N382" s="30"/>
      <c r="O382" s="30">
        <v>5</v>
      </c>
    </row>
    <row r="384">
      <c r="A384" s="30" t="str">
        <f>data!B53</f>
      </c>
      <c r="B384" s="30" t="s">
        <v>314</v>
      </c>
      <c r="C384" s="30" t="s">
        <v>315</v>
      </c>
      <c r="D384" s="30"/>
      <c r="E384" s="30" t="s">
        <v>315</v>
      </c>
      <c r="F384" s="30" t="s">
        <v>314</v>
      </c>
      <c r="G384" s="30" t="str">
        <f>data!B52</f>
      </c>
      <c r="I384" s="30" t="str">
        <f>data!B56</f>
      </c>
      <c r="J384" s="30" t="s">
        <v>314</v>
      </c>
      <c r="K384" s="30" t="s">
        <v>315</v>
      </c>
      <c r="L384" s="30"/>
      <c r="M384" s="30" t="s">
        <v>315</v>
      </c>
      <c r="N384" s="30" t="s">
        <v>314</v>
      </c>
      <c r="O384" s="30" t="str">
        <f>data!B55</f>
      </c>
    </row>
    <row r="385">
      <c r="A385" s="30" t="s">
        <v>316</v>
      </c>
      <c r="B385" s="30"/>
      <c r="C385" s="30"/>
      <c r="D385" s="30"/>
      <c r="E385" s="30"/>
      <c r="F385" s="30"/>
      <c r="G385" s="30" t="s">
        <v>316</v>
      </c>
      <c r="I385" s="30" t="s">
        <v>316</v>
      </c>
      <c r="J385" s="30"/>
      <c r="K385" s="30"/>
      <c r="L385" s="30"/>
      <c r="M385" s="30"/>
      <c r="N385" s="30"/>
      <c r="O385" s="30" t="s">
        <v>316</v>
      </c>
    </row>
    <row r="389">
      <c r="A389" s="31" t="s">
        <v>311</v>
      </c>
      <c r="B389" s="30"/>
      <c r="C389" s="30"/>
      <c r="D389" s="30" t="s">
        <v>312</v>
      </c>
      <c r="E389" s="30"/>
      <c r="F389" s="30"/>
      <c r="G389" s="83" t="s">
        <v>313</v>
      </c>
      <c r="I389" s="31" t="s">
        <v>311</v>
      </c>
      <c r="J389" s="30"/>
      <c r="K389" s="30"/>
      <c r="L389" s="30" t="s">
        <v>312</v>
      </c>
      <c r="M389" s="30"/>
      <c r="N389" s="30"/>
      <c r="O389" s="86" t="s">
        <v>313</v>
      </c>
    </row>
    <row r="390">
      <c r="A390" s="30" t="str">
        <f>data!B53</f>
      </c>
      <c r="B390" s="30"/>
      <c r="C390" s="30"/>
      <c r="D390" s="30"/>
      <c r="E390" s="30"/>
      <c r="F390" s="30"/>
      <c r="G390" s="30" t="str">
        <f>data!B51</f>
      </c>
      <c r="I390" s="30" t="str">
        <f>data!B56</f>
      </c>
      <c r="J390" s="30"/>
      <c r="K390" s="30"/>
      <c r="L390" s="30"/>
      <c r="M390" s="30"/>
      <c r="N390" s="30"/>
      <c r="O390" s="30" t="str">
        <f>data!B54</f>
      </c>
    </row>
    <row r="391">
      <c r="A391" s="30">
        <v>1</v>
      </c>
      <c r="B391" s="30"/>
      <c r="C391" s="30"/>
      <c r="D391" s="30"/>
      <c r="E391" s="30"/>
      <c r="F391" s="30"/>
      <c r="G391" s="30">
        <v>1</v>
      </c>
      <c r="I391" s="30">
        <v>1</v>
      </c>
      <c r="J391" s="30"/>
      <c r="K391" s="30"/>
      <c r="L391" s="30"/>
      <c r="M391" s="30"/>
      <c r="N391" s="30"/>
      <c r="O391" s="30">
        <v>1</v>
      </c>
    </row>
    <row r="392">
      <c r="A392" s="30">
        <v>2</v>
      </c>
      <c r="B392" s="30"/>
      <c r="C392" s="30"/>
      <c r="D392" s="30"/>
      <c r="E392" s="30"/>
      <c r="F392" s="30"/>
      <c r="G392" s="30">
        <v>2</v>
      </c>
      <c r="I392" s="30">
        <v>2</v>
      </c>
      <c r="J392" s="30"/>
      <c r="K392" s="30"/>
      <c r="L392" s="30"/>
      <c r="M392" s="30"/>
      <c r="N392" s="30"/>
      <c r="O392" s="30">
        <v>2</v>
      </c>
    </row>
    <row r="393">
      <c r="A393" s="30">
        <v>3</v>
      </c>
      <c r="B393" s="30"/>
      <c r="C393" s="30"/>
      <c r="D393" s="30"/>
      <c r="E393" s="30"/>
      <c r="F393" s="30"/>
      <c r="G393" s="30">
        <v>3</v>
      </c>
      <c r="I393" s="30">
        <v>3</v>
      </c>
      <c r="J393" s="30"/>
      <c r="K393" s="30"/>
      <c r="L393" s="30"/>
      <c r="M393" s="30"/>
      <c r="N393" s="30"/>
      <c r="O393" s="30">
        <v>3</v>
      </c>
    </row>
    <row r="394">
      <c r="A394" s="30">
        <v>4</v>
      </c>
      <c r="B394" s="30"/>
      <c r="C394" s="30"/>
      <c r="D394" s="30"/>
      <c r="E394" s="30"/>
      <c r="F394" s="30"/>
      <c r="G394" s="30">
        <v>4</v>
      </c>
      <c r="I394" s="30">
        <v>4</v>
      </c>
      <c r="J394" s="30"/>
      <c r="K394" s="30"/>
      <c r="L394" s="30"/>
      <c r="M394" s="30"/>
      <c r="N394" s="30"/>
      <c r="O394" s="30">
        <v>4</v>
      </c>
    </row>
    <row r="395">
      <c r="A395" s="30">
        <v>5</v>
      </c>
      <c r="B395" s="30"/>
      <c r="C395" s="30"/>
      <c r="D395" s="30"/>
      <c r="E395" s="30"/>
      <c r="F395" s="30"/>
      <c r="G395" s="30">
        <v>5</v>
      </c>
      <c r="I395" s="30">
        <v>5</v>
      </c>
      <c r="J395" s="30"/>
      <c r="K395" s="30"/>
      <c r="L395" s="30"/>
      <c r="M395" s="30"/>
      <c r="N395" s="30"/>
      <c r="O395" s="30">
        <v>5</v>
      </c>
    </row>
    <row r="397">
      <c r="A397" s="30" t="str">
        <f>data!B53</f>
      </c>
      <c r="B397" s="30" t="s">
        <v>314</v>
      </c>
      <c r="C397" s="30" t="s">
        <v>315</v>
      </c>
      <c r="D397" s="30"/>
      <c r="E397" s="30" t="s">
        <v>315</v>
      </c>
      <c r="F397" s="30" t="s">
        <v>314</v>
      </c>
      <c r="G397" s="30" t="str">
        <f>data!B51</f>
      </c>
      <c r="I397" s="30" t="str">
        <f>data!B56</f>
      </c>
      <c r="J397" s="30" t="s">
        <v>314</v>
      </c>
      <c r="K397" s="30" t="s">
        <v>315</v>
      </c>
      <c r="L397" s="30"/>
      <c r="M397" s="30" t="s">
        <v>315</v>
      </c>
      <c r="N397" s="30" t="s">
        <v>314</v>
      </c>
      <c r="O397" s="30" t="str">
        <f>data!B54</f>
      </c>
    </row>
    <row r="398">
      <c r="A398" s="30" t="s">
        <v>316</v>
      </c>
      <c r="B398" s="30"/>
      <c r="C398" s="30"/>
      <c r="D398" s="30"/>
      <c r="E398" s="30"/>
      <c r="F398" s="30"/>
      <c r="G398" s="30" t="s">
        <v>316</v>
      </c>
      <c r="I398" s="30" t="s">
        <v>316</v>
      </c>
      <c r="J398" s="30"/>
      <c r="K398" s="30"/>
      <c r="L398" s="30"/>
      <c r="M398" s="30"/>
      <c r="N398" s="30"/>
      <c r="O398" s="30" t="s">
        <v>316</v>
      </c>
    </row>
    <row r="400">
      <c r="F400" s="7" t="s">
        <v>317</v>
      </c>
      <c r="G400" s="23"/>
      <c r="N400" s="7" t="s">
        <v>317</v>
      </c>
      <c r="O400" s="23"/>
    </row>
    <row r="401">
      <c r="F401" s="7" t="s">
        <v>318</v>
      </c>
      <c r="G401" s="23"/>
      <c r="N401" s="7" t="s">
        <v>318</v>
      </c>
      <c r="O401" s="23"/>
    </row>
    <row r="402">
      <c r="F402" s="7" t="s">
        <v>319</v>
      </c>
      <c r="G402" s="23"/>
      <c r="N402" s="7" t="s">
        <v>319</v>
      </c>
      <c r="O402" s="23"/>
    </row>
    <row r="405">
      <c r="A405" s="29" t="str">
        <f>data!A59</f>
      </c>
      <c r="B405" s="29"/>
      <c r="C405" s="29"/>
      <c r="D405" s="29"/>
      <c r="E405" s="29"/>
      <c r="F405" s="29"/>
      <c r="G405" s="29"/>
      <c r="I405" s="29" t="str">
        <f>data!A62</f>
      </c>
      <c r="J405" s="29"/>
      <c r="K405" s="29"/>
      <c r="L405" s="29"/>
      <c r="M405" s="29"/>
      <c r="N405" s="29"/>
      <c r="O405" s="29"/>
    </row>
    <row r="406">
      <c r="A406" s="31" t="s">
        <v>311</v>
      </c>
      <c r="B406" s="30"/>
      <c r="C406" s="30"/>
      <c r="D406" s="30" t="s">
        <v>312</v>
      </c>
      <c r="E406" s="30"/>
      <c r="F406" s="30"/>
      <c r="G406" s="87" t="s">
        <v>313</v>
      </c>
      <c r="I406" s="31" t="s">
        <v>311</v>
      </c>
      <c r="J406" s="30"/>
      <c r="K406" s="30"/>
      <c r="L406" s="30" t="s">
        <v>312</v>
      </c>
      <c r="M406" s="30"/>
      <c r="N406" s="30"/>
      <c r="O406" s="90" t="s">
        <v>313</v>
      </c>
    </row>
    <row r="407">
      <c r="A407" s="30" t="str">
        <f>data!B57</f>
      </c>
      <c r="B407" s="30"/>
      <c r="C407" s="30"/>
      <c r="D407" s="30"/>
      <c r="E407" s="30"/>
      <c r="F407" s="30"/>
      <c r="G407" s="30" t="str">
        <f>data!B58</f>
      </c>
      <c r="I407" s="30" t="str">
        <f>data!B60</f>
      </c>
      <c r="J407" s="30"/>
      <c r="K407" s="30"/>
      <c r="L407" s="30"/>
      <c r="M407" s="30"/>
      <c r="N407" s="30"/>
      <c r="O407" s="30" t="str">
        <f>data!B61</f>
      </c>
    </row>
    <row r="408">
      <c r="A408" s="30">
        <v>1</v>
      </c>
      <c r="B408" s="30"/>
      <c r="C408" s="30"/>
      <c r="D408" s="30"/>
      <c r="E408" s="30"/>
      <c r="F408" s="30"/>
      <c r="G408" s="30">
        <v>1</v>
      </c>
      <c r="I408" s="30">
        <v>1</v>
      </c>
      <c r="J408" s="30"/>
      <c r="K408" s="30"/>
      <c r="L408" s="30"/>
      <c r="M408" s="30"/>
      <c r="N408" s="30"/>
      <c r="O408" s="30">
        <v>1</v>
      </c>
    </row>
    <row r="409">
      <c r="A409" s="30">
        <v>2</v>
      </c>
      <c r="B409" s="30"/>
      <c r="C409" s="30"/>
      <c r="D409" s="30"/>
      <c r="E409" s="30"/>
      <c r="F409" s="30"/>
      <c r="G409" s="30">
        <v>2</v>
      </c>
      <c r="I409" s="30">
        <v>2</v>
      </c>
      <c r="J409" s="30"/>
      <c r="K409" s="30"/>
      <c r="L409" s="30"/>
      <c r="M409" s="30"/>
      <c r="N409" s="30"/>
      <c r="O409" s="30">
        <v>2</v>
      </c>
    </row>
    <row r="410">
      <c r="A410" s="30">
        <v>3</v>
      </c>
      <c r="B410" s="30"/>
      <c r="C410" s="30"/>
      <c r="D410" s="30"/>
      <c r="E410" s="30"/>
      <c r="F410" s="30"/>
      <c r="G410" s="30">
        <v>3</v>
      </c>
      <c r="I410" s="30">
        <v>3</v>
      </c>
      <c r="J410" s="30"/>
      <c r="K410" s="30"/>
      <c r="L410" s="30"/>
      <c r="M410" s="30"/>
      <c r="N410" s="30"/>
      <c r="O410" s="30">
        <v>3</v>
      </c>
    </row>
    <row r="411">
      <c r="A411" s="30">
        <v>4</v>
      </c>
      <c r="B411" s="30"/>
      <c r="C411" s="30"/>
      <c r="D411" s="30"/>
      <c r="E411" s="30"/>
      <c r="F411" s="30"/>
      <c r="G411" s="30">
        <v>4</v>
      </c>
      <c r="I411" s="30">
        <v>4</v>
      </c>
      <c r="J411" s="30"/>
      <c r="K411" s="30"/>
      <c r="L411" s="30"/>
      <c r="M411" s="30"/>
      <c r="N411" s="30"/>
      <c r="O411" s="30">
        <v>4</v>
      </c>
    </row>
    <row r="412">
      <c r="A412" s="30">
        <v>5</v>
      </c>
      <c r="B412" s="30"/>
      <c r="C412" s="30"/>
      <c r="D412" s="30"/>
      <c r="E412" s="30"/>
      <c r="F412" s="30"/>
      <c r="G412" s="30">
        <v>5</v>
      </c>
      <c r="I412" s="30">
        <v>5</v>
      </c>
      <c r="J412" s="30"/>
      <c r="K412" s="30"/>
      <c r="L412" s="30"/>
      <c r="M412" s="30"/>
      <c r="N412" s="30"/>
      <c r="O412" s="30">
        <v>5</v>
      </c>
    </row>
    <row r="414">
      <c r="A414" s="30" t="str">
        <f>data!B57</f>
      </c>
      <c r="B414" s="30" t="s">
        <v>314</v>
      </c>
      <c r="C414" s="30" t="s">
        <v>315</v>
      </c>
      <c r="D414" s="30"/>
      <c r="E414" s="30" t="s">
        <v>315</v>
      </c>
      <c r="F414" s="30" t="s">
        <v>314</v>
      </c>
      <c r="G414" s="30" t="str">
        <f>data!B58</f>
      </c>
      <c r="I414" s="30" t="str">
        <f>data!B60</f>
      </c>
      <c r="J414" s="30" t="s">
        <v>314</v>
      </c>
      <c r="K414" s="30" t="s">
        <v>315</v>
      </c>
      <c r="L414" s="30"/>
      <c r="M414" s="30" t="s">
        <v>315</v>
      </c>
      <c r="N414" s="30" t="s">
        <v>314</v>
      </c>
      <c r="O414" s="30" t="str">
        <f>data!B61</f>
      </c>
    </row>
    <row r="415">
      <c r="A415" s="30" t="s">
        <v>316</v>
      </c>
      <c r="B415" s="30"/>
      <c r="C415" s="30"/>
      <c r="D415" s="30"/>
      <c r="E415" s="30"/>
      <c r="F415" s="30"/>
      <c r="G415" s="30" t="s">
        <v>316</v>
      </c>
      <c r="I415" s="30" t="s">
        <v>316</v>
      </c>
      <c r="J415" s="30"/>
      <c r="K415" s="30"/>
      <c r="L415" s="30"/>
      <c r="M415" s="30"/>
      <c r="N415" s="30"/>
      <c r="O415" s="30" t="s">
        <v>316</v>
      </c>
    </row>
    <row r="419">
      <c r="A419" s="31" t="s">
        <v>311</v>
      </c>
      <c r="B419" s="30"/>
      <c r="C419" s="30"/>
      <c r="D419" s="30" t="s">
        <v>312</v>
      </c>
      <c r="E419" s="30"/>
      <c r="F419" s="30"/>
      <c r="G419" s="88" t="s">
        <v>313</v>
      </c>
      <c r="I419" s="31" t="s">
        <v>311</v>
      </c>
      <c r="J419" s="30"/>
      <c r="K419" s="30"/>
      <c r="L419" s="30" t="s">
        <v>312</v>
      </c>
      <c r="M419" s="30"/>
      <c r="N419" s="30"/>
      <c r="O419" s="91" t="s">
        <v>313</v>
      </c>
    </row>
    <row r="420">
      <c r="A420" s="30" t="str">
        <f>data!B59</f>
      </c>
      <c r="B420" s="30"/>
      <c r="C420" s="30"/>
      <c r="D420" s="30"/>
      <c r="E420" s="30"/>
      <c r="F420" s="30"/>
      <c r="G420" s="30" t="str">
        <f>data!B58</f>
      </c>
      <c r="I420" s="30" t="str">
        <f>data!B62</f>
      </c>
      <c r="J420" s="30"/>
      <c r="K420" s="30"/>
      <c r="L420" s="30"/>
      <c r="M420" s="30"/>
      <c r="N420" s="30"/>
      <c r="O420" s="30" t="str">
        <f>data!B61</f>
      </c>
    </row>
    <row r="421">
      <c r="A421" s="30">
        <v>1</v>
      </c>
      <c r="B421" s="30"/>
      <c r="C421" s="30"/>
      <c r="D421" s="30"/>
      <c r="E421" s="30"/>
      <c r="F421" s="30"/>
      <c r="G421" s="30">
        <v>1</v>
      </c>
      <c r="I421" s="30">
        <v>1</v>
      </c>
      <c r="J421" s="30"/>
      <c r="K421" s="30"/>
      <c r="L421" s="30"/>
      <c r="M421" s="30"/>
      <c r="N421" s="30"/>
      <c r="O421" s="30">
        <v>1</v>
      </c>
    </row>
    <row r="422">
      <c r="A422" s="30">
        <v>2</v>
      </c>
      <c r="B422" s="30"/>
      <c r="C422" s="30"/>
      <c r="D422" s="30"/>
      <c r="E422" s="30"/>
      <c r="F422" s="30"/>
      <c r="G422" s="30">
        <v>2</v>
      </c>
      <c r="I422" s="30">
        <v>2</v>
      </c>
      <c r="J422" s="30"/>
      <c r="K422" s="30"/>
      <c r="L422" s="30"/>
      <c r="M422" s="30"/>
      <c r="N422" s="30"/>
      <c r="O422" s="30">
        <v>2</v>
      </c>
    </row>
    <row r="423">
      <c r="A423" s="30">
        <v>3</v>
      </c>
      <c r="B423" s="30"/>
      <c r="C423" s="30"/>
      <c r="D423" s="30"/>
      <c r="E423" s="30"/>
      <c r="F423" s="30"/>
      <c r="G423" s="30">
        <v>3</v>
      </c>
      <c r="I423" s="30">
        <v>3</v>
      </c>
      <c r="J423" s="30"/>
      <c r="K423" s="30"/>
      <c r="L423" s="30"/>
      <c r="M423" s="30"/>
      <c r="N423" s="30"/>
      <c r="O423" s="30">
        <v>3</v>
      </c>
    </row>
    <row r="424">
      <c r="A424" s="30">
        <v>4</v>
      </c>
      <c r="B424" s="30"/>
      <c r="C424" s="30"/>
      <c r="D424" s="30"/>
      <c r="E424" s="30"/>
      <c r="F424" s="30"/>
      <c r="G424" s="30">
        <v>4</v>
      </c>
      <c r="I424" s="30">
        <v>4</v>
      </c>
      <c r="J424" s="30"/>
      <c r="K424" s="30"/>
      <c r="L424" s="30"/>
      <c r="M424" s="30"/>
      <c r="N424" s="30"/>
      <c r="O424" s="30">
        <v>4</v>
      </c>
    </row>
    <row r="425">
      <c r="A425" s="30">
        <v>5</v>
      </c>
      <c r="B425" s="30"/>
      <c r="C425" s="30"/>
      <c r="D425" s="30"/>
      <c r="E425" s="30"/>
      <c r="F425" s="30"/>
      <c r="G425" s="30">
        <v>5</v>
      </c>
      <c r="I425" s="30">
        <v>5</v>
      </c>
      <c r="J425" s="30"/>
      <c r="K425" s="30"/>
      <c r="L425" s="30"/>
      <c r="M425" s="30"/>
      <c r="N425" s="30"/>
      <c r="O425" s="30">
        <v>5</v>
      </c>
    </row>
    <row r="427">
      <c r="A427" s="30" t="str">
        <f>data!B59</f>
      </c>
      <c r="B427" s="30" t="s">
        <v>314</v>
      </c>
      <c r="C427" s="30" t="s">
        <v>315</v>
      </c>
      <c r="D427" s="30"/>
      <c r="E427" s="30" t="s">
        <v>315</v>
      </c>
      <c r="F427" s="30" t="s">
        <v>314</v>
      </c>
      <c r="G427" s="30" t="str">
        <f>data!B58</f>
      </c>
      <c r="I427" s="30" t="str">
        <f>data!B62</f>
      </c>
      <c r="J427" s="30" t="s">
        <v>314</v>
      </c>
      <c r="K427" s="30" t="s">
        <v>315</v>
      </c>
      <c r="L427" s="30"/>
      <c r="M427" s="30" t="s">
        <v>315</v>
      </c>
      <c r="N427" s="30" t="s">
        <v>314</v>
      </c>
      <c r="O427" s="30" t="str">
        <f>data!B61</f>
      </c>
    </row>
    <row r="428">
      <c r="A428" s="30" t="s">
        <v>316</v>
      </c>
      <c r="B428" s="30"/>
      <c r="C428" s="30"/>
      <c r="D428" s="30"/>
      <c r="E428" s="30"/>
      <c r="F428" s="30"/>
      <c r="G428" s="30" t="s">
        <v>316</v>
      </c>
      <c r="I428" s="30" t="s">
        <v>316</v>
      </c>
      <c r="J428" s="30"/>
      <c r="K428" s="30"/>
      <c r="L428" s="30"/>
      <c r="M428" s="30"/>
      <c r="N428" s="30"/>
      <c r="O428" s="30" t="s">
        <v>316</v>
      </c>
    </row>
    <row r="432">
      <c r="A432" s="31" t="s">
        <v>311</v>
      </c>
      <c r="B432" s="30"/>
      <c r="C432" s="30"/>
      <c r="D432" s="30" t="s">
        <v>312</v>
      </c>
      <c r="E432" s="30"/>
      <c r="F432" s="30"/>
      <c r="G432" s="89" t="s">
        <v>313</v>
      </c>
      <c r="I432" s="31" t="s">
        <v>311</v>
      </c>
      <c r="J432" s="30"/>
      <c r="K432" s="30"/>
      <c r="L432" s="30" t="s">
        <v>312</v>
      </c>
      <c r="M432" s="30"/>
      <c r="N432" s="30"/>
      <c r="O432" s="92" t="s">
        <v>313</v>
      </c>
    </row>
    <row r="433">
      <c r="A433" s="30" t="str">
        <f>data!B59</f>
      </c>
      <c r="B433" s="30"/>
      <c r="C433" s="30"/>
      <c r="D433" s="30"/>
      <c r="E433" s="30"/>
      <c r="F433" s="30"/>
      <c r="G433" s="30" t="str">
        <f>data!B57</f>
      </c>
      <c r="I433" s="30" t="str">
        <f>data!B62</f>
      </c>
      <c r="J433" s="30"/>
      <c r="K433" s="30"/>
      <c r="L433" s="30"/>
      <c r="M433" s="30"/>
      <c r="N433" s="30"/>
      <c r="O433" s="30" t="str">
        <f>data!B60</f>
      </c>
    </row>
    <row r="434">
      <c r="A434" s="30">
        <v>1</v>
      </c>
      <c r="B434" s="30"/>
      <c r="C434" s="30"/>
      <c r="D434" s="30"/>
      <c r="E434" s="30"/>
      <c r="F434" s="30"/>
      <c r="G434" s="30">
        <v>1</v>
      </c>
      <c r="I434" s="30">
        <v>1</v>
      </c>
      <c r="J434" s="30"/>
      <c r="K434" s="30"/>
      <c r="L434" s="30"/>
      <c r="M434" s="30"/>
      <c r="N434" s="30"/>
      <c r="O434" s="30">
        <v>1</v>
      </c>
    </row>
    <row r="435">
      <c r="A435" s="30">
        <v>2</v>
      </c>
      <c r="B435" s="30"/>
      <c r="C435" s="30"/>
      <c r="D435" s="30"/>
      <c r="E435" s="30"/>
      <c r="F435" s="30"/>
      <c r="G435" s="30">
        <v>2</v>
      </c>
      <c r="I435" s="30">
        <v>2</v>
      </c>
      <c r="J435" s="30"/>
      <c r="K435" s="30"/>
      <c r="L435" s="30"/>
      <c r="M435" s="30"/>
      <c r="N435" s="30"/>
      <c r="O435" s="30">
        <v>2</v>
      </c>
    </row>
    <row r="436">
      <c r="A436" s="30">
        <v>3</v>
      </c>
      <c r="B436" s="30"/>
      <c r="C436" s="30"/>
      <c r="D436" s="30"/>
      <c r="E436" s="30"/>
      <c r="F436" s="30"/>
      <c r="G436" s="30">
        <v>3</v>
      </c>
      <c r="I436" s="30">
        <v>3</v>
      </c>
      <c r="J436" s="30"/>
      <c r="K436" s="30"/>
      <c r="L436" s="30"/>
      <c r="M436" s="30"/>
      <c r="N436" s="30"/>
      <c r="O436" s="30">
        <v>3</v>
      </c>
    </row>
    <row r="437">
      <c r="A437" s="30">
        <v>4</v>
      </c>
      <c r="B437" s="30"/>
      <c r="C437" s="30"/>
      <c r="D437" s="30"/>
      <c r="E437" s="30"/>
      <c r="F437" s="30"/>
      <c r="G437" s="30">
        <v>4</v>
      </c>
      <c r="I437" s="30">
        <v>4</v>
      </c>
      <c r="J437" s="30"/>
      <c r="K437" s="30"/>
      <c r="L437" s="30"/>
      <c r="M437" s="30"/>
      <c r="N437" s="30"/>
      <c r="O437" s="30">
        <v>4</v>
      </c>
    </row>
    <row r="438">
      <c r="A438" s="30">
        <v>5</v>
      </c>
      <c r="B438" s="30"/>
      <c r="C438" s="30"/>
      <c r="D438" s="30"/>
      <c r="E438" s="30"/>
      <c r="F438" s="30"/>
      <c r="G438" s="30">
        <v>5</v>
      </c>
      <c r="I438" s="30">
        <v>5</v>
      </c>
      <c r="J438" s="30"/>
      <c r="K438" s="30"/>
      <c r="L438" s="30"/>
      <c r="M438" s="30"/>
      <c r="N438" s="30"/>
      <c r="O438" s="30">
        <v>5</v>
      </c>
    </row>
    <row r="440">
      <c r="A440" s="30" t="str">
        <f>data!B59</f>
      </c>
      <c r="B440" s="30" t="s">
        <v>314</v>
      </c>
      <c r="C440" s="30" t="s">
        <v>315</v>
      </c>
      <c r="D440" s="30"/>
      <c r="E440" s="30" t="s">
        <v>315</v>
      </c>
      <c r="F440" s="30" t="s">
        <v>314</v>
      </c>
      <c r="G440" s="30" t="str">
        <f>data!B57</f>
      </c>
      <c r="I440" s="30" t="str">
        <f>data!B62</f>
      </c>
      <c r="J440" s="30" t="s">
        <v>314</v>
      </c>
      <c r="K440" s="30" t="s">
        <v>315</v>
      </c>
      <c r="L440" s="30"/>
      <c r="M440" s="30" t="s">
        <v>315</v>
      </c>
      <c r="N440" s="30" t="s">
        <v>314</v>
      </c>
      <c r="O440" s="30" t="str">
        <f>data!B60</f>
      </c>
    </row>
    <row r="441">
      <c r="A441" s="30" t="s">
        <v>316</v>
      </c>
      <c r="B441" s="30"/>
      <c r="C441" s="30"/>
      <c r="D441" s="30"/>
      <c r="E441" s="30"/>
      <c r="F441" s="30"/>
      <c r="G441" s="30" t="s">
        <v>316</v>
      </c>
      <c r="I441" s="30" t="s">
        <v>316</v>
      </c>
      <c r="J441" s="30"/>
      <c r="K441" s="30"/>
      <c r="L441" s="30"/>
      <c r="M441" s="30"/>
      <c r="N441" s="30"/>
      <c r="O441" s="30" t="s">
        <v>316</v>
      </c>
    </row>
    <row r="443">
      <c r="F443" s="7" t="s">
        <v>317</v>
      </c>
      <c r="G443" s="23"/>
      <c r="N443" s="7" t="s">
        <v>317</v>
      </c>
      <c r="O443" s="23"/>
    </row>
    <row r="444">
      <c r="F444" s="7" t="s">
        <v>318</v>
      </c>
      <c r="G444" s="23"/>
      <c r="N444" s="7" t="s">
        <v>318</v>
      </c>
      <c r="O444" s="23"/>
    </row>
    <row r="445">
      <c r="F445" s="7" t="s">
        <v>319</v>
      </c>
      <c r="G445" s="23"/>
      <c r="N445" s="7" t="s">
        <v>319</v>
      </c>
      <c r="O445" s="23"/>
    </row>
    <row r="448">
      <c r="A448" s="29" t="str">
        <f>data!A65</f>
      </c>
      <c r="B448" s="29"/>
      <c r="C448" s="29"/>
      <c r="D448" s="29"/>
      <c r="E448" s="29"/>
      <c r="F448" s="29"/>
      <c r="G448" s="29"/>
      <c r="I448" s="29" t="str">
        <f>data!A68</f>
      </c>
      <c r="J448" s="29"/>
      <c r="K448" s="29"/>
      <c r="L448" s="29"/>
      <c r="M448" s="29"/>
      <c r="N448" s="29"/>
      <c r="O448" s="29"/>
    </row>
    <row r="449">
      <c r="A449" s="31" t="s">
        <v>311</v>
      </c>
      <c r="B449" s="30"/>
      <c r="C449" s="30"/>
      <c r="D449" s="30" t="s">
        <v>312</v>
      </c>
      <c r="E449" s="30"/>
      <c r="F449" s="30"/>
      <c r="G449" s="93" t="s">
        <v>313</v>
      </c>
      <c r="I449" s="31" t="s">
        <v>311</v>
      </c>
      <c r="J449" s="30"/>
      <c r="K449" s="30"/>
      <c r="L449" s="30" t="s">
        <v>312</v>
      </c>
      <c r="M449" s="30"/>
      <c r="N449" s="30"/>
      <c r="O449" s="96" t="s">
        <v>313</v>
      </c>
    </row>
    <row r="450">
      <c r="A450" s="30" t="str">
        <f>data!B63</f>
      </c>
      <c r="B450" s="30"/>
      <c r="C450" s="30"/>
      <c r="D450" s="30"/>
      <c r="E450" s="30"/>
      <c r="F450" s="30"/>
      <c r="G450" s="30" t="str">
        <f>data!B64</f>
      </c>
      <c r="I450" s="30" t="str">
        <f>data!B66</f>
      </c>
      <c r="J450" s="30"/>
      <c r="K450" s="30"/>
      <c r="L450" s="30"/>
      <c r="M450" s="30"/>
      <c r="N450" s="30"/>
      <c r="O450" s="30" t="str">
        <f>data!B67</f>
      </c>
    </row>
    <row r="451">
      <c r="A451" s="30">
        <v>1</v>
      </c>
      <c r="B451" s="30"/>
      <c r="C451" s="30"/>
      <c r="D451" s="30"/>
      <c r="E451" s="30"/>
      <c r="F451" s="30"/>
      <c r="G451" s="30">
        <v>1</v>
      </c>
      <c r="I451" s="30">
        <v>1</v>
      </c>
      <c r="J451" s="30"/>
      <c r="K451" s="30"/>
      <c r="L451" s="30"/>
      <c r="M451" s="30"/>
      <c r="N451" s="30"/>
      <c r="O451" s="30">
        <v>1</v>
      </c>
    </row>
    <row r="452">
      <c r="A452" s="30">
        <v>2</v>
      </c>
      <c r="B452" s="30"/>
      <c r="C452" s="30"/>
      <c r="D452" s="30"/>
      <c r="E452" s="30"/>
      <c r="F452" s="30"/>
      <c r="G452" s="30">
        <v>2</v>
      </c>
      <c r="I452" s="30">
        <v>2</v>
      </c>
      <c r="J452" s="30"/>
      <c r="K452" s="30"/>
      <c r="L452" s="30"/>
      <c r="M452" s="30"/>
      <c r="N452" s="30"/>
      <c r="O452" s="30">
        <v>2</v>
      </c>
    </row>
    <row r="453">
      <c r="A453" s="30">
        <v>3</v>
      </c>
      <c r="B453" s="30"/>
      <c r="C453" s="30"/>
      <c r="D453" s="30"/>
      <c r="E453" s="30"/>
      <c r="F453" s="30"/>
      <c r="G453" s="30">
        <v>3</v>
      </c>
      <c r="I453" s="30">
        <v>3</v>
      </c>
      <c r="J453" s="30"/>
      <c r="K453" s="30"/>
      <c r="L453" s="30"/>
      <c r="M453" s="30"/>
      <c r="N453" s="30"/>
      <c r="O453" s="30">
        <v>3</v>
      </c>
    </row>
    <row r="454">
      <c r="A454" s="30">
        <v>4</v>
      </c>
      <c r="B454" s="30"/>
      <c r="C454" s="30"/>
      <c r="D454" s="30"/>
      <c r="E454" s="30"/>
      <c r="F454" s="30"/>
      <c r="G454" s="30">
        <v>4</v>
      </c>
      <c r="I454" s="30">
        <v>4</v>
      </c>
      <c r="J454" s="30"/>
      <c r="K454" s="30"/>
      <c r="L454" s="30"/>
      <c r="M454" s="30"/>
      <c r="N454" s="30"/>
      <c r="O454" s="30">
        <v>4</v>
      </c>
    </row>
    <row r="455">
      <c r="A455" s="30">
        <v>5</v>
      </c>
      <c r="B455" s="30"/>
      <c r="C455" s="30"/>
      <c r="D455" s="30"/>
      <c r="E455" s="30"/>
      <c r="F455" s="30"/>
      <c r="G455" s="30">
        <v>5</v>
      </c>
      <c r="I455" s="30">
        <v>5</v>
      </c>
      <c r="J455" s="30"/>
      <c r="K455" s="30"/>
      <c r="L455" s="30"/>
      <c r="M455" s="30"/>
      <c r="N455" s="30"/>
      <c r="O455" s="30">
        <v>5</v>
      </c>
    </row>
    <row r="457">
      <c r="A457" s="30" t="str">
        <f>data!B63</f>
      </c>
      <c r="B457" s="30" t="s">
        <v>314</v>
      </c>
      <c r="C457" s="30" t="s">
        <v>315</v>
      </c>
      <c r="D457" s="30"/>
      <c r="E457" s="30" t="s">
        <v>315</v>
      </c>
      <c r="F457" s="30" t="s">
        <v>314</v>
      </c>
      <c r="G457" s="30" t="str">
        <f>data!B64</f>
      </c>
      <c r="I457" s="30" t="str">
        <f>data!B66</f>
      </c>
      <c r="J457" s="30" t="s">
        <v>314</v>
      </c>
      <c r="K457" s="30" t="s">
        <v>315</v>
      </c>
      <c r="L457" s="30"/>
      <c r="M457" s="30" t="s">
        <v>315</v>
      </c>
      <c r="N457" s="30" t="s">
        <v>314</v>
      </c>
      <c r="O457" s="30" t="str">
        <f>data!B67</f>
      </c>
    </row>
    <row r="458">
      <c r="A458" s="30" t="s">
        <v>316</v>
      </c>
      <c r="B458" s="30"/>
      <c r="C458" s="30"/>
      <c r="D458" s="30"/>
      <c r="E458" s="30"/>
      <c r="F458" s="30"/>
      <c r="G458" s="30" t="s">
        <v>316</v>
      </c>
      <c r="I458" s="30" t="s">
        <v>316</v>
      </c>
      <c r="J458" s="30"/>
      <c r="K458" s="30"/>
      <c r="L458" s="30"/>
      <c r="M458" s="30"/>
      <c r="N458" s="30"/>
      <c r="O458" s="30" t="s">
        <v>316</v>
      </c>
    </row>
    <row r="462">
      <c r="A462" s="31" t="s">
        <v>311</v>
      </c>
      <c r="B462" s="30"/>
      <c r="C462" s="30"/>
      <c r="D462" s="30" t="s">
        <v>312</v>
      </c>
      <c r="E462" s="30"/>
      <c r="F462" s="30"/>
      <c r="G462" s="94" t="s">
        <v>313</v>
      </c>
      <c r="I462" s="31" t="s">
        <v>311</v>
      </c>
      <c r="J462" s="30"/>
      <c r="K462" s="30"/>
      <c r="L462" s="30" t="s">
        <v>312</v>
      </c>
      <c r="M462" s="30"/>
      <c r="N462" s="30"/>
      <c r="O462" s="97" t="s">
        <v>313</v>
      </c>
    </row>
    <row r="463">
      <c r="A463" s="30" t="str">
        <f>data!B65</f>
      </c>
      <c r="B463" s="30"/>
      <c r="C463" s="30"/>
      <c r="D463" s="30"/>
      <c r="E463" s="30"/>
      <c r="F463" s="30"/>
      <c r="G463" s="30" t="str">
        <f>data!B64</f>
      </c>
      <c r="I463" s="30" t="str">
        <f>data!B68</f>
      </c>
      <c r="J463" s="30"/>
      <c r="K463" s="30"/>
      <c r="L463" s="30"/>
      <c r="M463" s="30"/>
      <c r="N463" s="30"/>
      <c r="O463" s="30" t="str">
        <f>data!B67</f>
      </c>
    </row>
    <row r="464">
      <c r="A464" s="30">
        <v>1</v>
      </c>
      <c r="B464" s="30"/>
      <c r="C464" s="30"/>
      <c r="D464" s="30"/>
      <c r="E464" s="30"/>
      <c r="F464" s="30"/>
      <c r="G464" s="30">
        <v>1</v>
      </c>
      <c r="I464" s="30">
        <v>1</v>
      </c>
      <c r="J464" s="30"/>
      <c r="K464" s="30"/>
      <c r="L464" s="30"/>
      <c r="M464" s="30"/>
      <c r="N464" s="30"/>
      <c r="O464" s="30">
        <v>1</v>
      </c>
    </row>
    <row r="465">
      <c r="A465" s="30">
        <v>2</v>
      </c>
      <c r="B465" s="30"/>
      <c r="C465" s="30"/>
      <c r="D465" s="30"/>
      <c r="E465" s="30"/>
      <c r="F465" s="30"/>
      <c r="G465" s="30">
        <v>2</v>
      </c>
      <c r="I465" s="30">
        <v>2</v>
      </c>
      <c r="J465" s="30"/>
      <c r="K465" s="30"/>
      <c r="L465" s="30"/>
      <c r="M465" s="30"/>
      <c r="N465" s="30"/>
      <c r="O465" s="30">
        <v>2</v>
      </c>
    </row>
    <row r="466">
      <c r="A466" s="30">
        <v>3</v>
      </c>
      <c r="B466" s="30"/>
      <c r="C466" s="30"/>
      <c r="D466" s="30"/>
      <c r="E466" s="30"/>
      <c r="F466" s="30"/>
      <c r="G466" s="30">
        <v>3</v>
      </c>
      <c r="I466" s="30">
        <v>3</v>
      </c>
      <c r="J466" s="30"/>
      <c r="K466" s="30"/>
      <c r="L466" s="30"/>
      <c r="M466" s="30"/>
      <c r="N466" s="30"/>
      <c r="O466" s="30">
        <v>3</v>
      </c>
    </row>
    <row r="467">
      <c r="A467" s="30">
        <v>4</v>
      </c>
      <c r="B467" s="30"/>
      <c r="C467" s="30"/>
      <c r="D467" s="30"/>
      <c r="E467" s="30"/>
      <c r="F467" s="30"/>
      <c r="G467" s="30">
        <v>4</v>
      </c>
      <c r="I467" s="30">
        <v>4</v>
      </c>
      <c r="J467" s="30"/>
      <c r="K467" s="30"/>
      <c r="L467" s="30"/>
      <c r="M467" s="30"/>
      <c r="N467" s="30"/>
      <c r="O467" s="30">
        <v>4</v>
      </c>
    </row>
    <row r="468">
      <c r="A468" s="30">
        <v>5</v>
      </c>
      <c r="B468" s="30"/>
      <c r="C468" s="30"/>
      <c r="D468" s="30"/>
      <c r="E468" s="30"/>
      <c r="F468" s="30"/>
      <c r="G468" s="30">
        <v>5</v>
      </c>
      <c r="I468" s="30">
        <v>5</v>
      </c>
      <c r="J468" s="30"/>
      <c r="K468" s="30"/>
      <c r="L468" s="30"/>
      <c r="M468" s="30"/>
      <c r="N468" s="30"/>
      <c r="O468" s="30">
        <v>5</v>
      </c>
    </row>
    <row r="470">
      <c r="A470" s="30" t="str">
        <f>data!B65</f>
      </c>
      <c r="B470" s="30" t="s">
        <v>314</v>
      </c>
      <c r="C470" s="30" t="s">
        <v>315</v>
      </c>
      <c r="D470" s="30"/>
      <c r="E470" s="30" t="s">
        <v>315</v>
      </c>
      <c r="F470" s="30" t="s">
        <v>314</v>
      </c>
      <c r="G470" s="30" t="str">
        <f>data!B64</f>
      </c>
      <c r="I470" s="30" t="str">
        <f>data!B68</f>
      </c>
      <c r="J470" s="30" t="s">
        <v>314</v>
      </c>
      <c r="K470" s="30" t="s">
        <v>315</v>
      </c>
      <c r="L470" s="30"/>
      <c r="M470" s="30" t="s">
        <v>315</v>
      </c>
      <c r="N470" s="30" t="s">
        <v>314</v>
      </c>
      <c r="O470" s="30" t="str">
        <f>data!B67</f>
      </c>
    </row>
    <row r="471">
      <c r="A471" s="30" t="s">
        <v>316</v>
      </c>
      <c r="B471" s="30"/>
      <c r="C471" s="30"/>
      <c r="D471" s="30"/>
      <c r="E471" s="30"/>
      <c r="F471" s="30"/>
      <c r="G471" s="30" t="s">
        <v>316</v>
      </c>
      <c r="I471" s="30" t="s">
        <v>316</v>
      </c>
      <c r="J471" s="30"/>
      <c r="K471" s="30"/>
      <c r="L471" s="30"/>
      <c r="M471" s="30"/>
      <c r="N471" s="30"/>
      <c r="O471" s="30" t="s">
        <v>316</v>
      </c>
    </row>
    <row r="475">
      <c r="A475" s="31" t="s">
        <v>311</v>
      </c>
      <c r="B475" s="30"/>
      <c r="C475" s="30"/>
      <c r="D475" s="30" t="s">
        <v>312</v>
      </c>
      <c r="E475" s="30"/>
      <c r="F475" s="30"/>
      <c r="G475" s="95" t="s">
        <v>313</v>
      </c>
      <c r="I475" s="31" t="s">
        <v>311</v>
      </c>
      <c r="J475" s="30"/>
      <c r="K475" s="30"/>
      <c r="L475" s="30" t="s">
        <v>312</v>
      </c>
      <c r="M475" s="30"/>
      <c r="N475" s="30"/>
      <c r="O475" s="98" t="s">
        <v>313</v>
      </c>
    </row>
    <row r="476">
      <c r="A476" s="30" t="str">
        <f>data!B65</f>
      </c>
      <c r="B476" s="30"/>
      <c r="C476" s="30"/>
      <c r="D476" s="30"/>
      <c r="E476" s="30"/>
      <c r="F476" s="30"/>
      <c r="G476" s="30" t="str">
        <f>data!B63</f>
      </c>
      <c r="I476" s="30" t="str">
        <f>data!B68</f>
      </c>
      <c r="J476" s="30"/>
      <c r="K476" s="30"/>
      <c r="L476" s="30"/>
      <c r="M476" s="30"/>
      <c r="N476" s="30"/>
      <c r="O476" s="30" t="str">
        <f>data!B66</f>
      </c>
    </row>
    <row r="477">
      <c r="A477" s="30">
        <v>1</v>
      </c>
      <c r="B477" s="30"/>
      <c r="C477" s="30"/>
      <c r="D477" s="30"/>
      <c r="E477" s="30"/>
      <c r="F477" s="30"/>
      <c r="G477" s="30">
        <v>1</v>
      </c>
      <c r="I477" s="30">
        <v>1</v>
      </c>
      <c r="J477" s="30"/>
      <c r="K477" s="30"/>
      <c r="L477" s="30"/>
      <c r="M477" s="30"/>
      <c r="N477" s="30"/>
      <c r="O477" s="30">
        <v>1</v>
      </c>
    </row>
    <row r="478">
      <c r="A478" s="30">
        <v>2</v>
      </c>
      <c r="B478" s="30"/>
      <c r="C478" s="30"/>
      <c r="D478" s="30"/>
      <c r="E478" s="30"/>
      <c r="F478" s="30"/>
      <c r="G478" s="30">
        <v>2</v>
      </c>
      <c r="I478" s="30">
        <v>2</v>
      </c>
      <c r="J478" s="30"/>
      <c r="K478" s="30"/>
      <c r="L478" s="30"/>
      <c r="M478" s="30"/>
      <c r="N478" s="30"/>
      <c r="O478" s="30">
        <v>2</v>
      </c>
    </row>
    <row r="479">
      <c r="A479" s="30">
        <v>3</v>
      </c>
      <c r="B479" s="30"/>
      <c r="C479" s="30"/>
      <c r="D479" s="30"/>
      <c r="E479" s="30"/>
      <c r="F479" s="30"/>
      <c r="G479" s="30">
        <v>3</v>
      </c>
      <c r="I479" s="30">
        <v>3</v>
      </c>
      <c r="J479" s="30"/>
      <c r="K479" s="30"/>
      <c r="L479" s="30"/>
      <c r="M479" s="30"/>
      <c r="N479" s="30"/>
      <c r="O479" s="30">
        <v>3</v>
      </c>
    </row>
    <row r="480">
      <c r="A480" s="30">
        <v>4</v>
      </c>
      <c r="B480" s="30"/>
      <c r="C480" s="30"/>
      <c r="D480" s="30"/>
      <c r="E480" s="30"/>
      <c r="F480" s="30"/>
      <c r="G480" s="30">
        <v>4</v>
      </c>
      <c r="I480" s="30">
        <v>4</v>
      </c>
      <c r="J480" s="30"/>
      <c r="K480" s="30"/>
      <c r="L480" s="30"/>
      <c r="M480" s="30"/>
      <c r="N480" s="30"/>
      <c r="O480" s="30">
        <v>4</v>
      </c>
    </row>
    <row r="481">
      <c r="A481" s="30">
        <v>5</v>
      </c>
      <c r="B481" s="30"/>
      <c r="C481" s="30"/>
      <c r="D481" s="30"/>
      <c r="E481" s="30"/>
      <c r="F481" s="30"/>
      <c r="G481" s="30">
        <v>5</v>
      </c>
      <c r="I481" s="30">
        <v>5</v>
      </c>
      <c r="J481" s="30"/>
      <c r="K481" s="30"/>
      <c r="L481" s="30"/>
      <c r="M481" s="30"/>
      <c r="N481" s="30"/>
      <c r="O481" s="30">
        <v>5</v>
      </c>
    </row>
    <row r="483">
      <c r="A483" s="30" t="str">
        <f>data!B65</f>
      </c>
      <c r="B483" s="30" t="s">
        <v>314</v>
      </c>
      <c r="C483" s="30" t="s">
        <v>315</v>
      </c>
      <c r="D483" s="30"/>
      <c r="E483" s="30" t="s">
        <v>315</v>
      </c>
      <c r="F483" s="30" t="s">
        <v>314</v>
      </c>
      <c r="G483" s="30" t="str">
        <f>data!B63</f>
      </c>
      <c r="I483" s="30" t="str">
        <f>data!B68</f>
      </c>
      <c r="J483" s="30" t="s">
        <v>314</v>
      </c>
      <c r="K483" s="30" t="s">
        <v>315</v>
      </c>
      <c r="L483" s="30"/>
      <c r="M483" s="30" t="s">
        <v>315</v>
      </c>
      <c r="N483" s="30" t="s">
        <v>314</v>
      </c>
      <c r="O483" s="30" t="str">
        <f>data!B66</f>
      </c>
    </row>
    <row r="484">
      <c r="A484" s="30" t="s">
        <v>316</v>
      </c>
      <c r="B484" s="30"/>
      <c r="C484" s="30"/>
      <c r="D484" s="30"/>
      <c r="E484" s="30"/>
      <c r="F484" s="30"/>
      <c r="G484" s="30" t="s">
        <v>316</v>
      </c>
      <c r="I484" s="30" t="s">
        <v>316</v>
      </c>
      <c r="J484" s="30"/>
      <c r="K484" s="30"/>
      <c r="L484" s="30"/>
      <c r="M484" s="30"/>
      <c r="N484" s="30"/>
      <c r="O484" s="30" t="s">
        <v>316</v>
      </c>
    </row>
    <row r="486">
      <c r="F486" s="7" t="s">
        <v>317</v>
      </c>
      <c r="G486" s="23"/>
      <c r="N486" s="7" t="s">
        <v>317</v>
      </c>
      <c r="O486" s="23"/>
    </row>
    <row r="487">
      <c r="F487" s="7" t="s">
        <v>318</v>
      </c>
      <c r="G487" s="23"/>
      <c r="N487" s="7" t="s">
        <v>318</v>
      </c>
      <c r="O487" s="23"/>
    </row>
    <row r="488">
      <c r="F488" s="7" t="s">
        <v>319</v>
      </c>
      <c r="G488" s="23"/>
      <c r="N488" s="7" t="s">
        <v>319</v>
      </c>
      <c r="O488" s="23"/>
    </row>
    <row r="491">
      <c r="A491" s="29" t="str">
        <f>data!A71</f>
      </c>
      <c r="B491" s="29"/>
      <c r="C491" s="29"/>
      <c r="D491" s="29"/>
      <c r="E491" s="29"/>
      <c r="F491" s="29"/>
      <c r="G491" s="29"/>
      <c r="I491" s="29" t="str">
        <f>data!A74</f>
      </c>
      <c r="J491" s="29"/>
      <c r="K491" s="29"/>
      <c r="L491" s="29"/>
      <c r="M491" s="29"/>
      <c r="N491" s="29"/>
      <c r="O491" s="29"/>
    </row>
    <row r="492">
      <c r="A492" s="31" t="s">
        <v>311</v>
      </c>
      <c r="B492" s="30"/>
      <c r="C492" s="30"/>
      <c r="D492" s="30" t="s">
        <v>312</v>
      </c>
      <c r="E492" s="30"/>
      <c r="F492" s="30"/>
      <c r="G492" s="99" t="s">
        <v>313</v>
      </c>
      <c r="I492" s="31" t="s">
        <v>311</v>
      </c>
      <c r="J492" s="30"/>
      <c r="K492" s="30"/>
      <c r="L492" s="30" t="s">
        <v>312</v>
      </c>
      <c r="M492" s="30"/>
      <c r="N492" s="30"/>
      <c r="O492" s="102" t="s">
        <v>313</v>
      </c>
    </row>
    <row r="493">
      <c r="A493" s="30" t="str">
        <f>data!B69</f>
      </c>
      <c r="B493" s="30"/>
      <c r="C493" s="30"/>
      <c r="D493" s="30"/>
      <c r="E493" s="30"/>
      <c r="F493" s="30"/>
      <c r="G493" s="30" t="str">
        <f>data!B70</f>
      </c>
      <c r="I493" s="30" t="str">
        <f>data!B72</f>
      </c>
      <c r="J493" s="30"/>
      <c r="K493" s="30"/>
      <c r="L493" s="30"/>
      <c r="M493" s="30"/>
      <c r="N493" s="30"/>
      <c r="O493" s="30" t="str">
        <f>data!B73</f>
      </c>
    </row>
    <row r="494">
      <c r="A494" s="30">
        <v>1</v>
      </c>
      <c r="B494" s="30"/>
      <c r="C494" s="30"/>
      <c r="D494" s="30"/>
      <c r="E494" s="30"/>
      <c r="F494" s="30"/>
      <c r="G494" s="30">
        <v>1</v>
      </c>
      <c r="I494" s="30">
        <v>1</v>
      </c>
      <c r="J494" s="30"/>
      <c r="K494" s="30"/>
      <c r="L494" s="30"/>
      <c r="M494" s="30"/>
      <c r="N494" s="30"/>
      <c r="O494" s="30">
        <v>1</v>
      </c>
    </row>
    <row r="495">
      <c r="A495" s="30">
        <v>2</v>
      </c>
      <c r="B495" s="30"/>
      <c r="C495" s="30"/>
      <c r="D495" s="30"/>
      <c r="E495" s="30"/>
      <c r="F495" s="30"/>
      <c r="G495" s="30">
        <v>2</v>
      </c>
      <c r="I495" s="30">
        <v>2</v>
      </c>
      <c r="J495" s="30"/>
      <c r="K495" s="30"/>
      <c r="L495" s="30"/>
      <c r="M495" s="30"/>
      <c r="N495" s="30"/>
      <c r="O495" s="30">
        <v>2</v>
      </c>
    </row>
    <row r="496">
      <c r="A496" s="30">
        <v>3</v>
      </c>
      <c r="B496" s="30"/>
      <c r="C496" s="30"/>
      <c r="D496" s="30"/>
      <c r="E496" s="30"/>
      <c r="F496" s="30"/>
      <c r="G496" s="30">
        <v>3</v>
      </c>
      <c r="I496" s="30">
        <v>3</v>
      </c>
      <c r="J496" s="30"/>
      <c r="K496" s="30"/>
      <c r="L496" s="30"/>
      <c r="M496" s="30"/>
      <c r="N496" s="30"/>
      <c r="O496" s="30">
        <v>3</v>
      </c>
    </row>
    <row r="497">
      <c r="A497" s="30">
        <v>4</v>
      </c>
      <c r="B497" s="30"/>
      <c r="C497" s="30"/>
      <c r="D497" s="30"/>
      <c r="E497" s="30"/>
      <c r="F497" s="30"/>
      <c r="G497" s="30">
        <v>4</v>
      </c>
      <c r="I497" s="30">
        <v>4</v>
      </c>
      <c r="J497" s="30"/>
      <c r="K497" s="30"/>
      <c r="L497" s="30"/>
      <c r="M497" s="30"/>
      <c r="N497" s="30"/>
      <c r="O497" s="30">
        <v>4</v>
      </c>
    </row>
    <row r="498">
      <c r="A498" s="30">
        <v>5</v>
      </c>
      <c r="B498" s="30"/>
      <c r="C498" s="30"/>
      <c r="D498" s="30"/>
      <c r="E498" s="30"/>
      <c r="F498" s="30"/>
      <c r="G498" s="30">
        <v>5</v>
      </c>
      <c r="I498" s="30">
        <v>5</v>
      </c>
      <c r="J498" s="30"/>
      <c r="K498" s="30"/>
      <c r="L498" s="30"/>
      <c r="M498" s="30"/>
      <c r="N498" s="30"/>
      <c r="O498" s="30">
        <v>5</v>
      </c>
    </row>
    <row r="500">
      <c r="A500" s="30" t="str">
        <f>data!B69</f>
      </c>
      <c r="B500" s="30" t="s">
        <v>314</v>
      </c>
      <c r="C500" s="30" t="s">
        <v>315</v>
      </c>
      <c r="D500" s="30"/>
      <c r="E500" s="30" t="s">
        <v>315</v>
      </c>
      <c r="F500" s="30" t="s">
        <v>314</v>
      </c>
      <c r="G500" s="30" t="str">
        <f>data!B70</f>
      </c>
      <c r="I500" s="30" t="str">
        <f>data!B72</f>
      </c>
      <c r="J500" s="30" t="s">
        <v>314</v>
      </c>
      <c r="K500" s="30" t="s">
        <v>315</v>
      </c>
      <c r="L500" s="30"/>
      <c r="M500" s="30" t="s">
        <v>315</v>
      </c>
      <c r="N500" s="30" t="s">
        <v>314</v>
      </c>
      <c r="O500" s="30" t="str">
        <f>data!B73</f>
      </c>
    </row>
    <row r="501">
      <c r="A501" s="30" t="s">
        <v>316</v>
      </c>
      <c r="B501" s="30"/>
      <c r="C501" s="30"/>
      <c r="D501" s="30"/>
      <c r="E501" s="30"/>
      <c r="F501" s="30"/>
      <c r="G501" s="30" t="s">
        <v>316</v>
      </c>
      <c r="I501" s="30" t="s">
        <v>316</v>
      </c>
      <c r="J501" s="30"/>
      <c r="K501" s="30"/>
      <c r="L501" s="30"/>
      <c r="M501" s="30"/>
      <c r="N501" s="30"/>
      <c r="O501" s="30" t="s">
        <v>316</v>
      </c>
    </row>
    <row r="505">
      <c r="A505" s="31" t="s">
        <v>311</v>
      </c>
      <c r="B505" s="30"/>
      <c r="C505" s="30"/>
      <c r="D505" s="30" t="s">
        <v>312</v>
      </c>
      <c r="E505" s="30"/>
      <c r="F505" s="30"/>
      <c r="G505" s="100" t="s">
        <v>313</v>
      </c>
      <c r="I505" s="31" t="s">
        <v>311</v>
      </c>
      <c r="J505" s="30"/>
      <c r="K505" s="30"/>
      <c r="L505" s="30" t="s">
        <v>312</v>
      </c>
      <c r="M505" s="30"/>
      <c r="N505" s="30"/>
      <c r="O505" s="103" t="s">
        <v>313</v>
      </c>
    </row>
    <row r="506">
      <c r="A506" s="30" t="str">
        <f>data!B71</f>
      </c>
      <c r="B506" s="30"/>
      <c r="C506" s="30"/>
      <c r="D506" s="30"/>
      <c r="E506" s="30"/>
      <c r="F506" s="30"/>
      <c r="G506" s="30" t="str">
        <f>data!B70</f>
      </c>
      <c r="I506" s="30" t="str">
        <f>data!B74</f>
      </c>
      <c r="J506" s="30"/>
      <c r="K506" s="30"/>
      <c r="L506" s="30"/>
      <c r="M506" s="30"/>
      <c r="N506" s="30"/>
      <c r="O506" s="30" t="str">
        <f>data!B73</f>
      </c>
    </row>
    <row r="507">
      <c r="A507" s="30">
        <v>1</v>
      </c>
      <c r="B507" s="30"/>
      <c r="C507" s="30"/>
      <c r="D507" s="30"/>
      <c r="E507" s="30"/>
      <c r="F507" s="30"/>
      <c r="G507" s="30">
        <v>1</v>
      </c>
      <c r="I507" s="30">
        <v>1</v>
      </c>
      <c r="J507" s="30"/>
      <c r="K507" s="30"/>
      <c r="L507" s="30"/>
      <c r="M507" s="30"/>
      <c r="N507" s="30"/>
      <c r="O507" s="30">
        <v>1</v>
      </c>
    </row>
    <row r="508">
      <c r="A508" s="30">
        <v>2</v>
      </c>
      <c r="B508" s="30"/>
      <c r="C508" s="30"/>
      <c r="D508" s="30"/>
      <c r="E508" s="30"/>
      <c r="F508" s="30"/>
      <c r="G508" s="30">
        <v>2</v>
      </c>
      <c r="I508" s="30">
        <v>2</v>
      </c>
      <c r="J508" s="30"/>
      <c r="K508" s="30"/>
      <c r="L508" s="30"/>
      <c r="M508" s="30"/>
      <c r="N508" s="30"/>
      <c r="O508" s="30">
        <v>2</v>
      </c>
    </row>
    <row r="509">
      <c r="A509" s="30">
        <v>3</v>
      </c>
      <c r="B509" s="30"/>
      <c r="C509" s="30"/>
      <c r="D509" s="30"/>
      <c r="E509" s="30"/>
      <c r="F509" s="30"/>
      <c r="G509" s="30">
        <v>3</v>
      </c>
      <c r="I509" s="30">
        <v>3</v>
      </c>
      <c r="J509" s="30"/>
      <c r="K509" s="30"/>
      <c r="L509" s="30"/>
      <c r="M509" s="30"/>
      <c r="N509" s="30"/>
      <c r="O509" s="30">
        <v>3</v>
      </c>
    </row>
    <row r="510">
      <c r="A510" s="30">
        <v>4</v>
      </c>
      <c r="B510" s="30"/>
      <c r="C510" s="30"/>
      <c r="D510" s="30"/>
      <c r="E510" s="30"/>
      <c r="F510" s="30"/>
      <c r="G510" s="30">
        <v>4</v>
      </c>
      <c r="I510" s="30">
        <v>4</v>
      </c>
      <c r="J510" s="30"/>
      <c r="K510" s="30"/>
      <c r="L510" s="30"/>
      <c r="M510" s="30"/>
      <c r="N510" s="30"/>
      <c r="O510" s="30">
        <v>4</v>
      </c>
    </row>
    <row r="511">
      <c r="A511" s="30">
        <v>5</v>
      </c>
      <c r="B511" s="30"/>
      <c r="C511" s="30"/>
      <c r="D511" s="30"/>
      <c r="E511" s="30"/>
      <c r="F511" s="30"/>
      <c r="G511" s="30">
        <v>5</v>
      </c>
      <c r="I511" s="30">
        <v>5</v>
      </c>
      <c r="J511" s="30"/>
      <c r="K511" s="30"/>
      <c r="L511" s="30"/>
      <c r="M511" s="30"/>
      <c r="N511" s="30"/>
      <c r="O511" s="30">
        <v>5</v>
      </c>
    </row>
    <row r="513">
      <c r="A513" s="30" t="str">
        <f>data!B71</f>
      </c>
      <c r="B513" s="30" t="s">
        <v>314</v>
      </c>
      <c r="C513" s="30" t="s">
        <v>315</v>
      </c>
      <c r="D513" s="30"/>
      <c r="E513" s="30" t="s">
        <v>315</v>
      </c>
      <c r="F513" s="30" t="s">
        <v>314</v>
      </c>
      <c r="G513" s="30" t="str">
        <f>data!B70</f>
      </c>
      <c r="I513" s="30" t="str">
        <f>data!B74</f>
      </c>
      <c r="J513" s="30" t="s">
        <v>314</v>
      </c>
      <c r="K513" s="30" t="s">
        <v>315</v>
      </c>
      <c r="L513" s="30"/>
      <c r="M513" s="30" t="s">
        <v>315</v>
      </c>
      <c r="N513" s="30" t="s">
        <v>314</v>
      </c>
      <c r="O513" s="30" t="str">
        <f>data!B73</f>
      </c>
    </row>
    <row r="514">
      <c r="A514" s="30" t="s">
        <v>316</v>
      </c>
      <c r="B514" s="30"/>
      <c r="C514" s="30"/>
      <c r="D514" s="30"/>
      <c r="E514" s="30"/>
      <c r="F514" s="30"/>
      <c r="G514" s="30" t="s">
        <v>316</v>
      </c>
      <c r="I514" s="30" t="s">
        <v>316</v>
      </c>
      <c r="J514" s="30"/>
      <c r="K514" s="30"/>
      <c r="L514" s="30"/>
      <c r="M514" s="30"/>
      <c r="N514" s="30"/>
      <c r="O514" s="30" t="s">
        <v>316</v>
      </c>
    </row>
    <row r="518">
      <c r="A518" s="31" t="s">
        <v>311</v>
      </c>
      <c r="B518" s="30"/>
      <c r="C518" s="30"/>
      <c r="D518" s="30" t="s">
        <v>312</v>
      </c>
      <c r="E518" s="30"/>
      <c r="F518" s="30"/>
      <c r="G518" s="101" t="s">
        <v>313</v>
      </c>
      <c r="I518" s="31" t="s">
        <v>311</v>
      </c>
      <c r="J518" s="30"/>
      <c r="K518" s="30"/>
      <c r="L518" s="30" t="s">
        <v>312</v>
      </c>
      <c r="M518" s="30"/>
      <c r="N518" s="30"/>
      <c r="O518" s="104" t="s">
        <v>313</v>
      </c>
    </row>
    <row r="519">
      <c r="A519" s="30" t="str">
        <f>data!B71</f>
      </c>
      <c r="B519" s="30"/>
      <c r="C519" s="30"/>
      <c r="D519" s="30"/>
      <c r="E519" s="30"/>
      <c r="F519" s="30"/>
      <c r="G519" s="30" t="str">
        <f>data!B69</f>
      </c>
      <c r="I519" s="30" t="str">
        <f>data!B74</f>
      </c>
      <c r="J519" s="30"/>
      <c r="K519" s="30"/>
      <c r="L519" s="30"/>
      <c r="M519" s="30"/>
      <c r="N519" s="30"/>
      <c r="O519" s="30" t="str">
        <f>data!B72</f>
      </c>
    </row>
    <row r="520">
      <c r="A520" s="30">
        <v>1</v>
      </c>
      <c r="B520" s="30"/>
      <c r="C520" s="30"/>
      <c r="D520" s="30"/>
      <c r="E520" s="30"/>
      <c r="F520" s="30"/>
      <c r="G520" s="30">
        <v>1</v>
      </c>
      <c r="I520" s="30">
        <v>1</v>
      </c>
      <c r="J520" s="30"/>
      <c r="K520" s="30"/>
      <c r="L520" s="30"/>
      <c r="M520" s="30"/>
      <c r="N520" s="30"/>
      <c r="O520" s="30">
        <v>1</v>
      </c>
    </row>
    <row r="521">
      <c r="A521" s="30">
        <v>2</v>
      </c>
      <c r="B521" s="30"/>
      <c r="C521" s="30"/>
      <c r="D521" s="30"/>
      <c r="E521" s="30"/>
      <c r="F521" s="30"/>
      <c r="G521" s="30">
        <v>2</v>
      </c>
      <c r="I521" s="30">
        <v>2</v>
      </c>
      <c r="J521" s="30"/>
      <c r="K521" s="30"/>
      <c r="L521" s="30"/>
      <c r="M521" s="30"/>
      <c r="N521" s="30"/>
      <c r="O521" s="30">
        <v>2</v>
      </c>
    </row>
    <row r="522">
      <c r="A522" s="30">
        <v>3</v>
      </c>
      <c r="B522" s="30"/>
      <c r="C522" s="30"/>
      <c r="D522" s="30"/>
      <c r="E522" s="30"/>
      <c r="F522" s="30"/>
      <c r="G522" s="30">
        <v>3</v>
      </c>
      <c r="I522" s="30">
        <v>3</v>
      </c>
      <c r="J522" s="30"/>
      <c r="K522" s="30"/>
      <c r="L522" s="30"/>
      <c r="M522" s="30"/>
      <c r="N522" s="30"/>
      <c r="O522" s="30">
        <v>3</v>
      </c>
    </row>
    <row r="523">
      <c r="A523" s="30">
        <v>4</v>
      </c>
      <c r="B523" s="30"/>
      <c r="C523" s="30"/>
      <c r="D523" s="30"/>
      <c r="E523" s="30"/>
      <c r="F523" s="30"/>
      <c r="G523" s="30">
        <v>4</v>
      </c>
      <c r="I523" s="30">
        <v>4</v>
      </c>
      <c r="J523" s="30"/>
      <c r="K523" s="30"/>
      <c r="L523" s="30"/>
      <c r="M523" s="30"/>
      <c r="N523" s="30"/>
      <c r="O523" s="30">
        <v>4</v>
      </c>
    </row>
    <row r="524">
      <c r="A524" s="30">
        <v>5</v>
      </c>
      <c r="B524" s="30"/>
      <c r="C524" s="30"/>
      <c r="D524" s="30"/>
      <c r="E524" s="30"/>
      <c r="F524" s="30"/>
      <c r="G524" s="30">
        <v>5</v>
      </c>
      <c r="I524" s="30">
        <v>5</v>
      </c>
      <c r="J524" s="30"/>
      <c r="K524" s="30"/>
      <c r="L524" s="30"/>
      <c r="M524" s="30"/>
      <c r="N524" s="30"/>
      <c r="O524" s="30">
        <v>5</v>
      </c>
    </row>
    <row r="526">
      <c r="A526" s="30" t="str">
        <f>data!B71</f>
      </c>
      <c r="B526" s="30" t="s">
        <v>314</v>
      </c>
      <c r="C526" s="30" t="s">
        <v>315</v>
      </c>
      <c r="D526" s="30"/>
      <c r="E526" s="30" t="s">
        <v>315</v>
      </c>
      <c r="F526" s="30" t="s">
        <v>314</v>
      </c>
      <c r="G526" s="30" t="str">
        <f>data!B69</f>
      </c>
      <c r="I526" s="30" t="str">
        <f>data!B74</f>
      </c>
      <c r="J526" s="30" t="s">
        <v>314</v>
      </c>
      <c r="K526" s="30" t="s">
        <v>315</v>
      </c>
      <c r="L526" s="30"/>
      <c r="M526" s="30" t="s">
        <v>315</v>
      </c>
      <c r="N526" s="30" t="s">
        <v>314</v>
      </c>
      <c r="O526" s="30" t="str">
        <f>data!B72</f>
      </c>
    </row>
    <row r="527">
      <c r="A527" s="30" t="s">
        <v>316</v>
      </c>
      <c r="B527" s="30"/>
      <c r="C527" s="30"/>
      <c r="D527" s="30"/>
      <c r="E527" s="30"/>
      <c r="F527" s="30"/>
      <c r="G527" s="30" t="s">
        <v>316</v>
      </c>
      <c r="I527" s="30" t="s">
        <v>316</v>
      </c>
      <c r="J527" s="30"/>
      <c r="K527" s="30"/>
      <c r="L527" s="30"/>
      <c r="M527" s="30"/>
      <c r="N527" s="30"/>
      <c r="O527" s="30" t="s">
        <v>316</v>
      </c>
    </row>
    <row r="529">
      <c r="F529" s="7" t="s">
        <v>317</v>
      </c>
      <c r="G529" s="23"/>
      <c r="N529" s="7" t="s">
        <v>317</v>
      </c>
      <c r="O529" s="23"/>
    </row>
    <row r="530">
      <c r="F530" s="7" t="s">
        <v>318</v>
      </c>
      <c r="G530" s="23"/>
      <c r="N530" s="7" t="s">
        <v>318</v>
      </c>
      <c r="O530" s="23"/>
    </row>
    <row r="531">
      <c r="F531" s="7" t="s">
        <v>319</v>
      </c>
      <c r="G531" s="23"/>
      <c r="N531" s="7" t="s">
        <v>319</v>
      </c>
      <c r="O531" s="23"/>
    </row>
    <row r="534">
      <c r="A534" s="29" t="str">
        <f>data!A77</f>
      </c>
      <c r="B534" s="29"/>
      <c r="C534" s="29"/>
      <c r="D534" s="29"/>
      <c r="E534" s="29"/>
      <c r="F534" s="29"/>
      <c r="G534" s="29"/>
      <c r="I534" s="29" t="str">
        <f>data!A80</f>
      </c>
      <c r="J534" s="29"/>
      <c r="K534" s="29"/>
      <c r="L534" s="29"/>
      <c r="M534" s="29"/>
      <c r="N534" s="29"/>
      <c r="O534" s="29"/>
    </row>
    <row r="535">
      <c r="A535" s="31" t="s">
        <v>311</v>
      </c>
      <c r="B535" s="30"/>
      <c r="C535" s="30"/>
      <c r="D535" s="30" t="s">
        <v>312</v>
      </c>
      <c r="E535" s="30"/>
      <c r="F535" s="30"/>
      <c r="G535" s="105" t="s">
        <v>313</v>
      </c>
      <c r="I535" s="31" t="s">
        <v>311</v>
      </c>
      <c r="J535" s="30"/>
      <c r="K535" s="30"/>
      <c r="L535" s="30" t="s">
        <v>312</v>
      </c>
      <c r="M535" s="30"/>
      <c r="N535" s="30"/>
      <c r="O535" s="108" t="s">
        <v>313</v>
      </c>
    </row>
    <row r="536">
      <c r="A536" s="30" t="str">
        <f>data!B75</f>
      </c>
      <c r="B536" s="30"/>
      <c r="C536" s="30"/>
      <c r="D536" s="30"/>
      <c r="E536" s="30"/>
      <c r="F536" s="30"/>
      <c r="G536" s="30" t="str">
        <f>data!B76</f>
      </c>
      <c r="I536" s="30" t="str">
        <f>data!B78</f>
      </c>
      <c r="J536" s="30"/>
      <c r="K536" s="30"/>
      <c r="L536" s="30"/>
      <c r="M536" s="30"/>
      <c r="N536" s="30"/>
      <c r="O536" s="30" t="str">
        <f>data!B79</f>
      </c>
    </row>
    <row r="537">
      <c r="A537" s="30">
        <v>1</v>
      </c>
      <c r="B537" s="30"/>
      <c r="C537" s="30"/>
      <c r="D537" s="30"/>
      <c r="E537" s="30"/>
      <c r="F537" s="30"/>
      <c r="G537" s="30">
        <v>1</v>
      </c>
      <c r="I537" s="30">
        <v>1</v>
      </c>
      <c r="J537" s="30"/>
      <c r="K537" s="30"/>
      <c r="L537" s="30"/>
      <c r="M537" s="30"/>
      <c r="N537" s="30"/>
      <c r="O537" s="30">
        <v>1</v>
      </c>
    </row>
    <row r="538">
      <c r="A538" s="30">
        <v>2</v>
      </c>
      <c r="B538" s="30"/>
      <c r="C538" s="30"/>
      <c r="D538" s="30"/>
      <c r="E538" s="30"/>
      <c r="F538" s="30"/>
      <c r="G538" s="30">
        <v>2</v>
      </c>
      <c r="I538" s="30">
        <v>2</v>
      </c>
      <c r="J538" s="30"/>
      <c r="K538" s="30"/>
      <c r="L538" s="30"/>
      <c r="M538" s="30"/>
      <c r="N538" s="30"/>
      <c r="O538" s="30">
        <v>2</v>
      </c>
    </row>
    <row r="539">
      <c r="A539" s="30">
        <v>3</v>
      </c>
      <c r="B539" s="30"/>
      <c r="C539" s="30"/>
      <c r="D539" s="30"/>
      <c r="E539" s="30"/>
      <c r="F539" s="30"/>
      <c r="G539" s="30">
        <v>3</v>
      </c>
      <c r="I539" s="30">
        <v>3</v>
      </c>
      <c r="J539" s="30"/>
      <c r="K539" s="30"/>
      <c r="L539" s="30"/>
      <c r="M539" s="30"/>
      <c r="N539" s="30"/>
      <c r="O539" s="30">
        <v>3</v>
      </c>
    </row>
    <row r="540">
      <c r="A540" s="30">
        <v>4</v>
      </c>
      <c r="B540" s="30"/>
      <c r="C540" s="30"/>
      <c r="D540" s="30"/>
      <c r="E540" s="30"/>
      <c r="F540" s="30"/>
      <c r="G540" s="30">
        <v>4</v>
      </c>
      <c r="I540" s="30">
        <v>4</v>
      </c>
      <c r="J540" s="30"/>
      <c r="K540" s="30"/>
      <c r="L540" s="30"/>
      <c r="M540" s="30"/>
      <c r="N540" s="30"/>
      <c r="O540" s="30">
        <v>4</v>
      </c>
    </row>
    <row r="541">
      <c r="A541" s="30">
        <v>5</v>
      </c>
      <c r="B541" s="30"/>
      <c r="C541" s="30"/>
      <c r="D541" s="30"/>
      <c r="E541" s="30"/>
      <c r="F541" s="30"/>
      <c r="G541" s="30">
        <v>5</v>
      </c>
      <c r="I541" s="30">
        <v>5</v>
      </c>
      <c r="J541" s="30"/>
      <c r="K541" s="30"/>
      <c r="L541" s="30"/>
      <c r="M541" s="30"/>
      <c r="N541" s="30"/>
      <c r="O541" s="30">
        <v>5</v>
      </c>
    </row>
    <row r="543">
      <c r="A543" s="30" t="str">
        <f>data!B75</f>
      </c>
      <c r="B543" s="30" t="s">
        <v>314</v>
      </c>
      <c r="C543" s="30" t="s">
        <v>315</v>
      </c>
      <c r="D543" s="30"/>
      <c r="E543" s="30" t="s">
        <v>315</v>
      </c>
      <c r="F543" s="30" t="s">
        <v>314</v>
      </c>
      <c r="G543" s="30" t="str">
        <f>data!B76</f>
      </c>
      <c r="I543" s="30" t="str">
        <f>data!B78</f>
      </c>
      <c r="J543" s="30" t="s">
        <v>314</v>
      </c>
      <c r="K543" s="30" t="s">
        <v>315</v>
      </c>
      <c r="L543" s="30"/>
      <c r="M543" s="30" t="s">
        <v>315</v>
      </c>
      <c r="N543" s="30" t="s">
        <v>314</v>
      </c>
      <c r="O543" s="30" t="str">
        <f>data!B79</f>
      </c>
    </row>
    <row r="544">
      <c r="A544" s="30" t="s">
        <v>316</v>
      </c>
      <c r="B544" s="30"/>
      <c r="C544" s="30"/>
      <c r="D544" s="30"/>
      <c r="E544" s="30"/>
      <c r="F544" s="30"/>
      <c r="G544" s="30" t="s">
        <v>316</v>
      </c>
      <c r="I544" s="30" t="s">
        <v>316</v>
      </c>
      <c r="J544" s="30"/>
      <c r="K544" s="30"/>
      <c r="L544" s="30"/>
      <c r="M544" s="30"/>
      <c r="N544" s="30"/>
      <c r="O544" s="30" t="s">
        <v>316</v>
      </c>
    </row>
    <row r="548">
      <c r="A548" s="31" t="s">
        <v>311</v>
      </c>
      <c r="B548" s="30"/>
      <c r="C548" s="30"/>
      <c r="D548" s="30" t="s">
        <v>312</v>
      </c>
      <c r="E548" s="30"/>
      <c r="F548" s="30"/>
      <c r="G548" s="106" t="s">
        <v>313</v>
      </c>
      <c r="I548" s="31" t="s">
        <v>311</v>
      </c>
      <c r="J548" s="30"/>
      <c r="K548" s="30"/>
      <c r="L548" s="30" t="s">
        <v>312</v>
      </c>
      <c r="M548" s="30"/>
      <c r="N548" s="30"/>
      <c r="O548" s="109" t="s">
        <v>313</v>
      </c>
    </row>
    <row r="549">
      <c r="A549" s="30" t="str">
        <f>data!B77</f>
      </c>
      <c r="B549" s="30"/>
      <c r="C549" s="30"/>
      <c r="D549" s="30"/>
      <c r="E549" s="30"/>
      <c r="F549" s="30"/>
      <c r="G549" s="30" t="str">
        <f>data!B76</f>
      </c>
      <c r="I549" s="30" t="str">
        <f>data!B80</f>
      </c>
      <c r="J549" s="30"/>
      <c r="K549" s="30"/>
      <c r="L549" s="30"/>
      <c r="M549" s="30"/>
      <c r="N549" s="30"/>
      <c r="O549" s="30" t="str">
        <f>data!B79</f>
      </c>
    </row>
    <row r="550">
      <c r="A550" s="30">
        <v>1</v>
      </c>
      <c r="B550" s="30"/>
      <c r="C550" s="30"/>
      <c r="D550" s="30"/>
      <c r="E550" s="30"/>
      <c r="F550" s="30"/>
      <c r="G550" s="30">
        <v>1</v>
      </c>
      <c r="I550" s="30">
        <v>1</v>
      </c>
      <c r="J550" s="30"/>
      <c r="K550" s="30"/>
      <c r="L550" s="30"/>
      <c r="M550" s="30"/>
      <c r="N550" s="30"/>
      <c r="O550" s="30">
        <v>1</v>
      </c>
    </row>
    <row r="551">
      <c r="A551" s="30">
        <v>2</v>
      </c>
      <c r="B551" s="30"/>
      <c r="C551" s="30"/>
      <c r="D551" s="30"/>
      <c r="E551" s="30"/>
      <c r="F551" s="30"/>
      <c r="G551" s="30">
        <v>2</v>
      </c>
      <c r="I551" s="30">
        <v>2</v>
      </c>
      <c r="J551" s="30"/>
      <c r="K551" s="30"/>
      <c r="L551" s="30"/>
      <c r="M551" s="30"/>
      <c r="N551" s="30"/>
      <c r="O551" s="30">
        <v>2</v>
      </c>
    </row>
    <row r="552">
      <c r="A552" s="30">
        <v>3</v>
      </c>
      <c r="B552" s="30"/>
      <c r="C552" s="30"/>
      <c r="D552" s="30"/>
      <c r="E552" s="30"/>
      <c r="F552" s="30"/>
      <c r="G552" s="30">
        <v>3</v>
      </c>
      <c r="I552" s="30">
        <v>3</v>
      </c>
      <c r="J552" s="30"/>
      <c r="K552" s="30"/>
      <c r="L552" s="30"/>
      <c r="M552" s="30"/>
      <c r="N552" s="30"/>
      <c r="O552" s="30">
        <v>3</v>
      </c>
    </row>
    <row r="553">
      <c r="A553" s="30">
        <v>4</v>
      </c>
      <c r="B553" s="30"/>
      <c r="C553" s="30"/>
      <c r="D553" s="30"/>
      <c r="E553" s="30"/>
      <c r="F553" s="30"/>
      <c r="G553" s="30">
        <v>4</v>
      </c>
      <c r="I553" s="30">
        <v>4</v>
      </c>
      <c r="J553" s="30"/>
      <c r="K553" s="30"/>
      <c r="L553" s="30"/>
      <c r="M553" s="30"/>
      <c r="N553" s="30"/>
      <c r="O553" s="30">
        <v>4</v>
      </c>
    </row>
    <row r="554">
      <c r="A554" s="30">
        <v>5</v>
      </c>
      <c r="B554" s="30"/>
      <c r="C554" s="30"/>
      <c r="D554" s="30"/>
      <c r="E554" s="30"/>
      <c r="F554" s="30"/>
      <c r="G554" s="30">
        <v>5</v>
      </c>
      <c r="I554" s="30">
        <v>5</v>
      </c>
      <c r="J554" s="30"/>
      <c r="K554" s="30"/>
      <c r="L554" s="30"/>
      <c r="M554" s="30"/>
      <c r="N554" s="30"/>
      <c r="O554" s="30">
        <v>5</v>
      </c>
    </row>
    <row r="556">
      <c r="A556" s="30" t="str">
        <f>data!B77</f>
      </c>
      <c r="B556" s="30" t="s">
        <v>314</v>
      </c>
      <c r="C556" s="30" t="s">
        <v>315</v>
      </c>
      <c r="D556" s="30"/>
      <c r="E556" s="30" t="s">
        <v>315</v>
      </c>
      <c r="F556" s="30" t="s">
        <v>314</v>
      </c>
      <c r="G556" s="30" t="str">
        <f>data!B76</f>
      </c>
      <c r="I556" s="30" t="str">
        <f>data!B80</f>
      </c>
      <c r="J556" s="30" t="s">
        <v>314</v>
      </c>
      <c r="K556" s="30" t="s">
        <v>315</v>
      </c>
      <c r="L556" s="30"/>
      <c r="M556" s="30" t="s">
        <v>315</v>
      </c>
      <c r="N556" s="30" t="s">
        <v>314</v>
      </c>
      <c r="O556" s="30" t="str">
        <f>data!B79</f>
      </c>
    </row>
    <row r="557">
      <c r="A557" s="30" t="s">
        <v>316</v>
      </c>
      <c r="B557" s="30"/>
      <c r="C557" s="30"/>
      <c r="D557" s="30"/>
      <c r="E557" s="30"/>
      <c r="F557" s="30"/>
      <c r="G557" s="30" t="s">
        <v>316</v>
      </c>
      <c r="I557" s="30" t="s">
        <v>316</v>
      </c>
      <c r="J557" s="30"/>
      <c r="K557" s="30"/>
      <c r="L557" s="30"/>
      <c r="M557" s="30"/>
      <c r="N557" s="30"/>
      <c r="O557" s="30" t="s">
        <v>316</v>
      </c>
    </row>
    <row r="561">
      <c r="A561" s="31" t="s">
        <v>311</v>
      </c>
      <c r="B561" s="30"/>
      <c r="C561" s="30"/>
      <c r="D561" s="30" t="s">
        <v>312</v>
      </c>
      <c r="E561" s="30"/>
      <c r="F561" s="30"/>
      <c r="G561" s="107" t="s">
        <v>313</v>
      </c>
      <c r="I561" s="31" t="s">
        <v>311</v>
      </c>
      <c r="J561" s="30"/>
      <c r="K561" s="30"/>
      <c r="L561" s="30" t="s">
        <v>312</v>
      </c>
      <c r="M561" s="30"/>
      <c r="N561" s="30"/>
      <c r="O561" s="110" t="s">
        <v>313</v>
      </c>
    </row>
    <row r="562">
      <c r="A562" s="30" t="str">
        <f>data!B77</f>
      </c>
      <c r="B562" s="30"/>
      <c r="C562" s="30"/>
      <c r="D562" s="30"/>
      <c r="E562" s="30"/>
      <c r="F562" s="30"/>
      <c r="G562" s="30" t="str">
        <f>data!B75</f>
      </c>
      <c r="I562" s="30" t="str">
        <f>data!B80</f>
      </c>
      <c r="J562" s="30"/>
      <c r="K562" s="30"/>
      <c r="L562" s="30"/>
      <c r="M562" s="30"/>
      <c r="N562" s="30"/>
      <c r="O562" s="30" t="str">
        <f>data!B78</f>
      </c>
    </row>
    <row r="563">
      <c r="A563" s="30">
        <v>1</v>
      </c>
      <c r="B563" s="30"/>
      <c r="C563" s="30"/>
      <c r="D563" s="30"/>
      <c r="E563" s="30"/>
      <c r="F563" s="30"/>
      <c r="G563" s="30">
        <v>1</v>
      </c>
      <c r="I563" s="30">
        <v>1</v>
      </c>
      <c r="J563" s="30"/>
      <c r="K563" s="30"/>
      <c r="L563" s="30"/>
      <c r="M563" s="30"/>
      <c r="N563" s="30"/>
      <c r="O563" s="30">
        <v>1</v>
      </c>
    </row>
    <row r="564">
      <c r="A564" s="30">
        <v>2</v>
      </c>
      <c r="B564" s="30"/>
      <c r="C564" s="30"/>
      <c r="D564" s="30"/>
      <c r="E564" s="30"/>
      <c r="F564" s="30"/>
      <c r="G564" s="30">
        <v>2</v>
      </c>
      <c r="I564" s="30">
        <v>2</v>
      </c>
      <c r="J564" s="30"/>
      <c r="K564" s="30"/>
      <c r="L564" s="30"/>
      <c r="M564" s="30"/>
      <c r="N564" s="30"/>
      <c r="O564" s="30">
        <v>2</v>
      </c>
    </row>
    <row r="565">
      <c r="A565" s="30">
        <v>3</v>
      </c>
      <c r="B565" s="30"/>
      <c r="C565" s="30"/>
      <c r="D565" s="30"/>
      <c r="E565" s="30"/>
      <c r="F565" s="30"/>
      <c r="G565" s="30">
        <v>3</v>
      </c>
      <c r="I565" s="30">
        <v>3</v>
      </c>
      <c r="J565" s="30"/>
      <c r="K565" s="30"/>
      <c r="L565" s="30"/>
      <c r="M565" s="30"/>
      <c r="N565" s="30"/>
      <c r="O565" s="30">
        <v>3</v>
      </c>
    </row>
    <row r="566">
      <c r="A566" s="30">
        <v>4</v>
      </c>
      <c r="B566" s="30"/>
      <c r="C566" s="30"/>
      <c r="D566" s="30"/>
      <c r="E566" s="30"/>
      <c r="F566" s="30"/>
      <c r="G566" s="30">
        <v>4</v>
      </c>
      <c r="I566" s="30">
        <v>4</v>
      </c>
      <c r="J566" s="30"/>
      <c r="K566" s="30"/>
      <c r="L566" s="30"/>
      <c r="M566" s="30"/>
      <c r="N566" s="30"/>
      <c r="O566" s="30">
        <v>4</v>
      </c>
    </row>
    <row r="567">
      <c r="A567" s="30">
        <v>5</v>
      </c>
      <c r="B567" s="30"/>
      <c r="C567" s="30"/>
      <c r="D567" s="30"/>
      <c r="E567" s="30"/>
      <c r="F567" s="30"/>
      <c r="G567" s="30">
        <v>5</v>
      </c>
      <c r="I567" s="30">
        <v>5</v>
      </c>
      <c r="J567" s="30"/>
      <c r="K567" s="30"/>
      <c r="L567" s="30"/>
      <c r="M567" s="30"/>
      <c r="N567" s="30"/>
      <c r="O567" s="30">
        <v>5</v>
      </c>
    </row>
    <row r="569">
      <c r="A569" s="30" t="str">
        <f>data!B77</f>
      </c>
      <c r="B569" s="30" t="s">
        <v>314</v>
      </c>
      <c r="C569" s="30" t="s">
        <v>315</v>
      </c>
      <c r="D569" s="30"/>
      <c r="E569" s="30" t="s">
        <v>315</v>
      </c>
      <c r="F569" s="30" t="s">
        <v>314</v>
      </c>
      <c r="G569" s="30" t="str">
        <f>data!B75</f>
      </c>
      <c r="I569" s="30" t="str">
        <f>data!B80</f>
      </c>
      <c r="J569" s="30" t="s">
        <v>314</v>
      </c>
      <c r="K569" s="30" t="s">
        <v>315</v>
      </c>
      <c r="L569" s="30"/>
      <c r="M569" s="30" t="s">
        <v>315</v>
      </c>
      <c r="N569" s="30" t="s">
        <v>314</v>
      </c>
      <c r="O569" s="30" t="str">
        <f>data!B78</f>
      </c>
    </row>
    <row r="570">
      <c r="A570" s="30" t="s">
        <v>316</v>
      </c>
      <c r="B570" s="30"/>
      <c r="C570" s="30"/>
      <c r="D570" s="30"/>
      <c r="E570" s="30"/>
      <c r="F570" s="30"/>
      <c r="G570" s="30" t="s">
        <v>316</v>
      </c>
      <c r="I570" s="30" t="s">
        <v>316</v>
      </c>
      <c r="J570" s="30"/>
      <c r="K570" s="30"/>
      <c r="L570" s="30"/>
      <c r="M570" s="30"/>
      <c r="N570" s="30"/>
      <c r="O570" s="30" t="s">
        <v>316</v>
      </c>
    </row>
    <row r="572">
      <c r="F572" s="7" t="s">
        <v>317</v>
      </c>
      <c r="G572" s="23"/>
      <c r="N572" s="7" t="s">
        <v>317</v>
      </c>
      <c r="O572" s="23"/>
    </row>
    <row r="573">
      <c r="F573" s="7" t="s">
        <v>318</v>
      </c>
      <c r="G573" s="23"/>
      <c r="N573" s="7" t="s">
        <v>318</v>
      </c>
      <c r="O573" s="23"/>
    </row>
    <row r="574">
      <c r="F574" s="7" t="s">
        <v>319</v>
      </c>
      <c r="G574" s="23"/>
      <c r="N574" s="7" t="s">
        <v>319</v>
      </c>
      <c r="O574" s="23"/>
    </row>
    <row r="577">
      <c r="A577" s="29" t="str">
        <f>data!A83</f>
      </c>
      <c r="B577" s="29"/>
      <c r="C577" s="29"/>
      <c r="D577" s="29"/>
      <c r="E577" s="29"/>
      <c r="F577" s="29"/>
      <c r="G577" s="29"/>
      <c r="I577" s="29" t="str">
        <f>data!A86</f>
      </c>
      <c r="J577" s="29"/>
      <c r="K577" s="29"/>
      <c r="L577" s="29"/>
      <c r="M577" s="29"/>
      <c r="N577" s="29"/>
      <c r="O577" s="29"/>
    </row>
    <row r="578">
      <c r="A578" s="31" t="s">
        <v>311</v>
      </c>
      <c r="B578" s="30"/>
      <c r="C578" s="30"/>
      <c r="D578" s="30" t="s">
        <v>312</v>
      </c>
      <c r="E578" s="30"/>
      <c r="F578" s="30"/>
      <c r="G578" s="111" t="s">
        <v>313</v>
      </c>
      <c r="I578" s="31" t="s">
        <v>311</v>
      </c>
      <c r="J578" s="30"/>
      <c r="K578" s="30"/>
      <c r="L578" s="30" t="s">
        <v>312</v>
      </c>
      <c r="M578" s="30"/>
      <c r="N578" s="30"/>
      <c r="O578" s="114" t="s">
        <v>313</v>
      </c>
    </row>
    <row r="579">
      <c r="A579" s="30" t="str">
        <f>data!B81</f>
      </c>
      <c r="B579" s="30"/>
      <c r="C579" s="30"/>
      <c r="D579" s="30"/>
      <c r="E579" s="30"/>
      <c r="F579" s="30"/>
      <c r="G579" s="30" t="str">
        <f>data!B82</f>
      </c>
      <c r="I579" s="30" t="str">
        <f>data!B84</f>
      </c>
      <c r="J579" s="30"/>
      <c r="K579" s="30"/>
      <c r="L579" s="30"/>
      <c r="M579" s="30"/>
      <c r="N579" s="30"/>
      <c r="O579" s="30" t="str">
        <f>data!B85</f>
      </c>
    </row>
    <row r="580">
      <c r="A580" s="30">
        <v>1</v>
      </c>
      <c r="B580" s="30"/>
      <c r="C580" s="30"/>
      <c r="D580" s="30"/>
      <c r="E580" s="30"/>
      <c r="F580" s="30"/>
      <c r="G580" s="30">
        <v>1</v>
      </c>
      <c r="I580" s="30">
        <v>1</v>
      </c>
      <c r="J580" s="30"/>
      <c r="K580" s="30"/>
      <c r="L580" s="30"/>
      <c r="M580" s="30"/>
      <c r="N580" s="30"/>
      <c r="O580" s="30">
        <v>1</v>
      </c>
    </row>
    <row r="581">
      <c r="A581" s="30">
        <v>2</v>
      </c>
      <c r="B581" s="30"/>
      <c r="C581" s="30"/>
      <c r="D581" s="30"/>
      <c r="E581" s="30"/>
      <c r="F581" s="30"/>
      <c r="G581" s="30">
        <v>2</v>
      </c>
      <c r="I581" s="30">
        <v>2</v>
      </c>
      <c r="J581" s="30"/>
      <c r="K581" s="30"/>
      <c r="L581" s="30"/>
      <c r="M581" s="30"/>
      <c r="N581" s="30"/>
      <c r="O581" s="30">
        <v>2</v>
      </c>
    </row>
    <row r="582">
      <c r="A582" s="30">
        <v>3</v>
      </c>
      <c r="B582" s="30"/>
      <c r="C582" s="30"/>
      <c r="D582" s="30"/>
      <c r="E582" s="30"/>
      <c r="F582" s="30"/>
      <c r="G582" s="30">
        <v>3</v>
      </c>
      <c r="I582" s="30">
        <v>3</v>
      </c>
      <c r="J582" s="30"/>
      <c r="K582" s="30"/>
      <c r="L582" s="30"/>
      <c r="M582" s="30"/>
      <c r="N582" s="30"/>
      <c r="O582" s="30">
        <v>3</v>
      </c>
    </row>
    <row r="583">
      <c r="A583" s="30">
        <v>4</v>
      </c>
      <c r="B583" s="30"/>
      <c r="C583" s="30"/>
      <c r="D583" s="30"/>
      <c r="E583" s="30"/>
      <c r="F583" s="30"/>
      <c r="G583" s="30">
        <v>4</v>
      </c>
      <c r="I583" s="30">
        <v>4</v>
      </c>
      <c r="J583" s="30"/>
      <c r="K583" s="30"/>
      <c r="L583" s="30"/>
      <c r="M583" s="30"/>
      <c r="N583" s="30"/>
      <c r="O583" s="30">
        <v>4</v>
      </c>
    </row>
    <row r="584">
      <c r="A584" s="30">
        <v>5</v>
      </c>
      <c r="B584" s="30"/>
      <c r="C584" s="30"/>
      <c r="D584" s="30"/>
      <c r="E584" s="30"/>
      <c r="F584" s="30"/>
      <c r="G584" s="30">
        <v>5</v>
      </c>
      <c r="I584" s="30">
        <v>5</v>
      </c>
      <c r="J584" s="30"/>
      <c r="K584" s="30"/>
      <c r="L584" s="30"/>
      <c r="M584" s="30"/>
      <c r="N584" s="30"/>
      <c r="O584" s="30">
        <v>5</v>
      </c>
    </row>
    <row r="586">
      <c r="A586" s="30" t="str">
        <f>data!B81</f>
      </c>
      <c r="B586" s="30" t="s">
        <v>314</v>
      </c>
      <c r="C586" s="30" t="s">
        <v>315</v>
      </c>
      <c r="D586" s="30"/>
      <c r="E586" s="30" t="s">
        <v>315</v>
      </c>
      <c r="F586" s="30" t="s">
        <v>314</v>
      </c>
      <c r="G586" s="30" t="str">
        <f>data!B82</f>
      </c>
      <c r="I586" s="30" t="str">
        <f>data!B84</f>
      </c>
      <c r="J586" s="30" t="s">
        <v>314</v>
      </c>
      <c r="K586" s="30" t="s">
        <v>315</v>
      </c>
      <c r="L586" s="30"/>
      <c r="M586" s="30" t="s">
        <v>315</v>
      </c>
      <c r="N586" s="30" t="s">
        <v>314</v>
      </c>
      <c r="O586" s="30" t="str">
        <f>data!B85</f>
      </c>
    </row>
    <row r="587">
      <c r="A587" s="30" t="s">
        <v>316</v>
      </c>
      <c r="B587" s="30"/>
      <c r="C587" s="30"/>
      <c r="D587" s="30"/>
      <c r="E587" s="30"/>
      <c r="F587" s="30"/>
      <c r="G587" s="30" t="s">
        <v>316</v>
      </c>
      <c r="I587" s="30" t="s">
        <v>316</v>
      </c>
      <c r="J587" s="30"/>
      <c r="K587" s="30"/>
      <c r="L587" s="30"/>
      <c r="M587" s="30"/>
      <c r="N587" s="30"/>
      <c r="O587" s="30" t="s">
        <v>316</v>
      </c>
    </row>
    <row r="591">
      <c r="A591" s="31" t="s">
        <v>311</v>
      </c>
      <c r="B591" s="30"/>
      <c r="C591" s="30"/>
      <c r="D591" s="30" t="s">
        <v>312</v>
      </c>
      <c r="E591" s="30"/>
      <c r="F591" s="30"/>
      <c r="G591" s="112" t="s">
        <v>313</v>
      </c>
      <c r="I591" s="31" t="s">
        <v>311</v>
      </c>
      <c r="J591" s="30"/>
      <c r="K591" s="30"/>
      <c r="L591" s="30" t="s">
        <v>312</v>
      </c>
      <c r="M591" s="30"/>
      <c r="N591" s="30"/>
      <c r="O591" s="115" t="s">
        <v>313</v>
      </c>
    </row>
    <row r="592">
      <c r="A592" s="30" t="str">
        <f>data!B83</f>
      </c>
      <c r="B592" s="30"/>
      <c r="C592" s="30"/>
      <c r="D592" s="30"/>
      <c r="E592" s="30"/>
      <c r="F592" s="30"/>
      <c r="G592" s="30" t="str">
        <f>data!B82</f>
      </c>
      <c r="I592" s="30" t="str">
        <f>data!B86</f>
      </c>
      <c r="J592" s="30"/>
      <c r="K592" s="30"/>
      <c r="L592" s="30"/>
      <c r="M592" s="30"/>
      <c r="N592" s="30"/>
      <c r="O592" s="30" t="str">
        <f>data!B85</f>
      </c>
    </row>
    <row r="593">
      <c r="A593" s="30">
        <v>1</v>
      </c>
      <c r="B593" s="30"/>
      <c r="C593" s="30"/>
      <c r="D593" s="30"/>
      <c r="E593" s="30"/>
      <c r="F593" s="30"/>
      <c r="G593" s="30">
        <v>1</v>
      </c>
      <c r="I593" s="30">
        <v>1</v>
      </c>
      <c r="J593" s="30"/>
      <c r="K593" s="30"/>
      <c r="L593" s="30"/>
      <c r="M593" s="30"/>
      <c r="N593" s="30"/>
      <c r="O593" s="30">
        <v>1</v>
      </c>
    </row>
    <row r="594">
      <c r="A594" s="30">
        <v>2</v>
      </c>
      <c r="B594" s="30"/>
      <c r="C594" s="30"/>
      <c r="D594" s="30"/>
      <c r="E594" s="30"/>
      <c r="F594" s="30"/>
      <c r="G594" s="30">
        <v>2</v>
      </c>
      <c r="I594" s="30">
        <v>2</v>
      </c>
      <c r="J594" s="30"/>
      <c r="K594" s="30"/>
      <c r="L594" s="30"/>
      <c r="M594" s="30"/>
      <c r="N594" s="30"/>
      <c r="O594" s="30">
        <v>2</v>
      </c>
    </row>
    <row r="595">
      <c r="A595" s="30">
        <v>3</v>
      </c>
      <c r="B595" s="30"/>
      <c r="C595" s="30"/>
      <c r="D595" s="30"/>
      <c r="E595" s="30"/>
      <c r="F595" s="30"/>
      <c r="G595" s="30">
        <v>3</v>
      </c>
      <c r="I595" s="30">
        <v>3</v>
      </c>
      <c r="J595" s="30"/>
      <c r="K595" s="30"/>
      <c r="L595" s="30"/>
      <c r="M595" s="30"/>
      <c r="N595" s="30"/>
      <c r="O595" s="30">
        <v>3</v>
      </c>
    </row>
    <row r="596">
      <c r="A596" s="30">
        <v>4</v>
      </c>
      <c r="B596" s="30"/>
      <c r="C596" s="30"/>
      <c r="D596" s="30"/>
      <c r="E596" s="30"/>
      <c r="F596" s="30"/>
      <c r="G596" s="30">
        <v>4</v>
      </c>
      <c r="I596" s="30">
        <v>4</v>
      </c>
      <c r="J596" s="30"/>
      <c r="K596" s="30"/>
      <c r="L596" s="30"/>
      <c r="M596" s="30"/>
      <c r="N596" s="30"/>
      <c r="O596" s="30">
        <v>4</v>
      </c>
    </row>
    <row r="597">
      <c r="A597" s="30">
        <v>5</v>
      </c>
      <c r="B597" s="30"/>
      <c r="C597" s="30"/>
      <c r="D597" s="30"/>
      <c r="E597" s="30"/>
      <c r="F597" s="30"/>
      <c r="G597" s="30">
        <v>5</v>
      </c>
      <c r="I597" s="30">
        <v>5</v>
      </c>
      <c r="J597" s="30"/>
      <c r="K597" s="30"/>
      <c r="L597" s="30"/>
      <c r="M597" s="30"/>
      <c r="N597" s="30"/>
      <c r="O597" s="30">
        <v>5</v>
      </c>
    </row>
    <row r="599">
      <c r="A599" s="30" t="str">
        <f>data!B83</f>
      </c>
      <c r="B599" s="30" t="s">
        <v>314</v>
      </c>
      <c r="C599" s="30" t="s">
        <v>315</v>
      </c>
      <c r="D599" s="30"/>
      <c r="E599" s="30" t="s">
        <v>315</v>
      </c>
      <c r="F599" s="30" t="s">
        <v>314</v>
      </c>
      <c r="G599" s="30" t="str">
        <f>data!B82</f>
      </c>
      <c r="I599" s="30" t="str">
        <f>data!B86</f>
      </c>
      <c r="J599" s="30" t="s">
        <v>314</v>
      </c>
      <c r="K599" s="30" t="s">
        <v>315</v>
      </c>
      <c r="L599" s="30"/>
      <c r="M599" s="30" t="s">
        <v>315</v>
      </c>
      <c r="N599" s="30" t="s">
        <v>314</v>
      </c>
      <c r="O599" s="30" t="str">
        <f>data!B85</f>
      </c>
    </row>
    <row r="600">
      <c r="A600" s="30" t="s">
        <v>316</v>
      </c>
      <c r="B600" s="30"/>
      <c r="C600" s="30"/>
      <c r="D600" s="30"/>
      <c r="E600" s="30"/>
      <c r="F600" s="30"/>
      <c r="G600" s="30" t="s">
        <v>316</v>
      </c>
      <c r="I600" s="30" t="s">
        <v>316</v>
      </c>
      <c r="J600" s="30"/>
      <c r="K600" s="30"/>
      <c r="L600" s="30"/>
      <c r="M600" s="30"/>
      <c r="N600" s="30"/>
      <c r="O600" s="30" t="s">
        <v>316</v>
      </c>
    </row>
    <row r="604">
      <c r="A604" s="31" t="s">
        <v>311</v>
      </c>
      <c r="B604" s="30"/>
      <c r="C604" s="30"/>
      <c r="D604" s="30" t="s">
        <v>312</v>
      </c>
      <c r="E604" s="30"/>
      <c r="F604" s="30"/>
      <c r="G604" s="113" t="s">
        <v>313</v>
      </c>
      <c r="I604" s="31" t="s">
        <v>311</v>
      </c>
      <c r="J604" s="30"/>
      <c r="K604" s="30"/>
      <c r="L604" s="30" t="s">
        <v>312</v>
      </c>
      <c r="M604" s="30"/>
      <c r="N604" s="30"/>
      <c r="O604" s="116" t="s">
        <v>313</v>
      </c>
    </row>
    <row r="605">
      <c r="A605" s="30" t="str">
        <f>data!B83</f>
      </c>
      <c r="B605" s="30"/>
      <c r="C605" s="30"/>
      <c r="D605" s="30"/>
      <c r="E605" s="30"/>
      <c r="F605" s="30"/>
      <c r="G605" s="30" t="str">
        <f>data!B81</f>
      </c>
      <c r="I605" s="30" t="str">
        <f>data!B86</f>
      </c>
      <c r="J605" s="30"/>
      <c r="K605" s="30"/>
      <c r="L605" s="30"/>
      <c r="M605" s="30"/>
      <c r="N605" s="30"/>
      <c r="O605" s="30" t="str">
        <f>data!B84</f>
      </c>
    </row>
    <row r="606">
      <c r="A606" s="30">
        <v>1</v>
      </c>
      <c r="B606" s="30"/>
      <c r="C606" s="30"/>
      <c r="D606" s="30"/>
      <c r="E606" s="30"/>
      <c r="F606" s="30"/>
      <c r="G606" s="30">
        <v>1</v>
      </c>
      <c r="I606" s="30">
        <v>1</v>
      </c>
      <c r="J606" s="30"/>
      <c r="K606" s="30"/>
      <c r="L606" s="30"/>
      <c r="M606" s="30"/>
      <c r="N606" s="30"/>
      <c r="O606" s="30">
        <v>1</v>
      </c>
    </row>
    <row r="607">
      <c r="A607" s="30">
        <v>2</v>
      </c>
      <c r="B607" s="30"/>
      <c r="C607" s="30"/>
      <c r="D607" s="30"/>
      <c r="E607" s="30"/>
      <c r="F607" s="30"/>
      <c r="G607" s="30">
        <v>2</v>
      </c>
      <c r="I607" s="30">
        <v>2</v>
      </c>
      <c r="J607" s="30"/>
      <c r="K607" s="30"/>
      <c r="L607" s="30"/>
      <c r="M607" s="30"/>
      <c r="N607" s="30"/>
      <c r="O607" s="30">
        <v>2</v>
      </c>
    </row>
    <row r="608">
      <c r="A608" s="30">
        <v>3</v>
      </c>
      <c r="B608" s="30"/>
      <c r="C608" s="30"/>
      <c r="D608" s="30"/>
      <c r="E608" s="30"/>
      <c r="F608" s="30"/>
      <c r="G608" s="30">
        <v>3</v>
      </c>
      <c r="I608" s="30">
        <v>3</v>
      </c>
      <c r="J608" s="30"/>
      <c r="K608" s="30"/>
      <c r="L608" s="30"/>
      <c r="M608" s="30"/>
      <c r="N608" s="30"/>
      <c r="O608" s="30">
        <v>3</v>
      </c>
    </row>
    <row r="609">
      <c r="A609" s="30">
        <v>4</v>
      </c>
      <c r="B609" s="30"/>
      <c r="C609" s="30"/>
      <c r="D609" s="30"/>
      <c r="E609" s="30"/>
      <c r="F609" s="30"/>
      <c r="G609" s="30">
        <v>4</v>
      </c>
      <c r="I609" s="30">
        <v>4</v>
      </c>
      <c r="J609" s="30"/>
      <c r="K609" s="30"/>
      <c r="L609" s="30"/>
      <c r="M609" s="30"/>
      <c r="N609" s="30"/>
      <c r="O609" s="30">
        <v>4</v>
      </c>
    </row>
    <row r="610">
      <c r="A610" s="30">
        <v>5</v>
      </c>
      <c r="B610" s="30"/>
      <c r="C610" s="30"/>
      <c r="D610" s="30"/>
      <c r="E610" s="30"/>
      <c r="F610" s="30"/>
      <c r="G610" s="30">
        <v>5</v>
      </c>
      <c r="I610" s="30">
        <v>5</v>
      </c>
      <c r="J610" s="30"/>
      <c r="K610" s="30"/>
      <c r="L610" s="30"/>
      <c r="M610" s="30"/>
      <c r="N610" s="30"/>
      <c r="O610" s="30">
        <v>5</v>
      </c>
    </row>
    <row r="612">
      <c r="A612" s="30" t="str">
        <f>data!B83</f>
      </c>
      <c r="B612" s="30" t="s">
        <v>314</v>
      </c>
      <c r="C612" s="30" t="s">
        <v>315</v>
      </c>
      <c r="D612" s="30"/>
      <c r="E612" s="30" t="s">
        <v>315</v>
      </c>
      <c r="F612" s="30" t="s">
        <v>314</v>
      </c>
      <c r="G612" s="30" t="str">
        <f>data!B81</f>
      </c>
      <c r="I612" s="30" t="str">
        <f>data!B86</f>
      </c>
      <c r="J612" s="30" t="s">
        <v>314</v>
      </c>
      <c r="K612" s="30" t="s">
        <v>315</v>
      </c>
      <c r="L612" s="30"/>
      <c r="M612" s="30" t="s">
        <v>315</v>
      </c>
      <c r="N612" s="30" t="s">
        <v>314</v>
      </c>
      <c r="O612" s="30" t="str">
        <f>data!B84</f>
      </c>
    </row>
    <row r="613">
      <c r="A613" s="30" t="s">
        <v>316</v>
      </c>
      <c r="B613" s="30"/>
      <c r="C613" s="30"/>
      <c r="D613" s="30"/>
      <c r="E613" s="30"/>
      <c r="F613" s="30"/>
      <c r="G613" s="30" t="s">
        <v>316</v>
      </c>
      <c r="I613" s="30" t="s">
        <v>316</v>
      </c>
      <c r="J613" s="30"/>
      <c r="K613" s="30"/>
      <c r="L613" s="30"/>
      <c r="M613" s="30"/>
      <c r="N613" s="30"/>
      <c r="O613" s="30" t="s">
        <v>316</v>
      </c>
    </row>
    <row r="615">
      <c r="F615" s="7" t="s">
        <v>317</v>
      </c>
      <c r="G615" s="23"/>
      <c r="N615" s="7" t="s">
        <v>317</v>
      </c>
      <c r="O615" s="23"/>
    </row>
    <row r="616">
      <c r="F616" s="7" t="s">
        <v>318</v>
      </c>
      <c r="G616" s="23"/>
      <c r="N616" s="7" t="s">
        <v>318</v>
      </c>
      <c r="O616" s="23"/>
    </row>
    <row r="617">
      <c r="F617" s="7" t="s">
        <v>319</v>
      </c>
      <c r="G617" s="23"/>
      <c r="N617" s="7" t="s">
        <v>319</v>
      </c>
      <c r="O617" s="23"/>
    </row>
    <row r="620">
      <c r="A620" s="29" t="str">
        <f>data!A89</f>
      </c>
      <c r="B620" s="29"/>
      <c r="C620" s="29"/>
      <c r="D620" s="29"/>
      <c r="E620" s="29"/>
      <c r="F620" s="29"/>
      <c r="G620" s="29"/>
      <c r="I620" s="29" t="str">
        <f>data!A92</f>
      </c>
      <c r="J620" s="29"/>
      <c r="K620" s="29"/>
      <c r="L620" s="29"/>
      <c r="M620" s="29"/>
      <c r="N620" s="29"/>
      <c r="O620" s="29"/>
    </row>
    <row r="621">
      <c r="A621" s="31" t="s">
        <v>311</v>
      </c>
      <c r="B621" s="30"/>
      <c r="C621" s="30"/>
      <c r="D621" s="30" t="s">
        <v>312</v>
      </c>
      <c r="E621" s="30"/>
      <c r="F621" s="30"/>
      <c r="G621" s="117" t="s">
        <v>313</v>
      </c>
      <c r="I621" s="31" t="s">
        <v>311</v>
      </c>
      <c r="J621" s="30"/>
      <c r="K621" s="30"/>
      <c r="L621" s="30" t="s">
        <v>312</v>
      </c>
      <c r="M621" s="30"/>
      <c r="N621" s="30"/>
      <c r="O621" s="120" t="s">
        <v>313</v>
      </c>
    </row>
    <row r="622">
      <c r="A622" s="30" t="str">
        <f>data!B87</f>
      </c>
      <c r="B622" s="30"/>
      <c r="C622" s="30"/>
      <c r="D622" s="30"/>
      <c r="E622" s="30"/>
      <c r="F622" s="30"/>
      <c r="G622" s="30" t="str">
        <f>data!B88</f>
      </c>
      <c r="I622" s="30" t="str">
        <f>data!B90</f>
      </c>
      <c r="J622" s="30"/>
      <c r="K622" s="30"/>
      <c r="L622" s="30"/>
      <c r="M622" s="30"/>
      <c r="N622" s="30"/>
      <c r="O622" s="30" t="str">
        <f>data!B91</f>
      </c>
    </row>
    <row r="623">
      <c r="A623" s="30">
        <v>1</v>
      </c>
      <c r="B623" s="30"/>
      <c r="C623" s="30"/>
      <c r="D623" s="30"/>
      <c r="E623" s="30"/>
      <c r="F623" s="30"/>
      <c r="G623" s="30">
        <v>1</v>
      </c>
      <c r="I623" s="30">
        <v>1</v>
      </c>
      <c r="J623" s="30"/>
      <c r="K623" s="30"/>
      <c r="L623" s="30"/>
      <c r="M623" s="30"/>
      <c r="N623" s="30"/>
      <c r="O623" s="30">
        <v>1</v>
      </c>
    </row>
    <row r="624">
      <c r="A624" s="30">
        <v>2</v>
      </c>
      <c r="B624" s="30"/>
      <c r="C624" s="30"/>
      <c r="D624" s="30"/>
      <c r="E624" s="30"/>
      <c r="F624" s="30"/>
      <c r="G624" s="30">
        <v>2</v>
      </c>
      <c r="I624" s="30">
        <v>2</v>
      </c>
      <c r="J624" s="30"/>
      <c r="K624" s="30"/>
      <c r="L624" s="30"/>
      <c r="M624" s="30"/>
      <c r="N624" s="30"/>
      <c r="O624" s="30">
        <v>2</v>
      </c>
    </row>
    <row r="625">
      <c r="A625" s="30">
        <v>3</v>
      </c>
      <c r="B625" s="30"/>
      <c r="C625" s="30"/>
      <c r="D625" s="30"/>
      <c r="E625" s="30"/>
      <c r="F625" s="30"/>
      <c r="G625" s="30">
        <v>3</v>
      </c>
      <c r="I625" s="30">
        <v>3</v>
      </c>
      <c r="J625" s="30"/>
      <c r="K625" s="30"/>
      <c r="L625" s="30"/>
      <c r="M625" s="30"/>
      <c r="N625" s="30"/>
      <c r="O625" s="30">
        <v>3</v>
      </c>
    </row>
    <row r="626">
      <c r="A626" s="30">
        <v>4</v>
      </c>
      <c r="B626" s="30"/>
      <c r="C626" s="30"/>
      <c r="D626" s="30"/>
      <c r="E626" s="30"/>
      <c r="F626" s="30"/>
      <c r="G626" s="30">
        <v>4</v>
      </c>
      <c r="I626" s="30">
        <v>4</v>
      </c>
      <c r="J626" s="30"/>
      <c r="K626" s="30"/>
      <c r="L626" s="30"/>
      <c r="M626" s="30"/>
      <c r="N626" s="30"/>
      <c r="O626" s="30">
        <v>4</v>
      </c>
    </row>
    <row r="627">
      <c r="A627" s="30">
        <v>5</v>
      </c>
      <c r="B627" s="30"/>
      <c r="C627" s="30"/>
      <c r="D627" s="30"/>
      <c r="E627" s="30"/>
      <c r="F627" s="30"/>
      <c r="G627" s="30">
        <v>5</v>
      </c>
      <c r="I627" s="30">
        <v>5</v>
      </c>
      <c r="J627" s="30"/>
      <c r="K627" s="30"/>
      <c r="L627" s="30"/>
      <c r="M627" s="30"/>
      <c r="N627" s="30"/>
      <c r="O627" s="30">
        <v>5</v>
      </c>
    </row>
    <row r="629">
      <c r="A629" s="30" t="str">
        <f>data!B87</f>
      </c>
      <c r="B629" s="30" t="s">
        <v>314</v>
      </c>
      <c r="C629" s="30" t="s">
        <v>315</v>
      </c>
      <c r="D629" s="30"/>
      <c r="E629" s="30" t="s">
        <v>315</v>
      </c>
      <c r="F629" s="30" t="s">
        <v>314</v>
      </c>
      <c r="G629" s="30" t="str">
        <f>data!B88</f>
      </c>
      <c r="I629" s="30" t="str">
        <f>data!B90</f>
      </c>
      <c r="J629" s="30" t="s">
        <v>314</v>
      </c>
      <c r="K629" s="30" t="s">
        <v>315</v>
      </c>
      <c r="L629" s="30"/>
      <c r="M629" s="30" t="s">
        <v>315</v>
      </c>
      <c r="N629" s="30" t="s">
        <v>314</v>
      </c>
      <c r="O629" s="30" t="str">
        <f>data!B91</f>
      </c>
    </row>
    <row r="630">
      <c r="A630" s="30" t="s">
        <v>316</v>
      </c>
      <c r="B630" s="30"/>
      <c r="C630" s="30"/>
      <c r="D630" s="30"/>
      <c r="E630" s="30"/>
      <c r="F630" s="30"/>
      <c r="G630" s="30" t="s">
        <v>316</v>
      </c>
      <c r="I630" s="30" t="s">
        <v>316</v>
      </c>
      <c r="J630" s="30"/>
      <c r="K630" s="30"/>
      <c r="L630" s="30"/>
      <c r="M630" s="30"/>
      <c r="N630" s="30"/>
      <c r="O630" s="30" t="s">
        <v>316</v>
      </c>
    </row>
    <row r="634">
      <c r="A634" s="31" t="s">
        <v>311</v>
      </c>
      <c r="B634" s="30"/>
      <c r="C634" s="30"/>
      <c r="D634" s="30" t="s">
        <v>312</v>
      </c>
      <c r="E634" s="30"/>
      <c r="F634" s="30"/>
      <c r="G634" s="118" t="s">
        <v>313</v>
      </c>
      <c r="I634" s="31" t="s">
        <v>311</v>
      </c>
      <c r="J634" s="30"/>
      <c r="K634" s="30"/>
      <c r="L634" s="30" t="s">
        <v>312</v>
      </c>
      <c r="M634" s="30"/>
      <c r="N634" s="30"/>
      <c r="O634" s="121" t="s">
        <v>313</v>
      </c>
    </row>
    <row r="635">
      <c r="A635" s="30" t="str">
        <f>data!B89</f>
      </c>
      <c r="B635" s="30"/>
      <c r="C635" s="30"/>
      <c r="D635" s="30"/>
      <c r="E635" s="30"/>
      <c r="F635" s="30"/>
      <c r="G635" s="30" t="str">
        <f>data!B88</f>
      </c>
      <c r="I635" s="30" t="str">
        <f>data!B92</f>
      </c>
      <c r="J635" s="30"/>
      <c r="K635" s="30"/>
      <c r="L635" s="30"/>
      <c r="M635" s="30"/>
      <c r="N635" s="30"/>
      <c r="O635" s="30" t="str">
        <f>data!B91</f>
      </c>
    </row>
    <row r="636">
      <c r="A636" s="30">
        <v>1</v>
      </c>
      <c r="B636" s="30"/>
      <c r="C636" s="30"/>
      <c r="D636" s="30"/>
      <c r="E636" s="30"/>
      <c r="F636" s="30"/>
      <c r="G636" s="30">
        <v>1</v>
      </c>
      <c r="I636" s="30">
        <v>1</v>
      </c>
      <c r="J636" s="30"/>
      <c r="K636" s="30"/>
      <c r="L636" s="30"/>
      <c r="M636" s="30"/>
      <c r="N636" s="30"/>
      <c r="O636" s="30">
        <v>1</v>
      </c>
    </row>
    <row r="637">
      <c r="A637" s="30">
        <v>2</v>
      </c>
      <c r="B637" s="30"/>
      <c r="C637" s="30"/>
      <c r="D637" s="30"/>
      <c r="E637" s="30"/>
      <c r="F637" s="30"/>
      <c r="G637" s="30">
        <v>2</v>
      </c>
      <c r="I637" s="30">
        <v>2</v>
      </c>
      <c r="J637" s="30"/>
      <c r="K637" s="30"/>
      <c r="L637" s="30"/>
      <c r="M637" s="30"/>
      <c r="N637" s="30"/>
      <c r="O637" s="30">
        <v>2</v>
      </c>
    </row>
    <row r="638">
      <c r="A638" s="30">
        <v>3</v>
      </c>
      <c r="B638" s="30"/>
      <c r="C638" s="30"/>
      <c r="D638" s="30"/>
      <c r="E638" s="30"/>
      <c r="F638" s="30"/>
      <c r="G638" s="30">
        <v>3</v>
      </c>
      <c r="I638" s="30">
        <v>3</v>
      </c>
      <c r="J638" s="30"/>
      <c r="K638" s="30"/>
      <c r="L638" s="30"/>
      <c r="M638" s="30"/>
      <c r="N638" s="30"/>
      <c r="O638" s="30">
        <v>3</v>
      </c>
    </row>
    <row r="639">
      <c r="A639" s="30">
        <v>4</v>
      </c>
      <c r="B639" s="30"/>
      <c r="C639" s="30"/>
      <c r="D639" s="30"/>
      <c r="E639" s="30"/>
      <c r="F639" s="30"/>
      <c r="G639" s="30">
        <v>4</v>
      </c>
      <c r="I639" s="30">
        <v>4</v>
      </c>
      <c r="J639" s="30"/>
      <c r="K639" s="30"/>
      <c r="L639" s="30"/>
      <c r="M639" s="30"/>
      <c r="N639" s="30"/>
      <c r="O639" s="30">
        <v>4</v>
      </c>
    </row>
    <row r="640">
      <c r="A640" s="30">
        <v>5</v>
      </c>
      <c r="B640" s="30"/>
      <c r="C640" s="30"/>
      <c r="D640" s="30"/>
      <c r="E640" s="30"/>
      <c r="F640" s="30"/>
      <c r="G640" s="30">
        <v>5</v>
      </c>
      <c r="I640" s="30">
        <v>5</v>
      </c>
      <c r="J640" s="30"/>
      <c r="K640" s="30"/>
      <c r="L640" s="30"/>
      <c r="M640" s="30"/>
      <c r="N640" s="30"/>
      <c r="O640" s="30">
        <v>5</v>
      </c>
    </row>
    <row r="642">
      <c r="A642" s="30" t="str">
        <f>data!B89</f>
      </c>
      <c r="B642" s="30" t="s">
        <v>314</v>
      </c>
      <c r="C642" s="30" t="s">
        <v>315</v>
      </c>
      <c r="D642" s="30"/>
      <c r="E642" s="30" t="s">
        <v>315</v>
      </c>
      <c r="F642" s="30" t="s">
        <v>314</v>
      </c>
      <c r="G642" s="30" t="str">
        <f>data!B88</f>
      </c>
      <c r="I642" s="30" t="str">
        <f>data!B92</f>
      </c>
      <c r="J642" s="30" t="s">
        <v>314</v>
      </c>
      <c r="K642" s="30" t="s">
        <v>315</v>
      </c>
      <c r="L642" s="30"/>
      <c r="M642" s="30" t="s">
        <v>315</v>
      </c>
      <c r="N642" s="30" t="s">
        <v>314</v>
      </c>
      <c r="O642" s="30" t="str">
        <f>data!B91</f>
      </c>
    </row>
    <row r="643">
      <c r="A643" s="30" t="s">
        <v>316</v>
      </c>
      <c r="B643" s="30"/>
      <c r="C643" s="30"/>
      <c r="D643" s="30"/>
      <c r="E643" s="30"/>
      <c r="F643" s="30"/>
      <c r="G643" s="30" t="s">
        <v>316</v>
      </c>
      <c r="I643" s="30" t="s">
        <v>316</v>
      </c>
      <c r="J643" s="30"/>
      <c r="K643" s="30"/>
      <c r="L643" s="30"/>
      <c r="M643" s="30"/>
      <c r="N643" s="30"/>
      <c r="O643" s="30" t="s">
        <v>316</v>
      </c>
    </row>
    <row r="647">
      <c r="A647" s="31" t="s">
        <v>311</v>
      </c>
      <c r="B647" s="30"/>
      <c r="C647" s="30"/>
      <c r="D647" s="30" t="s">
        <v>312</v>
      </c>
      <c r="E647" s="30"/>
      <c r="F647" s="30"/>
      <c r="G647" s="119" t="s">
        <v>313</v>
      </c>
      <c r="I647" s="31" t="s">
        <v>311</v>
      </c>
      <c r="J647" s="30"/>
      <c r="K647" s="30"/>
      <c r="L647" s="30" t="s">
        <v>312</v>
      </c>
      <c r="M647" s="30"/>
      <c r="N647" s="30"/>
      <c r="O647" s="122" t="s">
        <v>313</v>
      </c>
    </row>
    <row r="648">
      <c r="A648" s="30" t="str">
        <f>data!B89</f>
      </c>
      <c r="B648" s="30"/>
      <c r="C648" s="30"/>
      <c r="D648" s="30"/>
      <c r="E648" s="30"/>
      <c r="F648" s="30"/>
      <c r="G648" s="30" t="str">
        <f>data!B87</f>
      </c>
      <c r="I648" s="30" t="str">
        <f>data!B92</f>
      </c>
      <c r="J648" s="30"/>
      <c r="K648" s="30"/>
      <c r="L648" s="30"/>
      <c r="M648" s="30"/>
      <c r="N648" s="30"/>
      <c r="O648" s="30" t="str">
        <f>data!B90</f>
      </c>
    </row>
    <row r="649">
      <c r="A649" s="30">
        <v>1</v>
      </c>
      <c r="B649" s="30"/>
      <c r="C649" s="30"/>
      <c r="D649" s="30"/>
      <c r="E649" s="30"/>
      <c r="F649" s="30"/>
      <c r="G649" s="30">
        <v>1</v>
      </c>
      <c r="I649" s="30">
        <v>1</v>
      </c>
      <c r="J649" s="30"/>
      <c r="K649" s="30"/>
      <c r="L649" s="30"/>
      <c r="M649" s="30"/>
      <c r="N649" s="30"/>
      <c r="O649" s="30">
        <v>1</v>
      </c>
    </row>
    <row r="650">
      <c r="A650" s="30">
        <v>2</v>
      </c>
      <c r="B650" s="30"/>
      <c r="C650" s="30"/>
      <c r="D650" s="30"/>
      <c r="E650" s="30"/>
      <c r="F650" s="30"/>
      <c r="G650" s="30">
        <v>2</v>
      </c>
      <c r="I650" s="30">
        <v>2</v>
      </c>
      <c r="J650" s="30"/>
      <c r="K650" s="30"/>
      <c r="L650" s="30"/>
      <c r="M650" s="30"/>
      <c r="N650" s="30"/>
      <c r="O650" s="30">
        <v>2</v>
      </c>
    </row>
    <row r="651">
      <c r="A651" s="30">
        <v>3</v>
      </c>
      <c r="B651" s="30"/>
      <c r="C651" s="30"/>
      <c r="D651" s="30"/>
      <c r="E651" s="30"/>
      <c r="F651" s="30"/>
      <c r="G651" s="30">
        <v>3</v>
      </c>
      <c r="I651" s="30">
        <v>3</v>
      </c>
      <c r="J651" s="30"/>
      <c r="K651" s="30"/>
      <c r="L651" s="30"/>
      <c r="M651" s="30"/>
      <c r="N651" s="30"/>
      <c r="O651" s="30">
        <v>3</v>
      </c>
    </row>
    <row r="652">
      <c r="A652" s="30">
        <v>4</v>
      </c>
      <c r="B652" s="30"/>
      <c r="C652" s="30"/>
      <c r="D652" s="30"/>
      <c r="E652" s="30"/>
      <c r="F652" s="30"/>
      <c r="G652" s="30">
        <v>4</v>
      </c>
      <c r="I652" s="30">
        <v>4</v>
      </c>
      <c r="J652" s="30"/>
      <c r="K652" s="30"/>
      <c r="L652" s="30"/>
      <c r="M652" s="30"/>
      <c r="N652" s="30"/>
      <c r="O652" s="30">
        <v>4</v>
      </c>
    </row>
    <row r="653">
      <c r="A653" s="30">
        <v>5</v>
      </c>
      <c r="B653" s="30"/>
      <c r="C653" s="30"/>
      <c r="D653" s="30"/>
      <c r="E653" s="30"/>
      <c r="F653" s="30"/>
      <c r="G653" s="30">
        <v>5</v>
      </c>
      <c r="I653" s="30">
        <v>5</v>
      </c>
      <c r="J653" s="30"/>
      <c r="K653" s="30"/>
      <c r="L653" s="30"/>
      <c r="M653" s="30"/>
      <c r="N653" s="30"/>
      <c r="O653" s="30">
        <v>5</v>
      </c>
    </row>
    <row r="655">
      <c r="A655" s="30" t="str">
        <f>data!B89</f>
      </c>
      <c r="B655" s="30" t="s">
        <v>314</v>
      </c>
      <c r="C655" s="30" t="s">
        <v>315</v>
      </c>
      <c r="D655" s="30"/>
      <c r="E655" s="30" t="s">
        <v>315</v>
      </c>
      <c r="F655" s="30" t="s">
        <v>314</v>
      </c>
      <c r="G655" s="30" t="str">
        <f>data!B87</f>
      </c>
      <c r="I655" s="30" t="str">
        <f>data!B92</f>
      </c>
      <c r="J655" s="30" t="s">
        <v>314</v>
      </c>
      <c r="K655" s="30" t="s">
        <v>315</v>
      </c>
      <c r="L655" s="30"/>
      <c r="M655" s="30" t="s">
        <v>315</v>
      </c>
      <c r="N655" s="30" t="s">
        <v>314</v>
      </c>
      <c r="O655" s="30" t="str">
        <f>data!B90</f>
      </c>
    </row>
    <row r="656">
      <c r="A656" s="30" t="s">
        <v>316</v>
      </c>
      <c r="B656" s="30"/>
      <c r="C656" s="30"/>
      <c r="D656" s="30"/>
      <c r="E656" s="30"/>
      <c r="F656" s="30"/>
      <c r="G656" s="30" t="s">
        <v>316</v>
      </c>
      <c r="I656" s="30" t="s">
        <v>316</v>
      </c>
      <c r="J656" s="30"/>
      <c r="K656" s="30"/>
      <c r="L656" s="30"/>
      <c r="M656" s="30"/>
      <c r="N656" s="30"/>
      <c r="O656" s="30" t="s">
        <v>316</v>
      </c>
    </row>
    <row r="658">
      <c r="F658" s="7" t="s">
        <v>317</v>
      </c>
      <c r="G658" s="23"/>
      <c r="N658" s="7" t="s">
        <v>317</v>
      </c>
      <c r="O658" s="23"/>
    </row>
    <row r="659">
      <c r="F659" s="7" t="s">
        <v>318</v>
      </c>
      <c r="G659" s="23"/>
      <c r="N659" s="7" t="s">
        <v>318</v>
      </c>
      <c r="O659" s="23"/>
    </row>
    <row r="660">
      <c r="F660" s="7" t="s">
        <v>319</v>
      </c>
      <c r="G660" s="23"/>
      <c r="N660" s="7" t="s">
        <v>319</v>
      </c>
      <c r="O660" s="23"/>
    </row>
  </sheetData>
  <mergeCells count="30">
    <mergeCell ref="A4:G4"/>
    <mergeCell ref="I4:O4"/>
    <mergeCell ref="A61:G61"/>
    <mergeCell ref="I61:O61"/>
    <mergeCell ref="A104:G104"/>
    <mergeCell ref="I104:O104"/>
    <mergeCell ref="A147:G147"/>
    <mergeCell ref="I147:O147"/>
    <mergeCell ref="A190:G190"/>
    <mergeCell ref="I190:O190"/>
    <mergeCell ref="A233:G233"/>
    <mergeCell ref="I233:O233"/>
    <mergeCell ref="A276:G276"/>
    <mergeCell ref="I276:O276"/>
    <mergeCell ref="A319:G319"/>
    <mergeCell ref="I319:O319"/>
    <mergeCell ref="A362:G362"/>
    <mergeCell ref="I362:O362"/>
    <mergeCell ref="A405:G405"/>
    <mergeCell ref="I405:O405"/>
    <mergeCell ref="A448:G448"/>
    <mergeCell ref="I448:O448"/>
    <mergeCell ref="A491:G491"/>
    <mergeCell ref="I491:O491"/>
    <mergeCell ref="A534:G534"/>
    <mergeCell ref="I534:O534"/>
    <mergeCell ref="A577:G577"/>
    <mergeCell ref="I577:O577"/>
    <mergeCell ref="A620:G620"/>
    <mergeCell ref="I620:O6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9" t="s">
        <v>0</v>
      </c>
      <c r="B1" s="29"/>
      <c r="C1" s="29"/>
      <c r="D1" s="29"/>
      <c r="E1" s="29"/>
      <c r="F1" s="29"/>
      <c r="G1" s="29"/>
      <c r="H1" s="29"/>
      <c r="I1" s="29"/>
      <c r="J1" s="29"/>
      <c r="K1" s="29"/>
      <c r="L1" s="29"/>
      <c r="M1" s="29"/>
      <c r="N1" s="29"/>
      <c r="O1" s="29"/>
    </row>
    <row r="3">
      <c r="A3" s="29" t="s">
        <v>321</v>
      </c>
      <c r="B3" s="29"/>
      <c r="C3" s="29"/>
      <c r="D3" s="29"/>
      <c r="E3" s="29"/>
      <c r="F3" s="29"/>
      <c r="G3" s="29"/>
      <c r="I3" s="29" t="s">
        <v>324</v>
      </c>
      <c r="J3" s="29"/>
      <c r="K3" s="29"/>
      <c r="L3" s="29"/>
      <c r="M3" s="29"/>
      <c r="N3" s="29"/>
      <c r="O3" s="29"/>
    </row>
    <row r="4">
      <c r="A4" s="31" t="s">
        <v>311</v>
      </c>
      <c r="D4" s="30" t="s">
        <v>312</v>
      </c>
      <c r="G4" s="125" t="s">
        <v>313</v>
      </c>
      <c r="I4" s="31" t="s">
        <v>311</v>
      </c>
      <c r="L4" s="30" t="s">
        <v>312</v>
      </c>
      <c r="O4" s="126" t="s">
        <v>313</v>
      </c>
    </row>
    <row r="5">
      <c r="A5" s="30" t="str">
        <f>CONCATENATE("Pool C.1 ",'Pool Matches'!G99)</f>
      </c>
      <c r="B5" s="30"/>
      <c r="C5" s="30"/>
      <c r="D5" s="30"/>
      <c r="E5" s="30"/>
      <c r="F5" s="30"/>
      <c r="G5" s="30" t="str">
        <f>CONCATENATE("Pool B.2 ",'Pool Matches'!O43)</f>
      </c>
      <c r="I5" s="30" t="str">
        <f>CONCATENATE("Pool E.1 ",'Pool Matches'!G142)</f>
      </c>
      <c r="J5" s="30"/>
      <c r="K5" s="30"/>
      <c r="L5" s="30"/>
      <c r="M5" s="30"/>
      <c r="N5" s="30"/>
      <c r="O5" s="30" t="str">
        <f>CONCATENATE("Pool D.2 ",'Pool Matches'!O100)</f>
      </c>
    </row>
    <row r="6">
      <c r="A6" s="30">
        <v>1</v>
      </c>
      <c r="B6" s="30"/>
      <c r="C6" s="30"/>
      <c r="D6" s="30"/>
      <c r="E6" s="30"/>
      <c r="F6" s="30"/>
      <c r="G6" s="30">
        <v>1</v>
      </c>
      <c r="I6" s="30">
        <v>1</v>
      </c>
      <c r="J6" s="30"/>
      <c r="K6" s="30"/>
      <c r="L6" s="30"/>
      <c r="M6" s="30"/>
      <c r="N6" s="30"/>
      <c r="O6" s="30">
        <v>1</v>
      </c>
    </row>
    <row r="7">
      <c r="A7" s="30">
        <v>2</v>
      </c>
      <c r="B7" s="30"/>
      <c r="C7" s="30"/>
      <c r="D7" s="30"/>
      <c r="E7" s="30"/>
      <c r="F7" s="30"/>
      <c r="G7" s="30">
        <v>2</v>
      </c>
      <c r="I7" s="30">
        <v>2</v>
      </c>
      <c r="J7" s="30"/>
      <c r="K7" s="30"/>
      <c r="L7" s="30"/>
      <c r="M7" s="30"/>
      <c r="N7" s="30"/>
      <c r="O7" s="30">
        <v>2</v>
      </c>
    </row>
    <row r="8">
      <c r="A8" s="30">
        <v>3</v>
      </c>
      <c r="B8" s="30"/>
      <c r="C8" s="30"/>
      <c r="D8" s="30"/>
      <c r="E8" s="30"/>
      <c r="F8" s="30"/>
      <c r="G8" s="30">
        <v>3</v>
      </c>
      <c r="I8" s="30">
        <v>3</v>
      </c>
      <c r="J8" s="30"/>
      <c r="K8" s="30"/>
      <c r="L8" s="30"/>
      <c r="M8" s="30"/>
      <c r="N8" s="30"/>
      <c r="O8" s="30">
        <v>3</v>
      </c>
    </row>
    <row r="9">
      <c r="A9" s="30">
        <v>4</v>
      </c>
      <c r="B9" s="30"/>
      <c r="C9" s="30"/>
      <c r="D9" s="30"/>
      <c r="E9" s="30"/>
      <c r="F9" s="30"/>
      <c r="G9" s="30">
        <v>4</v>
      </c>
      <c r="I9" s="30">
        <v>4</v>
      </c>
      <c r="J9" s="30"/>
      <c r="K9" s="30"/>
      <c r="L9" s="30"/>
      <c r="M9" s="30"/>
      <c r="N9" s="30"/>
      <c r="O9" s="30">
        <v>4</v>
      </c>
    </row>
    <row r="10">
      <c r="A10" s="30">
        <v>5</v>
      </c>
      <c r="B10" s="30"/>
      <c r="C10" s="30"/>
      <c r="D10" s="30"/>
      <c r="E10" s="30"/>
      <c r="F10" s="30"/>
      <c r="G10" s="30">
        <v>5</v>
      </c>
      <c r="I10" s="30">
        <v>5</v>
      </c>
      <c r="J10" s="30"/>
      <c r="K10" s="30"/>
      <c r="L10" s="30"/>
      <c r="M10" s="30"/>
      <c r="N10" s="30"/>
      <c r="O10" s="30">
        <v>5</v>
      </c>
    </row>
    <row r="12">
      <c r="A12" s="30" t="str">
        <f>CONCATENATE("Pool C.1 ",'Pool Matches'!G99)</f>
      </c>
      <c r="B12" s="30" t="s">
        <v>314</v>
      </c>
      <c r="C12" s="30" t="s">
        <v>315</v>
      </c>
      <c r="D12" s="30"/>
      <c r="E12" s="30" t="s">
        <v>315</v>
      </c>
      <c r="F12" s="30" t="s">
        <v>314</v>
      </c>
      <c r="G12" s="30" t="str">
        <f>CONCATENATE("Pool B.2 ",'Pool Matches'!O43)</f>
      </c>
      <c r="I12" s="30" t="str">
        <f>CONCATENATE("Pool E.1 ",'Pool Matches'!G142)</f>
      </c>
      <c r="J12" s="30" t="s">
        <v>314</v>
      </c>
      <c r="K12" s="30" t="s">
        <v>315</v>
      </c>
      <c r="L12" s="30"/>
      <c r="M12" s="30" t="s">
        <v>315</v>
      </c>
      <c r="N12" s="30" t="s">
        <v>314</v>
      </c>
      <c r="O12" s="30" t="str">
        <f>CONCATENATE("Pool D.2 ",'Pool Matches'!O100)</f>
      </c>
    </row>
    <row r="13">
      <c r="A13" s="30" t="s">
        <v>316</v>
      </c>
      <c r="B13" s="30"/>
      <c r="C13" s="30"/>
      <c r="D13" s="30"/>
      <c r="E13" s="30"/>
      <c r="F13" s="30"/>
      <c r="G13" s="30" t="s">
        <v>316</v>
      </c>
      <c r="I13" s="30" t="s">
        <v>316</v>
      </c>
      <c r="J13" s="30"/>
      <c r="K13" s="30"/>
      <c r="L13" s="30"/>
      <c r="M13" s="30"/>
      <c r="N13" s="30"/>
      <c r="O13" s="30" t="s">
        <v>316</v>
      </c>
    </row>
    <row r="15">
      <c r="F15" s="7" t="s">
        <v>322</v>
      </c>
      <c r="G15" s="23"/>
      <c r="N15" s="7" t="s">
        <v>322</v>
      </c>
      <c r="O15" s="23"/>
    </row>
    <row r="16">
      <c r="F16" s="7" t="s">
        <v>323</v>
      </c>
      <c r="G16" s="23"/>
      <c r="N16" s="7" t="s">
        <v>323</v>
      </c>
      <c r="O16" s="23"/>
    </row>
    <row r="19">
      <c r="A19" s="29" t="s">
        <v>325</v>
      </c>
      <c r="B19" s="29"/>
      <c r="C19" s="29"/>
      <c r="D19" s="29"/>
      <c r="E19" s="29"/>
      <c r="F19" s="29"/>
      <c r="G19" s="29"/>
      <c r="I19" s="29" t="s">
        <v>326</v>
      </c>
      <c r="J19" s="29"/>
      <c r="K19" s="29"/>
      <c r="L19" s="29"/>
      <c r="M19" s="29"/>
      <c r="N19" s="29"/>
      <c r="O19" s="29"/>
    </row>
    <row r="20">
      <c r="A20" s="31" t="s">
        <v>311</v>
      </c>
      <c r="D20" s="30" t="s">
        <v>312</v>
      </c>
      <c r="G20" s="127" t="s">
        <v>313</v>
      </c>
      <c r="I20" s="31" t="s">
        <v>311</v>
      </c>
      <c r="L20" s="30" t="s">
        <v>312</v>
      </c>
      <c r="O20" s="128" t="s">
        <v>313</v>
      </c>
    </row>
    <row r="21">
      <c r="A21" s="30" t="str">
        <f>CONCATENATE("Pool G.1 ",'Pool Matches'!G185)</f>
      </c>
      <c r="B21" s="30"/>
      <c r="C21" s="30"/>
      <c r="D21" s="30"/>
      <c r="E21" s="30"/>
      <c r="F21" s="30"/>
      <c r="G21" s="30" t="str">
        <f>CONCATENATE("Pool F.2 ",'Pool Matches'!O143)</f>
      </c>
      <c r="I21" s="30" t="str">
        <f>CONCATENATE("Pool I.1 ",'Pool Matches'!G228)</f>
      </c>
      <c r="J21" s="30"/>
      <c r="K21" s="30"/>
      <c r="L21" s="30"/>
      <c r="M21" s="30"/>
      <c r="N21" s="30"/>
      <c r="O21" s="30" t="str">
        <f>CONCATENATE("Pool H.2 ",'Pool Matches'!O186)</f>
      </c>
    </row>
    <row r="22">
      <c r="A22" s="30">
        <v>1</v>
      </c>
      <c r="B22" s="30"/>
      <c r="C22" s="30"/>
      <c r="D22" s="30"/>
      <c r="E22" s="30"/>
      <c r="F22" s="30"/>
      <c r="G22" s="30">
        <v>1</v>
      </c>
      <c r="I22" s="30">
        <v>1</v>
      </c>
      <c r="J22" s="30"/>
      <c r="K22" s="30"/>
      <c r="L22" s="30"/>
      <c r="M22" s="30"/>
      <c r="N22" s="30"/>
      <c r="O22" s="30">
        <v>1</v>
      </c>
    </row>
    <row r="23">
      <c r="A23" s="30">
        <v>2</v>
      </c>
      <c r="B23" s="30"/>
      <c r="C23" s="30"/>
      <c r="D23" s="30"/>
      <c r="E23" s="30"/>
      <c r="F23" s="30"/>
      <c r="G23" s="30">
        <v>2</v>
      </c>
      <c r="I23" s="30">
        <v>2</v>
      </c>
      <c r="J23" s="30"/>
      <c r="K23" s="30"/>
      <c r="L23" s="30"/>
      <c r="M23" s="30"/>
      <c r="N23" s="30"/>
      <c r="O23" s="30">
        <v>2</v>
      </c>
    </row>
    <row r="24">
      <c r="A24" s="30">
        <v>3</v>
      </c>
      <c r="B24" s="30"/>
      <c r="C24" s="30"/>
      <c r="D24" s="30"/>
      <c r="E24" s="30"/>
      <c r="F24" s="30"/>
      <c r="G24" s="30">
        <v>3</v>
      </c>
      <c r="I24" s="30">
        <v>3</v>
      </c>
      <c r="J24" s="30"/>
      <c r="K24" s="30"/>
      <c r="L24" s="30"/>
      <c r="M24" s="30"/>
      <c r="N24" s="30"/>
      <c r="O24" s="30">
        <v>3</v>
      </c>
    </row>
    <row r="25">
      <c r="A25" s="30">
        <v>4</v>
      </c>
      <c r="B25" s="30"/>
      <c r="C25" s="30"/>
      <c r="D25" s="30"/>
      <c r="E25" s="30"/>
      <c r="F25" s="30"/>
      <c r="G25" s="30">
        <v>4</v>
      </c>
      <c r="I25" s="30">
        <v>4</v>
      </c>
      <c r="J25" s="30"/>
      <c r="K25" s="30"/>
      <c r="L25" s="30"/>
      <c r="M25" s="30"/>
      <c r="N25" s="30"/>
      <c r="O25" s="30">
        <v>4</v>
      </c>
    </row>
    <row r="26">
      <c r="A26" s="30">
        <v>5</v>
      </c>
      <c r="B26" s="30"/>
      <c r="C26" s="30"/>
      <c r="D26" s="30"/>
      <c r="E26" s="30"/>
      <c r="F26" s="30"/>
      <c r="G26" s="30">
        <v>5</v>
      </c>
      <c r="I26" s="30">
        <v>5</v>
      </c>
      <c r="J26" s="30"/>
      <c r="K26" s="30"/>
      <c r="L26" s="30"/>
      <c r="M26" s="30"/>
      <c r="N26" s="30"/>
      <c r="O26" s="30">
        <v>5</v>
      </c>
    </row>
    <row r="28">
      <c r="A28" s="30" t="str">
        <f>CONCATENATE("Pool G.1 ",'Pool Matches'!G185)</f>
      </c>
      <c r="B28" s="30" t="s">
        <v>314</v>
      </c>
      <c r="C28" s="30" t="s">
        <v>315</v>
      </c>
      <c r="D28" s="30"/>
      <c r="E28" s="30" t="s">
        <v>315</v>
      </c>
      <c r="F28" s="30" t="s">
        <v>314</v>
      </c>
      <c r="G28" s="30" t="str">
        <f>CONCATENATE("Pool F.2 ",'Pool Matches'!O143)</f>
      </c>
      <c r="I28" s="30" t="str">
        <f>CONCATENATE("Pool I.1 ",'Pool Matches'!G228)</f>
      </c>
      <c r="J28" s="30" t="s">
        <v>314</v>
      </c>
      <c r="K28" s="30" t="s">
        <v>315</v>
      </c>
      <c r="L28" s="30"/>
      <c r="M28" s="30" t="s">
        <v>315</v>
      </c>
      <c r="N28" s="30" t="s">
        <v>314</v>
      </c>
      <c r="O28" s="30" t="str">
        <f>CONCATENATE("Pool H.2 ",'Pool Matches'!O186)</f>
      </c>
    </row>
    <row r="29">
      <c r="A29" s="30" t="s">
        <v>316</v>
      </c>
      <c r="B29" s="30"/>
      <c r="C29" s="30"/>
      <c r="D29" s="30"/>
      <c r="E29" s="30"/>
      <c r="F29" s="30"/>
      <c r="G29" s="30" t="s">
        <v>316</v>
      </c>
      <c r="I29" s="30" t="s">
        <v>316</v>
      </c>
      <c r="J29" s="30"/>
      <c r="K29" s="30"/>
      <c r="L29" s="30"/>
      <c r="M29" s="30"/>
      <c r="N29" s="30"/>
      <c r="O29" s="30" t="s">
        <v>316</v>
      </c>
    </row>
    <row r="31">
      <c r="F31" s="7" t="s">
        <v>322</v>
      </c>
      <c r="G31" s="23"/>
      <c r="N31" s="7" t="s">
        <v>322</v>
      </c>
      <c r="O31" s="23"/>
    </row>
    <row r="32">
      <c r="F32" s="7" t="s">
        <v>323</v>
      </c>
      <c r="G32" s="23"/>
      <c r="N32" s="7" t="s">
        <v>323</v>
      </c>
      <c r="O32" s="23"/>
    </row>
    <row r="35">
      <c r="A35" s="29" t="s">
        <v>327</v>
      </c>
      <c r="B35" s="29"/>
      <c r="C35" s="29"/>
      <c r="D35" s="29"/>
      <c r="E35" s="29"/>
      <c r="F35" s="29"/>
      <c r="G35" s="29"/>
      <c r="I35" s="29" t="s">
        <v>328</v>
      </c>
      <c r="J35" s="29"/>
      <c r="K35" s="29"/>
      <c r="L35" s="29"/>
      <c r="M35" s="29"/>
      <c r="N35" s="29"/>
      <c r="O35" s="29"/>
    </row>
    <row r="36">
      <c r="A36" s="31" t="s">
        <v>311</v>
      </c>
      <c r="D36" s="30" t="s">
        <v>312</v>
      </c>
      <c r="G36" s="129" t="s">
        <v>313</v>
      </c>
      <c r="I36" s="31" t="s">
        <v>311</v>
      </c>
      <c r="L36" s="30" t="s">
        <v>312</v>
      </c>
      <c r="O36" s="130" t="s">
        <v>313</v>
      </c>
    </row>
    <row r="37">
      <c r="A37" s="30" t="str">
        <f>CONCATENATE("Pool K.1 ",'Pool Matches'!G271)</f>
      </c>
      <c r="B37" s="30"/>
      <c r="C37" s="30"/>
      <c r="D37" s="30"/>
      <c r="E37" s="30"/>
      <c r="F37" s="30"/>
      <c r="G37" s="30" t="str">
        <f>CONCATENATE("Pool J.2 ",'Pool Matches'!O229)</f>
      </c>
      <c r="I37" s="30" t="str">
        <f>CONCATENATE("Pool M.1 ",'Pool Matches'!G314)</f>
      </c>
      <c r="J37" s="30"/>
      <c r="K37" s="30"/>
      <c r="L37" s="30"/>
      <c r="M37" s="30"/>
      <c r="N37" s="30"/>
      <c r="O37" s="30" t="str">
        <f>CONCATENATE("Pool L.2 ",'Pool Matches'!O272)</f>
      </c>
    </row>
    <row r="38">
      <c r="A38" s="30">
        <v>1</v>
      </c>
      <c r="B38" s="30"/>
      <c r="C38" s="30"/>
      <c r="D38" s="30"/>
      <c r="E38" s="30"/>
      <c r="F38" s="30"/>
      <c r="G38" s="30">
        <v>1</v>
      </c>
      <c r="I38" s="30">
        <v>1</v>
      </c>
      <c r="J38" s="30"/>
      <c r="K38" s="30"/>
      <c r="L38" s="30"/>
      <c r="M38" s="30"/>
      <c r="N38" s="30"/>
      <c r="O38" s="30">
        <v>1</v>
      </c>
    </row>
    <row r="39">
      <c r="A39" s="30">
        <v>2</v>
      </c>
      <c r="B39" s="30"/>
      <c r="C39" s="30"/>
      <c r="D39" s="30"/>
      <c r="E39" s="30"/>
      <c r="F39" s="30"/>
      <c r="G39" s="30">
        <v>2</v>
      </c>
      <c r="I39" s="30">
        <v>2</v>
      </c>
      <c r="J39" s="30"/>
      <c r="K39" s="30"/>
      <c r="L39" s="30"/>
      <c r="M39" s="30"/>
      <c r="N39" s="30"/>
      <c r="O39" s="30">
        <v>2</v>
      </c>
    </row>
    <row r="40">
      <c r="A40" s="30">
        <v>3</v>
      </c>
      <c r="B40" s="30"/>
      <c r="C40" s="30"/>
      <c r="D40" s="30"/>
      <c r="E40" s="30"/>
      <c r="F40" s="30"/>
      <c r="G40" s="30">
        <v>3</v>
      </c>
      <c r="I40" s="30">
        <v>3</v>
      </c>
      <c r="J40" s="30"/>
      <c r="K40" s="30"/>
      <c r="L40" s="30"/>
      <c r="M40" s="30"/>
      <c r="N40" s="30"/>
      <c r="O40" s="30">
        <v>3</v>
      </c>
    </row>
    <row r="41">
      <c r="A41" s="30">
        <v>4</v>
      </c>
      <c r="B41" s="30"/>
      <c r="C41" s="30"/>
      <c r="D41" s="30"/>
      <c r="E41" s="30"/>
      <c r="F41" s="30"/>
      <c r="G41" s="30">
        <v>4</v>
      </c>
      <c r="I41" s="30">
        <v>4</v>
      </c>
      <c r="J41" s="30"/>
      <c r="K41" s="30"/>
      <c r="L41" s="30"/>
      <c r="M41" s="30"/>
      <c r="N41" s="30"/>
      <c r="O41" s="30">
        <v>4</v>
      </c>
    </row>
    <row r="42">
      <c r="A42" s="30">
        <v>5</v>
      </c>
      <c r="B42" s="30"/>
      <c r="C42" s="30"/>
      <c r="D42" s="30"/>
      <c r="E42" s="30"/>
      <c r="F42" s="30"/>
      <c r="G42" s="30">
        <v>5</v>
      </c>
      <c r="I42" s="30">
        <v>5</v>
      </c>
      <c r="J42" s="30"/>
      <c r="K42" s="30"/>
      <c r="L42" s="30"/>
      <c r="M42" s="30"/>
      <c r="N42" s="30"/>
      <c r="O42" s="30">
        <v>5</v>
      </c>
    </row>
    <row r="44">
      <c r="A44" s="30" t="str">
        <f>CONCATENATE("Pool K.1 ",'Pool Matches'!G271)</f>
      </c>
      <c r="B44" s="30" t="s">
        <v>314</v>
      </c>
      <c r="C44" s="30" t="s">
        <v>315</v>
      </c>
      <c r="D44" s="30"/>
      <c r="E44" s="30" t="s">
        <v>315</v>
      </c>
      <c r="F44" s="30" t="s">
        <v>314</v>
      </c>
      <c r="G44" s="30" t="str">
        <f>CONCATENATE("Pool J.2 ",'Pool Matches'!O229)</f>
      </c>
      <c r="I44" s="30" t="str">
        <f>CONCATENATE("Pool M.1 ",'Pool Matches'!G314)</f>
      </c>
      <c r="J44" s="30" t="s">
        <v>314</v>
      </c>
      <c r="K44" s="30" t="s">
        <v>315</v>
      </c>
      <c r="L44" s="30"/>
      <c r="M44" s="30" t="s">
        <v>315</v>
      </c>
      <c r="N44" s="30" t="s">
        <v>314</v>
      </c>
      <c r="O44" s="30" t="str">
        <f>CONCATENATE("Pool L.2 ",'Pool Matches'!O272)</f>
      </c>
    </row>
    <row r="45">
      <c r="A45" s="30" t="s">
        <v>316</v>
      </c>
      <c r="B45" s="30"/>
      <c r="C45" s="30"/>
      <c r="D45" s="30"/>
      <c r="E45" s="30"/>
      <c r="F45" s="30"/>
      <c r="G45" s="30" t="s">
        <v>316</v>
      </c>
      <c r="I45" s="30" t="s">
        <v>316</v>
      </c>
      <c r="J45" s="30"/>
      <c r="K45" s="30"/>
      <c r="L45" s="30"/>
      <c r="M45" s="30"/>
      <c r="N45" s="30"/>
      <c r="O45" s="30" t="s">
        <v>316</v>
      </c>
    </row>
    <row r="47">
      <c r="F47" s="7" t="s">
        <v>322</v>
      </c>
      <c r="G47" s="23"/>
      <c r="N47" s="7" t="s">
        <v>322</v>
      </c>
      <c r="O47" s="23"/>
    </row>
    <row r="48">
      <c r="F48" s="7" t="s">
        <v>323</v>
      </c>
      <c r="G48" s="23"/>
      <c r="N48" s="7" t="s">
        <v>323</v>
      </c>
      <c r="O48" s="23"/>
    </row>
    <row r="51">
      <c r="A51" s="29" t="s">
        <v>329</v>
      </c>
      <c r="B51" s="29"/>
      <c r="C51" s="29"/>
      <c r="D51" s="29"/>
      <c r="E51" s="29"/>
      <c r="F51" s="29"/>
      <c r="G51" s="29"/>
      <c r="I51" s="29" t="s">
        <v>330</v>
      </c>
      <c r="J51" s="29"/>
      <c r="K51" s="29"/>
      <c r="L51" s="29"/>
      <c r="M51" s="29"/>
      <c r="N51" s="29"/>
      <c r="O51" s="29"/>
    </row>
    <row r="52">
      <c r="A52" s="31" t="s">
        <v>311</v>
      </c>
      <c r="D52" s="30" t="s">
        <v>312</v>
      </c>
      <c r="G52" s="131" t="s">
        <v>313</v>
      </c>
      <c r="I52" s="31" t="s">
        <v>311</v>
      </c>
      <c r="L52" s="30" t="s">
        <v>312</v>
      </c>
      <c r="O52" s="132" t="s">
        <v>313</v>
      </c>
    </row>
    <row r="53">
      <c r="A53" s="30" t="str">
        <f>CONCATENATE("Pool O.1 ",'Pool Matches'!G357)</f>
      </c>
      <c r="B53" s="30"/>
      <c r="C53" s="30"/>
      <c r="D53" s="30"/>
      <c r="E53" s="30"/>
      <c r="F53" s="30"/>
      <c r="G53" s="30" t="str">
        <f>CONCATENATE("Pool N.2 ",'Pool Matches'!O315)</f>
      </c>
      <c r="I53" s="30" t="str">
        <f>CONCATENATE("Pool P.2 ",'Pool Matches'!O358)</f>
      </c>
      <c r="J53" s="30"/>
      <c r="K53" s="30"/>
      <c r="L53" s="30"/>
      <c r="M53" s="30"/>
      <c r="N53" s="30"/>
      <c r="O53" s="30" t="str">
        <f>CONCATENATE("Pool R.2 ",'Pool Matches'!O401)</f>
      </c>
    </row>
    <row r="54">
      <c r="A54" s="30">
        <v>1</v>
      </c>
      <c r="B54" s="30"/>
      <c r="C54" s="30"/>
      <c r="D54" s="30"/>
      <c r="E54" s="30"/>
      <c r="F54" s="30"/>
      <c r="G54" s="30">
        <v>1</v>
      </c>
      <c r="I54" s="30">
        <v>1</v>
      </c>
      <c r="J54" s="30"/>
      <c r="K54" s="30"/>
      <c r="L54" s="30"/>
      <c r="M54" s="30"/>
      <c r="N54" s="30"/>
      <c r="O54" s="30">
        <v>1</v>
      </c>
    </row>
    <row r="55">
      <c r="A55" s="30">
        <v>2</v>
      </c>
      <c r="B55" s="30"/>
      <c r="C55" s="30"/>
      <c r="D55" s="30"/>
      <c r="E55" s="30"/>
      <c r="F55" s="30"/>
      <c r="G55" s="30">
        <v>2</v>
      </c>
      <c r="I55" s="30">
        <v>2</v>
      </c>
      <c r="J55" s="30"/>
      <c r="K55" s="30"/>
      <c r="L55" s="30"/>
      <c r="M55" s="30"/>
      <c r="N55" s="30"/>
      <c r="O55" s="30">
        <v>2</v>
      </c>
    </row>
    <row r="56">
      <c r="A56" s="30">
        <v>3</v>
      </c>
      <c r="B56" s="30"/>
      <c r="C56" s="30"/>
      <c r="D56" s="30"/>
      <c r="E56" s="30"/>
      <c r="F56" s="30"/>
      <c r="G56" s="30">
        <v>3</v>
      </c>
      <c r="I56" s="30">
        <v>3</v>
      </c>
      <c r="J56" s="30"/>
      <c r="K56" s="30"/>
      <c r="L56" s="30"/>
      <c r="M56" s="30"/>
      <c r="N56" s="30"/>
      <c r="O56" s="30">
        <v>3</v>
      </c>
    </row>
    <row r="57">
      <c r="A57" s="30">
        <v>4</v>
      </c>
      <c r="B57" s="30"/>
      <c r="C57" s="30"/>
      <c r="D57" s="30"/>
      <c r="E57" s="30"/>
      <c r="F57" s="30"/>
      <c r="G57" s="30">
        <v>4</v>
      </c>
      <c r="I57" s="30">
        <v>4</v>
      </c>
      <c r="J57" s="30"/>
      <c r="K57" s="30"/>
      <c r="L57" s="30"/>
      <c r="M57" s="30"/>
      <c r="N57" s="30"/>
      <c r="O57" s="30">
        <v>4</v>
      </c>
    </row>
    <row r="58">
      <c r="A58" s="30">
        <v>5</v>
      </c>
      <c r="B58" s="30"/>
      <c r="C58" s="30"/>
      <c r="D58" s="30"/>
      <c r="E58" s="30"/>
      <c r="F58" s="30"/>
      <c r="G58" s="30">
        <v>5</v>
      </c>
      <c r="I58" s="30">
        <v>5</v>
      </c>
      <c r="J58" s="30"/>
      <c r="K58" s="30"/>
      <c r="L58" s="30"/>
      <c r="M58" s="30"/>
      <c r="N58" s="30"/>
      <c r="O58" s="30">
        <v>5</v>
      </c>
    </row>
    <row r="60">
      <c r="A60" s="30" t="str">
        <f>CONCATENATE("Pool O.1 ",'Pool Matches'!G357)</f>
      </c>
      <c r="B60" s="30" t="s">
        <v>314</v>
      </c>
      <c r="C60" s="30" t="s">
        <v>315</v>
      </c>
      <c r="D60" s="30"/>
      <c r="E60" s="30" t="s">
        <v>315</v>
      </c>
      <c r="F60" s="30" t="s">
        <v>314</v>
      </c>
      <c r="G60" s="30" t="str">
        <f>CONCATENATE("Pool N.2 ",'Pool Matches'!O315)</f>
      </c>
      <c r="I60" s="30" t="str">
        <f>CONCATENATE("Pool P.2 ",'Pool Matches'!O358)</f>
      </c>
      <c r="J60" s="30" t="s">
        <v>314</v>
      </c>
      <c r="K60" s="30" t="s">
        <v>315</v>
      </c>
      <c r="L60" s="30"/>
      <c r="M60" s="30" t="s">
        <v>315</v>
      </c>
      <c r="N60" s="30" t="s">
        <v>314</v>
      </c>
      <c r="O60" s="30" t="str">
        <f>CONCATENATE("Pool R.2 ",'Pool Matches'!O401)</f>
      </c>
    </row>
    <row r="61">
      <c r="A61" s="30" t="s">
        <v>316</v>
      </c>
      <c r="B61" s="30"/>
      <c r="C61" s="30"/>
      <c r="D61" s="30"/>
      <c r="E61" s="30"/>
      <c r="F61" s="30"/>
      <c r="G61" s="30" t="s">
        <v>316</v>
      </c>
      <c r="I61" s="30" t="s">
        <v>316</v>
      </c>
      <c r="J61" s="30"/>
      <c r="K61" s="30"/>
      <c r="L61" s="30"/>
      <c r="M61" s="30"/>
      <c r="N61" s="30"/>
      <c r="O61" s="30" t="s">
        <v>316</v>
      </c>
    </row>
    <row r="63">
      <c r="F63" s="7" t="s">
        <v>322</v>
      </c>
      <c r="G63" s="23"/>
      <c r="N63" s="7" t="s">
        <v>322</v>
      </c>
      <c r="O63" s="23"/>
    </row>
    <row r="64">
      <c r="F64" s="7" t="s">
        <v>323</v>
      </c>
      <c r="G64" s="23"/>
      <c r="N64" s="7" t="s">
        <v>323</v>
      </c>
      <c r="O64" s="23"/>
    </row>
    <row r="67">
      <c r="A67" s="29" t="s">
        <v>331</v>
      </c>
      <c r="B67" s="29"/>
      <c r="C67" s="29"/>
      <c r="D67" s="29"/>
      <c r="E67" s="29"/>
      <c r="F67" s="29"/>
      <c r="G67" s="29"/>
      <c r="I67" s="29" t="s">
        <v>332</v>
      </c>
      <c r="J67" s="29"/>
      <c r="K67" s="29"/>
      <c r="L67" s="29"/>
      <c r="M67" s="29"/>
      <c r="N67" s="29"/>
      <c r="O67" s="29"/>
    </row>
    <row r="68">
      <c r="A68" s="31" t="s">
        <v>311</v>
      </c>
      <c r="D68" s="30" t="s">
        <v>312</v>
      </c>
      <c r="G68" s="133" t="s">
        <v>313</v>
      </c>
      <c r="I68" s="31" t="s">
        <v>311</v>
      </c>
      <c r="L68" s="30" t="s">
        <v>312</v>
      </c>
      <c r="O68" s="134" t="s">
        <v>313</v>
      </c>
    </row>
    <row r="69">
      <c r="A69" s="30" t="str">
        <f>CONCATENATE("Pool S.1 ",'Pool Matches'!G443)</f>
      </c>
      <c r="B69" s="30"/>
      <c r="C69" s="30"/>
      <c r="D69" s="30"/>
      <c r="E69" s="30"/>
      <c r="F69" s="30"/>
      <c r="G69" s="30" t="str">
        <f>CONCATENATE("Pool T.2 ",'Pool Matches'!O444)</f>
      </c>
      <c r="I69" s="30" t="str">
        <f>CONCATENATE("Pool U.1 ",'Pool Matches'!G486)</f>
      </c>
      <c r="J69" s="30"/>
      <c r="K69" s="30"/>
      <c r="L69" s="30"/>
      <c r="M69" s="30"/>
      <c r="N69" s="30"/>
      <c r="O69" s="30" t="str">
        <f>CONCATENATE("Pool V.2 ",'Pool Matches'!O487)</f>
      </c>
    </row>
    <row r="70">
      <c r="A70" s="30">
        <v>1</v>
      </c>
      <c r="B70" s="30"/>
      <c r="C70" s="30"/>
      <c r="D70" s="30"/>
      <c r="E70" s="30"/>
      <c r="F70" s="30"/>
      <c r="G70" s="30">
        <v>1</v>
      </c>
      <c r="I70" s="30">
        <v>1</v>
      </c>
      <c r="J70" s="30"/>
      <c r="K70" s="30"/>
      <c r="L70" s="30"/>
      <c r="M70" s="30"/>
      <c r="N70" s="30"/>
      <c r="O70" s="30">
        <v>1</v>
      </c>
    </row>
    <row r="71">
      <c r="A71" s="30">
        <v>2</v>
      </c>
      <c r="B71" s="30"/>
      <c r="C71" s="30"/>
      <c r="D71" s="30"/>
      <c r="E71" s="30"/>
      <c r="F71" s="30"/>
      <c r="G71" s="30">
        <v>2</v>
      </c>
      <c r="I71" s="30">
        <v>2</v>
      </c>
      <c r="J71" s="30"/>
      <c r="K71" s="30"/>
      <c r="L71" s="30"/>
      <c r="M71" s="30"/>
      <c r="N71" s="30"/>
      <c r="O71" s="30">
        <v>2</v>
      </c>
    </row>
    <row r="72">
      <c r="A72" s="30">
        <v>3</v>
      </c>
      <c r="B72" s="30"/>
      <c r="C72" s="30"/>
      <c r="D72" s="30"/>
      <c r="E72" s="30"/>
      <c r="F72" s="30"/>
      <c r="G72" s="30">
        <v>3</v>
      </c>
      <c r="I72" s="30">
        <v>3</v>
      </c>
      <c r="J72" s="30"/>
      <c r="K72" s="30"/>
      <c r="L72" s="30"/>
      <c r="M72" s="30"/>
      <c r="N72" s="30"/>
      <c r="O72" s="30">
        <v>3</v>
      </c>
    </row>
    <row r="73">
      <c r="A73" s="30">
        <v>4</v>
      </c>
      <c r="B73" s="30"/>
      <c r="C73" s="30"/>
      <c r="D73" s="30"/>
      <c r="E73" s="30"/>
      <c r="F73" s="30"/>
      <c r="G73" s="30">
        <v>4</v>
      </c>
      <c r="I73" s="30">
        <v>4</v>
      </c>
      <c r="J73" s="30"/>
      <c r="K73" s="30"/>
      <c r="L73" s="30"/>
      <c r="M73" s="30"/>
      <c r="N73" s="30"/>
      <c r="O73" s="30">
        <v>4</v>
      </c>
    </row>
    <row r="74">
      <c r="A74" s="30">
        <v>5</v>
      </c>
      <c r="B74" s="30"/>
      <c r="C74" s="30"/>
      <c r="D74" s="30"/>
      <c r="E74" s="30"/>
      <c r="F74" s="30"/>
      <c r="G74" s="30">
        <v>5</v>
      </c>
      <c r="I74" s="30">
        <v>5</v>
      </c>
      <c r="J74" s="30"/>
      <c r="K74" s="30"/>
      <c r="L74" s="30"/>
      <c r="M74" s="30"/>
      <c r="N74" s="30"/>
      <c r="O74" s="30">
        <v>5</v>
      </c>
    </row>
    <row r="76">
      <c r="A76" s="30" t="str">
        <f>CONCATENATE("Pool S.1 ",'Pool Matches'!G443)</f>
      </c>
      <c r="B76" s="30" t="s">
        <v>314</v>
      </c>
      <c r="C76" s="30" t="s">
        <v>315</v>
      </c>
      <c r="D76" s="30"/>
      <c r="E76" s="30" t="s">
        <v>315</v>
      </c>
      <c r="F76" s="30" t="s">
        <v>314</v>
      </c>
      <c r="G76" s="30" t="str">
        <f>CONCATENATE("Pool T.2 ",'Pool Matches'!O444)</f>
      </c>
      <c r="I76" s="30" t="str">
        <f>CONCATENATE("Pool U.1 ",'Pool Matches'!G486)</f>
      </c>
      <c r="J76" s="30" t="s">
        <v>314</v>
      </c>
      <c r="K76" s="30" t="s">
        <v>315</v>
      </c>
      <c r="L76" s="30"/>
      <c r="M76" s="30" t="s">
        <v>315</v>
      </c>
      <c r="N76" s="30" t="s">
        <v>314</v>
      </c>
      <c r="O76" s="30" t="str">
        <f>CONCATENATE("Pool V.2 ",'Pool Matches'!O487)</f>
      </c>
    </row>
    <row r="77">
      <c r="A77" s="30" t="s">
        <v>316</v>
      </c>
      <c r="B77" s="30"/>
      <c r="C77" s="30"/>
      <c r="D77" s="30"/>
      <c r="E77" s="30"/>
      <c r="F77" s="30"/>
      <c r="G77" s="30" t="s">
        <v>316</v>
      </c>
      <c r="I77" s="30" t="s">
        <v>316</v>
      </c>
      <c r="J77" s="30"/>
      <c r="K77" s="30"/>
      <c r="L77" s="30"/>
      <c r="M77" s="30"/>
      <c r="N77" s="30"/>
      <c r="O77" s="30" t="s">
        <v>316</v>
      </c>
    </row>
    <row r="79">
      <c r="F79" s="7" t="s">
        <v>322</v>
      </c>
      <c r="G79" s="23"/>
      <c r="N79" s="7" t="s">
        <v>322</v>
      </c>
      <c r="O79" s="23"/>
    </row>
    <row r="80">
      <c r="F80" s="7" t="s">
        <v>323</v>
      </c>
      <c r="G80" s="23"/>
      <c r="N80" s="7" t="s">
        <v>323</v>
      </c>
      <c r="O80" s="23"/>
    </row>
    <row r="83">
      <c r="A83" s="29" t="s">
        <v>333</v>
      </c>
      <c r="B83" s="29"/>
      <c r="C83" s="29"/>
      <c r="D83" s="29"/>
      <c r="E83" s="29"/>
      <c r="F83" s="29"/>
      <c r="G83" s="29"/>
      <c r="I83" s="29" t="s">
        <v>334</v>
      </c>
      <c r="J83" s="29"/>
      <c r="K83" s="29"/>
      <c r="L83" s="29"/>
      <c r="M83" s="29"/>
      <c r="N83" s="29"/>
      <c r="O83" s="29"/>
    </row>
    <row r="84">
      <c r="A84" s="31" t="s">
        <v>311</v>
      </c>
      <c r="D84" s="30" t="s">
        <v>312</v>
      </c>
      <c r="G84" s="135" t="s">
        <v>313</v>
      </c>
      <c r="I84" s="31" t="s">
        <v>311</v>
      </c>
      <c r="L84" s="30" t="s">
        <v>312</v>
      </c>
      <c r="O84" s="136" t="s">
        <v>313</v>
      </c>
    </row>
    <row r="85">
      <c r="A85" s="30" t="str">
        <f>CONCATENATE("Pool W.1 ",'Pool Matches'!G529)</f>
      </c>
      <c r="B85" s="30"/>
      <c r="C85" s="30"/>
      <c r="D85" s="30"/>
      <c r="E85" s="30"/>
      <c r="F85" s="30"/>
      <c r="G85" s="30" t="str">
        <f>CONCATENATE("Pool X.2 ",'Pool Matches'!O530)</f>
      </c>
      <c r="I85" s="30" t="str">
        <f>CONCATENATE("Pool Y.1 ",'Pool Matches'!G572)</f>
      </c>
      <c r="J85" s="30"/>
      <c r="K85" s="30"/>
      <c r="L85" s="30"/>
      <c r="M85" s="30"/>
      <c r="N85" s="30"/>
      <c r="O85" s="30" t="str">
        <f>CONCATENATE("Pool Z.2 ",'Pool Matches'!O573)</f>
      </c>
    </row>
    <row r="86">
      <c r="A86" s="30">
        <v>1</v>
      </c>
      <c r="B86" s="30"/>
      <c r="C86" s="30"/>
      <c r="D86" s="30"/>
      <c r="E86" s="30"/>
      <c r="F86" s="30"/>
      <c r="G86" s="30">
        <v>1</v>
      </c>
      <c r="I86" s="30">
        <v>1</v>
      </c>
      <c r="J86" s="30"/>
      <c r="K86" s="30"/>
      <c r="L86" s="30"/>
      <c r="M86" s="30"/>
      <c r="N86" s="30"/>
      <c r="O86" s="30">
        <v>1</v>
      </c>
    </row>
    <row r="87">
      <c r="A87" s="30">
        <v>2</v>
      </c>
      <c r="B87" s="30"/>
      <c r="C87" s="30"/>
      <c r="D87" s="30"/>
      <c r="E87" s="30"/>
      <c r="F87" s="30"/>
      <c r="G87" s="30">
        <v>2</v>
      </c>
      <c r="I87" s="30">
        <v>2</v>
      </c>
      <c r="J87" s="30"/>
      <c r="K87" s="30"/>
      <c r="L87" s="30"/>
      <c r="M87" s="30"/>
      <c r="N87" s="30"/>
      <c r="O87" s="30">
        <v>2</v>
      </c>
    </row>
    <row r="88">
      <c r="A88" s="30">
        <v>3</v>
      </c>
      <c r="B88" s="30"/>
      <c r="C88" s="30"/>
      <c r="D88" s="30"/>
      <c r="E88" s="30"/>
      <c r="F88" s="30"/>
      <c r="G88" s="30">
        <v>3</v>
      </c>
      <c r="I88" s="30">
        <v>3</v>
      </c>
      <c r="J88" s="30"/>
      <c r="K88" s="30"/>
      <c r="L88" s="30"/>
      <c r="M88" s="30"/>
      <c r="N88" s="30"/>
      <c r="O88" s="30">
        <v>3</v>
      </c>
    </row>
    <row r="89">
      <c r="A89" s="30">
        <v>4</v>
      </c>
      <c r="B89" s="30"/>
      <c r="C89" s="30"/>
      <c r="D89" s="30"/>
      <c r="E89" s="30"/>
      <c r="F89" s="30"/>
      <c r="G89" s="30">
        <v>4</v>
      </c>
      <c r="I89" s="30">
        <v>4</v>
      </c>
      <c r="J89" s="30"/>
      <c r="K89" s="30"/>
      <c r="L89" s="30"/>
      <c r="M89" s="30"/>
      <c r="N89" s="30"/>
      <c r="O89" s="30">
        <v>4</v>
      </c>
    </row>
    <row r="90">
      <c r="A90" s="30">
        <v>5</v>
      </c>
      <c r="B90" s="30"/>
      <c r="C90" s="30"/>
      <c r="D90" s="30"/>
      <c r="E90" s="30"/>
      <c r="F90" s="30"/>
      <c r="G90" s="30">
        <v>5</v>
      </c>
      <c r="I90" s="30">
        <v>5</v>
      </c>
      <c r="J90" s="30"/>
      <c r="K90" s="30"/>
      <c r="L90" s="30"/>
      <c r="M90" s="30"/>
      <c r="N90" s="30"/>
      <c r="O90" s="30">
        <v>5</v>
      </c>
    </row>
    <row r="92">
      <c r="A92" s="30" t="str">
        <f>CONCATENATE("Pool W.1 ",'Pool Matches'!G529)</f>
      </c>
      <c r="B92" s="30" t="s">
        <v>314</v>
      </c>
      <c r="C92" s="30" t="s">
        <v>315</v>
      </c>
      <c r="D92" s="30"/>
      <c r="E92" s="30" t="s">
        <v>315</v>
      </c>
      <c r="F92" s="30" t="s">
        <v>314</v>
      </c>
      <c r="G92" s="30" t="str">
        <f>CONCATENATE("Pool X.2 ",'Pool Matches'!O530)</f>
      </c>
      <c r="I92" s="30" t="str">
        <f>CONCATENATE("Pool Y.1 ",'Pool Matches'!G572)</f>
      </c>
      <c r="J92" s="30" t="s">
        <v>314</v>
      </c>
      <c r="K92" s="30" t="s">
        <v>315</v>
      </c>
      <c r="L92" s="30"/>
      <c r="M92" s="30" t="s">
        <v>315</v>
      </c>
      <c r="N92" s="30" t="s">
        <v>314</v>
      </c>
      <c r="O92" s="30" t="str">
        <f>CONCATENATE("Pool Z.2 ",'Pool Matches'!O573)</f>
      </c>
    </row>
    <row r="93">
      <c r="A93" s="30" t="s">
        <v>316</v>
      </c>
      <c r="B93" s="30"/>
      <c r="C93" s="30"/>
      <c r="D93" s="30"/>
      <c r="E93" s="30"/>
      <c r="F93" s="30"/>
      <c r="G93" s="30" t="s">
        <v>316</v>
      </c>
      <c r="I93" s="30" t="s">
        <v>316</v>
      </c>
      <c r="J93" s="30"/>
      <c r="K93" s="30"/>
      <c r="L93" s="30"/>
      <c r="M93" s="30"/>
      <c r="N93" s="30"/>
      <c r="O93" s="30" t="s">
        <v>316</v>
      </c>
    </row>
    <row r="95">
      <c r="F95" s="7" t="s">
        <v>322</v>
      </c>
      <c r="G95" s="23"/>
      <c r="N95" s="7" t="s">
        <v>322</v>
      </c>
      <c r="O95" s="23"/>
    </row>
    <row r="96">
      <c r="F96" s="7" t="s">
        <v>323</v>
      </c>
      <c r="G96" s="23"/>
      <c r="N96" s="7" t="s">
        <v>323</v>
      </c>
      <c r="O96" s="23"/>
    </row>
    <row r="99">
      <c r="A99" s="29" t="s">
        <v>335</v>
      </c>
      <c r="B99" s="29"/>
      <c r="C99" s="29"/>
      <c r="D99" s="29"/>
      <c r="E99" s="29"/>
      <c r="F99" s="29"/>
      <c r="G99" s="29"/>
      <c r="I99" s="29" t="s">
        <v>336</v>
      </c>
      <c r="J99" s="29"/>
      <c r="K99" s="29"/>
      <c r="L99" s="29"/>
      <c r="M99" s="29"/>
      <c r="N99" s="29"/>
      <c r="O99" s="29"/>
    </row>
    <row r="100">
      <c r="A100" s="31" t="s">
        <v>311</v>
      </c>
      <c r="D100" s="30" t="s">
        <v>312</v>
      </c>
      <c r="G100" s="137" t="s">
        <v>313</v>
      </c>
      <c r="I100" s="31" t="s">
        <v>311</v>
      </c>
      <c r="L100" s="30" t="s">
        <v>312</v>
      </c>
      <c r="O100" s="138" t="s">
        <v>313</v>
      </c>
    </row>
    <row r="101">
      <c r="A101" s="30" t="str">
        <f>CONCATENATE("Pool AA.1 ",'Pool Matches'!G615)</f>
      </c>
      <c r="B101" s="30"/>
      <c r="C101" s="30"/>
      <c r="D101" s="30"/>
      <c r="E101" s="30"/>
      <c r="F101" s="30"/>
      <c r="G101" s="30" t="str">
        <f>CONCATENATE("Pool BB.2 ",'Pool Matches'!O616)</f>
      </c>
      <c r="I101" s="30" t="str">
        <f>CONCATENATE("Pool CC.1 ",'Pool Matches'!G658)</f>
      </c>
      <c r="J101" s="30"/>
      <c r="K101" s="30"/>
      <c r="L101" s="30"/>
      <c r="M101" s="30"/>
      <c r="N101" s="30"/>
      <c r="O101" s="30" t="str">
        <f>CONCATENATE("Pool DD.2 ",'Pool Matches'!O659)</f>
      </c>
    </row>
    <row r="102">
      <c r="A102" s="30">
        <v>1</v>
      </c>
      <c r="B102" s="30"/>
      <c r="C102" s="30"/>
      <c r="D102" s="30"/>
      <c r="E102" s="30"/>
      <c r="F102" s="30"/>
      <c r="G102" s="30">
        <v>1</v>
      </c>
      <c r="I102" s="30">
        <v>1</v>
      </c>
      <c r="J102" s="30"/>
      <c r="K102" s="30"/>
      <c r="L102" s="30"/>
      <c r="M102" s="30"/>
      <c r="N102" s="30"/>
      <c r="O102" s="30">
        <v>1</v>
      </c>
    </row>
    <row r="103">
      <c r="A103" s="30">
        <v>2</v>
      </c>
      <c r="B103" s="30"/>
      <c r="C103" s="30"/>
      <c r="D103" s="30"/>
      <c r="E103" s="30"/>
      <c r="F103" s="30"/>
      <c r="G103" s="30">
        <v>2</v>
      </c>
      <c r="I103" s="30">
        <v>2</v>
      </c>
      <c r="J103" s="30"/>
      <c r="K103" s="30"/>
      <c r="L103" s="30"/>
      <c r="M103" s="30"/>
      <c r="N103" s="30"/>
      <c r="O103" s="30">
        <v>2</v>
      </c>
    </row>
    <row r="104">
      <c r="A104" s="30">
        <v>3</v>
      </c>
      <c r="B104" s="30"/>
      <c r="C104" s="30"/>
      <c r="D104" s="30"/>
      <c r="E104" s="30"/>
      <c r="F104" s="30"/>
      <c r="G104" s="30">
        <v>3</v>
      </c>
      <c r="I104" s="30">
        <v>3</v>
      </c>
      <c r="J104" s="30"/>
      <c r="K104" s="30"/>
      <c r="L104" s="30"/>
      <c r="M104" s="30"/>
      <c r="N104" s="30"/>
      <c r="O104" s="30">
        <v>3</v>
      </c>
    </row>
    <row r="105">
      <c r="A105" s="30">
        <v>4</v>
      </c>
      <c r="B105" s="30"/>
      <c r="C105" s="30"/>
      <c r="D105" s="30"/>
      <c r="E105" s="30"/>
      <c r="F105" s="30"/>
      <c r="G105" s="30">
        <v>4</v>
      </c>
      <c r="I105" s="30">
        <v>4</v>
      </c>
      <c r="J105" s="30"/>
      <c r="K105" s="30"/>
      <c r="L105" s="30"/>
      <c r="M105" s="30"/>
      <c r="N105" s="30"/>
      <c r="O105" s="30">
        <v>4</v>
      </c>
    </row>
    <row r="106">
      <c r="A106" s="30">
        <v>5</v>
      </c>
      <c r="B106" s="30"/>
      <c r="C106" s="30"/>
      <c r="D106" s="30"/>
      <c r="E106" s="30"/>
      <c r="F106" s="30"/>
      <c r="G106" s="30">
        <v>5</v>
      </c>
      <c r="I106" s="30">
        <v>5</v>
      </c>
      <c r="J106" s="30"/>
      <c r="K106" s="30"/>
      <c r="L106" s="30"/>
      <c r="M106" s="30"/>
      <c r="N106" s="30"/>
      <c r="O106" s="30">
        <v>5</v>
      </c>
    </row>
    <row r="108">
      <c r="A108" s="30" t="str">
        <f>CONCATENATE("Pool AA.1 ",'Pool Matches'!G615)</f>
      </c>
      <c r="B108" s="30" t="s">
        <v>314</v>
      </c>
      <c r="C108" s="30" t="s">
        <v>315</v>
      </c>
      <c r="D108" s="30"/>
      <c r="E108" s="30" t="s">
        <v>315</v>
      </c>
      <c r="F108" s="30" t="s">
        <v>314</v>
      </c>
      <c r="G108" s="30" t="str">
        <f>CONCATENATE("Pool BB.2 ",'Pool Matches'!O616)</f>
      </c>
      <c r="I108" s="30" t="str">
        <f>CONCATENATE("Pool CC.1 ",'Pool Matches'!G658)</f>
      </c>
      <c r="J108" s="30" t="s">
        <v>314</v>
      </c>
      <c r="K108" s="30" t="s">
        <v>315</v>
      </c>
      <c r="L108" s="30"/>
      <c r="M108" s="30" t="s">
        <v>315</v>
      </c>
      <c r="N108" s="30" t="s">
        <v>314</v>
      </c>
      <c r="O108" s="30" t="str">
        <f>CONCATENATE("Pool DD.2 ",'Pool Matches'!O659)</f>
      </c>
    </row>
    <row r="109">
      <c r="A109" s="30" t="s">
        <v>316</v>
      </c>
      <c r="B109" s="30"/>
      <c r="C109" s="30"/>
      <c r="D109" s="30"/>
      <c r="E109" s="30"/>
      <c r="F109" s="30"/>
      <c r="G109" s="30" t="s">
        <v>316</v>
      </c>
      <c r="I109" s="30" t="s">
        <v>316</v>
      </c>
      <c r="J109" s="30"/>
      <c r="K109" s="30"/>
      <c r="L109" s="30"/>
      <c r="M109" s="30"/>
      <c r="N109" s="30"/>
      <c r="O109" s="30" t="s">
        <v>316</v>
      </c>
    </row>
    <row r="111">
      <c r="F111" s="7" t="s">
        <v>322</v>
      </c>
      <c r="G111" s="23"/>
      <c r="N111" s="7" t="s">
        <v>322</v>
      </c>
      <c r="O111" s="23"/>
    </row>
    <row r="112">
      <c r="F112" s="7" t="s">
        <v>323</v>
      </c>
      <c r="G112" s="23"/>
      <c r="N112" s="7" t="s">
        <v>323</v>
      </c>
      <c r="O112" s="23"/>
    </row>
    <row r="115">
      <c r="A115" s="29" t="s">
        <v>337</v>
      </c>
      <c r="B115" s="29"/>
      <c r="C115" s="29"/>
      <c r="D115" s="29"/>
      <c r="E115" s="29"/>
      <c r="F115" s="29"/>
      <c r="G115" s="29"/>
      <c r="I115" s="29" t="s">
        <v>338</v>
      </c>
      <c r="J115" s="29"/>
      <c r="K115" s="29"/>
      <c r="L115" s="29"/>
      <c r="M115" s="29"/>
      <c r="N115" s="29"/>
      <c r="O115" s="29"/>
    </row>
    <row r="116">
      <c r="A116" s="31" t="s">
        <v>311</v>
      </c>
      <c r="D116" s="30" t="s">
        <v>312</v>
      </c>
      <c r="G116" s="139" t="s">
        <v>313</v>
      </c>
      <c r="I116" s="31" t="s">
        <v>311</v>
      </c>
      <c r="L116" s="30" t="s">
        <v>312</v>
      </c>
      <c r="O116" s="140" t="s">
        <v>313</v>
      </c>
    </row>
    <row r="117">
      <c r="A117" s="30" t="str">
        <f>CONCATENATE("Pool A.2 ",'Pool Matches'!G56)</f>
      </c>
      <c r="B117" s="30"/>
      <c r="C117" s="30"/>
      <c r="D117" s="30"/>
      <c r="E117" s="30"/>
      <c r="F117" s="30"/>
      <c r="G117" s="30" t="str">
        <f>CONCATENATE("Pool C.2 ",'Pool Matches'!G100)</f>
      </c>
      <c r="I117" s="30" t="str">
        <f>CONCATENATE("Pool D.1 ",'Pool Matches'!O99)</f>
      </c>
      <c r="J117" s="30"/>
      <c r="K117" s="30"/>
      <c r="L117" s="30"/>
      <c r="M117" s="30"/>
      <c r="N117" s="30"/>
      <c r="O117" s="30" t="str">
        <f>CONCATENATE("Pool E.2 ",'Pool Matches'!G143)</f>
      </c>
    </row>
    <row r="118">
      <c r="A118" s="30">
        <v>1</v>
      </c>
      <c r="B118" s="30"/>
      <c r="C118" s="30"/>
      <c r="D118" s="30"/>
      <c r="E118" s="30"/>
      <c r="F118" s="30"/>
      <c r="G118" s="30">
        <v>1</v>
      </c>
      <c r="I118" s="30">
        <v>1</v>
      </c>
      <c r="J118" s="30"/>
      <c r="K118" s="30"/>
      <c r="L118" s="30"/>
      <c r="M118" s="30"/>
      <c r="N118" s="30"/>
      <c r="O118" s="30">
        <v>1</v>
      </c>
    </row>
    <row r="119">
      <c r="A119" s="30">
        <v>2</v>
      </c>
      <c r="B119" s="30"/>
      <c r="C119" s="30"/>
      <c r="D119" s="30"/>
      <c r="E119" s="30"/>
      <c r="F119" s="30"/>
      <c r="G119" s="30">
        <v>2</v>
      </c>
      <c r="I119" s="30">
        <v>2</v>
      </c>
      <c r="J119" s="30"/>
      <c r="K119" s="30"/>
      <c r="L119" s="30"/>
      <c r="M119" s="30"/>
      <c r="N119" s="30"/>
      <c r="O119" s="30">
        <v>2</v>
      </c>
    </row>
    <row r="120">
      <c r="A120" s="30">
        <v>3</v>
      </c>
      <c r="B120" s="30"/>
      <c r="C120" s="30"/>
      <c r="D120" s="30"/>
      <c r="E120" s="30"/>
      <c r="F120" s="30"/>
      <c r="G120" s="30">
        <v>3</v>
      </c>
      <c r="I120" s="30">
        <v>3</v>
      </c>
      <c r="J120" s="30"/>
      <c r="K120" s="30"/>
      <c r="L120" s="30"/>
      <c r="M120" s="30"/>
      <c r="N120" s="30"/>
      <c r="O120" s="30">
        <v>3</v>
      </c>
    </row>
    <row r="121">
      <c r="A121" s="30">
        <v>4</v>
      </c>
      <c r="B121" s="30"/>
      <c r="C121" s="30"/>
      <c r="D121" s="30"/>
      <c r="E121" s="30"/>
      <c r="F121" s="30"/>
      <c r="G121" s="30">
        <v>4</v>
      </c>
      <c r="I121" s="30">
        <v>4</v>
      </c>
      <c r="J121" s="30"/>
      <c r="K121" s="30"/>
      <c r="L121" s="30"/>
      <c r="M121" s="30"/>
      <c r="N121" s="30"/>
      <c r="O121" s="30">
        <v>4</v>
      </c>
    </row>
    <row r="122">
      <c r="A122" s="30">
        <v>5</v>
      </c>
      <c r="B122" s="30"/>
      <c r="C122" s="30"/>
      <c r="D122" s="30"/>
      <c r="E122" s="30"/>
      <c r="F122" s="30"/>
      <c r="G122" s="30">
        <v>5</v>
      </c>
      <c r="I122" s="30">
        <v>5</v>
      </c>
      <c r="J122" s="30"/>
      <c r="K122" s="30"/>
      <c r="L122" s="30"/>
      <c r="M122" s="30"/>
      <c r="N122" s="30"/>
      <c r="O122" s="30">
        <v>5</v>
      </c>
    </row>
    <row r="124">
      <c r="A124" s="30" t="str">
        <f>CONCATENATE("Pool A.2 ",'Pool Matches'!G56)</f>
      </c>
      <c r="B124" s="30" t="s">
        <v>314</v>
      </c>
      <c r="C124" s="30" t="s">
        <v>315</v>
      </c>
      <c r="D124" s="30"/>
      <c r="E124" s="30" t="s">
        <v>315</v>
      </c>
      <c r="F124" s="30" t="s">
        <v>314</v>
      </c>
      <c r="G124" s="30" t="str">
        <f>CONCATENATE("Pool C.2 ",'Pool Matches'!G100)</f>
      </c>
      <c r="I124" s="30" t="str">
        <f>CONCATENATE("Pool D.1 ",'Pool Matches'!O99)</f>
      </c>
      <c r="J124" s="30" t="s">
        <v>314</v>
      </c>
      <c r="K124" s="30" t="s">
        <v>315</v>
      </c>
      <c r="L124" s="30"/>
      <c r="M124" s="30" t="s">
        <v>315</v>
      </c>
      <c r="N124" s="30" t="s">
        <v>314</v>
      </c>
      <c r="O124" s="30" t="str">
        <f>CONCATENATE("Pool E.2 ",'Pool Matches'!G143)</f>
      </c>
    </row>
    <row r="125">
      <c r="A125" s="30" t="s">
        <v>316</v>
      </c>
      <c r="B125" s="30"/>
      <c r="C125" s="30"/>
      <c r="D125" s="30"/>
      <c r="E125" s="30"/>
      <c r="F125" s="30"/>
      <c r="G125" s="30" t="s">
        <v>316</v>
      </c>
      <c r="I125" s="30" t="s">
        <v>316</v>
      </c>
      <c r="J125" s="30"/>
      <c r="K125" s="30"/>
      <c r="L125" s="30"/>
      <c r="M125" s="30"/>
      <c r="N125" s="30"/>
      <c r="O125" s="30" t="s">
        <v>316</v>
      </c>
    </row>
    <row r="127">
      <c r="F127" s="7" t="s">
        <v>322</v>
      </c>
      <c r="G127" s="23"/>
      <c r="N127" s="7" t="s">
        <v>322</v>
      </c>
      <c r="O127" s="23"/>
    </row>
    <row r="128">
      <c r="F128" s="7" t="s">
        <v>323</v>
      </c>
      <c r="G128" s="23"/>
      <c r="N128" s="7" t="s">
        <v>323</v>
      </c>
      <c r="O128" s="23"/>
    </row>
    <row r="131">
      <c r="A131" s="29" t="s">
        <v>339</v>
      </c>
      <c r="B131" s="29"/>
      <c r="C131" s="29"/>
      <c r="D131" s="29"/>
      <c r="E131" s="29"/>
      <c r="F131" s="29"/>
      <c r="G131" s="29"/>
      <c r="I131" s="29" t="s">
        <v>340</v>
      </c>
      <c r="J131" s="29"/>
      <c r="K131" s="29"/>
      <c r="L131" s="29"/>
      <c r="M131" s="29"/>
      <c r="N131" s="29"/>
      <c r="O131" s="29"/>
    </row>
    <row r="132">
      <c r="A132" s="31" t="s">
        <v>311</v>
      </c>
      <c r="D132" s="30" t="s">
        <v>312</v>
      </c>
      <c r="G132" s="141" t="s">
        <v>313</v>
      </c>
      <c r="I132" s="31" t="s">
        <v>311</v>
      </c>
      <c r="L132" s="30" t="s">
        <v>312</v>
      </c>
      <c r="O132" s="142" t="s">
        <v>313</v>
      </c>
    </row>
    <row r="133">
      <c r="A133" s="30" t="str">
        <f>CONCATENATE("Pool F.1 ",'Pool Matches'!O142)</f>
      </c>
      <c r="B133" s="30"/>
      <c r="C133" s="30"/>
      <c r="D133" s="30"/>
      <c r="E133" s="30"/>
      <c r="F133" s="30"/>
      <c r="G133" s="30" t="str">
        <f>CONCATENATE("Pool G.2 ",'Pool Matches'!G186)</f>
      </c>
      <c r="I133" s="30" t="str">
        <f>CONCATENATE("Pool H.1 ",'Pool Matches'!O185)</f>
      </c>
      <c r="J133" s="30"/>
      <c r="K133" s="30"/>
      <c r="L133" s="30"/>
      <c r="M133" s="30"/>
      <c r="N133" s="30"/>
      <c r="O133" s="30" t="str">
        <f>CONCATENATE("Pool I.2 ",'Pool Matches'!G229)</f>
      </c>
    </row>
    <row r="134">
      <c r="A134" s="30">
        <v>1</v>
      </c>
      <c r="B134" s="30"/>
      <c r="C134" s="30"/>
      <c r="D134" s="30"/>
      <c r="E134" s="30"/>
      <c r="F134" s="30"/>
      <c r="G134" s="30">
        <v>1</v>
      </c>
      <c r="I134" s="30">
        <v>1</v>
      </c>
      <c r="J134" s="30"/>
      <c r="K134" s="30"/>
      <c r="L134" s="30"/>
      <c r="M134" s="30"/>
      <c r="N134" s="30"/>
      <c r="O134" s="30">
        <v>1</v>
      </c>
    </row>
    <row r="135">
      <c r="A135" s="30">
        <v>2</v>
      </c>
      <c r="B135" s="30"/>
      <c r="C135" s="30"/>
      <c r="D135" s="30"/>
      <c r="E135" s="30"/>
      <c r="F135" s="30"/>
      <c r="G135" s="30">
        <v>2</v>
      </c>
      <c r="I135" s="30">
        <v>2</v>
      </c>
      <c r="J135" s="30"/>
      <c r="K135" s="30"/>
      <c r="L135" s="30"/>
      <c r="M135" s="30"/>
      <c r="N135" s="30"/>
      <c r="O135" s="30">
        <v>2</v>
      </c>
    </row>
    <row r="136">
      <c r="A136" s="30">
        <v>3</v>
      </c>
      <c r="B136" s="30"/>
      <c r="C136" s="30"/>
      <c r="D136" s="30"/>
      <c r="E136" s="30"/>
      <c r="F136" s="30"/>
      <c r="G136" s="30">
        <v>3</v>
      </c>
      <c r="I136" s="30">
        <v>3</v>
      </c>
      <c r="J136" s="30"/>
      <c r="K136" s="30"/>
      <c r="L136" s="30"/>
      <c r="M136" s="30"/>
      <c r="N136" s="30"/>
      <c r="O136" s="30">
        <v>3</v>
      </c>
    </row>
    <row r="137">
      <c r="A137" s="30">
        <v>4</v>
      </c>
      <c r="B137" s="30"/>
      <c r="C137" s="30"/>
      <c r="D137" s="30"/>
      <c r="E137" s="30"/>
      <c r="F137" s="30"/>
      <c r="G137" s="30">
        <v>4</v>
      </c>
      <c r="I137" s="30">
        <v>4</v>
      </c>
      <c r="J137" s="30"/>
      <c r="K137" s="30"/>
      <c r="L137" s="30"/>
      <c r="M137" s="30"/>
      <c r="N137" s="30"/>
      <c r="O137" s="30">
        <v>4</v>
      </c>
    </row>
    <row r="138">
      <c r="A138" s="30">
        <v>5</v>
      </c>
      <c r="B138" s="30"/>
      <c r="C138" s="30"/>
      <c r="D138" s="30"/>
      <c r="E138" s="30"/>
      <c r="F138" s="30"/>
      <c r="G138" s="30">
        <v>5</v>
      </c>
      <c r="I138" s="30">
        <v>5</v>
      </c>
      <c r="J138" s="30"/>
      <c r="K138" s="30"/>
      <c r="L138" s="30"/>
      <c r="M138" s="30"/>
      <c r="N138" s="30"/>
      <c r="O138" s="30">
        <v>5</v>
      </c>
    </row>
    <row r="140">
      <c r="A140" s="30" t="str">
        <f>CONCATENATE("Pool F.1 ",'Pool Matches'!O142)</f>
      </c>
      <c r="B140" s="30" t="s">
        <v>314</v>
      </c>
      <c r="C140" s="30" t="s">
        <v>315</v>
      </c>
      <c r="D140" s="30"/>
      <c r="E140" s="30" t="s">
        <v>315</v>
      </c>
      <c r="F140" s="30" t="s">
        <v>314</v>
      </c>
      <c r="G140" s="30" t="str">
        <f>CONCATENATE("Pool G.2 ",'Pool Matches'!G186)</f>
      </c>
      <c r="I140" s="30" t="str">
        <f>CONCATENATE("Pool H.1 ",'Pool Matches'!O185)</f>
      </c>
      <c r="J140" s="30" t="s">
        <v>314</v>
      </c>
      <c r="K140" s="30" t="s">
        <v>315</v>
      </c>
      <c r="L140" s="30"/>
      <c r="M140" s="30" t="s">
        <v>315</v>
      </c>
      <c r="N140" s="30" t="s">
        <v>314</v>
      </c>
      <c r="O140" s="30" t="str">
        <f>CONCATENATE("Pool I.2 ",'Pool Matches'!G229)</f>
      </c>
    </row>
    <row r="141">
      <c r="A141" s="30" t="s">
        <v>316</v>
      </c>
      <c r="B141" s="30"/>
      <c r="C141" s="30"/>
      <c r="D141" s="30"/>
      <c r="E141" s="30"/>
      <c r="F141" s="30"/>
      <c r="G141" s="30" t="s">
        <v>316</v>
      </c>
      <c r="I141" s="30" t="s">
        <v>316</v>
      </c>
      <c r="J141" s="30"/>
      <c r="K141" s="30"/>
      <c r="L141" s="30"/>
      <c r="M141" s="30"/>
      <c r="N141" s="30"/>
      <c r="O141" s="30" t="s">
        <v>316</v>
      </c>
    </row>
    <row r="143">
      <c r="F143" s="7" t="s">
        <v>322</v>
      </c>
      <c r="G143" s="23"/>
      <c r="N143" s="7" t="s">
        <v>322</v>
      </c>
      <c r="O143" s="23"/>
    </row>
    <row r="144">
      <c r="F144" s="7" t="s">
        <v>323</v>
      </c>
      <c r="G144" s="23"/>
      <c r="N144" s="7" t="s">
        <v>323</v>
      </c>
      <c r="O144" s="23"/>
    </row>
    <row r="147">
      <c r="A147" s="29" t="s">
        <v>341</v>
      </c>
      <c r="B147" s="29"/>
      <c r="C147" s="29"/>
      <c r="D147" s="29"/>
      <c r="E147" s="29"/>
      <c r="F147" s="29"/>
      <c r="G147" s="29"/>
      <c r="I147" s="29" t="s">
        <v>342</v>
      </c>
      <c r="J147" s="29"/>
      <c r="K147" s="29"/>
      <c r="L147" s="29"/>
      <c r="M147" s="29"/>
      <c r="N147" s="29"/>
      <c r="O147" s="29"/>
    </row>
    <row r="148">
      <c r="A148" s="31" t="s">
        <v>311</v>
      </c>
      <c r="D148" s="30" t="s">
        <v>312</v>
      </c>
      <c r="G148" s="143" t="s">
        <v>313</v>
      </c>
      <c r="I148" s="31" t="s">
        <v>311</v>
      </c>
      <c r="L148" s="30" t="s">
        <v>312</v>
      </c>
      <c r="O148" s="144" t="s">
        <v>313</v>
      </c>
    </row>
    <row r="149">
      <c r="A149" s="30" t="str">
        <f>CONCATENATE("Pool J.1 ",'Pool Matches'!O228)</f>
      </c>
      <c r="B149" s="30"/>
      <c r="C149" s="30"/>
      <c r="D149" s="30"/>
      <c r="E149" s="30"/>
      <c r="F149" s="30"/>
      <c r="G149" s="30" t="str">
        <f>CONCATENATE("Pool K.2 ",'Pool Matches'!G272)</f>
      </c>
      <c r="I149" s="30" t="str">
        <f>CONCATENATE("Pool L.1 ",'Pool Matches'!O271)</f>
      </c>
      <c r="J149" s="30"/>
      <c r="K149" s="30"/>
      <c r="L149" s="30"/>
      <c r="M149" s="30"/>
      <c r="N149" s="30"/>
      <c r="O149" s="30" t="str">
        <f>CONCATENATE("Pool M.2 ",'Pool Matches'!G315)</f>
      </c>
    </row>
    <row r="150">
      <c r="A150" s="30">
        <v>1</v>
      </c>
      <c r="B150" s="30"/>
      <c r="C150" s="30"/>
      <c r="D150" s="30"/>
      <c r="E150" s="30"/>
      <c r="F150" s="30"/>
      <c r="G150" s="30">
        <v>1</v>
      </c>
      <c r="I150" s="30">
        <v>1</v>
      </c>
      <c r="J150" s="30"/>
      <c r="K150" s="30"/>
      <c r="L150" s="30"/>
      <c r="M150" s="30"/>
      <c r="N150" s="30"/>
      <c r="O150" s="30">
        <v>1</v>
      </c>
    </row>
    <row r="151">
      <c r="A151" s="30">
        <v>2</v>
      </c>
      <c r="B151" s="30"/>
      <c r="C151" s="30"/>
      <c r="D151" s="30"/>
      <c r="E151" s="30"/>
      <c r="F151" s="30"/>
      <c r="G151" s="30">
        <v>2</v>
      </c>
      <c r="I151" s="30">
        <v>2</v>
      </c>
      <c r="J151" s="30"/>
      <c r="K151" s="30"/>
      <c r="L151" s="30"/>
      <c r="M151" s="30"/>
      <c r="N151" s="30"/>
      <c r="O151" s="30">
        <v>2</v>
      </c>
    </row>
    <row r="152">
      <c r="A152" s="30">
        <v>3</v>
      </c>
      <c r="B152" s="30"/>
      <c r="C152" s="30"/>
      <c r="D152" s="30"/>
      <c r="E152" s="30"/>
      <c r="F152" s="30"/>
      <c r="G152" s="30">
        <v>3</v>
      </c>
      <c r="I152" s="30">
        <v>3</v>
      </c>
      <c r="J152" s="30"/>
      <c r="K152" s="30"/>
      <c r="L152" s="30"/>
      <c r="M152" s="30"/>
      <c r="N152" s="30"/>
      <c r="O152" s="30">
        <v>3</v>
      </c>
    </row>
    <row r="153">
      <c r="A153" s="30">
        <v>4</v>
      </c>
      <c r="B153" s="30"/>
      <c r="C153" s="30"/>
      <c r="D153" s="30"/>
      <c r="E153" s="30"/>
      <c r="F153" s="30"/>
      <c r="G153" s="30">
        <v>4</v>
      </c>
      <c r="I153" s="30">
        <v>4</v>
      </c>
      <c r="J153" s="30"/>
      <c r="K153" s="30"/>
      <c r="L153" s="30"/>
      <c r="M153" s="30"/>
      <c r="N153" s="30"/>
      <c r="O153" s="30">
        <v>4</v>
      </c>
    </row>
    <row r="154">
      <c r="A154" s="30">
        <v>5</v>
      </c>
      <c r="B154" s="30"/>
      <c r="C154" s="30"/>
      <c r="D154" s="30"/>
      <c r="E154" s="30"/>
      <c r="F154" s="30"/>
      <c r="G154" s="30">
        <v>5</v>
      </c>
      <c r="I154" s="30">
        <v>5</v>
      </c>
      <c r="J154" s="30"/>
      <c r="K154" s="30"/>
      <c r="L154" s="30"/>
      <c r="M154" s="30"/>
      <c r="N154" s="30"/>
      <c r="O154" s="30">
        <v>5</v>
      </c>
    </row>
    <row r="156">
      <c r="A156" s="30" t="str">
        <f>CONCATENATE("Pool J.1 ",'Pool Matches'!O228)</f>
      </c>
      <c r="B156" s="30" t="s">
        <v>314</v>
      </c>
      <c r="C156" s="30" t="s">
        <v>315</v>
      </c>
      <c r="D156" s="30"/>
      <c r="E156" s="30" t="s">
        <v>315</v>
      </c>
      <c r="F156" s="30" t="s">
        <v>314</v>
      </c>
      <c r="G156" s="30" t="str">
        <f>CONCATENATE("Pool K.2 ",'Pool Matches'!G272)</f>
      </c>
      <c r="I156" s="30" t="str">
        <f>CONCATENATE("Pool L.1 ",'Pool Matches'!O271)</f>
      </c>
      <c r="J156" s="30" t="s">
        <v>314</v>
      </c>
      <c r="K156" s="30" t="s">
        <v>315</v>
      </c>
      <c r="L156" s="30"/>
      <c r="M156" s="30" t="s">
        <v>315</v>
      </c>
      <c r="N156" s="30" t="s">
        <v>314</v>
      </c>
      <c r="O156" s="30" t="str">
        <f>CONCATENATE("Pool M.2 ",'Pool Matches'!G315)</f>
      </c>
    </row>
    <row r="157">
      <c r="A157" s="30" t="s">
        <v>316</v>
      </c>
      <c r="B157" s="30"/>
      <c r="C157" s="30"/>
      <c r="D157" s="30"/>
      <c r="E157" s="30"/>
      <c r="F157" s="30"/>
      <c r="G157" s="30" t="s">
        <v>316</v>
      </c>
      <c r="I157" s="30" t="s">
        <v>316</v>
      </c>
      <c r="J157" s="30"/>
      <c r="K157" s="30"/>
      <c r="L157" s="30"/>
      <c r="M157" s="30"/>
      <c r="N157" s="30"/>
      <c r="O157" s="30" t="s">
        <v>316</v>
      </c>
    </row>
    <row r="159">
      <c r="F159" s="7" t="s">
        <v>322</v>
      </c>
      <c r="G159" s="23"/>
      <c r="N159" s="7" t="s">
        <v>322</v>
      </c>
      <c r="O159" s="23"/>
    </row>
    <row r="160">
      <c r="F160" s="7" t="s">
        <v>323</v>
      </c>
      <c r="G160" s="23"/>
      <c r="N160" s="7" t="s">
        <v>323</v>
      </c>
      <c r="O160" s="23"/>
    </row>
    <row r="163">
      <c r="A163" s="29" t="s">
        <v>343</v>
      </c>
      <c r="B163" s="29"/>
      <c r="C163" s="29"/>
      <c r="D163" s="29"/>
      <c r="E163" s="29"/>
      <c r="F163" s="29"/>
      <c r="G163" s="29"/>
      <c r="I163" s="29" t="s">
        <v>344</v>
      </c>
      <c r="J163" s="29"/>
      <c r="K163" s="29"/>
      <c r="L163" s="29"/>
      <c r="M163" s="29"/>
      <c r="N163" s="29"/>
      <c r="O163" s="29"/>
    </row>
    <row r="164">
      <c r="A164" s="31" t="s">
        <v>311</v>
      </c>
      <c r="D164" s="30" t="s">
        <v>312</v>
      </c>
      <c r="G164" s="145" t="s">
        <v>313</v>
      </c>
      <c r="I164" s="31" t="s">
        <v>311</v>
      </c>
      <c r="L164" s="30" t="s">
        <v>312</v>
      </c>
      <c r="O164" s="146" t="s">
        <v>313</v>
      </c>
    </row>
    <row r="165">
      <c r="A165" s="30" t="str">
        <f>CONCATENATE("Pool N.1 ",'Pool Matches'!O314)</f>
      </c>
      <c r="B165" s="30"/>
      <c r="C165" s="30"/>
      <c r="D165" s="30"/>
      <c r="E165" s="30"/>
      <c r="F165" s="30"/>
      <c r="G165" s="30" t="str">
        <f>CONCATENATE("Pool O.2 ",'Pool Matches'!G358)</f>
      </c>
      <c r="I165" s="30" t="str">
        <f>CONCATENATE("Pool R.1 ",'Pool Matches'!O400)</f>
      </c>
      <c r="J165" s="30"/>
      <c r="K165" s="30"/>
      <c r="L165" s="30"/>
      <c r="M165" s="30"/>
      <c r="N165" s="30"/>
      <c r="O165" s="30" t="str">
        <f>CONCATENATE("Pool Q.2 ",'Pool Matches'!G401)</f>
      </c>
    </row>
    <row r="166">
      <c r="A166" s="30">
        <v>1</v>
      </c>
      <c r="B166" s="30"/>
      <c r="C166" s="30"/>
      <c r="D166" s="30"/>
      <c r="E166" s="30"/>
      <c r="F166" s="30"/>
      <c r="G166" s="30">
        <v>1</v>
      </c>
      <c r="I166" s="30">
        <v>1</v>
      </c>
      <c r="J166" s="30"/>
      <c r="K166" s="30"/>
      <c r="L166" s="30"/>
      <c r="M166" s="30"/>
      <c r="N166" s="30"/>
      <c r="O166" s="30">
        <v>1</v>
      </c>
    </row>
    <row r="167">
      <c r="A167" s="30">
        <v>2</v>
      </c>
      <c r="B167" s="30"/>
      <c r="C167" s="30"/>
      <c r="D167" s="30"/>
      <c r="E167" s="30"/>
      <c r="F167" s="30"/>
      <c r="G167" s="30">
        <v>2</v>
      </c>
      <c r="I167" s="30">
        <v>2</v>
      </c>
      <c r="J167" s="30"/>
      <c r="K167" s="30"/>
      <c r="L167" s="30"/>
      <c r="M167" s="30"/>
      <c r="N167" s="30"/>
      <c r="O167" s="30">
        <v>2</v>
      </c>
    </row>
    <row r="168">
      <c r="A168" s="30">
        <v>3</v>
      </c>
      <c r="B168" s="30"/>
      <c r="C168" s="30"/>
      <c r="D168" s="30"/>
      <c r="E168" s="30"/>
      <c r="F168" s="30"/>
      <c r="G168" s="30">
        <v>3</v>
      </c>
      <c r="I168" s="30">
        <v>3</v>
      </c>
      <c r="J168" s="30"/>
      <c r="K168" s="30"/>
      <c r="L168" s="30"/>
      <c r="M168" s="30"/>
      <c r="N168" s="30"/>
      <c r="O168" s="30">
        <v>3</v>
      </c>
    </row>
    <row r="169">
      <c r="A169" s="30">
        <v>4</v>
      </c>
      <c r="B169" s="30"/>
      <c r="C169" s="30"/>
      <c r="D169" s="30"/>
      <c r="E169" s="30"/>
      <c r="F169" s="30"/>
      <c r="G169" s="30">
        <v>4</v>
      </c>
      <c r="I169" s="30">
        <v>4</v>
      </c>
      <c r="J169" s="30"/>
      <c r="K169" s="30"/>
      <c r="L169" s="30"/>
      <c r="M169" s="30"/>
      <c r="N169" s="30"/>
      <c r="O169" s="30">
        <v>4</v>
      </c>
    </row>
    <row r="170">
      <c r="A170" s="30">
        <v>5</v>
      </c>
      <c r="B170" s="30"/>
      <c r="C170" s="30"/>
      <c r="D170" s="30"/>
      <c r="E170" s="30"/>
      <c r="F170" s="30"/>
      <c r="G170" s="30">
        <v>5</v>
      </c>
      <c r="I170" s="30">
        <v>5</v>
      </c>
      <c r="J170" s="30"/>
      <c r="K170" s="30"/>
      <c r="L170" s="30"/>
      <c r="M170" s="30"/>
      <c r="N170" s="30"/>
      <c r="O170" s="30">
        <v>5</v>
      </c>
    </row>
    <row r="172">
      <c r="A172" s="30" t="str">
        <f>CONCATENATE("Pool N.1 ",'Pool Matches'!O314)</f>
      </c>
      <c r="B172" s="30" t="s">
        <v>314</v>
      </c>
      <c r="C172" s="30" t="s">
        <v>315</v>
      </c>
      <c r="D172" s="30"/>
      <c r="E172" s="30" t="s">
        <v>315</v>
      </c>
      <c r="F172" s="30" t="s">
        <v>314</v>
      </c>
      <c r="G172" s="30" t="str">
        <f>CONCATENATE("Pool O.2 ",'Pool Matches'!G358)</f>
      </c>
      <c r="I172" s="30" t="str">
        <f>CONCATENATE("Pool R.1 ",'Pool Matches'!O400)</f>
      </c>
      <c r="J172" s="30" t="s">
        <v>314</v>
      </c>
      <c r="K172" s="30" t="s">
        <v>315</v>
      </c>
      <c r="L172" s="30"/>
      <c r="M172" s="30" t="s">
        <v>315</v>
      </c>
      <c r="N172" s="30" t="s">
        <v>314</v>
      </c>
      <c r="O172" s="30" t="str">
        <f>CONCATENATE("Pool Q.2 ",'Pool Matches'!G401)</f>
      </c>
    </row>
    <row r="173">
      <c r="A173" s="30" t="s">
        <v>316</v>
      </c>
      <c r="B173" s="30"/>
      <c r="C173" s="30"/>
      <c r="D173" s="30"/>
      <c r="E173" s="30"/>
      <c r="F173" s="30"/>
      <c r="G173" s="30" t="s">
        <v>316</v>
      </c>
      <c r="I173" s="30" t="s">
        <v>316</v>
      </c>
      <c r="J173" s="30"/>
      <c r="K173" s="30"/>
      <c r="L173" s="30"/>
      <c r="M173" s="30"/>
      <c r="N173" s="30"/>
      <c r="O173" s="30" t="s">
        <v>316</v>
      </c>
    </row>
    <row r="175">
      <c r="F175" s="7" t="s">
        <v>322</v>
      </c>
      <c r="G175" s="23"/>
      <c r="N175" s="7" t="s">
        <v>322</v>
      </c>
      <c r="O175" s="23"/>
    </row>
    <row r="176">
      <c r="F176" s="7" t="s">
        <v>323</v>
      </c>
      <c r="G176" s="23"/>
      <c r="N176" s="7" t="s">
        <v>323</v>
      </c>
      <c r="O176" s="23"/>
    </row>
    <row r="179">
      <c r="A179" s="29" t="s">
        <v>345</v>
      </c>
      <c r="B179" s="29"/>
      <c r="C179" s="29"/>
      <c r="D179" s="29"/>
      <c r="E179" s="29"/>
      <c r="F179" s="29"/>
      <c r="G179" s="29"/>
      <c r="I179" s="29" t="s">
        <v>346</v>
      </c>
      <c r="J179" s="29"/>
      <c r="K179" s="29"/>
      <c r="L179" s="29"/>
      <c r="M179" s="29"/>
      <c r="N179" s="29"/>
      <c r="O179" s="29"/>
    </row>
    <row r="180">
      <c r="A180" s="31" t="s">
        <v>311</v>
      </c>
      <c r="D180" s="30" t="s">
        <v>312</v>
      </c>
      <c r="G180" s="147" t="s">
        <v>313</v>
      </c>
      <c r="I180" s="31" t="s">
        <v>311</v>
      </c>
      <c r="L180" s="30" t="s">
        <v>312</v>
      </c>
      <c r="O180" s="148" t="s">
        <v>313</v>
      </c>
    </row>
    <row r="181">
      <c r="A181" s="30" t="str">
        <f>CONCATENATE("Pool T.1 ",'Pool Matches'!O443)</f>
      </c>
      <c r="B181" s="30"/>
      <c r="C181" s="30"/>
      <c r="D181" s="30"/>
      <c r="E181" s="30"/>
      <c r="F181" s="30"/>
      <c r="G181" s="30" t="str">
        <f>CONCATENATE("Pool S.2 ",'Pool Matches'!G444)</f>
      </c>
      <c r="I181" s="30" t="str">
        <f>CONCATENATE("Pool V.1 ",'Pool Matches'!O486)</f>
      </c>
      <c r="J181" s="30"/>
      <c r="K181" s="30"/>
      <c r="L181" s="30"/>
      <c r="M181" s="30"/>
      <c r="N181" s="30"/>
      <c r="O181" s="30" t="str">
        <f>CONCATENATE("Pool U.2 ",'Pool Matches'!G487)</f>
      </c>
    </row>
    <row r="182">
      <c r="A182" s="30">
        <v>1</v>
      </c>
      <c r="B182" s="30"/>
      <c r="C182" s="30"/>
      <c r="D182" s="30"/>
      <c r="E182" s="30"/>
      <c r="F182" s="30"/>
      <c r="G182" s="30">
        <v>1</v>
      </c>
      <c r="I182" s="30">
        <v>1</v>
      </c>
      <c r="J182" s="30"/>
      <c r="K182" s="30"/>
      <c r="L182" s="30"/>
      <c r="M182" s="30"/>
      <c r="N182" s="30"/>
      <c r="O182" s="30">
        <v>1</v>
      </c>
    </row>
    <row r="183">
      <c r="A183" s="30">
        <v>2</v>
      </c>
      <c r="B183" s="30"/>
      <c r="C183" s="30"/>
      <c r="D183" s="30"/>
      <c r="E183" s="30"/>
      <c r="F183" s="30"/>
      <c r="G183" s="30">
        <v>2</v>
      </c>
      <c r="I183" s="30">
        <v>2</v>
      </c>
      <c r="J183" s="30"/>
      <c r="K183" s="30"/>
      <c r="L183" s="30"/>
      <c r="M183" s="30"/>
      <c r="N183" s="30"/>
      <c r="O183" s="30">
        <v>2</v>
      </c>
    </row>
    <row r="184">
      <c r="A184" s="30">
        <v>3</v>
      </c>
      <c r="B184" s="30"/>
      <c r="C184" s="30"/>
      <c r="D184" s="30"/>
      <c r="E184" s="30"/>
      <c r="F184" s="30"/>
      <c r="G184" s="30">
        <v>3</v>
      </c>
      <c r="I184" s="30">
        <v>3</v>
      </c>
      <c r="J184" s="30"/>
      <c r="K184" s="30"/>
      <c r="L184" s="30"/>
      <c r="M184" s="30"/>
      <c r="N184" s="30"/>
      <c r="O184" s="30">
        <v>3</v>
      </c>
    </row>
    <row r="185">
      <c r="A185" s="30">
        <v>4</v>
      </c>
      <c r="B185" s="30"/>
      <c r="C185" s="30"/>
      <c r="D185" s="30"/>
      <c r="E185" s="30"/>
      <c r="F185" s="30"/>
      <c r="G185" s="30">
        <v>4</v>
      </c>
      <c r="I185" s="30">
        <v>4</v>
      </c>
      <c r="J185" s="30"/>
      <c r="K185" s="30"/>
      <c r="L185" s="30"/>
      <c r="M185" s="30"/>
      <c r="N185" s="30"/>
      <c r="O185" s="30">
        <v>4</v>
      </c>
    </row>
    <row r="186">
      <c r="A186" s="30">
        <v>5</v>
      </c>
      <c r="B186" s="30"/>
      <c r="C186" s="30"/>
      <c r="D186" s="30"/>
      <c r="E186" s="30"/>
      <c r="F186" s="30"/>
      <c r="G186" s="30">
        <v>5</v>
      </c>
      <c r="I186" s="30">
        <v>5</v>
      </c>
      <c r="J186" s="30"/>
      <c r="K186" s="30"/>
      <c r="L186" s="30"/>
      <c r="M186" s="30"/>
      <c r="N186" s="30"/>
      <c r="O186" s="30">
        <v>5</v>
      </c>
    </row>
    <row r="188">
      <c r="A188" s="30" t="str">
        <f>CONCATENATE("Pool T.1 ",'Pool Matches'!O443)</f>
      </c>
      <c r="B188" s="30" t="s">
        <v>314</v>
      </c>
      <c r="C188" s="30" t="s">
        <v>315</v>
      </c>
      <c r="D188" s="30"/>
      <c r="E188" s="30" t="s">
        <v>315</v>
      </c>
      <c r="F188" s="30" t="s">
        <v>314</v>
      </c>
      <c r="G188" s="30" t="str">
        <f>CONCATENATE("Pool S.2 ",'Pool Matches'!G444)</f>
      </c>
      <c r="I188" s="30" t="str">
        <f>CONCATENATE("Pool V.1 ",'Pool Matches'!O486)</f>
      </c>
      <c r="J188" s="30" t="s">
        <v>314</v>
      </c>
      <c r="K188" s="30" t="s">
        <v>315</v>
      </c>
      <c r="L188" s="30"/>
      <c r="M188" s="30" t="s">
        <v>315</v>
      </c>
      <c r="N188" s="30" t="s">
        <v>314</v>
      </c>
      <c r="O188" s="30" t="str">
        <f>CONCATENATE("Pool U.2 ",'Pool Matches'!G487)</f>
      </c>
    </row>
    <row r="189">
      <c r="A189" s="30" t="s">
        <v>316</v>
      </c>
      <c r="B189" s="30"/>
      <c r="C189" s="30"/>
      <c r="D189" s="30"/>
      <c r="E189" s="30"/>
      <c r="F189" s="30"/>
      <c r="G189" s="30" t="s">
        <v>316</v>
      </c>
      <c r="I189" s="30" t="s">
        <v>316</v>
      </c>
      <c r="J189" s="30"/>
      <c r="K189" s="30"/>
      <c r="L189" s="30"/>
      <c r="M189" s="30"/>
      <c r="N189" s="30"/>
      <c r="O189" s="30" t="s">
        <v>316</v>
      </c>
    </row>
    <row r="191">
      <c r="F191" s="7" t="s">
        <v>322</v>
      </c>
      <c r="G191" s="23"/>
      <c r="N191" s="7" t="s">
        <v>322</v>
      </c>
      <c r="O191" s="23"/>
    </row>
    <row r="192">
      <c r="F192" s="7" t="s">
        <v>323</v>
      </c>
      <c r="G192" s="23"/>
      <c r="N192" s="7" t="s">
        <v>323</v>
      </c>
      <c r="O192" s="23"/>
    </row>
    <row r="195">
      <c r="A195" s="29" t="s">
        <v>347</v>
      </c>
      <c r="B195" s="29"/>
      <c r="C195" s="29"/>
      <c r="D195" s="29"/>
      <c r="E195" s="29"/>
      <c r="F195" s="29"/>
      <c r="G195" s="29"/>
      <c r="I195" s="29" t="s">
        <v>348</v>
      </c>
      <c r="J195" s="29"/>
      <c r="K195" s="29"/>
      <c r="L195" s="29"/>
      <c r="M195" s="29"/>
      <c r="N195" s="29"/>
      <c r="O195" s="29"/>
    </row>
    <row r="196">
      <c r="A196" s="31" t="s">
        <v>311</v>
      </c>
      <c r="D196" s="30" t="s">
        <v>312</v>
      </c>
      <c r="G196" s="149" t="s">
        <v>313</v>
      </c>
      <c r="I196" s="31" t="s">
        <v>311</v>
      </c>
      <c r="L196" s="30" t="s">
        <v>312</v>
      </c>
      <c r="O196" s="150" t="s">
        <v>313</v>
      </c>
    </row>
    <row r="197">
      <c r="A197" s="30" t="str">
        <f>CONCATENATE("Pool X.1 ",'Pool Matches'!O529)</f>
      </c>
      <c r="B197" s="30"/>
      <c r="C197" s="30"/>
      <c r="D197" s="30"/>
      <c r="E197" s="30"/>
      <c r="F197" s="30"/>
      <c r="G197" s="30" t="str">
        <f>CONCATENATE("Pool W.2 ",'Pool Matches'!G530)</f>
      </c>
      <c r="I197" s="30" t="str">
        <f>CONCATENATE("Pool Z.1 ",'Pool Matches'!O572)</f>
      </c>
      <c r="J197" s="30"/>
      <c r="K197" s="30"/>
      <c r="L197" s="30"/>
      <c r="M197" s="30"/>
      <c r="N197" s="30"/>
      <c r="O197" s="30" t="str">
        <f>CONCATENATE("Pool Y.2 ",'Pool Matches'!G573)</f>
      </c>
    </row>
    <row r="198">
      <c r="A198" s="30">
        <v>1</v>
      </c>
      <c r="B198" s="30"/>
      <c r="C198" s="30"/>
      <c r="D198" s="30"/>
      <c r="E198" s="30"/>
      <c r="F198" s="30"/>
      <c r="G198" s="30">
        <v>1</v>
      </c>
      <c r="I198" s="30">
        <v>1</v>
      </c>
      <c r="J198" s="30"/>
      <c r="K198" s="30"/>
      <c r="L198" s="30"/>
      <c r="M198" s="30"/>
      <c r="N198" s="30"/>
      <c r="O198" s="30">
        <v>1</v>
      </c>
    </row>
    <row r="199">
      <c r="A199" s="30">
        <v>2</v>
      </c>
      <c r="B199" s="30"/>
      <c r="C199" s="30"/>
      <c r="D199" s="30"/>
      <c r="E199" s="30"/>
      <c r="F199" s="30"/>
      <c r="G199" s="30">
        <v>2</v>
      </c>
      <c r="I199" s="30">
        <v>2</v>
      </c>
      <c r="J199" s="30"/>
      <c r="K199" s="30"/>
      <c r="L199" s="30"/>
      <c r="M199" s="30"/>
      <c r="N199" s="30"/>
      <c r="O199" s="30">
        <v>2</v>
      </c>
    </row>
    <row r="200">
      <c r="A200" s="30">
        <v>3</v>
      </c>
      <c r="B200" s="30"/>
      <c r="C200" s="30"/>
      <c r="D200" s="30"/>
      <c r="E200" s="30"/>
      <c r="F200" s="30"/>
      <c r="G200" s="30">
        <v>3</v>
      </c>
      <c r="I200" s="30">
        <v>3</v>
      </c>
      <c r="J200" s="30"/>
      <c r="K200" s="30"/>
      <c r="L200" s="30"/>
      <c r="M200" s="30"/>
      <c r="N200" s="30"/>
      <c r="O200" s="30">
        <v>3</v>
      </c>
    </row>
    <row r="201">
      <c r="A201" s="30">
        <v>4</v>
      </c>
      <c r="B201" s="30"/>
      <c r="C201" s="30"/>
      <c r="D201" s="30"/>
      <c r="E201" s="30"/>
      <c r="F201" s="30"/>
      <c r="G201" s="30">
        <v>4</v>
      </c>
      <c r="I201" s="30">
        <v>4</v>
      </c>
      <c r="J201" s="30"/>
      <c r="K201" s="30"/>
      <c r="L201" s="30"/>
      <c r="M201" s="30"/>
      <c r="N201" s="30"/>
      <c r="O201" s="30">
        <v>4</v>
      </c>
    </row>
    <row r="202">
      <c r="A202" s="30">
        <v>5</v>
      </c>
      <c r="B202" s="30"/>
      <c r="C202" s="30"/>
      <c r="D202" s="30"/>
      <c r="E202" s="30"/>
      <c r="F202" s="30"/>
      <c r="G202" s="30">
        <v>5</v>
      </c>
      <c r="I202" s="30">
        <v>5</v>
      </c>
      <c r="J202" s="30"/>
      <c r="K202" s="30"/>
      <c r="L202" s="30"/>
      <c r="M202" s="30"/>
      <c r="N202" s="30"/>
      <c r="O202" s="30">
        <v>5</v>
      </c>
    </row>
    <row r="204">
      <c r="A204" s="30" t="str">
        <f>CONCATENATE("Pool X.1 ",'Pool Matches'!O529)</f>
      </c>
      <c r="B204" s="30" t="s">
        <v>314</v>
      </c>
      <c r="C204" s="30" t="s">
        <v>315</v>
      </c>
      <c r="D204" s="30"/>
      <c r="E204" s="30" t="s">
        <v>315</v>
      </c>
      <c r="F204" s="30" t="s">
        <v>314</v>
      </c>
      <c r="G204" s="30" t="str">
        <f>CONCATENATE("Pool W.2 ",'Pool Matches'!G530)</f>
      </c>
      <c r="I204" s="30" t="str">
        <f>CONCATENATE("Pool Z.1 ",'Pool Matches'!O572)</f>
      </c>
      <c r="J204" s="30" t="s">
        <v>314</v>
      </c>
      <c r="K204" s="30" t="s">
        <v>315</v>
      </c>
      <c r="L204" s="30"/>
      <c r="M204" s="30" t="s">
        <v>315</v>
      </c>
      <c r="N204" s="30" t="s">
        <v>314</v>
      </c>
      <c r="O204" s="30" t="str">
        <f>CONCATENATE("Pool Y.2 ",'Pool Matches'!G573)</f>
      </c>
    </row>
    <row r="205">
      <c r="A205" s="30" t="s">
        <v>316</v>
      </c>
      <c r="B205" s="30"/>
      <c r="C205" s="30"/>
      <c r="D205" s="30"/>
      <c r="E205" s="30"/>
      <c r="F205" s="30"/>
      <c r="G205" s="30" t="s">
        <v>316</v>
      </c>
      <c r="I205" s="30" t="s">
        <v>316</v>
      </c>
      <c r="J205" s="30"/>
      <c r="K205" s="30"/>
      <c r="L205" s="30"/>
      <c r="M205" s="30"/>
      <c r="N205" s="30"/>
      <c r="O205" s="30" t="s">
        <v>316</v>
      </c>
    </row>
    <row r="207">
      <c r="F207" s="7" t="s">
        <v>322</v>
      </c>
      <c r="G207" s="23"/>
      <c r="N207" s="7" t="s">
        <v>322</v>
      </c>
      <c r="O207" s="23"/>
    </row>
    <row r="208">
      <c r="F208" s="7" t="s">
        <v>323</v>
      </c>
      <c r="G208" s="23"/>
      <c r="N208" s="7" t="s">
        <v>323</v>
      </c>
      <c r="O208" s="23"/>
    </row>
    <row r="211">
      <c r="A211" s="29" t="s">
        <v>349</v>
      </c>
      <c r="B211" s="29"/>
      <c r="C211" s="29"/>
      <c r="D211" s="29"/>
      <c r="E211" s="29"/>
      <c r="F211" s="29"/>
      <c r="G211" s="29"/>
      <c r="I211" s="29" t="s">
        <v>350</v>
      </c>
      <c r="J211" s="29"/>
      <c r="K211" s="29"/>
      <c r="L211" s="29"/>
      <c r="M211" s="29"/>
      <c r="N211" s="29"/>
      <c r="O211" s="29"/>
    </row>
    <row r="212">
      <c r="A212" s="31" t="s">
        <v>311</v>
      </c>
      <c r="D212" s="30" t="s">
        <v>312</v>
      </c>
      <c r="G212" s="151" t="s">
        <v>313</v>
      </c>
      <c r="I212" s="31" t="s">
        <v>311</v>
      </c>
      <c r="L212" s="30" t="s">
        <v>312</v>
      </c>
      <c r="O212" s="152" t="s">
        <v>313</v>
      </c>
    </row>
    <row r="213">
      <c r="A213" s="30" t="str">
        <f>CONCATENATE("Pool BB.1 ",'Pool Matches'!O615)</f>
      </c>
      <c r="B213" s="30"/>
      <c r="C213" s="30"/>
      <c r="D213" s="30"/>
      <c r="E213" s="30"/>
      <c r="F213" s="30"/>
      <c r="G213" s="30" t="str">
        <f>CONCATENATE("Pool AA.2 ",'Pool Matches'!G616)</f>
      </c>
      <c r="I213" s="30" t="str">
        <f>CONCATENATE("Pool DD.1 ",'Pool Matches'!O658)</f>
      </c>
      <c r="J213" s="30"/>
      <c r="K213" s="30"/>
      <c r="L213" s="30"/>
      <c r="M213" s="30"/>
      <c r="N213" s="30"/>
      <c r="O213" s="30" t="str">
        <f>CONCATENATE("Pool CC.2 ",'Pool Matches'!G659)</f>
      </c>
    </row>
    <row r="214">
      <c r="A214" s="30">
        <v>1</v>
      </c>
      <c r="B214" s="30"/>
      <c r="C214" s="30"/>
      <c r="D214" s="30"/>
      <c r="E214" s="30"/>
      <c r="F214" s="30"/>
      <c r="G214" s="30">
        <v>1</v>
      </c>
      <c r="I214" s="30">
        <v>1</v>
      </c>
      <c r="J214" s="30"/>
      <c r="K214" s="30"/>
      <c r="L214" s="30"/>
      <c r="M214" s="30"/>
      <c r="N214" s="30"/>
      <c r="O214" s="30">
        <v>1</v>
      </c>
    </row>
    <row r="215">
      <c r="A215" s="30">
        <v>2</v>
      </c>
      <c r="B215" s="30"/>
      <c r="C215" s="30"/>
      <c r="D215" s="30"/>
      <c r="E215" s="30"/>
      <c r="F215" s="30"/>
      <c r="G215" s="30">
        <v>2</v>
      </c>
      <c r="I215" s="30">
        <v>2</v>
      </c>
      <c r="J215" s="30"/>
      <c r="K215" s="30"/>
      <c r="L215" s="30"/>
      <c r="M215" s="30"/>
      <c r="N215" s="30"/>
      <c r="O215" s="30">
        <v>2</v>
      </c>
    </row>
    <row r="216">
      <c r="A216" s="30">
        <v>3</v>
      </c>
      <c r="B216" s="30"/>
      <c r="C216" s="30"/>
      <c r="D216" s="30"/>
      <c r="E216" s="30"/>
      <c r="F216" s="30"/>
      <c r="G216" s="30">
        <v>3</v>
      </c>
      <c r="I216" s="30">
        <v>3</v>
      </c>
      <c r="J216" s="30"/>
      <c r="K216" s="30"/>
      <c r="L216" s="30"/>
      <c r="M216" s="30"/>
      <c r="N216" s="30"/>
      <c r="O216" s="30">
        <v>3</v>
      </c>
    </row>
    <row r="217">
      <c r="A217" s="30">
        <v>4</v>
      </c>
      <c r="B217" s="30"/>
      <c r="C217" s="30"/>
      <c r="D217" s="30"/>
      <c r="E217" s="30"/>
      <c r="F217" s="30"/>
      <c r="G217" s="30">
        <v>4</v>
      </c>
      <c r="I217" s="30">
        <v>4</v>
      </c>
      <c r="J217" s="30"/>
      <c r="K217" s="30"/>
      <c r="L217" s="30"/>
      <c r="M217" s="30"/>
      <c r="N217" s="30"/>
      <c r="O217" s="30">
        <v>4</v>
      </c>
    </row>
    <row r="218">
      <c r="A218" s="30">
        <v>5</v>
      </c>
      <c r="B218" s="30"/>
      <c r="C218" s="30"/>
      <c r="D218" s="30"/>
      <c r="E218" s="30"/>
      <c r="F218" s="30"/>
      <c r="G218" s="30">
        <v>5</v>
      </c>
      <c r="I218" s="30">
        <v>5</v>
      </c>
      <c r="J218" s="30"/>
      <c r="K218" s="30"/>
      <c r="L218" s="30"/>
      <c r="M218" s="30"/>
      <c r="N218" s="30"/>
      <c r="O218" s="30">
        <v>5</v>
      </c>
    </row>
    <row r="220">
      <c r="A220" s="30" t="str">
        <f>CONCATENATE("Pool BB.1 ",'Pool Matches'!O615)</f>
      </c>
      <c r="B220" s="30" t="s">
        <v>314</v>
      </c>
      <c r="C220" s="30" t="s">
        <v>315</v>
      </c>
      <c r="D220" s="30"/>
      <c r="E220" s="30" t="s">
        <v>315</v>
      </c>
      <c r="F220" s="30" t="s">
        <v>314</v>
      </c>
      <c r="G220" s="30" t="str">
        <f>CONCATENATE("Pool AA.2 ",'Pool Matches'!G616)</f>
      </c>
      <c r="I220" s="30" t="str">
        <f>CONCATENATE("Pool DD.1 ",'Pool Matches'!O658)</f>
      </c>
      <c r="J220" s="30" t="s">
        <v>314</v>
      </c>
      <c r="K220" s="30" t="s">
        <v>315</v>
      </c>
      <c r="L220" s="30"/>
      <c r="M220" s="30" t="s">
        <v>315</v>
      </c>
      <c r="N220" s="30" t="s">
        <v>314</v>
      </c>
      <c r="O220" s="30" t="str">
        <f>CONCATENATE("Pool CC.2 ",'Pool Matches'!G659)</f>
      </c>
    </row>
    <row r="221">
      <c r="A221" s="30" t="s">
        <v>316</v>
      </c>
      <c r="B221" s="30"/>
      <c r="C221" s="30"/>
      <c r="D221" s="30"/>
      <c r="E221" s="30"/>
      <c r="F221" s="30"/>
      <c r="G221" s="30" t="s">
        <v>316</v>
      </c>
      <c r="I221" s="30" t="s">
        <v>316</v>
      </c>
      <c r="J221" s="30"/>
      <c r="K221" s="30"/>
      <c r="L221" s="30"/>
      <c r="M221" s="30"/>
      <c r="N221" s="30"/>
      <c r="O221" s="30" t="s">
        <v>316</v>
      </c>
    </row>
    <row r="223">
      <c r="F223" s="7" t="s">
        <v>322</v>
      </c>
      <c r="G223" s="23"/>
      <c r="N223" s="7" t="s">
        <v>322</v>
      </c>
      <c r="O223" s="23"/>
    </row>
    <row r="224">
      <c r="F224" s="7" t="s">
        <v>323</v>
      </c>
      <c r="G224" s="23"/>
      <c r="N224" s="7" t="s">
        <v>323</v>
      </c>
      <c r="O224" s="23"/>
    </row>
    <row r="232">
      <c r="A232" s="29" t="s">
        <v>351</v>
      </c>
      <c r="B232" s="29"/>
      <c r="C232" s="29"/>
      <c r="D232" s="29"/>
      <c r="E232" s="29"/>
      <c r="F232" s="29"/>
      <c r="G232" s="29"/>
      <c r="H232" s="29"/>
      <c r="I232" s="29"/>
      <c r="J232" s="29"/>
      <c r="K232" s="29"/>
      <c r="L232" s="29"/>
      <c r="M232" s="29"/>
      <c r="N232" s="29"/>
      <c r="O232" s="29"/>
    </row>
    <row r="234">
      <c r="A234" s="29" t="s">
        <v>352</v>
      </c>
      <c r="B234" s="29"/>
      <c r="C234" s="29"/>
      <c r="D234" s="29"/>
      <c r="E234" s="29"/>
      <c r="F234" s="29"/>
      <c r="G234" s="29"/>
      <c r="I234" s="29" t="s">
        <v>353</v>
      </c>
      <c r="J234" s="29"/>
      <c r="K234" s="29"/>
      <c r="L234" s="29"/>
      <c r="M234" s="29"/>
      <c r="N234" s="29"/>
      <c r="O234" s="29"/>
    </row>
    <row r="235">
      <c r="A235" s="31" t="s">
        <v>311</v>
      </c>
      <c r="D235" s="30" t="s">
        <v>312</v>
      </c>
      <c r="G235" s="153" t="s">
        <v>313</v>
      </c>
      <c r="I235" s="31" t="s">
        <v>311</v>
      </c>
      <c r="L235" s="30" t="s">
        <v>312</v>
      </c>
      <c r="O235" s="154" t="s">
        <v>313</v>
      </c>
    </row>
    <row r="236">
      <c r="A236" s="30" t="str">
        <f>CONCATENATE("Pool A.1 ",'Pool Matches'!G55)</f>
      </c>
      <c r="B236" s="30"/>
      <c r="C236" s="30"/>
      <c r="D236" s="30"/>
      <c r="E236" s="30"/>
      <c r="F236" s="30"/>
      <c r="G236" s="30" t="str">
        <f>CONCATENATE("M 1 ",'Elimination Matches'!G15)</f>
      </c>
      <c r="I236" s="30" t="str">
        <f>CONCATENATE("M 2 ",'Elimination Matches'!O15)</f>
      </c>
      <c r="J236" s="30"/>
      <c r="K236" s="30"/>
      <c r="L236" s="30"/>
      <c r="M236" s="30"/>
      <c r="N236" s="30"/>
      <c r="O236" s="30" t="str">
        <f>CONCATENATE("M 3 ",'Elimination Matches'!G31)</f>
      </c>
    </row>
    <row r="237">
      <c r="A237" s="30">
        <v>1</v>
      </c>
      <c r="B237" s="30"/>
      <c r="C237" s="30"/>
      <c r="D237" s="30"/>
      <c r="E237" s="30"/>
      <c r="F237" s="30"/>
      <c r="G237" s="30">
        <v>1</v>
      </c>
      <c r="I237" s="30">
        <v>1</v>
      </c>
      <c r="J237" s="30"/>
      <c r="K237" s="30"/>
      <c r="L237" s="30"/>
      <c r="M237" s="30"/>
      <c r="N237" s="30"/>
      <c r="O237" s="30">
        <v>1</v>
      </c>
    </row>
    <row r="238">
      <c r="A238" s="30">
        <v>2</v>
      </c>
      <c r="B238" s="30"/>
      <c r="C238" s="30"/>
      <c r="D238" s="30"/>
      <c r="E238" s="30"/>
      <c r="F238" s="30"/>
      <c r="G238" s="30">
        <v>2</v>
      </c>
      <c r="I238" s="30">
        <v>2</v>
      </c>
      <c r="J238" s="30"/>
      <c r="K238" s="30"/>
      <c r="L238" s="30"/>
      <c r="M238" s="30"/>
      <c r="N238" s="30"/>
      <c r="O238" s="30">
        <v>2</v>
      </c>
    </row>
    <row r="239">
      <c r="A239" s="30">
        <v>3</v>
      </c>
      <c r="B239" s="30"/>
      <c r="C239" s="30"/>
      <c r="D239" s="30"/>
      <c r="E239" s="30"/>
      <c r="F239" s="30"/>
      <c r="G239" s="30">
        <v>3</v>
      </c>
      <c r="I239" s="30">
        <v>3</v>
      </c>
      <c r="J239" s="30"/>
      <c r="K239" s="30"/>
      <c r="L239" s="30"/>
      <c r="M239" s="30"/>
      <c r="N239" s="30"/>
      <c r="O239" s="30">
        <v>3</v>
      </c>
    </row>
    <row r="240">
      <c r="A240" s="30">
        <v>4</v>
      </c>
      <c r="B240" s="30"/>
      <c r="C240" s="30"/>
      <c r="D240" s="30"/>
      <c r="E240" s="30"/>
      <c r="F240" s="30"/>
      <c r="G240" s="30">
        <v>4</v>
      </c>
      <c r="I240" s="30">
        <v>4</v>
      </c>
      <c r="J240" s="30"/>
      <c r="K240" s="30"/>
      <c r="L240" s="30"/>
      <c r="M240" s="30"/>
      <c r="N240" s="30"/>
      <c r="O240" s="30">
        <v>4</v>
      </c>
    </row>
    <row r="241">
      <c r="A241" s="30">
        <v>5</v>
      </c>
      <c r="B241" s="30"/>
      <c r="C241" s="30"/>
      <c r="D241" s="30"/>
      <c r="E241" s="30"/>
      <c r="F241" s="30"/>
      <c r="G241" s="30">
        <v>5</v>
      </c>
      <c r="I241" s="30">
        <v>5</v>
      </c>
      <c r="J241" s="30"/>
      <c r="K241" s="30"/>
      <c r="L241" s="30"/>
      <c r="M241" s="30"/>
      <c r="N241" s="30"/>
      <c r="O241" s="30">
        <v>5</v>
      </c>
    </row>
    <row r="243">
      <c r="A243" s="30" t="str">
        <f>CONCATENATE("Pool A.1 ",'Pool Matches'!G55)</f>
      </c>
      <c r="B243" s="30" t="s">
        <v>314</v>
      </c>
      <c r="C243" s="30" t="s">
        <v>315</v>
      </c>
      <c r="D243" s="30"/>
      <c r="E243" s="30" t="s">
        <v>315</v>
      </c>
      <c r="F243" s="30" t="s">
        <v>314</v>
      </c>
      <c r="G243" s="30" t="str">
        <f>CONCATENATE("M 1 ",'Elimination Matches'!G15)</f>
      </c>
      <c r="I243" s="30" t="str">
        <f>CONCATENATE("M 2 ",'Elimination Matches'!O15)</f>
      </c>
      <c r="J243" s="30" t="s">
        <v>314</v>
      </c>
      <c r="K243" s="30" t="s">
        <v>315</v>
      </c>
      <c r="L243" s="30"/>
      <c r="M243" s="30" t="s">
        <v>315</v>
      </c>
      <c r="N243" s="30" t="s">
        <v>314</v>
      </c>
      <c r="O243" s="30" t="str">
        <f>CONCATENATE("M 3 ",'Elimination Matches'!G31)</f>
      </c>
    </row>
    <row r="244">
      <c r="A244" s="30" t="s">
        <v>316</v>
      </c>
      <c r="B244" s="30"/>
      <c r="C244" s="30"/>
      <c r="D244" s="30"/>
      <c r="E244" s="30"/>
      <c r="F244" s="30"/>
      <c r="G244" s="30" t="s">
        <v>316</v>
      </c>
      <c r="I244" s="30" t="s">
        <v>316</v>
      </c>
      <c r="J244" s="30"/>
      <c r="K244" s="30"/>
      <c r="L244" s="30"/>
      <c r="M244" s="30"/>
      <c r="N244" s="30"/>
      <c r="O244" s="30" t="s">
        <v>316</v>
      </c>
    </row>
    <row r="246">
      <c r="F246" s="7" t="s">
        <v>322</v>
      </c>
      <c r="G246" s="23"/>
      <c r="N246" s="7" t="s">
        <v>322</v>
      </c>
      <c r="O246" s="23"/>
    </row>
    <row r="247">
      <c r="F247" s="7" t="s">
        <v>323</v>
      </c>
      <c r="G247" s="23"/>
      <c r="N247" s="7" t="s">
        <v>323</v>
      </c>
      <c r="O247" s="23"/>
    </row>
    <row r="250">
      <c r="A250" s="29" t="s">
        <v>354</v>
      </c>
      <c r="B250" s="29"/>
      <c r="C250" s="29"/>
      <c r="D250" s="29"/>
      <c r="E250" s="29"/>
      <c r="F250" s="29"/>
      <c r="G250" s="29"/>
      <c r="I250" s="29" t="s">
        <v>355</v>
      </c>
      <c r="J250" s="29"/>
      <c r="K250" s="29"/>
      <c r="L250" s="29"/>
      <c r="M250" s="29"/>
      <c r="N250" s="29"/>
      <c r="O250" s="29"/>
    </row>
    <row r="251">
      <c r="A251" s="31" t="s">
        <v>311</v>
      </c>
      <c r="D251" s="30" t="s">
        <v>312</v>
      </c>
      <c r="G251" s="155" t="s">
        <v>313</v>
      </c>
      <c r="I251" s="31" t="s">
        <v>311</v>
      </c>
      <c r="L251" s="30" t="s">
        <v>312</v>
      </c>
      <c r="O251" s="156" t="s">
        <v>313</v>
      </c>
    </row>
    <row r="252">
      <c r="A252" s="30" t="str">
        <f>CONCATENATE("M 4 ",'Elimination Matches'!O31)</f>
      </c>
      <c r="B252" s="30"/>
      <c r="C252" s="30"/>
      <c r="D252" s="30"/>
      <c r="E252" s="30"/>
      <c r="F252" s="30"/>
      <c r="G252" s="30" t="str">
        <f>CONCATENATE("M 5 ",'Elimination Matches'!G47)</f>
      </c>
      <c r="I252" s="30" t="str">
        <f>CONCATENATE("M 6 ",'Elimination Matches'!O47)</f>
      </c>
      <c r="J252" s="30"/>
      <c r="K252" s="30"/>
      <c r="L252" s="30"/>
      <c r="M252" s="30"/>
      <c r="N252" s="30"/>
      <c r="O252" s="30" t="str">
        <f>CONCATENATE("M 7 ",'Elimination Matches'!G63)</f>
      </c>
    </row>
    <row r="253">
      <c r="A253" s="30">
        <v>1</v>
      </c>
      <c r="B253" s="30"/>
      <c r="C253" s="30"/>
      <c r="D253" s="30"/>
      <c r="E253" s="30"/>
      <c r="F253" s="30"/>
      <c r="G253" s="30">
        <v>1</v>
      </c>
      <c r="I253" s="30">
        <v>1</v>
      </c>
      <c r="J253" s="30"/>
      <c r="K253" s="30"/>
      <c r="L253" s="30"/>
      <c r="M253" s="30"/>
      <c r="N253" s="30"/>
      <c r="O253" s="30">
        <v>1</v>
      </c>
    </row>
    <row r="254">
      <c r="A254" s="30">
        <v>2</v>
      </c>
      <c r="B254" s="30"/>
      <c r="C254" s="30"/>
      <c r="D254" s="30"/>
      <c r="E254" s="30"/>
      <c r="F254" s="30"/>
      <c r="G254" s="30">
        <v>2</v>
      </c>
      <c r="I254" s="30">
        <v>2</v>
      </c>
      <c r="J254" s="30"/>
      <c r="K254" s="30"/>
      <c r="L254" s="30"/>
      <c r="M254" s="30"/>
      <c r="N254" s="30"/>
      <c r="O254" s="30">
        <v>2</v>
      </c>
    </row>
    <row r="255">
      <c r="A255" s="30">
        <v>3</v>
      </c>
      <c r="B255" s="30"/>
      <c r="C255" s="30"/>
      <c r="D255" s="30"/>
      <c r="E255" s="30"/>
      <c r="F255" s="30"/>
      <c r="G255" s="30">
        <v>3</v>
      </c>
      <c r="I255" s="30">
        <v>3</v>
      </c>
      <c r="J255" s="30"/>
      <c r="K255" s="30"/>
      <c r="L255" s="30"/>
      <c r="M255" s="30"/>
      <c r="N255" s="30"/>
      <c r="O255" s="30">
        <v>3</v>
      </c>
    </row>
    <row r="256">
      <c r="A256" s="30">
        <v>4</v>
      </c>
      <c r="B256" s="30"/>
      <c r="C256" s="30"/>
      <c r="D256" s="30"/>
      <c r="E256" s="30"/>
      <c r="F256" s="30"/>
      <c r="G256" s="30">
        <v>4</v>
      </c>
      <c r="I256" s="30">
        <v>4</v>
      </c>
      <c r="J256" s="30"/>
      <c r="K256" s="30"/>
      <c r="L256" s="30"/>
      <c r="M256" s="30"/>
      <c r="N256" s="30"/>
      <c r="O256" s="30">
        <v>4</v>
      </c>
    </row>
    <row r="257">
      <c r="A257" s="30">
        <v>5</v>
      </c>
      <c r="B257" s="30"/>
      <c r="C257" s="30"/>
      <c r="D257" s="30"/>
      <c r="E257" s="30"/>
      <c r="F257" s="30"/>
      <c r="G257" s="30">
        <v>5</v>
      </c>
      <c r="I257" s="30">
        <v>5</v>
      </c>
      <c r="J257" s="30"/>
      <c r="K257" s="30"/>
      <c r="L257" s="30"/>
      <c r="M257" s="30"/>
      <c r="N257" s="30"/>
      <c r="O257" s="30">
        <v>5</v>
      </c>
    </row>
    <row r="259">
      <c r="A259" s="30" t="str">
        <f>CONCATENATE("M 4 ",'Elimination Matches'!O31)</f>
      </c>
      <c r="B259" s="30" t="s">
        <v>314</v>
      </c>
      <c r="C259" s="30" t="s">
        <v>315</v>
      </c>
      <c r="D259" s="30"/>
      <c r="E259" s="30" t="s">
        <v>315</v>
      </c>
      <c r="F259" s="30" t="s">
        <v>314</v>
      </c>
      <c r="G259" s="30" t="str">
        <f>CONCATENATE("M 5 ",'Elimination Matches'!G47)</f>
      </c>
      <c r="I259" s="30" t="str">
        <f>CONCATENATE("M 6 ",'Elimination Matches'!O47)</f>
      </c>
      <c r="J259" s="30" t="s">
        <v>314</v>
      </c>
      <c r="K259" s="30" t="s">
        <v>315</v>
      </c>
      <c r="L259" s="30"/>
      <c r="M259" s="30" t="s">
        <v>315</v>
      </c>
      <c r="N259" s="30" t="s">
        <v>314</v>
      </c>
      <c r="O259" s="30" t="str">
        <f>CONCATENATE("M 7 ",'Elimination Matches'!G63)</f>
      </c>
    </row>
    <row r="260">
      <c r="A260" s="30" t="s">
        <v>316</v>
      </c>
      <c r="B260" s="30"/>
      <c r="C260" s="30"/>
      <c r="D260" s="30"/>
      <c r="E260" s="30"/>
      <c r="F260" s="30"/>
      <c r="G260" s="30" t="s">
        <v>316</v>
      </c>
      <c r="I260" s="30" t="s">
        <v>316</v>
      </c>
      <c r="J260" s="30"/>
      <c r="K260" s="30"/>
      <c r="L260" s="30"/>
      <c r="M260" s="30"/>
      <c r="N260" s="30"/>
      <c r="O260" s="30" t="s">
        <v>316</v>
      </c>
    </row>
    <row r="262">
      <c r="F262" s="7" t="s">
        <v>322</v>
      </c>
      <c r="G262" s="23"/>
      <c r="N262" s="7" t="s">
        <v>322</v>
      </c>
      <c r="O262" s="23"/>
    </row>
    <row r="263">
      <c r="F263" s="7" t="s">
        <v>323</v>
      </c>
      <c r="G263" s="23"/>
      <c r="N263" s="7" t="s">
        <v>323</v>
      </c>
      <c r="O263" s="23"/>
    </row>
    <row r="266">
      <c r="A266" s="29" t="s">
        <v>356</v>
      </c>
      <c r="B266" s="29"/>
      <c r="C266" s="29"/>
      <c r="D266" s="29"/>
      <c r="E266" s="29"/>
      <c r="F266" s="29"/>
      <c r="G266" s="29"/>
      <c r="I266" s="29" t="s">
        <v>357</v>
      </c>
      <c r="J266" s="29"/>
      <c r="K266" s="29"/>
      <c r="L266" s="29"/>
      <c r="M266" s="29"/>
      <c r="N266" s="29"/>
      <c r="O266" s="29"/>
    </row>
    <row r="267">
      <c r="A267" s="31" t="s">
        <v>311</v>
      </c>
      <c r="D267" s="30" t="s">
        <v>312</v>
      </c>
      <c r="G267" s="157" t="s">
        <v>313</v>
      </c>
      <c r="I267" s="31" t="s">
        <v>311</v>
      </c>
      <c r="L267" s="30" t="s">
        <v>312</v>
      </c>
      <c r="O267" s="158" t="s">
        <v>313</v>
      </c>
    </row>
    <row r="268">
      <c r="A268" s="30" t="str">
        <f>CONCATENATE("Pool Q.1 ",'Pool Matches'!G400)</f>
      </c>
      <c r="B268" s="30"/>
      <c r="C268" s="30"/>
      <c r="D268" s="30"/>
      <c r="E268" s="30"/>
      <c r="F268" s="30"/>
      <c r="G268" s="30" t="str">
        <f>CONCATENATE("M 8 ",'Elimination Matches'!O63)</f>
      </c>
      <c r="I268" s="30" t="str">
        <f>CONCATENATE("M 9 ",'Elimination Matches'!G79)</f>
      </c>
      <c r="J268" s="30"/>
      <c r="K268" s="30"/>
      <c r="L268" s="30"/>
      <c r="M268" s="30"/>
      <c r="N268" s="30"/>
      <c r="O268" s="30" t="str">
        <f>CONCATENATE("M 10 ",'Elimination Matches'!O79)</f>
      </c>
    </row>
    <row r="269">
      <c r="A269" s="30">
        <v>1</v>
      </c>
      <c r="B269" s="30"/>
      <c r="C269" s="30"/>
      <c r="D269" s="30"/>
      <c r="E269" s="30"/>
      <c r="F269" s="30"/>
      <c r="G269" s="30">
        <v>1</v>
      </c>
      <c r="I269" s="30">
        <v>1</v>
      </c>
      <c r="J269" s="30"/>
      <c r="K269" s="30"/>
      <c r="L269" s="30"/>
      <c r="M269" s="30"/>
      <c r="N269" s="30"/>
      <c r="O269" s="30">
        <v>1</v>
      </c>
    </row>
    <row r="270">
      <c r="A270" s="30">
        <v>2</v>
      </c>
      <c r="B270" s="30"/>
      <c r="C270" s="30"/>
      <c r="D270" s="30"/>
      <c r="E270" s="30"/>
      <c r="F270" s="30"/>
      <c r="G270" s="30">
        <v>2</v>
      </c>
      <c r="I270" s="30">
        <v>2</v>
      </c>
      <c r="J270" s="30"/>
      <c r="K270" s="30"/>
      <c r="L270" s="30"/>
      <c r="M270" s="30"/>
      <c r="N270" s="30"/>
      <c r="O270" s="30">
        <v>2</v>
      </c>
    </row>
    <row r="271">
      <c r="A271" s="30">
        <v>3</v>
      </c>
      <c r="B271" s="30"/>
      <c r="C271" s="30"/>
      <c r="D271" s="30"/>
      <c r="E271" s="30"/>
      <c r="F271" s="30"/>
      <c r="G271" s="30">
        <v>3</v>
      </c>
      <c r="I271" s="30">
        <v>3</v>
      </c>
      <c r="J271" s="30"/>
      <c r="K271" s="30"/>
      <c r="L271" s="30"/>
      <c r="M271" s="30"/>
      <c r="N271" s="30"/>
      <c r="O271" s="30">
        <v>3</v>
      </c>
    </row>
    <row r="272">
      <c r="A272" s="30">
        <v>4</v>
      </c>
      <c r="B272" s="30"/>
      <c r="C272" s="30"/>
      <c r="D272" s="30"/>
      <c r="E272" s="30"/>
      <c r="F272" s="30"/>
      <c r="G272" s="30">
        <v>4</v>
      </c>
      <c r="I272" s="30">
        <v>4</v>
      </c>
      <c r="J272" s="30"/>
      <c r="K272" s="30"/>
      <c r="L272" s="30"/>
      <c r="M272" s="30"/>
      <c r="N272" s="30"/>
      <c r="O272" s="30">
        <v>4</v>
      </c>
    </row>
    <row r="273">
      <c r="A273" s="30">
        <v>5</v>
      </c>
      <c r="B273" s="30"/>
      <c r="C273" s="30"/>
      <c r="D273" s="30"/>
      <c r="E273" s="30"/>
      <c r="F273" s="30"/>
      <c r="G273" s="30">
        <v>5</v>
      </c>
      <c r="I273" s="30">
        <v>5</v>
      </c>
      <c r="J273" s="30"/>
      <c r="K273" s="30"/>
      <c r="L273" s="30"/>
      <c r="M273" s="30"/>
      <c r="N273" s="30"/>
      <c r="O273" s="30">
        <v>5</v>
      </c>
    </row>
    <row r="275">
      <c r="A275" s="30" t="str">
        <f>CONCATENATE("Pool Q.1 ",'Pool Matches'!G400)</f>
      </c>
      <c r="B275" s="30" t="s">
        <v>314</v>
      </c>
      <c r="C275" s="30" t="s">
        <v>315</v>
      </c>
      <c r="D275" s="30"/>
      <c r="E275" s="30" t="s">
        <v>315</v>
      </c>
      <c r="F275" s="30" t="s">
        <v>314</v>
      </c>
      <c r="G275" s="30" t="str">
        <f>CONCATENATE("M 8 ",'Elimination Matches'!O63)</f>
      </c>
      <c r="I275" s="30" t="str">
        <f>CONCATENATE("M 9 ",'Elimination Matches'!G79)</f>
      </c>
      <c r="J275" s="30" t="s">
        <v>314</v>
      </c>
      <c r="K275" s="30" t="s">
        <v>315</v>
      </c>
      <c r="L275" s="30"/>
      <c r="M275" s="30" t="s">
        <v>315</v>
      </c>
      <c r="N275" s="30" t="s">
        <v>314</v>
      </c>
      <c r="O275" s="30" t="str">
        <f>CONCATENATE("M 10 ",'Elimination Matches'!O79)</f>
      </c>
    </row>
    <row r="276">
      <c r="A276" s="30" t="s">
        <v>316</v>
      </c>
      <c r="B276" s="30"/>
      <c r="C276" s="30"/>
      <c r="D276" s="30"/>
      <c r="E276" s="30"/>
      <c r="F276" s="30"/>
      <c r="G276" s="30" t="s">
        <v>316</v>
      </c>
      <c r="I276" s="30" t="s">
        <v>316</v>
      </c>
      <c r="J276" s="30"/>
      <c r="K276" s="30"/>
      <c r="L276" s="30"/>
      <c r="M276" s="30"/>
      <c r="N276" s="30"/>
      <c r="O276" s="30" t="s">
        <v>316</v>
      </c>
    </row>
    <row r="278">
      <c r="F278" s="7" t="s">
        <v>322</v>
      </c>
      <c r="G278" s="23"/>
      <c r="N278" s="7" t="s">
        <v>322</v>
      </c>
      <c r="O278" s="23"/>
    </row>
    <row r="279">
      <c r="F279" s="7" t="s">
        <v>323</v>
      </c>
      <c r="G279" s="23"/>
      <c r="N279" s="7" t="s">
        <v>323</v>
      </c>
      <c r="O279" s="23"/>
    </row>
    <row r="282">
      <c r="A282" s="29" t="s">
        <v>358</v>
      </c>
      <c r="B282" s="29"/>
      <c r="C282" s="29"/>
      <c r="D282" s="29"/>
      <c r="E282" s="29"/>
      <c r="F282" s="29"/>
      <c r="G282" s="29"/>
      <c r="I282" s="29" t="s">
        <v>359</v>
      </c>
      <c r="J282" s="29"/>
      <c r="K282" s="29"/>
      <c r="L282" s="29"/>
      <c r="M282" s="29"/>
      <c r="N282" s="29"/>
      <c r="O282" s="29"/>
    </row>
    <row r="283">
      <c r="A283" s="31" t="s">
        <v>311</v>
      </c>
      <c r="D283" s="30" t="s">
        <v>312</v>
      </c>
      <c r="G283" s="159" t="s">
        <v>313</v>
      </c>
      <c r="I283" s="31" t="s">
        <v>311</v>
      </c>
      <c r="L283" s="30" t="s">
        <v>312</v>
      </c>
      <c r="O283" s="160" t="s">
        <v>313</v>
      </c>
    </row>
    <row r="284">
      <c r="A284" s="30" t="str">
        <f>CONCATENATE("M 11 ",'Elimination Matches'!G95)</f>
      </c>
      <c r="B284" s="30"/>
      <c r="C284" s="30"/>
      <c r="D284" s="30"/>
      <c r="E284" s="30"/>
      <c r="F284" s="30"/>
      <c r="G284" s="30" t="str">
        <f>CONCATENATE("M 12 ",'Elimination Matches'!O95)</f>
      </c>
      <c r="I284" s="30" t="str">
        <f>CONCATENATE("M 13 ",'Elimination Matches'!G111)</f>
      </c>
      <c r="J284" s="30"/>
      <c r="K284" s="30"/>
      <c r="L284" s="30"/>
      <c r="M284" s="30"/>
      <c r="N284" s="30"/>
      <c r="O284" s="30" t="str">
        <f>CONCATENATE("M 14 ",'Elimination Matches'!O111)</f>
      </c>
    </row>
    <row r="285">
      <c r="A285" s="30">
        <v>1</v>
      </c>
      <c r="B285" s="30"/>
      <c r="C285" s="30"/>
      <c r="D285" s="30"/>
      <c r="E285" s="30"/>
      <c r="F285" s="30"/>
      <c r="G285" s="30">
        <v>1</v>
      </c>
      <c r="I285" s="30">
        <v>1</v>
      </c>
      <c r="J285" s="30"/>
      <c r="K285" s="30"/>
      <c r="L285" s="30"/>
      <c r="M285" s="30"/>
      <c r="N285" s="30"/>
      <c r="O285" s="30">
        <v>1</v>
      </c>
    </row>
    <row r="286">
      <c r="A286" s="30">
        <v>2</v>
      </c>
      <c r="B286" s="30"/>
      <c r="C286" s="30"/>
      <c r="D286" s="30"/>
      <c r="E286" s="30"/>
      <c r="F286" s="30"/>
      <c r="G286" s="30">
        <v>2</v>
      </c>
      <c r="I286" s="30">
        <v>2</v>
      </c>
      <c r="J286" s="30"/>
      <c r="K286" s="30"/>
      <c r="L286" s="30"/>
      <c r="M286" s="30"/>
      <c r="N286" s="30"/>
      <c r="O286" s="30">
        <v>2</v>
      </c>
    </row>
    <row r="287">
      <c r="A287" s="30">
        <v>3</v>
      </c>
      <c r="B287" s="30"/>
      <c r="C287" s="30"/>
      <c r="D287" s="30"/>
      <c r="E287" s="30"/>
      <c r="F287" s="30"/>
      <c r="G287" s="30">
        <v>3</v>
      </c>
      <c r="I287" s="30">
        <v>3</v>
      </c>
      <c r="J287" s="30"/>
      <c r="K287" s="30"/>
      <c r="L287" s="30"/>
      <c r="M287" s="30"/>
      <c r="N287" s="30"/>
      <c r="O287" s="30">
        <v>3</v>
      </c>
    </row>
    <row r="288">
      <c r="A288" s="30">
        <v>4</v>
      </c>
      <c r="B288" s="30"/>
      <c r="C288" s="30"/>
      <c r="D288" s="30"/>
      <c r="E288" s="30"/>
      <c r="F288" s="30"/>
      <c r="G288" s="30">
        <v>4</v>
      </c>
      <c r="I288" s="30">
        <v>4</v>
      </c>
      <c r="J288" s="30"/>
      <c r="K288" s="30"/>
      <c r="L288" s="30"/>
      <c r="M288" s="30"/>
      <c r="N288" s="30"/>
      <c r="O288" s="30">
        <v>4</v>
      </c>
    </row>
    <row r="289">
      <c r="A289" s="30">
        <v>5</v>
      </c>
      <c r="B289" s="30"/>
      <c r="C289" s="30"/>
      <c r="D289" s="30"/>
      <c r="E289" s="30"/>
      <c r="F289" s="30"/>
      <c r="G289" s="30">
        <v>5</v>
      </c>
      <c r="I289" s="30">
        <v>5</v>
      </c>
      <c r="J289" s="30"/>
      <c r="K289" s="30"/>
      <c r="L289" s="30"/>
      <c r="M289" s="30"/>
      <c r="N289" s="30"/>
      <c r="O289" s="30">
        <v>5</v>
      </c>
    </row>
    <row r="291">
      <c r="A291" s="30" t="str">
        <f>CONCATENATE("M 11 ",'Elimination Matches'!G95)</f>
      </c>
      <c r="B291" s="30" t="s">
        <v>314</v>
      </c>
      <c r="C291" s="30" t="s">
        <v>315</v>
      </c>
      <c r="D291" s="30"/>
      <c r="E291" s="30" t="s">
        <v>315</v>
      </c>
      <c r="F291" s="30" t="s">
        <v>314</v>
      </c>
      <c r="G291" s="30" t="str">
        <f>CONCATENATE("M 12 ",'Elimination Matches'!O95)</f>
      </c>
      <c r="I291" s="30" t="str">
        <f>CONCATENATE("M 13 ",'Elimination Matches'!G111)</f>
      </c>
      <c r="J291" s="30" t="s">
        <v>314</v>
      </c>
      <c r="K291" s="30" t="s">
        <v>315</v>
      </c>
      <c r="L291" s="30"/>
      <c r="M291" s="30" t="s">
        <v>315</v>
      </c>
      <c r="N291" s="30" t="s">
        <v>314</v>
      </c>
      <c r="O291" s="30" t="str">
        <f>CONCATENATE("M 14 ",'Elimination Matches'!O111)</f>
      </c>
    </row>
    <row r="292">
      <c r="A292" s="30" t="s">
        <v>316</v>
      </c>
      <c r="B292" s="30"/>
      <c r="C292" s="30"/>
      <c r="D292" s="30"/>
      <c r="E292" s="30"/>
      <c r="F292" s="30"/>
      <c r="G292" s="30" t="s">
        <v>316</v>
      </c>
      <c r="I292" s="30" t="s">
        <v>316</v>
      </c>
      <c r="J292" s="30"/>
      <c r="K292" s="30"/>
      <c r="L292" s="30"/>
      <c r="M292" s="30"/>
      <c r="N292" s="30"/>
      <c r="O292" s="30" t="s">
        <v>316</v>
      </c>
    </row>
    <row r="294">
      <c r="F294" s="7" t="s">
        <v>322</v>
      </c>
      <c r="G294" s="23"/>
      <c r="N294" s="7" t="s">
        <v>322</v>
      </c>
      <c r="O294" s="23"/>
    </row>
    <row r="295">
      <c r="F295" s="7" t="s">
        <v>323</v>
      </c>
      <c r="G295" s="23"/>
      <c r="N295" s="7" t="s">
        <v>323</v>
      </c>
      <c r="O295" s="23"/>
    </row>
    <row r="298">
      <c r="A298" s="29" t="s">
        <v>360</v>
      </c>
      <c r="B298" s="29"/>
      <c r="C298" s="29"/>
      <c r="D298" s="29"/>
      <c r="E298" s="29"/>
      <c r="F298" s="29"/>
      <c r="G298" s="29"/>
      <c r="I298" s="29" t="s">
        <v>361</v>
      </c>
      <c r="J298" s="29"/>
      <c r="K298" s="29"/>
      <c r="L298" s="29"/>
      <c r="M298" s="29"/>
      <c r="N298" s="29"/>
      <c r="O298" s="29"/>
    </row>
    <row r="299">
      <c r="A299" s="31" t="s">
        <v>311</v>
      </c>
      <c r="D299" s="30" t="s">
        <v>312</v>
      </c>
      <c r="G299" s="161" t="s">
        <v>313</v>
      </c>
      <c r="I299" s="31" t="s">
        <v>311</v>
      </c>
      <c r="L299" s="30" t="s">
        <v>312</v>
      </c>
      <c r="O299" s="162" t="s">
        <v>313</v>
      </c>
    </row>
    <row r="300">
      <c r="A300" s="30" t="str">
        <f>CONCATENATE("Pool B.1 ",'Pool Matches'!O42)</f>
      </c>
      <c r="B300" s="30"/>
      <c r="C300" s="30"/>
      <c r="D300" s="30"/>
      <c r="E300" s="30"/>
      <c r="F300" s="30"/>
      <c r="G300" s="30" t="str">
        <f>CONCATENATE("M 15 ",'Elimination Matches'!G127)</f>
      </c>
      <c r="I300" s="30" t="str">
        <f>CONCATENATE("M 16 ",'Elimination Matches'!O127)</f>
      </c>
      <c r="J300" s="30"/>
      <c r="K300" s="30"/>
      <c r="L300" s="30"/>
      <c r="M300" s="30"/>
      <c r="N300" s="30"/>
      <c r="O300" s="30" t="str">
        <f>CONCATENATE("M 17 ",'Elimination Matches'!G143)</f>
      </c>
    </row>
    <row r="301">
      <c r="A301" s="30">
        <v>1</v>
      </c>
      <c r="B301" s="30"/>
      <c r="C301" s="30"/>
      <c r="D301" s="30"/>
      <c r="E301" s="30"/>
      <c r="F301" s="30"/>
      <c r="G301" s="30">
        <v>1</v>
      </c>
      <c r="I301" s="30">
        <v>1</v>
      </c>
      <c r="J301" s="30"/>
      <c r="K301" s="30"/>
      <c r="L301" s="30"/>
      <c r="M301" s="30"/>
      <c r="N301" s="30"/>
      <c r="O301" s="30">
        <v>1</v>
      </c>
    </row>
    <row r="302">
      <c r="A302" s="30">
        <v>2</v>
      </c>
      <c r="B302" s="30"/>
      <c r="C302" s="30"/>
      <c r="D302" s="30"/>
      <c r="E302" s="30"/>
      <c r="F302" s="30"/>
      <c r="G302" s="30">
        <v>2</v>
      </c>
      <c r="I302" s="30">
        <v>2</v>
      </c>
      <c r="J302" s="30"/>
      <c r="K302" s="30"/>
      <c r="L302" s="30"/>
      <c r="M302" s="30"/>
      <c r="N302" s="30"/>
      <c r="O302" s="30">
        <v>2</v>
      </c>
    </row>
    <row r="303">
      <c r="A303" s="30">
        <v>3</v>
      </c>
      <c r="B303" s="30"/>
      <c r="C303" s="30"/>
      <c r="D303" s="30"/>
      <c r="E303" s="30"/>
      <c r="F303" s="30"/>
      <c r="G303" s="30">
        <v>3</v>
      </c>
      <c r="I303" s="30">
        <v>3</v>
      </c>
      <c r="J303" s="30"/>
      <c r="K303" s="30"/>
      <c r="L303" s="30"/>
      <c r="M303" s="30"/>
      <c r="N303" s="30"/>
      <c r="O303" s="30">
        <v>3</v>
      </c>
    </row>
    <row r="304">
      <c r="A304" s="30">
        <v>4</v>
      </c>
      <c r="B304" s="30"/>
      <c r="C304" s="30"/>
      <c r="D304" s="30"/>
      <c r="E304" s="30"/>
      <c r="F304" s="30"/>
      <c r="G304" s="30">
        <v>4</v>
      </c>
      <c r="I304" s="30">
        <v>4</v>
      </c>
      <c r="J304" s="30"/>
      <c r="K304" s="30"/>
      <c r="L304" s="30"/>
      <c r="M304" s="30"/>
      <c r="N304" s="30"/>
      <c r="O304" s="30">
        <v>4</v>
      </c>
    </row>
    <row r="305">
      <c r="A305" s="30">
        <v>5</v>
      </c>
      <c r="B305" s="30"/>
      <c r="C305" s="30"/>
      <c r="D305" s="30"/>
      <c r="E305" s="30"/>
      <c r="F305" s="30"/>
      <c r="G305" s="30">
        <v>5</v>
      </c>
      <c r="I305" s="30">
        <v>5</v>
      </c>
      <c r="J305" s="30"/>
      <c r="K305" s="30"/>
      <c r="L305" s="30"/>
      <c r="M305" s="30"/>
      <c r="N305" s="30"/>
      <c r="O305" s="30">
        <v>5</v>
      </c>
    </row>
    <row r="307">
      <c r="A307" s="30" t="str">
        <f>CONCATENATE("Pool B.1 ",'Pool Matches'!O42)</f>
      </c>
      <c r="B307" s="30" t="s">
        <v>314</v>
      </c>
      <c r="C307" s="30" t="s">
        <v>315</v>
      </c>
      <c r="D307" s="30"/>
      <c r="E307" s="30" t="s">
        <v>315</v>
      </c>
      <c r="F307" s="30" t="s">
        <v>314</v>
      </c>
      <c r="G307" s="30" t="str">
        <f>CONCATENATE("M 15 ",'Elimination Matches'!G127)</f>
      </c>
      <c r="I307" s="30" t="str">
        <f>CONCATENATE("M 16 ",'Elimination Matches'!O127)</f>
      </c>
      <c r="J307" s="30" t="s">
        <v>314</v>
      </c>
      <c r="K307" s="30" t="s">
        <v>315</v>
      </c>
      <c r="L307" s="30"/>
      <c r="M307" s="30" t="s">
        <v>315</v>
      </c>
      <c r="N307" s="30" t="s">
        <v>314</v>
      </c>
      <c r="O307" s="30" t="str">
        <f>CONCATENATE("M 17 ",'Elimination Matches'!G143)</f>
      </c>
    </row>
    <row r="308">
      <c r="A308" s="30" t="s">
        <v>316</v>
      </c>
      <c r="B308" s="30"/>
      <c r="C308" s="30"/>
      <c r="D308" s="30"/>
      <c r="E308" s="30"/>
      <c r="F308" s="30"/>
      <c r="G308" s="30" t="s">
        <v>316</v>
      </c>
      <c r="I308" s="30" t="s">
        <v>316</v>
      </c>
      <c r="J308" s="30"/>
      <c r="K308" s="30"/>
      <c r="L308" s="30"/>
      <c r="M308" s="30"/>
      <c r="N308" s="30"/>
      <c r="O308" s="30" t="s">
        <v>316</v>
      </c>
    </row>
    <row r="310">
      <c r="F310" s="7" t="s">
        <v>322</v>
      </c>
      <c r="G310" s="23"/>
      <c r="N310" s="7" t="s">
        <v>322</v>
      </c>
      <c r="O310" s="23"/>
    </row>
    <row r="311">
      <c r="F311" s="7" t="s">
        <v>323</v>
      </c>
      <c r="G311" s="23"/>
      <c r="N311" s="7" t="s">
        <v>323</v>
      </c>
      <c r="O311" s="23"/>
    </row>
    <row r="314">
      <c r="A314" s="29" t="s">
        <v>362</v>
      </c>
      <c r="B314" s="29"/>
      <c r="C314" s="29"/>
      <c r="D314" s="29"/>
      <c r="E314" s="29"/>
      <c r="F314" s="29"/>
      <c r="G314" s="29"/>
      <c r="I314" s="29" t="s">
        <v>363</v>
      </c>
      <c r="J314" s="29"/>
      <c r="K314" s="29"/>
      <c r="L314" s="29"/>
      <c r="M314" s="29"/>
      <c r="N314" s="29"/>
      <c r="O314" s="29"/>
    </row>
    <row r="315">
      <c r="A315" s="31" t="s">
        <v>311</v>
      </c>
      <c r="D315" s="30" t="s">
        <v>312</v>
      </c>
      <c r="G315" s="163" t="s">
        <v>313</v>
      </c>
      <c r="I315" s="31" t="s">
        <v>311</v>
      </c>
      <c r="L315" s="30" t="s">
        <v>312</v>
      </c>
      <c r="O315" s="164" t="s">
        <v>313</v>
      </c>
    </row>
    <row r="316">
      <c r="A316" s="30" t="str">
        <f>CONCATENATE("M 18 ",'Elimination Matches'!O143)</f>
      </c>
      <c r="B316" s="30"/>
      <c r="C316" s="30"/>
      <c r="D316" s="30"/>
      <c r="E316" s="30"/>
      <c r="F316" s="30"/>
      <c r="G316" s="30" t="str">
        <f>CONCATENATE("M 19 ",'Elimination Matches'!G159)</f>
      </c>
      <c r="I316" s="30" t="str">
        <f>CONCATENATE("M 20 ",'Elimination Matches'!O159)</f>
      </c>
      <c r="J316" s="30"/>
      <c r="K316" s="30"/>
      <c r="L316" s="30"/>
      <c r="M316" s="30"/>
      <c r="N316" s="30"/>
      <c r="O316" s="30" t="str">
        <f>CONCATENATE("M 21 ",'Elimination Matches'!G175)</f>
      </c>
    </row>
    <row r="317">
      <c r="A317" s="30">
        <v>1</v>
      </c>
      <c r="B317" s="30"/>
      <c r="C317" s="30"/>
      <c r="D317" s="30"/>
      <c r="E317" s="30"/>
      <c r="F317" s="30"/>
      <c r="G317" s="30">
        <v>1</v>
      </c>
      <c r="I317" s="30">
        <v>1</v>
      </c>
      <c r="J317" s="30"/>
      <c r="K317" s="30"/>
      <c r="L317" s="30"/>
      <c r="M317" s="30"/>
      <c r="N317" s="30"/>
      <c r="O317" s="30">
        <v>1</v>
      </c>
    </row>
    <row r="318">
      <c r="A318" s="30">
        <v>2</v>
      </c>
      <c r="B318" s="30"/>
      <c r="C318" s="30"/>
      <c r="D318" s="30"/>
      <c r="E318" s="30"/>
      <c r="F318" s="30"/>
      <c r="G318" s="30">
        <v>2</v>
      </c>
      <c r="I318" s="30">
        <v>2</v>
      </c>
      <c r="J318" s="30"/>
      <c r="K318" s="30"/>
      <c r="L318" s="30"/>
      <c r="M318" s="30"/>
      <c r="N318" s="30"/>
      <c r="O318" s="30">
        <v>2</v>
      </c>
    </row>
    <row r="319">
      <c r="A319" s="30">
        <v>3</v>
      </c>
      <c r="B319" s="30"/>
      <c r="C319" s="30"/>
      <c r="D319" s="30"/>
      <c r="E319" s="30"/>
      <c r="F319" s="30"/>
      <c r="G319" s="30">
        <v>3</v>
      </c>
      <c r="I319" s="30">
        <v>3</v>
      </c>
      <c r="J319" s="30"/>
      <c r="K319" s="30"/>
      <c r="L319" s="30"/>
      <c r="M319" s="30"/>
      <c r="N319" s="30"/>
      <c r="O319" s="30">
        <v>3</v>
      </c>
    </row>
    <row r="320">
      <c r="A320" s="30">
        <v>4</v>
      </c>
      <c r="B320" s="30"/>
      <c r="C320" s="30"/>
      <c r="D320" s="30"/>
      <c r="E320" s="30"/>
      <c r="F320" s="30"/>
      <c r="G320" s="30">
        <v>4</v>
      </c>
      <c r="I320" s="30">
        <v>4</v>
      </c>
      <c r="J320" s="30"/>
      <c r="K320" s="30"/>
      <c r="L320" s="30"/>
      <c r="M320" s="30"/>
      <c r="N320" s="30"/>
      <c r="O320" s="30">
        <v>4</v>
      </c>
    </row>
    <row r="321">
      <c r="A321" s="30">
        <v>5</v>
      </c>
      <c r="B321" s="30"/>
      <c r="C321" s="30"/>
      <c r="D321" s="30"/>
      <c r="E321" s="30"/>
      <c r="F321" s="30"/>
      <c r="G321" s="30">
        <v>5</v>
      </c>
      <c r="I321" s="30">
        <v>5</v>
      </c>
      <c r="J321" s="30"/>
      <c r="K321" s="30"/>
      <c r="L321" s="30"/>
      <c r="M321" s="30"/>
      <c r="N321" s="30"/>
      <c r="O321" s="30">
        <v>5</v>
      </c>
    </row>
    <row r="323">
      <c r="A323" s="30" t="str">
        <f>CONCATENATE("M 18 ",'Elimination Matches'!O143)</f>
      </c>
      <c r="B323" s="30" t="s">
        <v>314</v>
      </c>
      <c r="C323" s="30" t="s">
        <v>315</v>
      </c>
      <c r="D323" s="30"/>
      <c r="E323" s="30" t="s">
        <v>315</v>
      </c>
      <c r="F323" s="30" t="s">
        <v>314</v>
      </c>
      <c r="G323" s="30" t="str">
        <f>CONCATENATE("M 19 ",'Elimination Matches'!G159)</f>
      </c>
      <c r="I323" s="30" t="str">
        <f>CONCATENATE("M 20 ",'Elimination Matches'!O159)</f>
      </c>
      <c r="J323" s="30" t="s">
        <v>314</v>
      </c>
      <c r="K323" s="30" t="s">
        <v>315</v>
      </c>
      <c r="L323" s="30"/>
      <c r="M323" s="30" t="s">
        <v>315</v>
      </c>
      <c r="N323" s="30" t="s">
        <v>314</v>
      </c>
      <c r="O323" s="30" t="str">
        <f>CONCATENATE("M 21 ",'Elimination Matches'!G175)</f>
      </c>
    </row>
    <row r="324">
      <c r="A324" s="30" t="s">
        <v>316</v>
      </c>
      <c r="B324" s="30"/>
      <c r="C324" s="30"/>
      <c r="D324" s="30"/>
      <c r="E324" s="30"/>
      <c r="F324" s="30"/>
      <c r="G324" s="30" t="s">
        <v>316</v>
      </c>
      <c r="I324" s="30" t="s">
        <v>316</v>
      </c>
      <c r="J324" s="30"/>
      <c r="K324" s="30"/>
      <c r="L324" s="30"/>
      <c r="M324" s="30"/>
      <c r="N324" s="30"/>
      <c r="O324" s="30" t="s">
        <v>316</v>
      </c>
    </row>
    <row r="326">
      <c r="F326" s="7" t="s">
        <v>322</v>
      </c>
      <c r="G326" s="23"/>
      <c r="N326" s="7" t="s">
        <v>322</v>
      </c>
      <c r="O326" s="23"/>
    </row>
    <row r="327">
      <c r="F327" s="7" t="s">
        <v>323</v>
      </c>
      <c r="G327" s="23"/>
      <c r="N327" s="7" t="s">
        <v>323</v>
      </c>
      <c r="O327" s="23"/>
    </row>
    <row r="330">
      <c r="A330" s="29" t="s">
        <v>364</v>
      </c>
      <c r="B330" s="29"/>
      <c r="C330" s="29"/>
      <c r="D330" s="29"/>
      <c r="E330" s="29"/>
      <c r="F330" s="29"/>
      <c r="G330" s="29"/>
      <c r="I330" s="29" t="s">
        <v>365</v>
      </c>
      <c r="J330" s="29"/>
      <c r="K330" s="29"/>
      <c r="L330" s="29"/>
      <c r="M330" s="29"/>
      <c r="N330" s="29"/>
      <c r="O330" s="29"/>
    </row>
    <row r="331">
      <c r="A331" s="31" t="s">
        <v>311</v>
      </c>
      <c r="D331" s="30" t="s">
        <v>312</v>
      </c>
      <c r="G331" s="165" t="s">
        <v>313</v>
      </c>
      <c r="I331" s="31" t="s">
        <v>311</v>
      </c>
      <c r="L331" s="30" t="s">
        <v>312</v>
      </c>
      <c r="O331" s="166" t="s">
        <v>313</v>
      </c>
    </row>
    <row r="332">
      <c r="A332" s="30" t="str">
        <f>CONCATENATE("Pool P.1 ",'Pool Matches'!O357)</f>
      </c>
      <c r="B332" s="30"/>
      <c r="C332" s="30"/>
      <c r="D332" s="30"/>
      <c r="E332" s="30"/>
      <c r="F332" s="30"/>
      <c r="G332" s="30" t="str">
        <f>CONCATENATE("M 22 ",'Elimination Matches'!O175)</f>
      </c>
      <c r="I332" s="30" t="str">
        <f>CONCATENATE("M 23 ",'Elimination Matches'!G191)</f>
      </c>
      <c r="J332" s="30"/>
      <c r="K332" s="30"/>
      <c r="L332" s="30"/>
      <c r="M332" s="30"/>
      <c r="N332" s="30"/>
      <c r="O332" s="30" t="str">
        <f>CONCATENATE("M 24 ",'Elimination Matches'!O191)</f>
      </c>
    </row>
    <row r="333">
      <c r="A333" s="30">
        <v>1</v>
      </c>
      <c r="B333" s="30"/>
      <c r="C333" s="30"/>
      <c r="D333" s="30"/>
      <c r="E333" s="30"/>
      <c r="F333" s="30"/>
      <c r="G333" s="30">
        <v>1</v>
      </c>
      <c r="I333" s="30">
        <v>1</v>
      </c>
      <c r="J333" s="30"/>
      <c r="K333" s="30"/>
      <c r="L333" s="30"/>
      <c r="M333" s="30"/>
      <c r="N333" s="30"/>
      <c r="O333" s="30">
        <v>1</v>
      </c>
    </row>
    <row r="334">
      <c r="A334" s="30">
        <v>2</v>
      </c>
      <c r="B334" s="30"/>
      <c r="C334" s="30"/>
      <c r="D334" s="30"/>
      <c r="E334" s="30"/>
      <c r="F334" s="30"/>
      <c r="G334" s="30">
        <v>2</v>
      </c>
      <c r="I334" s="30">
        <v>2</v>
      </c>
      <c r="J334" s="30"/>
      <c r="K334" s="30"/>
      <c r="L334" s="30"/>
      <c r="M334" s="30"/>
      <c r="N334" s="30"/>
      <c r="O334" s="30">
        <v>2</v>
      </c>
    </row>
    <row r="335">
      <c r="A335" s="30">
        <v>3</v>
      </c>
      <c r="B335" s="30"/>
      <c r="C335" s="30"/>
      <c r="D335" s="30"/>
      <c r="E335" s="30"/>
      <c r="F335" s="30"/>
      <c r="G335" s="30">
        <v>3</v>
      </c>
      <c r="I335" s="30">
        <v>3</v>
      </c>
      <c r="J335" s="30"/>
      <c r="K335" s="30"/>
      <c r="L335" s="30"/>
      <c r="M335" s="30"/>
      <c r="N335" s="30"/>
      <c r="O335" s="30">
        <v>3</v>
      </c>
    </row>
    <row r="336">
      <c r="A336" s="30">
        <v>4</v>
      </c>
      <c r="B336" s="30"/>
      <c r="C336" s="30"/>
      <c r="D336" s="30"/>
      <c r="E336" s="30"/>
      <c r="F336" s="30"/>
      <c r="G336" s="30">
        <v>4</v>
      </c>
      <c r="I336" s="30">
        <v>4</v>
      </c>
      <c r="J336" s="30"/>
      <c r="K336" s="30"/>
      <c r="L336" s="30"/>
      <c r="M336" s="30"/>
      <c r="N336" s="30"/>
      <c r="O336" s="30">
        <v>4</v>
      </c>
    </row>
    <row r="337">
      <c r="A337" s="30">
        <v>5</v>
      </c>
      <c r="B337" s="30"/>
      <c r="C337" s="30"/>
      <c r="D337" s="30"/>
      <c r="E337" s="30"/>
      <c r="F337" s="30"/>
      <c r="G337" s="30">
        <v>5</v>
      </c>
      <c r="I337" s="30">
        <v>5</v>
      </c>
      <c r="J337" s="30"/>
      <c r="K337" s="30"/>
      <c r="L337" s="30"/>
      <c r="M337" s="30"/>
      <c r="N337" s="30"/>
      <c r="O337" s="30">
        <v>5</v>
      </c>
    </row>
    <row r="339">
      <c r="A339" s="30" t="str">
        <f>CONCATENATE("Pool P.1 ",'Pool Matches'!O357)</f>
      </c>
      <c r="B339" s="30" t="s">
        <v>314</v>
      </c>
      <c r="C339" s="30" t="s">
        <v>315</v>
      </c>
      <c r="D339" s="30"/>
      <c r="E339" s="30" t="s">
        <v>315</v>
      </c>
      <c r="F339" s="30" t="s">
        <v>314</v>
      </c>
      <c r="G339" s="30" t="str">
        <f>CONCATENATE("M 22 ",'Elimination Matches'!O175)</f>
      </c>
      <c r="I339" s="30" t="str">
        <f>CONCATENATE("M 23 ",'Elimination Matches'!G191)</f>
      </c>
      <c r="J339" s="30" t="s">
        <v>314</v>
      </c>
      <c r="K339" s="30" t="s">
        <v>315</v>
      </c>
      <c r="L339" s="30"/>
      <c r="M339" s="30" t="s">
        <v>315</v>
      </c>
      <c r="N339" s="30" t="s">
        <v>314</v>
      </c>
      <c r="O339" s="30" t="str">
        <f>CONCATENATE("M 24 ",'Elimination Matches'!O191)</f>
      </c>
    </row>
    <row r="340">
      <c r="A340" s="30" t="s">
        <v>316</v>
      </c>
      <c r="B340" s="30"/>
      <c r="C340" s="30"/>
      <c r="D340" s="30"/>
      <c r="E340" s="30"/>
      <c r="F340" s="30"/>
      <c r="G340" s="30" t="s">
        <v>316</v>
      </c>
      <c r="I340" s="30" t="s">
        <v>316</v>
      </c>
      <c r="J340" s="30"/>
      <c r="K340" s="30"/>
      <c r="L340" s="30"/>
      <c r="M340" s="30"/>
      <c r="N340" s="30"/>
      <c r="O340" s="30" t="s">
        <v>316</v>
      </c>
    </row>
    <row r="342">
      <c r="F342" s="7" t="s">
        <v>322</v>
      </c>
      <c r="G342" s="23"/>
      <c r="N342" s="7" t="s">
        <v>322</v>
      </c>
      <c r="O342" s="23"/>
    </row>
    <row r="343">
      <c r="F343" s="7" t="s">
        <v>323</v>
      </c>
      <c r="G343" s="23"/>
      <c r="N343" s="7" t="s">
        <v>323</v>
      </c>
      <c r="O343" s="23"/>
    </row>
    <row r="346">
      <c r="A346" s="29" t="s">
        <v>366</v>
      </c>
      <c r="B346" s="29"/>
      <c r="C346" s="29"/>
      <c r="D346" s="29"/>
      <c r="E346" s="29"/>
      <c r="F346" s="29"/>
      <c r="G346" s="29"/>
      <c r="I346" s="29" t="s">
        <v>367</v>
      </c>
      <c r="J346" s="29"/>
      <c r="K346" s="29"/>
      <c r="L346" s="29"/>
      <c r="M346" s="29"/>
      <c r="N346" s="29"/>
      <c r="O346" s="29"/>
    </row>
    <row r="347">
      <c r="A347" s="31" t="s">
        <v>311</v>
      </c>
      <c r="D347" s="30" t="s">
        <v>312</v>
      </c>
      <c r="G347" s="167" t="s">
        <v>313</v>
      </c>
      <c r="I347" s="31" t="s">
        <v>311</v>
      </c>
      <c r="L347" s="30" t="s">
        <v>312</v>
      </c>
      <c r="O347" s="168" t="s">
        <v>313</v>
      </c>
    </row>
    <row r="348">
      <c r="A348" s="30" t="str">
        <f>CONCATENATE("M 25 ",'Elimination Matches'!G207)</f>
      </c>
      <c r="B348" s="30"/>
      <c r="C348" s="30"/>
      <c r="D348" s="30"/>
      <c r="E348" s="30"/>
      <c r="F348" s="30"/>
      <c r="G348" s="30" t="str">
        <f>CONCATENATE("M 26 ",'Elimination Matches'!O207)</f>
      </c>
      <c r="I348" s="30" t="str">
        <f>CONCATENATE("M 27 ",'Elimination Matches'!G223)</f>
      </c>
      <c r="J348" s="30"/>
      <c r="K348" s="30"/>
      <c r="L348" s="30"/>
      <c r="M348" s="30"/>
      <c r="N348" s="30"/>
      <c r="O348" s="30" t="str">
        <f>CONCATENATE("M 28 ",'Elimination Matches'!O223)</f>
      </c>
    </row>
    <row r="349">
      <c r="A349" s="30">
        <v>1</v>
      </c>
      <c r="B349" s="30"/>
      <c r="C349" s="30"/>
      <c r="D349" s="30"/>
      <c r="E349" s="30"/>
      <c r="F349" s="30"/>
      <c r="G349" s="30">
        <v>1</v>
      </c>
      <c r="I349" s="30">
        <v>1</v>
      </c>
      <c r="J349" s="30"/>
      <c r="K349" s="30"/>
      <c r="L349" s="30"/>
      <c r="M349" s="30"/>
      <c r="N349" s="30"/>
      <c r="O349" s="30">
        <v>1</v>
      </c>
    </row>
    <row r="350">
      <c r="A350" s="30">
        <v>2</v>
      </c>
      <c r="B350" s="30"/>
      <c r="C350" s="30"/>
      <c r="D350" s="30"/>
      <c r="E350" s="30"/>
      <c r="F350" s="30"/>
      <c r="G350" s="30">
        <v>2</v>
      </c>
      <c r="I350" s="30">
        <v>2</v>
      </c>
      <c r="J350" s="30"/>
      <c r="K350" s="30"/>
      <c r="L350" s="30"/>
      <c r="M350" s="30"/>
      <c r="N350" s="30"/>
      <c r="O350" s="30">
        <v>2</v>
      </c>
    </row>
    <row r="351">
      <c r="A351" s="30">
        <v>3</v>
      </c>
      <c r="B351" s="30"/>
      <c r="C351" s="30"/>
      <c r="D351" s="30"/>
      <c r="E351" s="30"/>
      <c r="F351" s="30"/>
      <c r="G351" s="30">
        <v>3</v>
      </c>
      <c r="I351" s="30">
        <v>3</v>
      </c>
      <c r="J351" s="30"/>
      <c r="K351" s="30"/>
      <c r="L351" s="30"/>
      <c r="M351" s="30"/>
      <c r="N351" s="30"/>
      <c r="O351" s="30">
        <v>3</v>
      </c>
    </row>
    <row r="352">
      <c r="A352" s="30">
        <v>4</v>
      </c>
      <c r="B352" s="30"/>
      <c r="C352" s="30"/>
      <c r="D352" s="30"/>
      <c r="E352" s="30"/>
      <c r="F352" s="30"/>
      <c r="G352" s="30">
        <v>4</v>
      </c>
      <c r="I352" s="30">
        <v>4</v>
      </c>
      <c r="J352" s="30"/>
      <c r="K352" s="30"/>
      <c r="L352" s="30"/>
      <c r="M352" s="30"/>
      <c r="N352" s="30"/>
      <c r="O352" s="30">
        <v>4</v>
      </c>
    </row>
    <row r="353">
      <c r="A353" s="30">
        <v>5</v>
      </c>
      <c r="B353" s="30"/>
      <c r="C353" s="30"/>
      <c r="D353" s="30"/>
      <c r="E353" s="30"/>
      <c r="F353" s="30"/>
      <c r="G353" s="30">
        <v>5</v>
      </c>
      <c r="I353" s="30">
        <v>5</v>
      </c>
      <c r="J353" s="30"/>
      <c r="K353" s="30"/>
      <c r="L353" s="30"/>
      <c r="M353" s="30"/>
      <c r="N353" s="30"/>
      <c r="O353" s="30">
        <v>5</v>
      </c>
    </row>
    <row r="355">
      <c r="A355" s="30" t="str">
        <f>CONCATENATE("M 25 ",'Elimination Matches'!G207)</f>
      </c>
      <c r="B355" s="30" t="s">
        <v>314</v>
      </c>
      <c r="C355" s="30" t="s">
        <v>315</v>
      </c>
      <c r="D355" s="30"/>
      <c r="E355" s="30" t="s">
        <v>315</v>
      </c>
      <c r="F355" s="30" t="s">
        <v>314</v>
      </c>
      <c r="G355" s="30" t="str">
        <f>CONCATENATE("M 26 ",'Elimination Matches'!O207)</f>
      </c>
      <c r="I355" s="30" t="str">
        <f>CONCATENATE("M 27 ",'Elimination Matches'!G223)</f>
      </c>
      <c r="J355" s="30" t="s">
        <v>314</v>
      </c>
      <c r="K355" s="30" t="s">
        <v>315</v>
      </c>
      <c r="L355" s="30"/>
      <c r="M355" s="30" t="s">
        <v>315</v>
      </c>
      <c r="N355" s="30" t="s">
        <v>314</v>
      </c>
      <c r="O355" s="30" t="str">
        <f>CONCATENATE("M 28 ",'Elimination Matches'!O223)</f>
      </c>
    </row>
    <row r="356">
      <c r="A356" s="30" t="s">
        <v>316</v>
      </c>
      <c r="B356" s="30"/>
      <c r="C356" s="30"/>
      <c r="D356" s="30"/>
      <c r="E356" s="30"/>
      <c r="F356" s="30"/>
      <c r="G356" s="30" t="s">
        <v>316</v>
      </c>
      <c r="I356" s="30" t="s">
        <v>316</v>
      </c>
      <c r="J356" s="30"/>
      <c r="K356" s="30"/>
      <c r="L356" s="30"/>
      <c r="M356" s="30"/>
      <c r="N356" s="30"/>
      <c r="O356" s="30" t="s">
        <v>316</v>
      </c>
    </row>
    <row r="358">
      <c r="F358" s="7" t="s">
        <v>322</v>
      </c>
      <c r="G358" s="23"/>
      <c r="N358" s="7" t="s">
        <v>322</v>
      </c>
      <c r="O358" s="23"/>
    </row>
    <row r="359">
      <c r="F359" s="7" t="s">
        <v>323</v>
      </c>
      <c r="G359" s="23"/>
      <c r="N359" s="7" t="s">
        <v>323</v>
      </c>
      <c r="O359" s="23"/>
    </row>
    <row r="367">
      <c r="A367" s="29" t="s">
        <v>368</v>
      </c>
      <c r="B367" s="29"/>
      <c r="C367" s="29"/>
      <c r="D367" s="29"/>
      <c r="E367" s="29"/>
      <c r="F367" s="29"/>
      <c r="G367" s="29"/>
      <c r="H367" s="29"/>
      <c r="I367" s="29"/>
      <c r="J367" s="29"/>
      <c r="K367" s="29"/>
      <c r="L367" s="29"/>
      <c r="M367" s="29"/>
      <c r="N367" s="29"/>
      <c r="O367" s="29"/>
    </row>
    <row r="369">
      <c r="A369" s="29" t="s">
        <v>369</v>
      </c>
      <c r="B369" s="29"/>
      <c r="C369" s="29"/>
      <c r="D369" s="29"/>
      <c r="E369" s="29"/>
      <c r="F369" s="29"/>
      <c r="G369" s="29"/>
      <c r="I369" s="29" t="s">
        <v>370</v>
      </c>
      <c r="J369" s="29"/>
      <c r="K369" s="29"/>
      <c r="L369" s="29"/>
      <c r="M369" s="29"/>
      <c r="N369" s="29"/>
      <c r="O369" s="29"/>
    </row>
    <row r="370">
      <c r="A370" s="31" t="s">
        <v>311</v>
      </c>
      <c r="D370" s="30" t="s">
        <v>312</v>
      </c>
      <c r="G370" s="169" t="s">
        <v>313</v>
      </c>
      <c r="I370" s="31" t="s">
        <v>311</v>
      </c>
      <c r="L370" s="30" t="s">
        <v>312</v>
      </c>
      <c r="O370" s="170" t="s">
        <v>313</v>
      </c>
    </row>
    <row r="371">
      <c r="A371" s="30" t="str">
        <f>CONCATENATE("M 29 ",'Elimination Matches'!G246)</f>
      </c>
      <c r="B371" s="30"/>
      <c r="C371" s="30"/>
      <c r="D371" s="30"/>
      <c r="E371" s="30"/>
      <c r="F371" s="30"/>
      <c r="G371" s="30" t="str">
        <f>CONCATENATE("M 30 ",'Elimination Matches'!O246)</f>
      </c>
      <c r="I371" s="30" t="str">
        <f>CONCATENATE("M 31 ",'Elimination Matches'!G262)</f>
      </c>
      <c r="J371" s="30"/>
      <c r="K371" s="30"/>
      <c r="L371" s="30"/>
      <c r="M371" s="30"/>
      <c r="N371" s="30"/>
      <c r="O371" s="30" t="str">
        <f>CONCATENATE("M 32 ",'Elimination Matches'!O262)</f>
      </c>
    </row>
    <row r="372">
      <c r="A372" s="30">
        <v>1</v>
      </c>
      <c r="B372" s="30"/>
      <c r="C372" s="30"/>
      <c r="D372" s="30"/>
      <c r="E372" s="30"/>
      <c r="F372" s="30"/>
      <c r="G372" s="30">
        <v>1</v>
      </c>
      <c r="I372" s="30">
        <v>1</v>
      </c>
      <c r="J372" s="30"/>
      <c r="K372" s="30"/>
      <c r="L372" s="30"/>
      <c r="M372" s="30"/>
      <c r="N372" s="30"/>
      <c r="O372" s="30">
        <v>1</v>
      </c>
    </row>
    <row r="373">
      <c r="A373" s="30">
        <v>2</v>
      </c>
      <c r="B373" s="30"/>
      <c r="C373" s="30"/>
      <c r="D373" s="30"/>
      <c r="E373" s="30"/>
      <c r="F373" s="30"/>
      <c r="G373" s="30">
        <v>2</v>
      </c>
      <c r="I373" s="30">
        <v>2</v>
      </c>
      <c r="J373" s="30"/>
      <c r="K373" s="30"/>
      <c r="L373" s="30"/>
      <c r="M373" s="30"/>
      <c r="N373" s="30"/>
      <c r="O373" s="30">
        <v>2</v>
      </c>
    </row>
    <row r="374">
      <c r="A374" s="30">
        <v>3</v>
      </c>
      <c r="B374" s="30"/>
      <c r="C374" s="30"/>
      <c r="D374" s="30"/>
      <c r="E374" s="30"/>
      <c r="F374" s="30"/>
      <c r="G374" s="30">
        <v>3</v>
      </c>
      <c r="I374" s="30">
        <v>3</v>
      </c>
      <c r="J374" s="30"/>
      <c r="K374" s="30"/>
      <c r="L374" s="30"/>
      <c r="M374" s="30"/>
      <c r="N374" s="30"/>
      <c r="O374" s="30">
        <v>3</v>
      </c>
    </row>
    <row r="375">
      <c r="A375" s="30">
        <v>4</v>
      </c>
      <c r="B375" s="30"/>
      <c r="C375" s="30"/>
      <c r="D375" s="30"/>
      <c r="E375" s="30"/>
      <c r="F375" s="30"/>
      <c r="G375" s="30">
        <v>4</v>
      </c>
      <c r="I375" s="30">
        <v>4</v>
      </c>
      <c r="J375" s="30"/>
      <c r="K375" s="30"/>
      <c r="L375" s="30"/>
      <c r="M375" s="30"/>
      <c r="N375" s="30"/>
      <c r="O375" s="30">
        <v>4</v>
      </c>
    </row>
    <row r="376">
      <c r="A376" s="30">
        <v>5</v>
      </c>
      <c r="B376" s="30"/>
      <c r="C376" s="30"/>
      <c r="D376" s="30"/>
      <c r="E376" s="30"/>
      <c r="F376" s="30"/>
      <c r="G376" s="30">
        <v>5</v>
      </c>
      <c r="I376" s="30">
        <v>5</v>
      </c>
      <c r="J376" s="30"/>
      <c r="K376" s="30"/>
      <c r="L376" s="30"/>
      <c r="M376" s="30"/>
      <c r="N376" s="30"/>
      <c r="O376" s="30">
        <v>5</v>
      </c>
    </row>
    <row r="378">
      <c r="A378" s="30" t="str">
        <f>CONCATENATE("M 29 ",'Elimination Matches'!G246)</f>
      </c>
      <c r="B378" s="30" t="s">
        <v>314</v>
      </c>
      <c r="C378" s="30" t="s">
        <v>315</v>
      </c>
      <c r="D378" s="30"/>
      <c r="E378" s="30" t="s">
        <v>315</v>
      </c>
      <c r="F378" s="30" t="s">
        <v>314</v>
      </c>
      <c r="G378" s="30" t="str">
        <f>CONCATENATE("M 30 ",'Elimination Matches'!O246)</f>
      </c>
      <c r="I378" s="30" t="str">
        <f>CONCATENATE("M 31 ",'Elimination Matches'!G262)</f>
      </c>
      <c r="J378" s="30" t="s">
        <v>314</v>
      </c>
      <c r="K378" s="30" t="s">
        <v>315</v>
      </c>
      <c r="L378" s="30"/>
      <c r="M378" s="30" t="s">
        <v>315</v>
      </c>
      <c r="N378" s="30" t="s">
        <v>314</v>
      </c>
      <c r="O378" s="30" t="str">
        <f>CONCATENATE("M 32 ",'Elimination Matches'!O262)</f>
      </c>
    </row>
    <row r="379">
      <c r="A379" s="30" t="s">
        <v>316</v>
      </c>
      <c r="B379" s="30"/>
      <c r="C379" s="30"/>
      <c r="D379" s="30"/>
      <c r="E379" s="30"/>
      <c r="F379" s="30"/>
      <c r="G379" s="30" t="s">
        <v>316</v>
      </c>
      <c r="I379" s="30" t="s">
        <v>316</v>
      </c>
      <c r="J379" s="30"/>
      <c r="K379" s="30"/>
      <c r="L379" s="30"/>
      <c r="M379" s="30"/>
      <c r="N379" s="30"/>
      <c r="O379" s="30" t="s">
        <v>316</v>
      </c>
    </row>
    <row r="381">
      <c r="F381" s="7" t="s">
        <v>322</v>
      </c>
      <c r="G381" s="23"/>
      <c r="N381" s="7" t="s">
        <v>322</v>
      </c>
      <c r="O381" s="23"/>
    </row>
    <row r="382">
      <c r="F382" s="7" t="s">
        <v>323</v>
      </c>
      <c r="G382" s="23"/>
      <c r="N382" s="7" t="s">
        <v>323</v>
      </c>
      <c r="O382" s="23"/>
    </row>
    <row r="385">
      <c r="A385" s="29" t="s">
        <v>371</v>
      </c>
      <c r="B385" s="29"/>
      <c r="C385" s="29"/>
      <c r="D385" s="29"/>
      <c r="E385" s="29"/>
      <c r="F385" s="29"/>
      <c r="G385" s="29"/>
      <c r="I385" s="29" t="s">
        <v>372</v>
      </c>
      <c r="J385" s="29"/>
      <c r="K385" s="29"/>
      <c r="L385" s="29"/>
      <c r="M385" s="29"/>
      <c r="N385" s="29"/>
      <c r="O385" s="29"/>
    </row>
    <row r="386">
      <c r="A386" s="31" t="s">
        <v>311</v>
      </c>
      <c r="D386" s="30" t="s">
        <v>312</v>
      </c>
      <c r="G386" s="171" t="s">
        <v>313</v>
      </c>
      <c r="I386" s="31" t="s">
        <v>311</v>
      </c>
      <c r="L386" s="30" t="s">
        <v>312</v>
      </c>
      <c r="O386" s="172" t="s">
        <v>313</v>
      </c>
    </row>
    <row r="387">
      <c r="A387" s="30" t="str">
        <f>CONCATENATE("M 33 ",'Elimination Matches'!G278)</f>
      </c>
      <c r="B387" s="30"/>
      <c r="C387" s="30"/>
      <c r="D387" s="30"/>
      <c r="E387" s="30"/>
      <c r="F387" s="30"/>
      <c r="G387" s="30" t="str">
        <f>CONCATENATE("M 34 ",'Elimination Matches'!O278)</f>
      </c>
      <c r="I387" s="30" t="str">
        <f>CONCATENATE("M 35 ",'Elimination Matches'!G294)</f>
      </c>
      <c r="J387" s="30"/>
      <c r="K387" s="30"/>
      <c r="L387" s="30"/>
      <c r="M387" s="30"/>
      <c r="N387" s="30"/>
      <c r="O387" s="30" t="str">
        <f>CONCATENATE("M 36 ",'Elimination Matches'!O294)</f>
      </c>
    </row>
    <row r="388">
      <c r="A388" s="30">
        <v>1</v>
      </c>
      <c r="B388" s="30"/>
      <c r="C388" s="30"/>
      <c r="D388" s="30"/>
      <c r="E388" s="30"/>
      <c r="F388" s="30"/>
      <c r="G388" s="30">
        <v>1</v>
      </c>
      <c r="I388" s="30">
        <v>1</v>
      </c>
      <c r="J388" s="30"/>
      <c r="K388" s="30"/>
      <c r="L388" s="30"/>
      <c r="M388" s="30"/>
      <c r="N388" s="30"/>
      <c r="O388" s="30">
        <v>1</v>
      </c>
    </row>
    <row r="389">
      <c r="A389" s="30">
        <v>2</v>
      </c>
      <c r="B389" s="30"/>
      <c r="C389" s="30"/>
      <c r="D389" s="30"/>
      <c r="E389" s="30"/>
      <c r="F389" s="30"/>
      <c r="G389" s="30">
        <v>2</v>
      </c>
      <c r="I389" s="30">
        <v>2</v>
      </c>
      <c r="J389" s="30"/>
      <c r="K389" s="30"/>
      <c r="L389" s="30"/>
      <c r="M389" s="30"/>
      <c r="N389" s="30"/>
      <c r="O389" s="30">
        <v>2</v>
      </c>
    </row>
    <row r="390">
      <c r="A390" s="30">
        <v>3</v>
      </c>
      <c r="B390" s="30"/>
      <c r="C390" s="30"/>
      <c r="D390" s="30"/>
      <c r="E390" s="30"/>
      <c r="F390" s="30"/>
      <c r="G390" s="30">
        <v>3</v>
      </c>
      <c r="I390" s="30">
        <v>3</v>
      </c>
      <c r="J390" s="30"/>
      <c r="K390" s="30"/>
      <c r="L390" s="30"/>
      <c r="M390" s="30"/>
      <c r="N390" s="30"/>
      <c r="O390" s="30">
        <v>3</v>
      </c>
    </row>
    <row r="391">
      <c r="A391" s="30">
        <v>4</v>
      </c>
      <c r="B391" s="30"/>
      <c r="C391" s="30"/>
      <c r="D391" s="30"/>
      <c r="E391" s="30"/>
      <c r="F391" s="30"/>
      <c r="G391" s="30">
        <v>4</v>
      </c>
      <c r="I391" s="30">
        <v>4</v>
      </c>
      <c r="J391" s="30"/>
      <c r="K391" s="30"/>
      <c r="L391" s="30"/>
      <c r="M391" s="30"/>
      <c r="N391" s="30"/>
      <c r="O391" s="30">
        <v>4</v>
      </c>
    </row>
    <row r="392">
      <c r="A392" s="30">
        <v>5</v>
      </c>
      <c r="B392" s="30"/>
      <c r="C392" s="30"/>
      <c r="D392" s="30"/>
      <c r="E392" s="30"/>
      <c r="F392" s="30"/>
      <c r="G392" s="30">
        <v>5</v>
      </c>
      <c r="I392" s="30">
        <v>5</v>
      </c>
      <c r="J392" s="30"/>
      <c r="K392" s="30"/>
      <c r="L392" s="30"/>
      <c r="M392" s="30"/>
      <c r="N392" s="30"/>
      <c r="O392" s="30">
        <v>5</v>
      </c>
    </row>
    <row r="394">
      <c r="A394" s="30" t="str">
        <f>CONCATENATE("M 33 ",'Elimination Matches'!G278)</f>
      </c>
      <c r="B394" s="30" t="s">
        <v>314</v>
      </c>
      <c r="C394" s="30" t="s">
        <v>315</v>
      </c>
      <c r="D394" s="30"/>
      <c r="E394" s="30" t="s">
        <v>315</v>
      </c>
      <c r="F394" s="30" t="s">
        <v>314</v>
      </c>
      <c r="G394" s="30" t="str">
        <f>CONCATENATE("M 34 ",'Elimination Matches'!O278)</f>
      </c>
      <c r="I394" s="30" t="str">
        <f>CONCATENATE("M 35 ",'Elimination Matches'!G294)</f>
      </c>
      <c r="J394" s="30" t="s">
        <v>314</v>
      </c>
      <c r="K394" s="30" t="s">
        <v>315</v>
      </c>
      <c r="L394" s="30"/>
      <c r="M394" s="30" t="s">
        <v>315</v>
      </c>
      <c r="N394" s="30" t="s">
        <v>314</v>
      </c>
      <c r="O394" s="30" t="str">
        <f>CONCATENATE("M 36 ",'Elimination Matches'!O294)</f>
      </c>
    </row>
    <row r="395">
      <c r="A395" s="30" t="s">
        <v>316</v>
      </c>
      <c r="B395" s="30"/>
      <c r="C395" s="30"/>
      <c r="D395" s="30"/>
      <c r="E395" s="30"/>
      <c r="F395" s="30"/>
      <c r="G395" s="30" t="s">
        <v>316</v>
      </c>
      <c r="I395" s="30" t="s">
        <v>316</v>
      </c>
      <c r="J395" s="30"/>
      <c r="K395" s="30"/>
      <c r="L395" s="30"/>
      <c r="M395" s="30"/>
      <c r="N395" s="30"/>
      <c r="O395" s="30" t="s">
        <v>316</v>
      </c>
    </row>
    <row r="397">
      <c r="F397" s="7" t="s">
        <v>322</v>
      </c>
      <c r="G397" s="23"/>
      <c r="N397" s="7" t="s">
        <v>322</v>
      </c>
      <c r="O397" s="23"/>
    </row>
    <row r="398">
      <c r="F398" s="7" t="s">
        <v>323</v>
      </c>
      <c r="G398" s="23"/>
      <c r="N398" s="7" t="s">
        <v>323</v>
      </c>
      <c r="O398" s="23"/>
    </row>
    <row r="401">
      <c r="A401" s="29" t="s">
        <v>373</v>
      </c>
      <c r="B401" s="29"/>
      <c r="C401" s="29"/>
      <c r="D401" s="29"/>
      <c r="E401" s="29"/>
      <c r="F401" s="29"/>
      <c r="G401" s="29"/>
      <c r="I401" s="29" t="s">
        <v>374</v>
      </c>
      <c r="J401" s="29"/>
      <c r="K401" s="29"/>
      <c r="L401" s="29"/>
      <c r="M401" s="29"/>
      <c r="N401" s="29"/>
      <c r="O401" s="29"/>
    </row>
    <row r="402">
      <c r="A402" s="31" t="s">
        <v>311</v>
      </c>
      <c r="D402" s="30" t="s">
        <v>312</v>
      </c>
      <c r="G402" s="173" t="s">
        <v>313</v>
      </c>
      <c r="I402" s="31" t="s">
        <v>311</v>
      </c>
      <c r="L402" s="30" t="s">
        <v>312</v>
      </c>
      <c r="O402" s="174" t="s">
        <v>313</v>
      </c>
    </row>
    <row r="403">
      <c r="A403" s="30" t="str">
        <f>CONCATENATE("M 37 ",'Elimination Matches'!G310)</f>
      </c>
      <c r="B403" s="30"/>
      <c r="C403" s="30"/>
      <c r="D403" s="30"/>
      <c r="E403" s="30"/>
      <c r="F403" s="30"/>
      <c r="G403" s="30" t="str">
        <f>CONCATENATE("M 38 ",'Elimination Matches'!O310)</f>
      </c>
      <c r="I403" s="30" t="str">
        <f>CONCATENATE("M 39 ",'Elimination Matches'!G326)</f>
      </c>
      <c r="J403" s="30"/>
      <c r="K403" s="30"/>
      <c r="L403" s="30"/>
      <c r="M403" s="30"/>
      <c r="N403" s="30"/>
      <c r="O403" s="30" t="str">
        <f>CONCATENATE("M 40 ",'Elimination Matches'!O326)</f>
      </c>
    </row>
    <row r="404">
      <c r="A404" s="30">
        <v>1</v>
      </c>
      <c r="B404" s="30"/>
      <c r="C404" s="30"/>
      <c r="D404" s="30"/>
      <c r="E404" s="30"/>
      <c r="F404" s="30"/>
      <c r="G404" s="30">
        <v>1</v>
      </c>
      <c r="I404" s="30">
        <v>1</v>
      </c>
      <c r="J404" s="30"/>
      <c r="K404" s="30"/>
      <c r="L404" s="30"/>
      <c r="M404" s="30"/>
      <c r="N404" s="30"/>
      <c r="O404" s="30">
        <v>1</v>
      </c>
    </row>
    <row r="405">
      <c r="A405" s="30">
        <v>2</v>
      </c>
      <c r="B405" s="30"/>
      <c r="C405" s="30"/>
      <c r="D405" s="30"/>
      <c r="E405" s="30"/>
      <c r="F405" s="30"/>
      <c r="G405" s="30">
        <v>2</v>
      </c>
      <c r="I405" s="30">
        <v>2</v>
      </c>
      <c r="J405" s="30"/>
      <c r="K405" s="30"/>
      <c r="L405" s="30"/>
      <c r="M405" s="30"/>
      <c r="N405" s="30"/>
      <c r="O405" s="30">
        <v>2</v>
      </c>
    </row>
    <row r="406">
      <c r="A406" s="30">
        <v>3</v>
      </c>
      <c r="B406" s="30"/>
      <c r="C406" s="30"/>
      <c r="D406" s="30"/>
      <c r="E406" s="30"/>
      <c r="F406" s="30"/>
      <c r="G406" s="30">
        <v>3</v>
      </c>
      <c r="I406" s="30">
        <v>3</v>
      </c>
      <c r="J406" s="30"/>
      <c r="K406" s="30"/>
      <c r="L406" s="30"/>
      <c r="M406" s="30"/>
      <c r="N406" s="30"/>
      <c r="O406" s="30">
        <v>3</v>
      </c>
    </row>
    <row r="407">
      <c r="A407" s="30">
        <v>4</v>
      </c>
      <c r="B407" s="30"/>
      <c r="C407" s="30"/>
      <c r="D407" s="30"/>
      <c r="E407" s="30"/>
      <c r="F407" s="30"/>
      <c r="G407" s="30">
        <v>4</v>
      </c>
      <c r="I407" s="30">
        <v>4</v>
      </c>
      <c r="J407" s="30"/>
      <c r="K407" s="30"/>
      <c r="L407" s="30"/>
      <c r="M407" s="30"/>
      <c r="N407" s="30"/>
      <c r="O407" s="30">
        <v>4</v>
      </c>
    </row>
    <row r="408">
      <c r="A408" s="30">
        <v>5</v>
      </c>
      <c r="B408" s="30"/>
      <c r="C408" s="30"/>
      <c r="D408" s="30"/>
      <c r="E408" s="30"/>
      <c r="F408" s="30"/>
      <c r="G408" s="30">
        <v>5</v>
      </c>
      <c r="I408" s="30">
        <v>5</v>
      </c>
      <c r="J408" s="30"/>
      <c r="K408" s="30"/>
      <c r="L408" s="30"/>
      <c r="M408" s="30"/>
      <c r="N408" s="30"/>
      <c r="O408" s="30">
        <v>5</v>
      </c>
    </row>
    <row r="410">
      <c r="A410" s="30" t="str">
        <f>CONCATENATE("M 37 ",'Elimination Matches'!G310)</f>
      </c>
      <c r="B410" s="30" t="s">
        <v>314</v>
      </c>
      <c r="C410" s="30" t="s">
        <v>315</v>
      </c>
      <c r="D410" s="30"/>
      <c r="E410" s="30" t="s">
        <v>315</v>
      </c>
      <c r="F410" s="30" t="s">
        <v>314</v>
      </c>
      <c r="G410" s="30" t="str">
        <f>CONCATENATE("M 38 ",'Elimination Matches'!O310)</f>
      </c>
      <c r="I410" s="30" t="str">
        <f>CONCATENATE("M 39 ",'Elimination Matches'!G326)</f>
      </c>
      <c r="J410" s="30" t="s">
        <v>314</v>
      </c>
      <c r="K410" s="30" t="s">
        <v>315</v>
      </c>
      <c r="L410" s="30"/>
      <c r="M410" s="30" t="s">
        <v>315</v>
      </c>
      <c r="N410" s="30" t="s">
        <v>314</v>
      </c>
      <c r="O410" s="30" t="str">
        <f>CONCATENATE("M 40 ",'Elimination Matches'!O326)</f>
      </c>
    </row>
    <row r="411">
      <c r="A411" s="30" t="s">
        <v>316</v>
      </c>
      <c r="B411" s="30"/>
      <c r="C411" s="30"/>
      <c r="D411" s="30"/>
      <c r="E411" s="30"/>
      <c r="F411" s="30"/>
      <c r="G411" s="30" t="s">
        <v>316</v>
      </c>
      <c r="I411" s="30" t="s">
        <v>316</v>
      </c>
      <c r="J411" s="30"/>
      <c r="K411" s="30"/>
      <c r="L411" s="30"/>
      <c r="M411" s="30"/>
      <c r="N411" s="30"/>
      <c r="O411" s="30" t="s">
        <v>316</v>
      </c>
    </row>
    <row r="413">
      <c r="F413" s="7" t="s">
        <v>322</v>
      </c>
      <c r="G413" s="23"/>
      <c r="N413" s="7" t="s">
        <v>322</v>
      </c>
      <c r="O413" s="23"/>
    </row>
    <row r="414">
      <c r="F414" s="7" t="s">
        <v>323</v>
      </c>
      <c r="G414" s="23"/>
      <c r="N414" s="7" t="s">
        <v>323</v>
      </c>
      <c r="O414" s="23"/>
    </row>
    <row r="417">
      <c r="A417" s="29" t="s">
        <v>375</v>
      </c>
      <c r="B417" s="29"/>
      <c r="C417" s="29"/>
      <c r="D417" s="29"/>
      <c r="E417" s="29"/>
      <c r="F417" s="29"/>
      <c r="G417" s="29"/>
      <c r="I417" s="29" t="s">
        <v>376</v>
      </c>
      <c r="J417" s="29"/>
      <c r="K417" s="29"/>
      <c r="L417" s="29"/>
      <c r="M417" s="29"/>
      <c r="N417" s="29"/>
      <c r="O417" s="29"/>
    </row>
    <row r="418">
      <c r="A418" s="31" t="s">
        <v>311</v>
      </c>
      <c r="D418" s="30" t="s">
        <v>312</v>
      </c>
      <c r="G418" s="175" t="s">
        <v>313</v>
      </c>
      <c r="I418" s="31" t="s">
        <v>311</v>
      </c>
      <c r="L418" s="30" t="s">
        <v>312</v>
      </c>
      <c r="O418" s="176" t="s">
        <v>313</v>
      </c>
    </row>
    <row r="419">
      <c r="A419" s="30" t="str">
        <f>CONCATENATE("M 41 ",'Elimination Matches'!G342)</f>
      </c>
      <c r="B419" s="30"/>
      <c r="C419" s="30"/>
      <c r="D419" s="30"/>
      <c r="E419" s="30"/>
      <c r="F419" s="30"/>
      <c r="G419" s="30" t="str">
        <f>CONCATENATE("M 42 ",'Elimination Matches'!O342)</f>
      </c>
      <c r="I419" s="30" t="str">
        <f>CONCATENATE("M 43 ",'Elimination Matches'!G358)</f>
      </c>
      <c r="J419" s="30"/>
      <c r="K419" s="30"/>
      <c r="L419" s="30"/>
      <c r="M419" s="30"/>
      <c r="N419" s="30"/>
      <c r="O419" s="30" t="str">
        <f>CONCATENATE("M 44 ",'Elimination Matches'!O358)</f>
      </c>
    </row>
    <row r="420">
      <c r="A420" s="30">
        <v>1</v>
      </c>
      <c r="B420" s="30"/>
      <c r="C420" s="30"/>
      <c r="D420" s="30"/>
      <c r="E420" s="30"/>
      <c r="F420" s="30"/>
      <c r="G420" s="30">
        <v>1</v>
      </c>
      <c r="I420" s="30">
        <v>1</v>
      </c>
      <c r="J420" s="30"/>
      <c r="K420" s="30"/>
      <c r="L420" s="30"/>
      <c r="M420" s="30"/>
      <c r="N420" s="30"/>
      <c r="O420" s="30">
        <v>1</v>
      </c>
    </row>
    <row r="421">
      <c r="A421" s="30">
        <v>2</v>
      </c>
      <c r="B421" s="30"/>
      <c r="C421" s="30"/>
      <c r="D421" s="30"/>
      <c r="E421" s="30"/>
      <c r="F421" s="30"/>
      <c r="G421" s="30">
        <v>2</v>
      </c>
      <c r="I421" s="30">
        <v>2</v>
      </c>
      <c r="J421" s="30"/>
      <c r="K421" s="30"/>
      <c r="L421" s="30"/>
      <c r="M421" s="30"/>
      <c r="N421" s="30"/>
      <c r="O421" s="30">
        <v>2</v>
      </c>
    </row>
    <row r="422">
      <c r="A422" s="30">
        <v>3</v>
      </c>
      <c r="B422" s="30"/>
      <c r="C422" s="30"/>
      <c r="D422" s="30"/>
      <c r="E422" s="30"/>
      <c r="F422" s="30"/>
      <c r="G422" s="30">
        <v>3</v>
      </c>
      <c r="I422" s="30">
        <v>3</v>
      </c>
      <c r="J422" s="30"/>
      <c r="K422" s="30"/>
      <c r="L422" s="30"/>
      <c r="M422" s="30"/>
      <c r="N422" s="30"/>
      <c r="O422" s="30">
        <v>3</v>
      </c>
    </row>
    <row r="423">
      <c r="A423" s="30">
        <v>4</v>
      </c>
      <c r="B423" s="30"/>
      <c r="C423" s="30"/>
      <c r="D423" s="30"/>
      <c r="E423" s="30"/>
      <c r="F423" s="30"/>
      <c r="G423" s="30">
        <v>4</v>
      </c>
      <c r="I423" s="30">
        <v>4</v>
      </c>
      <c r="J423" s="30"/>
      <c r="K423" s="30"/>
      <c r="L423" s="30"/>
      <c r="M423" s="30"/>
      <c r="N423" s="30"/>
      <c r="O423" s="30">
        <v>4</v>
      </c>
    </row>
    <row r="424">
      <c r="A424" s="30">
        <v>5</v>
      </c>
      <c r="B424" s="30"/>
      <c r="C424" s="30"/>
      <c r="D424" s="30"/>
      <c r="E424" s="30"/>
      <c r="F424" s="30"/>
      <c r="G424" s="30">
        <v>5</v>
      </c>
      <c r="I424" s="30">
        <v>5</v>
      </c>
      <c r="J424" s="30"/>
      <c r="K424" s="30"/>
      <c r="L424" s="30"/>
      <c r="M424" s="30"/>
      <c r="N424" s="30"/>
      <c r="O424" s="30">
        <v>5</v>
      </c>
    </row>
    <row r="426">
      <c r="A426" s="30" t="str">
        <f>CONCATENATE("M 41 ",'Elimination Matches'!G342)</f>
      </c>
      <c r="B426" s="30" t="s">
        <v>314</v>
      </c>
      <c r="C426" s="30" t="s">
        <v>315</v>
      </c>
      <c r="D426" s="30"/>
      <c r="E426" s="30" t="s">
        <v>315</v>
      </c>
      <c r="F426" s="30" t="s">
        <v>314</v>
      </c>
      <c r="G426" s="30" t="str">
        <f>CONCATENATE("M 42 ",'Elimination Matches'!O342)</f>
      </c>
      <c r="I426" s="30" t="str">
        <f>CONCATENATE("M 43 ",'Elimination Matches'!G358)</f>
      </c>
      <c r="J426" s="30" t="s">
        <v>314</v>
      </c>
      <c r="K426" s="30" t="s">
        <v>315</v>
      </c>
      <c r="L426" s="30"/>
      <c r="M426" s="30" t="s">
        <v>315</v>
      </c>
      <c r="N426" s="30" t="s">
        <v>314</v>
      </c>
      <c r="O426" s="30" t="str">
        <f>CONCATENATE("M 44 ",'Elimination Matches'!O358)</f>
      </c>
    </row>
    <row r="427">
      <c r="A427" s="30" t="s">
        <v>316</v>
      </c>
      <c r="B427" s="30"/>
      <c r="C427" s="30"/>
      <c r="D427" s="30"/>
      <c r="E427" s="30"/>
      <c r="F427" s="30"/>
      <c r="G427" s="30" t="s">
        <v>316</v>
      </c>
      <c r="I427" s="30" t="s">
        <v>316</v>
      </c>
      <c r="J427" s="30"/>
      <c r="K427" s="30"/>
      <c r="L427" s="30"/>
      <c r="M427" s="30"/>
      <c r="N427" s="30"/>
      <c r="O427" s="30" t="s">
        <v>316</v>
      </c>
    </row>
    <row r="429">
      <c r="F429" s="7" t="s">
        <v>322</v>
      </c>
      <c r="G429" s="23"/>
      <c r="N429" s="7" t="s">
        <v>322</v>
      </c>
      <c r="O429" s="23"/>
    </row>
    <row r="430">
      <c r="F430" s="7" t="s">
        <v>323</v>
      </c>
      <c r="G430" s="23"/>
      <c r="N430" s="7" t="s">
        <v>323</v>
      </c>
      <c r="O430" s="23"/>
    </row>
    <row r="438">
      <c r="A438" s="29" t="s">
        <v>377</v>
      </c>
      <c r="B438" s="29"/>
      <c r="C438" s="29"/>
      <c r="D438" s="29"/>
      <c r="E438" s="29"/>
      <c r="F438" s="29"/>
      <c r="G438" s="29"/>
      <c r="H438" s="29"/>
      <c r="I438" s="29"/>
      <c r="J438" s="29"/>
      <c r="K438" s="29"/>
      <c r="L438" s="29"/>
      <c r="M438" s="29"/>
      <c r="N438" s="29"/>
      <c r="O438" s="29"/>
    </row>
    <row r="440">
      <c r="A440" s="29" t="s">
        <v>378</v>
      </c>
      <c r="B440" s="29"/>
      <c r="C440" s="29"/>
      <c r="D440" s="29"/>
      <c r="E440" s="29"/>
      <c r="F440" s="29"/>
      <c r="G440" s="29"/>
      <c r="I440" s="29" t="s">
        <v>379</v>
      </c>
      <c r="J440" s="29"/>
      <c r="K440" s="29"/>
      <c r="L440" s="29"/>
      <c r="M440" s="29"/>
      <c r="N440" s="29"/>
      <c r="O440" s="29"/>
    </row>
    <row r="441">
      <c r="A441" s="31" t="s">
        <v>311</v>
      </c>
      <c r="D441" s="30" t="s">
        <v>312</v>
      </c>
      <c r="G441" s="177" t="s">
        <v>313</v>
      </c>
      <c r="I441" s="31" t="s">
        <v>311</v>
      </c>
      <c r="L441" s="30" t="s">
        <v>312</v>
      </c>
      <c r="O441" s="178" t="s">
        <v>313</v>
      </c>
    </row>
    <row r="442">
      <c r="A442" s="30" t="str">
        <f>CONCATENATE("M 45 ",'Elimination Matches'!G381)</f>
      </c>
      <c r="B442" s="30"/>
      <c r="C442" s="30"/>
      <c r="D442" s="30"/>
      <c r="E442" s="30"/>
      <c r="F442" s="30"/>
      <c r="G442" s="30" t="str">
        <f>CONCATENATE("M 46 ",'Elimination Matches'!O381)</f>
      </c>
      <c r="I442" s="30" t="str">
        <f>CONCATENATE("M 47 ",'Elimination Matches'!G397)</f>
      </c>
      <c r="J442" s="30"/>
      <c r="K442" s="30"/>
      <c r="L442" s="30"/>
      <c r="M442" s="30"/>
      <c r="N442" s="30"/>
      <c r="O442" s="30" t="str">
        <f>CONCATENATE("M 48 ",'Elimination Matches'!O397)</f>
      </c>
    </row>
    <row r="443">
      <c r="A443" s="30">
        <v>1</v>
      </c>
      <c r="B443" s="30"/>
      <c r="C443" s="30"/>
      <c r="D443" s="30"/>
      <c r="E443" s="30"/>
      <c r="F443" s="30"/>
      <c r="G443" s="30">
        <v>1</v>
      </c>
      <c r="I443" s="30">
        <v>1</v>
      </c>
      <c r="J443" s="30"/>
      <c r="K443" s="30"/>
      <c r="L443" s="30"/>
      <c r="M443" s="30"/>
      <c r="N443" s="30"/>
      <c r="O443" s="30">
        <v>1</v>
      </c>
    </row>
    <row r="444">
      <c r="A444" s="30">
        <v>2</v>
      </c>
      <c r="B444" s="30"/>
      <c r="C444" s="30"/>
      <c r="D444" s="30"/>
      <c r="E444" s="30"/>
      <c r="F444" s="30"/>
      <c r="G444" s="30">
        <v>2</v>
      </c>
      <c r="I444" s="30">
        <v>2</v>
      </c>
      <c r="J444" s="30"/>
      <c r="K444" s="30"/>
      <c r="L444" s="30"/>
      <c r="M444" s="30"/>
      <c r="N444" s="30"/>
      <c r="O444" s="30">
        <v>2</v>
      </c>
    </row>
    <row r="445">
      <c r="A445" s="30">
        <v>3</v>
      </c>
      <c r="B445" s="30"/>
      <c r="C445" s="30"/>
      <c r="D445" s="30"/>
      <c r="E445" s="30"/>
      <c r="F445" s="30"/>
      <c r="G445" s="30">
        <v>3</v>
      </c>
      <c r="I445" s="30">
        <v>3</v>
      </c>
      <c r="J445" s="30"/>
      <c r="K445" s="30"/>
      <c r="L445" s="30"/>
      <c r="M445" s="30"/>
      <c r="N445" s="30"/>
      <c r="O445" s="30">
        <v>3</v>
      </c>
    </row>
    <row r="446">
      <c r="A446" s="30">
        <v>4</v>
      </c>
      <c r="B446" s="30"/>
      <c r="C446" s="30"/>
      <c r="D446" s="30"/>
      <c r="E446" s="30"/>
      <c r="F446" s="30"/>
      <c r="G446" s="30">
        <v>4</v>
      </c>
      <c r="I446" s="30">
        <v>4</v>
      </c>
      <c r="J446" s="30"/>
      <c r="K446" s="30"/>
      <c r="L446" s="30"/>
      <c r="M446" s="30"/>
      <c r="N446" s="30"/>
      <c r="O446" s="30">
        <v>4</v>
      </c>
    </row>
    <row r="447">
      <c r="A447" s="30">
        <v>5</v>
      </c>
      <c r="B447" s="30"/>
      <c r="C447" s="30"/>
      <c r="D447" s="30"/>
      <c r="E447" s="30"/>
      <c r="F447" s="30"/>
      <c r="G447" s="30">
        <v>5</v>
      </c>
      <c r="I447" s="30">
        <v>5</v>
      </c>
      <c r="J447" s="30"/>
      <c r="K447" s="30"/>
      <c r="L447" s="30"/>
      <c r="M447" s="30"/>
      <c r="N447" s="30"/>
      <c r="O447" s="30">
        <v>5</v>
      </c>
    </row>
    <row r="449">
      <c r="A449" s="30" t="str">
        <f>CONCATENATE("M 45 ",'Elimination Matches'!G381)</f>
      </c>
      <c r="B449" s="30" t="s">
        <v>314</v>
      </c>
      <c r="C449" s="30" t="s">
        <v>315</v>
      </c>
      <c r="D449" s="30"/>
      <c r="E449" s="30" t="s">
        <v>315</v>
      </c>
      <c r="F449" s="30" t="s">
        <v>314</v>
      </c>
      <c r="G449" s="30" t="str">
        <f>CONCATENATE("M 46 ",'Elimination Matches'!O381)</f>
      </c>
      <c r="I449" s="30" t="str">
        <f>CONCATENATE("M 47 ",'Elimination Matches'!G397)</f>
      </c>
      <c r="J449" s="30" t="s">
        <v>314</v>
      </c>
      <c r="K449" s="30" t="s">
        <v>315</v>
      </c>
      <c r="L449" s="30"/>
      <c r="M449" s="30" t="s">
        <v>315</v>
      </c>
      <c r="N449" s="30" t="s">
        <v>314</v>
      </c>
      <c r="O449" s="30" t="str">
        <f>CONCATENATE("M 48 ",'Elimination Matches'!O397)</f>
      </c>
    </row>
    <row r="450">
      <c r="A450" s="30" t="s">
        <v>316</v>
      </c>
      <c r="B450" s="30"/>
      <c r="C450" s="30"/>
      <c r="D450" s="30"/>
      <c r="E450" s="30"/>
      <c r="F450" s="30"/>
      <c r="G450" s="30" t="s">
        <v>316</v>
      </c>
      <c r="I450" s="30" t="s">
        <v>316</v>
      </c>
      <c r="J450" s="30"/>
      <c r="K450" s="30"/>
      <c r="L450" s="30"/>
      <c r="M450" s="30"/>
      <c r="N450" s="30"/>
      <c r="O450" s="30" t="s">
        <v>316</v>
      </c>
    </row>
    <row r="452">
      <c r="F452" s="7" t="s">
        <v>322</v>
      </c>
      <c r="G452" s="23"/>
      <c r="N452" s="7" t="s">
        <v>322</v>
      </c>
      <c r="O452" s="23"/>
    </row>
    <row r="453">
      <c r="F453" s="7" t="s">
        <v>323</v>
      </c>
      <c r="G453" s="23"/>
      <c r="N453" s="7" t="s">
        <v>323</v>
      </c>
      <c r="O453" s="23"/>
    </row>
    <row r="456">
      <c r="A456" s="29" t="s">
        <v>380</v>
      </c>
      <c r="B456" s="29"/>
      <c r="C456" s="29"/>
      <c r="D456" s="29"/>
      <c r="E456" s="29"/>
      <c r="F456" s="29"/>
      <c r="G456" s="29"/>
      <c r="I456" s="29" t="s">
        <v>381</v>
      </c>
      <c r="J456" s="29"/>
      <c r="K456" s="29"/>
      <c r="L456" s="29"/>
      <c r="M456" s="29"/>
      <c r="N456" s="29"/>
      <c r="O456" s="29"/>
    </row>
    <row r="457">
      <c r="A457" s="31" t="s">
        <v>311</v>
      </c>
      <c r="D457" s="30" t="s">
        <v>312</v>
      </c>
      <c r="G457" s="179" t="s">
        <v>313</v>
      </c>
      <c r="I457" s="31" t="s">
        <v>311</v>
      </c>
      <c r="L457" s="30" t="s">
        <v>312</v>
      </c>
      <c r="O457" s="180" t="s">
        <v>313</v>
      </c>
    </row>
    <row r="458">
      <c r="A458" s="30" t="str">
        <f>CONCATENATE("M 49 ",'Elimination Matches'!G413)</f>
      </c>
      <c r="B458" s="30"/>
      <c r="C458" s="30"/>
      <c r="D458" s="30"/>
      <c r="E458" s="30"/>
      <c r="F458" s="30"/>
      <c r="G458" s="30" t="str">
        <f>CONCATENATE("M 50 ",'Elimination Matches'!O413)</f>
      </c>
      <c r="I458" s="30" t="str">
        <f>CONCATENATE("M 51 ",'Elimination Matches'!G429)</f>
      </c>
      <c r="J458" s="30"/>
      <c r="K458" s="30"/>
      <c r="L458" s="30"/>
      <c r="M458" s="30"/>
      <c r="N458" s="30"/>
      <c r="O458" s="30" t="str">
        <f>CONCATENATE("M 52 ",'Elimination Matches'!O429)</f>
      </c>
    </row>
    <row r="459">
      <c r="A459" s="30">
        <v>1</v>
      </c>
      <c r="B459" s="30"/>
      <c r="C459" s="30"/>
      <c r="D459" s="30"/>
      <c r="E459" s="30"/>
      <c r="F459" s="30"/>
      <c r="G459" s="30">
        <v>1</v>
      </c>
      <c r="I459" s="30">
        <v>1</v>
      </c>
      <c r="J459" s="30"/>
      <c r="K459" s="30"/>
      <c r="L459" s="30"/>
      <c r="M459" s="30"/>
      <c r="N459" s="30"/>
      <c r="O459" s="30">
        <v>1</v>
      </c>
    </row>
    <row r="460">
      <c r="A460" s="30">
        <v>2</v>
      </c>
      <c r="B460" s="30"/>
      <c r="C460" s="30"/>
      <c r="D460" s="30"/>
      <c r="E460" s="30"/>
      <c r="F460" s="30"/>
      <c r="G460" s="30">
        <v>2</v>
      </c>
      <c r="I460" s="30">
        <v>2</v>
      </c>
      <c r="J460" s="30"/>
      <c r="K460" s="30"/>
      <c r="L460" s="30"/>
      <c r="M460" s="30"/>
      <c r="N460" s="30"/>
      <c r="O460" s="30">
        <v>2</v>
      </c>
    </row>
    <row r="461">
      <c r="A461" s="30">
        <v>3</v>
      </c>
      <c r="B461" s="30"/>
      <c r="C461" s="30"/>
      <c r="D461" s="30"/>
      <c r="E461" s="30"/>
      <c r="F461" s="30"/>
      <c r="G461" s="30">
        <v>3</v>
      </c>
      <c r="I461" s="30">
        <v>3</v>
      </c>
      <c r="J461" s="30"/>
      <c r="K461" s="30"/>
      <c r="L461" s="30"/>
      <c r="M461" s="30"/>
      <c r="N461" s="30"/>
      <c r="O461" s="30">
        <v>3</v>
      </c>
    </row>
    <row r="462">
      <c r="A462" s="30">
        <v>4</v>
      </c>
      <c r="B462" s="30"/>
      <c r="C462" s="30"/>
      <c r="D462" s="30"/>
      <c r="E462" s="30"/>
      <c r="F462" s="30"/>
      <c r="G462" s="30">
        <v>4</v>
      </c>
      <c r="I462" s="30">
        <v>4</v>
      </c>
      <c r="J462" s="30"/>
      <c r="K462" s="30"/>
      <c r="L462" s="30"/>
      <c r="M462" s="30"/>
      <c r="N462" s="30"/>
      <c r="O462" s="30">
        <v>4</v>
      </c>
    </row>
    <row r="463">
      <c r="A463" s="30">
        <v>5</v>
      </c>
      <c r="B463" s="30"/>
      <c r="C463" s="30"/>
      <c r="D463" s="30"/>
      <c r="E463" s="30"/>
      <c r="F463" s="30"/>
      <c r="G463" s="30">
        <v>5</v>
      </c>
      <c r="I463" s="30">
        <v>5</v>
      </c>
      <c r="J463" s="30"/>
      <c r="K463" s="30"/>
      <c r="L463" s="30"/>
      <c r="M463" s="30"/>
      <c r="N463" s="30"/>
      <c r="O463" s="30">
        <v>5</v>
      </c>
    </row>
    <row r="465">
      <c r="A465" s="30" t="str">
        <f>CONCATENATE("M 49 ",'Elimination Matches'!G413)</f>
      </c>
      <c r="B465" s="30" t="s">
        <v>314</v>
      </c>
      <c r="C465" s="30" t="s">
        <v>315</v>
      </c>
      <c r="D465" s="30"/>
      <c r="E465" s="30" t="s">
        <v>315</v>
      </c>
      <c r="F465" s="30" t="s">
        <v>314</v>
      </c>
      <c r="G465" s="30" t="str">
        <f>CONCATENATE("M 50 ",'Elimination Matches'!O413)</f>
      </c>
      <c r="I465" s="30" t="str">
        <f>CONCATENATE("M 51 ",'Elimination Matches'!G429)</f>
      </c>
      <c r="J465" s="30" t="s">
        <v>314</v>
      </c>
      <c r="K465" s="30" t="s">
        <v>315</v>
      </c>
      <c r="L465" s="30"/>
      <c r="M465" s="30" t="s">
        <v>315</v>
      </c>
      <c r="N465" s="30" t="s">
        <v>314</v>
      </c>
      <c r="O465" s="30" t="str">
        <f>CONCATENATE("M 52 ",'Elimination Matches'!O429)</f>
      </c>
    </row>
    <row r="466">
      <c r="A466" s="30" t="s">
        <v>316</v>
      </c>
      <c r="B466" s="30"/>
      <c r="C466" s="30"/>
      <c r="D466" s="30"/>
      <c r="E466" s="30"/>
      <c r="F466" s="30"/>
      <c r="G466" s="30" t="s">
        <v>316</v>
      </c>
      <c r="I466" s="30" t="s">
        <v>316</v>
      </c>
      <c r="J466" s="30"/>
      <c r="K466" s="30"/>
      <c r="L466" s="30"/>
      <c r="M466" s="30"/>
      <c r="N466" s="30"/>
      <c r="O466" s="30" t="s">
        <v>316</v>
      </c>
    </row>
    <row r="468">
      <c r="F468" s="7" t="s">
        <v>322</v>
      </c>
      <c r="G468" s="23"/>
      <c r="N468" s="7" t="s">
        <v>322</v>
      </c>
      <c r="O468" s="23"/>
    </row>
    <row r="469">
      <c r="F469" s="7" t="s">
        <v>323</v>
      </c>
      <c r="G469" s="23"/>
      <c r="N469" s="7" t="s">
        <v>323</v>
      </c>
      <c r="O469" s="23"/>
    </row>
    <row r="477">
      <c r="A477" s="29" t="s">
        <v>382</v>
      </c>
      <c r="B477" s="29"/>
      <c r="C477" s="29"/>
      <c r="D477" s="29"/>
      <c r="E477" s="29"/>
      <c r="F477" s="29"/>
      <c r="G477" s="29"/>
      <c r="H477" s="29"/>
      <c r="I477" s="29"/>
      <c r="J477" s="29"/>
      <c r="K477" s="29"/>
      <c r="L477" s="29"/>
      <c r="M477" s="29"/>
      <c r="N477" s="29"/>
      <c r="O477" s="29"/>
    </row>
    <row r="479">
      <c r="A479" s="29" t="s">
        <v>383</v>
      </c>
      <c r="B479" s="29"/>
      <c r="C479" s="29"/>
      <c r="D479" s="29"/>
      <c r="E479" s="29"/>
      <c r="F479" s="29"/>
      <c r="G479" s="29"/>
      <c r="I479" s="29" t="s">
        <v>384</v>
      </c>
      <c r="J479" s="29"/>
      <c r="K479" s="29"/>
      <c r="L479" s="29"/>
      <c r="M479" s="29"/>
      <c r="N479" s="29"/>
      <c r="O479" s="29"/>
    </row>
    <row r="480">
      <c r="A480" s="31" t="s">
        <v>311</v>
      </c>
      <c r="D480" s="30" t="s">
        <v>312</v>
      </c>
      <c r="G480" s="181" t="s">
        <v>313</v>
      </c>
      <c r="I480" s="31" t="s">
        <v>311</v>
      </c>
      <c r="L480" s="30" t="s">
        <v>312</v>
      </c>
      <c r="O480" s="182" t="s">
        <v>313</v>
      </c>
    </row>
    <row r="481">
      <c r="A481" s="30" t="str">
        <f>CONCATENATE("M 53 ",'Elimination Matches'!G452)</f>
      </c>
      <c r="B481" s="30"/>
      <c r="C481" s="30"/>
      <c r="D481" s="30"/>
      <c r="E481" s="30"/>
      <c r="F481" s="30"/>
      <c r="G481" s="30" t="str">
        <f>CONCATENATE("M 54 ",'Elimination Matches'!O452)</f>
      </c>
      <c r="I481" s="30" t="str">
        <f>CONCATENATE("M 55 ",'Elimination Matches'!G468)</f>
      </c>
      <c r="J481" s="30"/>
      <c r="K481" s="30"/>
      <c r="L481" s="30"/>
      <c r="M481" s="30"/>
      <c r="N481" s="30"/>
      <c r="O481" s="30" t="str">
        <f>CONCATENATE("M 56 ",'Elimination Matches'!O468)</f>
      </c>
    </row>
    <row r="482">
      <c r="A482" s="30">
        <v>1</v>
      </c>
      <c r="B482" s="30"/>
      <c r="C482" s="30"/>
      <c r="D482" s="30"/>
      <c r="E482" s="30"/>
      <c r="F482" s="30"/>
      <c r="G482" s="30">
        <v>1</v>
      </c>
      <c r="I482" s="30">
        <v>1</v>
      </c>
      <c r="J482" s="30"/>
      <c r="K482" s="30"/>
      <c r="L482" s="30"/>
      <c r="M482" s="30"/>
      <c r="N482" s="30"/>
      <c r="O482" s="30">
        <v>1</v>
      </c>
    </row>
    <row r="483">
      <c r="A483" s="30">
        <v>2</v>
      </c>
      <c r="B483" s="30"/>
      <c r="C483" s="30"/>
      <c r="D483" s="30"/>
      <c r="E483" s="30"/>
      <c r="F483" s="30"/>
      <c r="G483" s="30">
        <v>2</v>
      </c>
      <c r="I483" s="30">
        <v>2</v>
      </c>
      <c r="J483" s="30"/>
      <c r="K483" s="30"/>
      <c r="L483" s="30"/>
      <c r="M483" s="30"/>
      <c r="N483" s="30"/>
      <c r="O483" s="30">
        <v>2</v>
      </c>
    </row>
    <row r="484">
      <c r="A484" s="30">
        <v>3</v>
      </c>
      <c r="B484" s="30"/>
      <c r="C484" s="30"/>
      <c r="D484" s="30"/>
      <c r="E484" s="30"/>
      <c r="F484" s="30"/>
      <c r="G484" s="30">
        <v>3</v>
      </c>
      <c r="I484" s="30">
        <v>3</v>
      </c>
      <c r="J484" s="30"/>
      <c r="K484" s="30"/>
      <c r="L484" s="30"/>
      <c r="M484" s="30"/>
      <c r="N484" s="30"/>
      <c r="O484" s="30">
        <v>3</v>
      </c>
    </row>
    <row r="485">
      <c r="A485" s="30">
        <v>4</v>
      </c>
      <c r="B485" s="30"/>
      <c r="C485" s="30"/>
      <c r="D485" s="30"/>
      <c r="E485" s="30"/>
      <c r="F485" s="30"/>
      <c r="G485" s="30">
        <v>4</v>
      </c>
      <c r="I485" s="30">
        <v>4</v>
      </c>
      <c r="J485" s="30"/>
      <c r="K485" s="30"/>
      <c r="L485" s="30"/>
      <c r="M485" s="30"/>
      <c r="N485" s="30"/>
      <c r="O485" s="30">
        <v>4</v>
      </c>
    </row>
    <row r="486">
      <c r="A486" s="30">
        <v>5</v>
      </c>
      <c r="B486" s="30"/>
      <c r="C486" s="30"/>
      <c r="D486" s="30"/>
      <c r="E486" s="30"/>
      <c r="F486" s="30"/>
      <c r="G486" s="30">
        <v>5</v>
      </c>
      <c r="I486" s="30">
        <v>5</v>
      </c>
      <c r="J486" s="30"/>
      <c r="K486" s="30"/>
      <c r="L486" s="30"/>
      <c r="M486" s="30"/>
      <c r="N486" s="30"/>
      <c r="O486" s="30">
        <v>5</v>
      </c>
    </row>
    <row r="488">
      <c r="A488" s="30" t="str">
        <f>CONCATENATE("M 53 ",'Elimination Matches'!G452)</f>
      </c>
      <c r="B488" s="30" t="s">
        <v>314</v>
      </c>
      <c r="C488" s="30" t="s">
        <v>315</v>
      </c>
      <c r="D488" s="30"/>
      <c r="E488" s="30" t="s">
        <v>315</v>
      </c>
      <c r="F488" s="30" t="s">
        <v>314</v>
      </c>
      <c r="G488" s="30" t="str">
        <f>CONCATENATE("M 54 ",'Elimination Matches'!O452)</f>
      </c>
      <c r="I488" s="30" t="str">
        <f>CONCATENATE("M 55 ",'Elimination Matches'!G468)</f>
      </c>
      <c r="J488" s="30" t="s">
        <v>314</v>
      </c>
      <c r="K488" s="30" t="s">
        <v>315</v>
      </c>
      <c r="L488" s="30"/>
      <c r="M488" s="30" t="s">
        <v>315</v>
      </c>
      <c r="N488" s="30" t="s">
        <v>314</v>
      </c>
      <c r="O488" s="30" t="str">
        <f>CONCATENATE("M 56 ",'Elimination Matches'!O468)</f>
      </c>
    </row>
    <row r="489">
      <c r="A489" s="30" t="s">
        <v>316</v>
      </c>
      <c r="B489" s="30"/>
      <c r="C489" s="30"/>
      <c r="D489" s="30"/>
      <c r="E489" s="30"/>
      <c r="F489" s="30"/>
      <c r="G489" s="30" t="s">
        <v>316</v>
      </c>
      <c r="I489" s="30" t="s">
        <v>316</v>
      </c>
      <c r="J489" s="30"/>
      <c r="K489" s="30"/>
      <c r="L489" s="30"/>
      <c r="M489" s="30"/>
      <c r="N489" s="30"/>
      <c r="O489" s="30" t="s">
        <v>316</v>
      </c>
    </row>
    <row r="491">
      <c r="F491" s="7" t="s">
        <v>322</v>
      </c>
      <c r="G491" s="23"/>
      <c r="N491" s="7" t="s">
        <v>322</v>
      </c>
      <c r="O491" s="23"/>
    </row>
    <row r="492">
      <c r="F492" s="7" t="s">
        <v>323</v>
      </c>
      <c r="G492" s="23"/>
      <c r="N492" s="7" t="s">
        <v>323</v>
      </c>
      <c r="O492" s="23"/>
    </row>
    <row r="500">
      <c r="A500" s="29" t="s">
        <v>385</v>
      </c>
      <c r="B500" s="29"/>
      <c r="C500" s="29"/>
      <c r="D500" s="29"/>
      <c r="E500" s="29"/>
      <c r="F500" s="29"/>
      <c r="G500" s="29"/>
      <c r="H500" s="29"/>
      <c r="I500" s="29"/>
      <c r="J500" s="29"/>
      <c r="K500" s="29"/>
      <c r="L500" s="29"/>
      <c r="M500" s="29"/>
      <c r="N500" s="29"/>
      <c r="O500" s="29"/>
    </row>
    <row r="502">
      <c r="A502" s="29" t="s">
        <v>386</v>
      </c>
      <c r="B502" s="29"/>
      <c r="C502" s="29"/>
      <c r="D502" s="29"/>
      <c r="E502" s="29"/>
      <c r="F502" s="29"/>
      <c r="G502" s="29"/>
    </row>
    <row r="503">
      <c r="A503" s="31" t="s">
        <v>311</v>
      </c>
      <c r="D503" s="30" t="s">
        <v>312</v>
      </c>
      <c r="G503" s="183" t="s">
        <v>313</v>
      </c>
    </row>
    <row r="504">
      <c r="A504" s="30" t="str">
        <f>CONCATENATE("M 57 ",'Elimination Matches'!G491)</f>
      </c>
      <c r="B504" s="30"/>
      <c r="C504" s="30"/>
      <c r="D504" s="30"/>
      <c r="E504" s="30"/>
      <c r="F504" s="30"/>
      <c r="G504" s="30" t="str">
        <f>CONCATENATE("M 58 ",'Elimination Matches'!O491)</f>
      </c>
    </row>
    <row r="505">
      <c r="A505" s="30">
        <v>1</v>
      </c>
      <c r="B505" s="30"/>
      <c r="C505" s="30"/>
      <c r="D505" s="30"/>
      <c r="E505" s="30"/>
      <c r="F505" s="30"/>
      <c r="G505" s="30">
        <v>1</v>
      </c>
    </row>
    <row r="506">
      <c r="A506" s="30">
        <v>2</v>
      </c>
      <c r="B506" s="30"/>
      <c r="C506" s="30"/>
      <c r="D506" s="30"/>
      <c r="E506" s="30"/>
      <c r="F506" s="30"/>
      <c r="G506" s="30">
        <v>2</v>
      </c>
    </row>
    <row r="507">
      <c r="A507" s="30">
        <v>3</v>
      </c>
      <c r="B507" s="30"/>
      <c r="C507" s="30"/>
      <c r="D507" s="30"/>
      <c r="E507" s="30"/>
      <c r="F507" s="30"/>
      <c r="G507" s="30">
        <v>3</v>
      </c>
    </row>
    <row r="508">
      <c r="A508" s="30">
        <v>4</v>
      </c>
      <c r="B508" s="30"/>
      <c r="C508" s="30"/>
      <c r="D508" s="30"/>
      <c r="E508" s="30"/>
      <c r="F508" s="30"/>
      <c r="G508" s="30">
        <v>4</v>
      </c>
    </row>
    <row r="509">
      <c r="A509" s="30">
        <v>5</v>
      </c>
      <c r="B509" s="30"/>
      <c r="C509" s="30"/>
      <c r="D509" s="30"/>
      <c r="E509" s="30"/>
      <c r="F509" s="30"/>
      <c r="G509" s="30">
        <v>5</v>
      </c>
    </row>
    <row r="511">
      <c r="A511" s="30" t="str">
        <f>CONCATENATE("M 57 ",'Elimination Matches'!G491)</f>
      </c>
      <c r="B511" s="30" t="s">
        <v>314</v>
      </c>
      <c r="C511" s="30" t="s">
        <v>315</v>
      </c>
      <c r="D511" s="30"/>
      <c r="E511" s="30" t="s">
        <v>315</v>
      </c>
      <c r="F511" s="30" t="s">
        <v>314</v>
      </c>
      <c r="G511" s="30" t="str">
        <f>CONCATENATE("M 58 ",'Elimination Matches'!O491)</f>
      </c>
    </row>
    <row r="512">
      <c r="A512" s="30" t="s">
        <v>316</v>
      </c>
      <c r="B512" s="30"/>
      <c r="C512" s="30"/>
      <c r="D512" s="30"/>
      <c r="E512" s="30"/>
      <c r="F512" s="30"/>
      <c r="G512" s="30" t="s">
        <v>316</v>
      </c>
    </row>
    <row r="514">
      <c r="F514" s="7" t="s">
        <v>322</v>
      </c>
      <c r="G514" s="23"/>
    </row>
    <row r="515">
      <c r="F515" s="7" t="s">
        <v>323</v>
      </c>
      <c r="G515" s="23"/>
    </row>
  </sheetData>
  <mergeCells count="65">
    <mergeCell ref="A1:O1"/>
    <mergeCell ref="A3:G3"/>
    <mergeCell ref="I3:O3"/>
    <mergeCell ref="A19:G19"/>
    <mergeCell ref="I19:O19"/>
    <mergeCell ref="A35:G35"/>
    <mergeCell ref="I35:O35"/>
    <mergeCell ref="A51:G51"/>
    <mergeCell ref="I51:O51"/>
    <mergeCell ref="A67:G67"/>
    <mergeCell ref="I67:O67"/>
    <mergeCell ref="A83:G83"/>
    <mergeCell ref="I83:O83"/>
    <mergeCell ref="A99:G99"/>
    <mergeCell ref="I99:O99"/>
    <mergeCell ref="A115:G115"/>
    <mergeCell ref="I115:O115"/>
    <mergeCell ref="A131:G131"/>
    <mergeCell ref="I131:O131"/>
    <mergeCell ref="A147:G147"/>
    <mergeCell ref="I147:O147"/>
    <mergeCell ref="A163:G163"/>
    <mergeCell ref="I163:O163"/>
    <mergeCell ref="A179:G179"/>
    <mergeCell ref="I179:O179"/>
    <mergeCell ref="A195:G195"/>
    <mergeCell ref="I195:O195"/>
    <mergeCell ref="A211:G211"/>
    <mergeCell ref="I211:O211"/>
    <mergeCell ref="A232:O232"/>
    <mergeCell ref="A234:G234"/>
    <mergeCell ref="I234:O234"/>
    <mergeCell ref="A250:G250"/>
    <mergeCell ref="I250:O250"/>
    <mergeCell ref="A266:G266"/>
    <mergeCell ref="I266:O266"/>
    <mergeCell ref="A282:G282"/>
    <mergeCell ref="I282:O282"/>
    <mergeCell ref="A298:G298"/>
    <mergeCell ref="I298:O298"/>
    <mergeCell ref="A314:G314"/>
    <mergeCell ref="I314:O314"/>
    <mergeCell ref="A330:G330"/>
    <mergeCell ref="I330:O330"/>
    <mergeCell ref="A346:G346"/>
    <mergeCell ref="I346:O346"/>
    <mergeCell ref="A367:O367"/>
    <mergeCell ref="A369:G369"/>
    <mergeCell ref="I369:O369"/>
    <mergeCell ref="A385:G385"/>
    <mergeCell ref="I385:O385"/>
    <mergeCell ref="A401:G401"/>
    <mergeCell ref="I401:O401"/>
    <mergeCell ref="A417:G417"/>
    <mergeCell ref="I417:O417"/>
    <mergeCell ref="A438:O438"/>
    <mergeCell ref="A440:G440"/>
    <mergeCell ref="I440:O440"/>
    <mergeCell ref="A456:G456"/>
    <mergeCell ref="I456:O456"/>
    <mergeCell ref="A477:O477"/>
    <mergeCell ref="A479:G479"/>
    <mergeCell ref="I479:O479"/>
    <mergeCell ref="A500:O500"/>
    <mergeCell ref="A502:G5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123" t="s">
        <v>15</v>
      </c>
      <c r="B1" s="124" t="str">
        <f>data!D2</f>
      </c>
    </row>
    <row r="2" ht="115" customHeight="true">
      <c r="A2" s="123">
        <v>1</v>
      </c>
      <c r="B2" s="124"/>
    </row>
    <row r="3" ht="110" customHeight="true">
      <c r="A3" s="123" t="s">
        <v>15</v>
      </c>
      <c r="B3" s="124" t="str">
        <f>data!D3</f>
      </c>
    </row>
    <row r="4" ht="115" customHeight="true">
      <c r="A4" s="123">
        <v>2</v>
      </c>
      <c r="B4" s="124"/>
    </row>
    <row r="5" ht="110" customHeight="true">
      <c r="A5" s="123" t="s">
        <v>15</v>
      </c>
      <c r="B5" s="124" t="str">
        <f>data!D4</f>
      </c>
    </row>
    <row r="6" ht="115" customHeight="true">
      <c r="A6" s="123">
        <v>3</v>
      </c>
      <c r="B6" s="124"/>
    </row>
    <row r="7" ht="110" customHeight="true">
      <c r="A7" s="123" t="s">
        <v>15</v>
      </c>
      <c r="B7" s="124" t="str">
        <f>data!D5</f>
      </c>
    </row>
    <row r="8" ht="115" customHeight="true">
      <c r="A8" s="123">
        <v>4</v>
      </c>
      <c r="B8" s="124"/>
    </row>
    <row r="9" ht="110" customHeight="true">
      <c r="A9" s="123" t="s">
        <v>27</v>
      </c>
      <c r="B9" s="124" t="str">
        <f>data!D6</f>
      </c>
    </row>
    <row r="10" ht="115" customHeight="true">
      <c r="A10" s="123">
        <v>1</v>
      </c>
      <c r="B10" s="124"/>
    </row>
    <row r="11" ht="110" customHeight="true">
      <c r="A11" s="123" t="s">
        <v>27</v>
      </c>
      <c r="B11" s="124" t="str">
        <f>data!D7</f>
      </c>
    </row>
    <row r="12" ht="115" customHeight="true">
      <c r="A12" s="123">
        <v>2</v>
      </c>
      <c r="B12" s="124"/>
    </row>
    <row r="13" ht="110" customHeight="true">
      <c r="A13" s="123" t="s">
        <v>27</v>
      </c>
      <c r="B13" s="124" t="str">
        <f>data!D8</f>
      </c>
    </row>
    <row r="14" ht="115" customHeight="true">
      <c r="A14" s="123">
        <v>3</v>
      </c>
      <c r="B14" s="124"/>
    </row>
    <row r="15" ht="110" customHeight="true">
      <c r="A15" s="123" t="s">
        <v>36</v>
      </c>
      <c r="B15" s="124" t="str">
        <f>data!D9</f>
      </c>
    </row>
    <row r="16" ht="115" customHeight="true">
      <c r="A16" s="123">
        <v>1</v>
      </c>
      <c r="B16" s="124"/>
    </row>
    <row r="17" ht="110" customHeight="true">
      <c r="A17" s="123" t="s">
        <v>36</v>
      </c>
      <c r="B17" s="124" t="str">
        <f>data!D10</f>
      </c>
    </row>
    <row r="18" ht="115" customHeight="true">
      <c r="A18" s="123">
        <v>2</v>
      </c>
      <c r="B18" s="124"/>
    </row>
    <row r="19" ht="110" customHeight="true">
      <c r="A19" s="123" t="s">
        <v>36</v>
      </c>
      <c r="B19" s="124" t="str">
        <f>data!D11</f>
      </c>
    </row>
    <row r="20" ht="115" customHeight="true">
      <c r="A20" s="123">
        <v>3</v>
      </c>
      <c r="B20" s="124"/>
    </row>
    <row r="21" ht="110" customHeight="true">
      <c r="A21" s="123" t="s">
        <v>43</v>
      </c>
      <c r="B21" s="124" t="str">
        <f>data!D12</f>
      </c>
    </row>
    <row r="22" ht="115" customHeight="true">
      <c r="A22" s="123">
        <v>1</v>
      </c>
      <c r="B22" s="124"/>
    </row>
    <row r="23" ht="110" customHeight="true">
      <c r="A23" s="123" t="s">
        <v>43</v>
      </c>
      <c r="B23" s="124" t="str">
        <f>data!D13</f>
      </c>
    </row>
    <row r="24" ht="115" customHeight="true">
      <c r="A24" s="123">
        <v>2</v>
      </c>
      <c r="B24" s="124"/>
    </row>
    <row r="25" ht="110" customHeight="true">
      <c r="A25" s="123" t="s">
        <v>43</v>
      </c>
      <c r="B25" s="124" t="str">
        <f>data!D14</f>
      </c>
    </row>
    <row r="26" ht="115" customHeight="true">
      <c r="A26" s="123">
        <v>3</v>
      </c>
      <c r="B26" s="124"/>
    </row>
    <row r="27" ht="110" customHeight="true">
      <c r="A27" s="123" t="s">
        <v>50</v>
      </c>
      <c r="B27" s="124" t="str">
        <f>data!D15</f>
      </c>
    </row>
    <row r="28" ht="115" customHeight="true">
      <c r="A28" s="123">
        <v>1</v>
      </c>
      <c r="B28" s="124"/>
    </row>
    <row r="29" ht="110" customHeight="true">
      <c r="A29" s="123" t="s">
        <v>50</v>
      </c>
      <c r="B29" s="124" t="str">
        <f>data!D16</f>
      </c>
    </row>
    <row r="30" ht="115" customHeight="true">
      <c r="A30" s="123">
        <v>2</v>
      </c>
      <c r="B30" s="124"/>
    </row>
    <row r="31" ht="110" customHeight="true">
      <c r="A31" s="123" t="s">
        <v>50</v>
      </c>
      <c r="B31" s="124" t="str">
        <f>data!D17</f>
      </c>
    </row>
    <row r="32" ht="115" customHeight="true">
      <c r="A32" s="123">
        <v>3</v>
      </c>
      <c r="B32" s="124"/>
    </row>
    <row r="33" ht="110" customHeight="true">
      <c r="A33" s="123" t="s">
        <v>57</v>
      </c>
      <c r="B33" s="124" t="str">
        <f>data!D18</f>
      </c>
    </row>
    <row r="34" ht="115" customHeight="true">
      <c r="A34" s="123">
        <v>1</v>
      </c>
      <c r="B34" s="124"/>
    </row>
    <row r="35" ht="110" customHeight="true">
      <c r="A35" s="123" t="s">
        <v>57</v>
      </c>
      <c r="B35" s="124" t="str">
        <f>data!D19</f>
      </c>
    </row>
    <row r="36" ht="115" customHeight="true">
      <c r="A36" s="123">
        <v>2</v>
      </c>
      <c r="B36" s="124"/>
    </row>
    <row r="37" ht="110" customHeight="true">
      <c r="A37" s="123" t="s">
        <v>57</v>
      </c>
      <c r="B37" s="124" t="str">
        <f>data!D20</f>
      </c>
    </row>
    <row r="38" ht="115" customHeight="true">
      <c r="A38" s="123">
        <v>3</v>
      </c>
      <c r="B38" s="124"/>
    </row>
    <row r="39" ht="110" customHeight="true">
      <c r="A39" s="123" t="s">
        <v>64</v>
      </c>
      <c r="B39" s="124" t="str">
        <f>data!D21</f>
      </c>
    </row>
    <row r="40" ht="115" customHeight="true">
      <c r="A40" s="123">
        <v>1</v>
      </c>
      <c r="B40" s="124"/>
    </row>
    <row r="41" ht="110" customHeight="true">
      <c r="A41" s="123" t="s">
        <v>64</v>
      </c>
      <c r="B41" s="124" t="str">
        <f>data!D22</f>
      </c>
    </row>
    <row r="42" ht="115" customHeight="true">
      <c r="A42" s="123">
        <v>2</v>
      </c>
      <c r="B42" s="124"/>
    </row>
    <row r="43" ht="110" customHeight="true">
      <c r="A43" s="123" t="s">
        <v>64</v>
      </c>
      <c r="B43" s="124" t="str">
        <f>data!D23</f>
      </c>
    </row>
    <row r="44" ht="115" customHeight="true">
      <c r="A44" s="123">
        <v>3</v>
      </c>
      <c r="B44" s="124"/>
    </row>
    <row r="45" ht="110" customHeight="true">
      <c r="A45" s="123" t="s">
        <v>71</v>
      </c>
      <c r="B45" s="124" t="str">
        <f>data!D24</f>
      </c>
    </row>
    <row r="46" ht="115" customHeight="true">
      <c r="A46" s="123">
        <v>1</v>
      </c>
      <c r="B46" s="124"/>
    </row>
    <row r="47" ht="110" customHeight="true">
      <c r="A47" s="123" t="s">
        <v>71</v>
      </c>
      <c r="B47" s="124" t="str">
        <f>data!D25</f>
      </c>
    </row>
    <row r="48" ht="115" customHeight="true">
      <c r="A48" s="123">
        <v>2</v>
      </c>
      <c r="B48" s="124"/>
    </row>
    <row r="49" ht="110" customHeight="true">
      <c r="A49" s="123" t="s">
        <v>71</v>
      </c>
      <c r="B49" s="124" t="str">
        <f>data!D26</f>
      </c>
    </row>
    <row r="50" ht="115" customHeight="true">
      <c r="A50" s="123">
        <v>3</v>
      </c>
      <c r="B50" s="124"/>
    </row>
    <row r="51" ht="110" customHeight="true">
      <c r="A51" s="123" t="s">
        <v>81</v>
      </c>
      <c r="B51" s="124" t="str">
        <f>data!D27</f>
      </c>
    </row>
    <row r="52" ht="115" customHeight="true">
      <c r="A52" s="123">
        <v>1</v>
      </c>
      <c r="B52" s="124"/>
    </row>
    <row r="53" ht="110" customHeight="true">
      <c r="A53" s="123" t="s">
        <v>81</v>
      </c>
      <c r="B53" s="124" t="str">
        <f>data!D28</f>
      </c>
    </row>
    <row r="54" ht="115" customHeight="true">
      <c r="A54" s="123">
        <v>2</v>
      </c>
      <c r="B54" s="124"/>
    </row>
    <row r="55" ht="110" customHeight="true">
      <c r="A55" s="123" t="s">
        <v>81</v>
      </c>
      <c r="B55" s="124" t="str">
        <f>data!D29</f>
      </c>
    </row>
    <row r="56" ht="115" customHeight="true">
      <c r="A56" s="123">
        <v>3</v>
      </c>
      <c r="B56" s="124"/>
    </row>
    <row r="57" ht="110" customHeight="true">
      <c r="A57" s="123" t="s">
        <v>90</v>
      </c>
      <c r="B57" s="124" t="str">
        <f>data!D30</f>
      </c>
    </row>
    <row r="58" ht="115" customHeight="true">
      <c r="A58" s="123">
        <v>1</v>
      </c>
      <c r="B58" s="124"/>
    </row>
    <row r="59" ht="110" customHeight="true">
      <c r="A59" s="123" t="s">
        <v>90</v>
      </c>
      <c r="B59" s="124" t="str">
        <f>data!D31</f>
      </c>
    </row>
    <row r="60" ht="115" customHeight="true">
      <c r="A60" s="123">
        <v>2</v>
      </c>
      <c r="B60" s="124"/>
    </row>
    <row r="61" ht="110" customHeight="true">
      <c r="A61" s="123" t="s">
        <v>90</v>
      </c>
      <c r="B61" s="124" t="str">
        <f>data!D32</f>
      </c>
    </row>
    <row r="62" ht="115" customHeight="true">
      <c r="A62" s="123">
        <v>3</v>
      </c>
      <c r="B62" s="124"/>
    </row>
    <row r="63" ht="110" customHeight="true">
      <c r="A63" s="123" t="s">
        <v>97</v>
      </c>
      <c r="B63" s="124" t="str">
        <f>data!D33</f>
      </c>
    </row>
    <row r="64" ht="115" customHeight="true">
      <c r="A64" s="123">
        <v>1</v>
      </c>
      <c r="B64" s="124"/>
    </row>
    <row r="65" ht="110" customHeight="true">
      <c r="A65" s="123" t="s">
        <v>97</v>
      </c>
      <c r="B65" s="124" t="str">
        <f>data!D34</f>
      </c>
    </row>
    <row r="66" ht="115" customHeight="true">
      <c r="A66" s="123">
        <v>2</v>
      </c>
      <c r="B66" s="124"/>
    </row>
    <row r="67" ht="110" customHeight="true">
      <c r="A67" s="123" t="s">
        <v>97</v>
      </c>
      <c r="B67" s="124" t="str">
        <f>data!D35</f>
      </c>
    </row>
    <row r="68" ht="115" customHeight="true">
      <c r="A68" s="123">
        <v>3</v>
      </c>
      <c r="B68" s="124"/>
    </row>
    <row r="69" ht="110" customHeight="true">
      <c r="A69" s="123" t="s">
        <v>104</v>
      </c>
      <c r="B69" s="124" t="str">
        <f>data!D36</f>
      </c>
    </row>
    <row r="70" ht="115" customHeight="true">
      <c r="A70" s="123">
        <v>1</v>
      </c>
      <c r="B70" s="124"/>
    </row>
    <row r="71" ht="110" customHeight="true">
      <c r="A71" s="123" t="s">
        <v>104</v>
      </c>
      <c r="B71" s="124" t="str">
        <f>data!D37</f>
      </c>
    </row>
    <row r="72" ht="115" customHeight="true">
      <c r="A72" s="123">
        <v>2</v>
      </c>
      <c r="B72" s="124"/>
    </row>
    <row r="73" ht="110" customHeight="true">
      <c r="A73" s="123" t="s">
        <v>104</v>
      </c>
      <c r="B73" s="124" t="str">
        <f>data!D38</f>
      </c>
    </row>
    <row r="74" ht="115" customHeight="true">
      <c r="A74" s="123">
        <v>3</v>
      </c>
      <c r="B74" s="124"/>
    </row>
    <row r="75" ht="110" customHeight="true">
      <c r="A75" s="123" t="s">
        <v>111</v>
      </c>
      <c r="B75" s="124" t="str">
        <f>data!D39</f>
      </c>
    </row>
    <row r="76" ht="115" customHeight="true">
      <c r="A76" s="123">
        <v>1</v>
      </c>
      <c r="B76" s="124"/>
    </row>
    <row r="77" ht="110" customHeight="true">
      <c r="A77" s="123" t="s">
        <v>111</v>
      </c>
      <c r="B77" s="124" t="str">
        <f>data!D40</f>
      </c>
    </row>
    <row r="78" ht="115" customHeight="true">
      <c r="A78" s="123">
        <v>2</v>
      </c>
      <c r="B78" s="124"/>
    </row>
    <row r="79" ht="110" customHeight="true">
      <c r="A79" s="123" t="s">
        <v>111</v>
      </c>
      <c r="B79" s="124" t="str">
        <f>data!D41</f>
      </c>
    </row>
    <row r="80" ht="115" customHeight="true">
      <c r="A80" s="123">
        <v>3</v>
      </c>
      <c r="B80" s="124"/>
    </row>
    <row r="81" ht="110" customHeight="true">
      <c r="A81" s="123" t="s">
        <v>118</v>
      </c>
      <c r="B81" s="124" t="str">
        <f>data!D42</f>
      </c>
    </row>
    <row r="82" ht="115" customHeight="true">
      <c r="A82" s="123">
        <v>1</v>
      </c>
      <c r="B82" s="124"/>
    </row>
    <row r="83" ht="110" customHeight="true">
      <c r="A83" s="123" t="s">
        <v>118</v>
      </c>
      <c r="B83" s="124" t="str">
        <f>data!D43</f>
      </c>
    </row>
    <row r="84" ht="115" customHeight="true">
      <c r="A84" s="123">
        <v>2</v>
      </c>
      <c r="B84" s="124"/>
    </row>
    <row r="85" ht="110" customHeight="true">
      <c r="A85" s="123" t="s">
        <v>118</v>
      </c>
      <c r="B85" s="124" t="str">
        <f>data!D44</f>
      </c>
    </row>
    <row r="86" ht="115" customHeight="true">
      <c r="A86" s="123">
        <v>3</v>
      </c>
      <c r="B86" s="124"/>
    </row>
    <row r="87" ht="110" customHeight="true">
      <c r="A87" s="123" t="s">
        <v>125</v>
      </c>
      <c r="B87" s="124" t="str">
        <f>data!D45</f>
      </c>
    </row>
    <row r="88" ht="115" customHeight="true">
      <c r="A88" s="123">
        <v>1</v>
      </c>
      <c r="B88" s="124"/>
    </row>
    <row r="89" ht="110" customHeight="true">
      <c r="A89" s="123" t="s">
        <v>125</v>
      </c>
      <c r="B89" s="124" t="str">
        <f>data!D46</f>
      </c>
    </row>
    <row r="90" ht="115" customHeight="true">
      <c r="A90" s="123">
        <v>2</v>
      </c>
      <c r="B90" s="124"/>
    </row>
    <row r="91" ht="110" customHeight="true">
      <c r="A91" s="123" t="s">
        <v>125</v>
      </c>
      <c r="B91" s="124" t="str">
        <f>data!D47</f>
      </c>
    </row>
    <row r="92" ht="115" customHeight="true">
      <c r="A92" s="123">
        <v>3</v>
      </c>
      <c r="B92" s="124"/>
    </row>
    <row r="93" ht="110" customHeight="true">
      <c r="A93" s="123" t="s">
        <v>132</v>
      </c>
      <c r="B93" s="124" t="str">
        <f>data!D48</f>
      </c>
    </row>
    <row r="94" ht="115" customHeight="true">
      <c r="A94" s="123">
        <v>1</v>
      </c>
      <c r="B94" s="124"/>
    </row>
    <row r="95" ht="110" customHeight="true">
      <c r="A95" s="123" t="s">
        <v>132</v>
      </c>
      <c r="B95" s="124" t="str">
        <f>data!D49</f>
      </c>
    </row>
    <row r="96" ht="115" customHeight="true">
      <c r="A96" s="123">
        <v>2</v>
      </c>
      <c r="B96" s="124"/>
    </row>
    <row r="97" ht="110" customHeight="true">
      <c r="A97" s="123" t="s">
        <v>132</v>
      </c>
      <c r="B97" s="124" t="str">
        <f>data!D50</f>
      </c>
    </row>
    <row r="98" ht="115" customHeight="true">
      <c r="A98" s="123">
        <v>3</v>
      </c>
      <c r="B98" s="124"/>
    </row>
    <row r="99" ht="110" customHeight="true">
      <c r="A99" s="123" t="s">
        <v>139</v>
      </c>
      <c r="B99" s="124" t="str">
        <f>data!D51</f>
      </c>
    </row>
    <row r="100" ht="115" customHeight="true">
      <c r="A100" s="123">
        <v>1</v>
      </c>
      <c r="B100" s="124"/>
    </row>
    <row r="101" ht="110" customHeight="true">
      <c r="A101" s="123" t="s">
        <v>139</v>
      </c>
      <c r="B101" s="124" t="str">
        <f>data!D52</f>
      </c>
    </row>
    <row r="102" ht="115" customHeight="true">
      <c r="A102" s="123">
        <v>2</v>
      </c>
      <c r="B102" s="124"/>
    </row>
    <row r="103" ht="110" customHeight="true">
      <c r="A103" s="123" t="s">
        <v>139</v>
      </c>
      <c r="B103" s="124" t="str">
        <f>data!D53</f>
      </c>
    </row>
    <row r="104" ht="115" customHeight="true">
      <c r="A104" s="123">
        <v>3</v>
      </c>
      <c r="B104" s="124"/>
    </row>
    <row r="105" ht="110" customHeight="true">
      <c r="A105" s="123" t="s">
        <v>146</v>
      </c>
      <c r="B105" s="124" t="str">
        <f>data!D54</f>
      </c>
    </row>
    <row r="106" ht="115" customHeight="true">
      <c r="A106" s="123">
        <v>1</v>
      </c>
      <c r="B106" s="124"/>
    </row>
    <row r="107" ht="110" customHeight="true">
      <c r="A107" s="123" t="s">
        <v>146</v>
      </c>
      <c r="B107" s="124" t="str">
        <f>data!D55</f>
      </c>
    </row>
    <row r="108" ht="115" customHeight="true">
      <c r="A108" s="123">
        <v>2</v>
      </c>
      <c r="B108" s="124"/>
    </row>
    <row r="109" ht="110" customHeight="true">
      <c r="A109" s="123" t="s">
        <v>146</v>
      </c>
      <c r="B109" s="124" t="str">
        <f>data!D56</f>
      </c>
    </row>
    <row r="110" ht="115" customHeight="true">
      <c r="A110" s="123">
        <v>3</v>
      </c>
      <c r="B110" s="124"/>
    </row>
    <row r="111" ht="110" customHeight="true">
      <c r="A111" s="123" t="s">
        <v>156</v>
      </c>
      <c r="B111" s="124" t="str">
        <f>data!D57</f>
      </c>
    </row>
    <row r="112" ht="115" customHeight="true">
      <c r="A112" s="123">
        <v>1</v>
      </c>
      <c r="B112" s="124"/>
    </row>
    <row r="113" ht="110" customHeight="true">
      <c r="A113" s="123" t="s">
        <v>156</v>
      </c>
      <c r="B113" s="124" t="str">
        <f>data!D58</f>
      </c>
    </row>
    <row r="114" ht="115" customHeight="true">
      <c r="A114" s="123">
        <v>2</v>
      </c>
      <c r="B114" s="124"/>
    </row>
    <row r="115" ht="110" customHeight="true">
      <c r="A115" s="123" t="s">
        <v>156</v>
      </c>
      <c r="B115" s="124" t="str">
        <f>data!D59</f>
      </c>
    </row>
    <row r="116" ht="115" customHeight="true">
      <c r="A116" s="123">
        <v>3</v>
      </c>
      <c r="B116" s="124"/>
    </row>
    <row r="117" ht="110" customHeight="true">
      <c r="A117" s="123" t="s">
        <v>166</v>
      </c>
      <c r="B117" s="124" t="str">
        <f>data!D60</f>
      </c>
    </row>
    <row r="118" ht="115" customHeight="true">
      <c r="A118" s="123">
        <v>1</v>
      </c>
      <c r="B118" s="124"/>
    </row>
    <row r="119" ht="110" customHeight="true">
      <c r="A119" s="123" t="s">
        <v>166</v>
      </c>
      <c r="B119" s="124" t="str">
        <f>data!D61</f>
      </c>
    </row>
    <row r="120" ht="115" customHeight="true">
      <c r="A120" s="123">
        <v>2</v>
      </c>
      <c r="B120" s="124"/>
    </row>
    <row r="121" ht="110" customHeight="true">
      <c r="A121" s="123" t="s">
        <v>166</v>
      </c>
      <c r="B121" s="124" t="str">
        <f>data!D62</f>
      </c>
    </row>
    <row r="122" ht="115" customHeight="true">
      <c r="A122" s="123">
        <v>3</v>
      </c>
      <c r="B122" s="124"/>
    </row>
    <row r="123" ht="110" customHeight="true">
      <c r="A123" s="123" t="s">
        <v>176</v>
      </c>
      <c r="B123" s="124" t="str">
        <f>data!D63</f>
      </c>
    </row>
    <row r="124" ht="115" customHeight="true">
      <c r="A124" s="123">
        <v>1</v>
      </c>
      <c r="B124" s="124"/>
    </row>
    <row r="125" ht="110" customHeight="true">
      <c r="A125" s="123" t="s">
        <v>176</v>
      </c>
      <c r="B125" s="124" t="str">
        <f>data!D64</f>
      </c>
    </row>
    <row r="126" ht="115" customHeight="true">
      <c r="A126" s="123">
        <v>2</v>
      </c>
      <c r="B126" s="124"/>
    </row>
    <row r="127" ht="110" customHeight="true">
      <c r="A127" s="123" t="s">
        <v>176</v>
      </c>
      <c r="B127" s="124" t="str">
        <f>data!D65</f>
      </c>
    </row>
    <row r="128" ht="115" customHeight="true">
      <c r="A128" s="123">
        <v>3</v>
      </c>
      <c r="B128" s="124"/>
    </row>
    <row r="129" ht="110" customHeight="true">
      <c r="A129" s="123" t="s">
        <v>186</v>
      </c>
      <c r="B129" s="124" t="str">
        <f>data!D66</f>
      </c>
    </row>
    <row r="130" ht="115" customHeight="true">
      <c r="A130" s="123">
        <v>1</v>
      </c>
      <c r="B130" s="124"/>
    </row>
    <row r="131" ht="110" customHeight="true">
      <c r="A131" s="123" t="s">
        <v>186</v>
      </c>
      <c r="B131" s="124" t="str">
        <f>data!D67</f>
      </c>
    </row>
    <row r="132" ht="115" customHeight="true">
      <c r="A132" s="123">
        <v>2</v>
      </c>
      <c r="B132" s="124"/>
    </row>
    <row r="133" ht="110" customHeight="true">
      <c r="A133" s="123" t="s">
        <v>186</v>
      </c>
      <c r="B133" s="124" t="str">
        <f>data!D68</f>
      </c>
    </row>
    <row r="134" ht="115" customHeight="true">
      <c r="A134" s="123">
        <v>3</v>
      </c>
      <c r="B134" s="124"/>
    </row>
    <row r="135" ht="110" customHeight="true">
      <c r="A135" s="123" t="s">
        <v>195</v>
      </c>
      <c r="B135" s="124" t="str">
        <f>data!D69</f>
      </c>
    </row>
    <row r="136" ht="115" customHeight="true">
      <c r="A136" s="123">
        <v>1</v>
      </c>
      <c r="B136" s="124"/>
    </row>
    <row r="137" ht="110" customHeight="true">
      <c r="A137" s="123" t="s">
        <v>195</v>
      </c>
      <c r="B137" s="124" t="str">
        <f>data!D70</f>
      </c>
    </row>
    <row r="138" ht="115" customHeight="true">
      <c r="A138" s="123">
        <v>2</v>
      </c>
      <c r="B138" s="124"/>
    </row>
    <row r="139" ht="110" customHeight="true">
      <c r="A139" s="123" t="s">
        <v>195</v>
      </c>
      <c r="B139" s="124" t="str">
        <f>data!D71</f>
      </c>
    </row>
    <row r="140" ht="115" customHeight="true">
      <c r="A140" s="123">
        <v>3</v>
      </c>
      <c r="B140" s="124"/>
    </row>
    <row r="141" ht="110" customHeight="true">
      <c r="A141" s="123" t="s">
        <v>202</v>
      </c>
      <c r="B141" s="124" t="str">
        <f>data!D72</f>
      </c>
    </row>
    <row r="142" ht="115" customHeight="true">
      <c r="A142" s="123">
        <v>1</v>
      </c>
      <c r="B142" s="124"/>
    </row>
    <row r="143" ht="110" customHeight="true">
      <c r="A143" s="123" t="s">
        <v>202</v>
      </c>
      <c r="B143" s="124" t="str">
        <f>data!D73</f>
      </c>
    </row>
    <row r="144" ht="115" customHeight="true">
      <c r="A144" s="123">
        <v>2</v>
      </c>
      <c r="B144" s="124"/>
    </row>
    <row r="145" ht="110" customHeight="true">
      <c r="A145" s="123" t="s">
        <v>202</v>
      </c>
      <c r="B145" s="124" t="str">
        <f>data!D74</f>
      </c>
    </row>
    <row r="146" ht="115" customHeight="true">
      <c r="A146" s="123">
        <v>3</v>
      </c>
      <c r="B146" s="124"/>
    </row>
    <row r="147" ht="110" customHeight="true">
      <c r="A147" s="123" t="s">
        <v>209</v>
      </c>
      <c r="B147" s="124" t="str">
        <f>data!D75</f>
      </c>
    </row>
    <row r="148" ht="115" customHeight="true">
      <c r="A148" s="123">
        <v>1</v>
      </c>
      <c r="B148" s="124"/>
    </row>
    <row r="149" ht="110" customHeight="true">
      <c r="A149" s="123" t="s">
        <v>209</v>
      </c>
      <c r="B149" s="124" t="str">
        <f>data!D76</f>
      </c>
    </row>
    <row r="150" ht="115" customHeight="true">
      <c r="A150" s="123">
        <v>2</v>
      </c>
      <c r="B150" s="124"/>
    </row>
    <row r="151" ht="110" customHeight="true">
      <c r="A151" s="123" t="s">
        <v>209</v>
      </c>
      <c r="B151" s="124" t="str">
        <f>data!D77</f>
      </c>
    </row>
    <row r="152" ht="115" customHeight="true">
      <c r="A152" s="123">
        <v>3</v>
      </c>
      <c r="B152" s="124"/>
    </row>
    <row r="153" ht="110" customHeight="true">
      <c r="A153" s="123" t="s">
        <v>216</v>
      </c>
      <c r="B153" s="124" t="str">
        <f>data!D78</f>
      </c>
    </row>
    <row r="154" ht="115" customHeight="true">
      <c r="A154" s="123">
        <v>1</v>
      </c>
      <c r="B154" s="124"/>
    </row>
    <row r="155" ht="110" customHeight="true">
      <c r="A155" s="123" t="s">
        <v>216</v>
      </c>
      <c r="B155" s="124" t="str">
        <f>data!D79</f>
      </c>
    </row>
    <row r="156" ht="115" customHeight="true">
      <c r="A156" s="123">
        <v>2</v>
      </c>
      <c r="B156" s="124"/>
    </row>
    <row r="157" ht="110" customHeight="true">
      <c r="A157" s="123" t="s">
        <v>216</v>
      </c>
      <c r="B157" s="124" t="str">
        <f>data!D80</f>
      </c>
    </row>
    <row r="158" ht="115" customHeight="true">
      <c r="A158" s="123">
        <v>3</v>
      </c>
      <c r="B158" s="124"/>
    </row>
    <row r="159" ht="110" customHeight="true">
      <c r="A159" s="123" t="s">
        <v>223</v>
      </c>
      <c r="B159" s="124" t="str">
        <f>data!D81</f>
      </c>
    </row>
    <row r="160" ht="115" customHeight="true">
      <c r="A160" s="123">
        <v>1</v>
      </c>
      <c r="B160" s="124"/>
    </row>
    <row r="161" ht="110" customHeight="true">
      <c r="A161" s="123" t="s">
        <v>223</v>
      </c>
      <c r="B161" s="124" t="str">
        <f>data!D82</f>
      </c>
    </row>
    <row r="162" ht="115" customHeight="true">
      <c r="A162" s="123">
        <v>2</v>
      </c>
      <c r="B162" s="124"/>
    </row>
    <row r="163" ht="110" customHeight="true">
      <c r="A163" s="123" t="s">
        <v>223</v>
      </c>
      <c r="B163" s="124" t="str">
        <f>data!D83</f>
      </c>
    </row>
    <row r="164" ht="115" customHeight="true">
      <c r="A164" s="123">
        <v>3</v>
      </c>
      <c r="B164" s="124"/>
    </row>
    <row r="165" ht="110" customHeight="true">
      <c r="A165" s="123" t="s">
        <v>230</v>
      </c>
      <c r="B165" s="124" t="str">
        <f>data!D84</f>
      </c>
    </row>
    <row r="166" ht="115" customHeight="true">
      <c r="A166" s="123">
        <v>1</v>
      </c>
      <c r="B166" s="124"/>
    </row>
    <row r="167" ht="110" customHeight="true">
      <c r="A167" s="123" t="s">
        <v>230</v>
      </c>
      <c r="B167" s="124" t="str">
        <f>data!D85</f>
      </c>
    </row>
    <row r="168" ht="115" customHeight="true">
      <c r="A168" s="123">
        <v>2</v>
      </c>
      <c r="B168" s="124"/>
    </row>
    <row r="169" ht="110" customHeight="true">
      <c r="A169" s="123" t="s">
        <v>230</v>
      </c>
      <c r="B169" s="124" t="str">
        <f>data!D86</f>
      </c>
    </row>
    <row r="170" ht="115" customHeight="true">
      <c r="A170" s="123">
        <v>3</v>
      </c>
      <c r="B170" s="124"/>
    </row>
    <row r="171" ht="110" customHeight="true">
      <c r="A171" s="123" t="s">
        <v>237</v>
      </c>
      <c r="B171" s="124" t="str">
        <f>data!D87</f>
      </c>
    </row>
    <row r="172" ht="115" customHeight="true">
      <c r="A172" s="123">
        <v>1</v>
      </c>
      <c r="B172" s="124"/>
    </row>
    <row r="173" ht="110" customHeight="true">
      <c r="A173" s="123" t="s">
        <v>237</v>
      </c>
      <c r="B173" s="124" t="str">
        <f>data!D88</f>
      </c>
    </row>
    <row r="174" ht="115" customHeight="true">
      <c r="A174" s="123">
        <v>2</v>
      </c>
      <c r="B174" s="124"/>
    </row>
    <row r="175" ht="110" customHeight="true">
      <c r="A175" s="123" t="s">
        <v>237</v>
      </c>
      <c r="B175" s="124" t="str">
        <f>data!D89</f>
      </c>
    </row>
    <row r="176" ht="115" customHeight="true">
      <c r="A176" s="123">
        <v>3</v>
      </c>
      <c r="B176" s="124"/>
    </row>
    <row r="177" ht="110" customHeight="true">
      <c r="A177" s="123" t="s">
        <v>244</v>
      </c>
      <c r="B177" s="124" t="str">
        <f>data!D90</f>
      </c>
    </row>
    <row r="178" ht="115" customHeight="true">
      <c r="A178" s="123">
        <v>1</v>
      </c>
      <c r="B178" s="124"/>
    </row>
    <row r="179" ht="110" customHeight="true">
      <c r="A179" s="123" t="s">
        <v>244</v>
      </c>
      <c r="B179" s="124" t="str">
        <f>data!D91</f>
      </c>
    </row>
    <row r="180" ht="115" customHeight="true">
      <c r="A180" s="123">
        <v>2</v>
      </c>
      <c r="B180" s="124"/>
    </row>
    <row r="181" ht="110" customHeight="true">
      <c r="A181" s="123" t="s">
        <v>244</v>
      </c>
      <c r="B181" s="124" t="str">
        <f>data!D92</f>
      </c>
    </row>
    <row r="182" ht="115" customHeight="true">
      <c r="A182" s="123">
        <v>3</v>
      </c>
      <c r="B182" s="124"/>
    </row>
  </sheetData>
  <mergeCells count="91">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87:B88"/>
    <mergeCell ref="B89:B90"/>
    <mergeCell ref="B91:B92"/>
    <mergeCell ref="B93:B94"/>
    <mergeCell ref="B95:B96"/>
    <mergeCell ref="B97:B98"/>
    <mergeCell ref="B99:B100"/>
    <mergeCell ref="B101:B102"/>
    <mergeCell ref="B103:B104"/>
    <mergeCell ref="B105:B106"/>
    <mergeCell ref="B107:B108"/>
    <mergeCell ref="B109:B110"/>
    <mergeCell ref="B111:B112"/>
    <mergeCell ref="B113:B114"/>
    <mergeCell ref="B115:B116"/>
    <mergeCell ref="B117:B118"/>
    <mergeCell ref="B119:B120"/>
    <mergeCell ref="B121:B122"/>
    <mergeCell ref="B123:B124"/>
    <mergeCell ref="B125:B126"/>
    <mergeCell ref="B127:B128"/>
    <mergeCell ref="B129:B130"/>
    <mergeCell ref="B131:B132"/>
    <mergeCell ref="B133:B134"/>
    <mergeCell ref="B135:B136"/>
    <mergeCell ref="B137:B138"/>
    <mergeCell ref="B139:B140"/>
    <mergeCell ref="B141:B142"/>
    <mergeCell ref="B143:B144"/>
    <mergeCell ref="B145:B146"/>
    <mergeCell ref="B147:B148"/>
    <mergeCell ref="B149:B150"/>
    <mergeCell ref="B151:B152"/>
    <mergeCell ref="B153:B154"/>
    <mergeCell ref="B155:B156"/>
    <mergeCell ref="B157:B158"/>
    <mergeCell ref="B159:B160"/>
    <mergeCell ref="B161:B162"/>
    <mergeCell ref="B163:B164"/>
    <mergeCell ref="B165:B166"/>
    <mergeCell ref="B167:B168"/>
    <mergeCell ref="B169:B170"/>
    <mergeCell ref="B171:B172"/>
    <mergeCell ref="B173:B174"/>
    <mergeCell ref="B175:B176"/>
    <mergeCell ref="B177:B178"/>
    <mergeCell ref="B179:B180"/>
    <mergeCell ref="B181:B182"/>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