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FORM PENILAIAN" sheetId="2" r:id="rId5"/>
  </sheets>
  <externalReferences>
    <externalReference r:id="rId6"/>
  </externalReferences>
  <definedNames>
    <definedName hidden="1" localSheetId="0" name="_xlnm._FilterDatabase">Data!$A$2:$W$537</definedName>
  </definedNames>
  <calcPr/>
  <extLst>
    <ext uri="GoogleSheetsCustomDataVersion1">
      <go:sheetsCustomData xmlns:go="http://customooxmlschemas.google.com/" r:id="rId7" roundtripDataSignature="AMtx7mgborDzOotkpzV8eoyti7mtTl6rYA=="/>
    </ext>
  </extLst>
</workbook>
</file>

<file path=xl/sharedStrings.xml><?xml version="1.0" encoding="utf-8"?>
<sst xmlns="http://schemas.openxmlformats.org/spreadsheetml/2006/main" count="2451" uniqueCount="676">
  <si>
    <t>DAFTAR ABSENSI KARYAWAN</t>
  </si>
  <si>
    <t>No</t>
  </si>
  <si>
    <t>NIK</t>
  </si>
  <si>
    <t>Nama Karyawan</t>
  </si>
  <si>
    <t>Aktif</t>
  </si>
  <si>
    <t>Tanggal Aplikasi</t>
  </si>
  <si>
    <t>Jenis Absensi</t>
  </si>
  <si>
    <t>Durasi</t>
  </si>
  <si>
    <t>0042.020204.CKR</t>
  </si>
  <si>
    <t>YUDI HERMAWAN</t>
  </si>
  <si>
    <t>Kamis 25 Jun 2020</t>
  </si>
  <si>
    <t>LAIN2</t>
  </si>
  <si>
    <t>0045.020326.CKR</t>
  </si>
  <si>
    <t>BUDI PRIATNA</t>
  </si>
  <si>
    <t>Kamis 26 Mar 2020</t>
  </si>
  <si>
    <t>SD</t>
  </si>
  <si>
    <t>DEPT</t>
  </si>
  <si>
    <t>SDL</t>
  </si>
  <si>
    <t>SK</t>
  </si>
  <si>
    <t>STD</t>
  </si>
  <si>
    <t>JUM_S</t>
  </si>
  <si>
    <t>I</t>
  </si>
  <si>
    <t>C</t>
  </si>
  <si>
    <t>CX</t>
  </si>
  <si>
    <t>TK</t>
  </si>
  <si>
    <t>JUM_M</t>
  </si>
  <si>
    <t>PC</t>
  </si>
  <si>
    <t>DT</t>
  </si>
  <si>
    <t>Selasa 25 Aug 2020</t>
  </si>
  <si>
    <t>Jumat 16 Oct 2020</t>
  </si>
  <si>
    <t>Senin 10 Feb 2020</t>
  </si>
  <si>
    <t>0060.060626.CKR</t>
  </si>
  <si>
    <t>DANI HERMAWAN</t>
  </si>
  <si>
    <t>Jumat 14 Feb 2020</t>
  </si>
  <si>
    <t>Senin 23 Mar 2020</t>
  </si>
  <si>
    <t>0073.090526.CKR</t>
  </si>
  <si>
    <t>DADANG MUKHSIN</t>
  </si>
  <si>
    <t>0101.100726.CKR</t>
  </si>
  <si>
    <t>ADIT NUGROHO</t>
  </si>
  <si>
    <t>0130.110502.CKR</t>
  </si>
  <si>
    <t>PURWIADI</t>
  </si>
  <si>
    <t>Kamis 23 Jul 2020</t>
  </si>
  <si>
    <t>Rabu 15 Jul 2020</t>
  </si>
  <si>
    <t>Senin 26 Oct 2020</t>
  </si>
  <si>
    <t>0146.110905.CKR</t>
  </si>
  <si>
    <t>TETEN FIRMANSYAH</t>
  </si>
  <si>
    <t>Rabu 25 Mar 2020</t>
  </si>
  <si>
    <t>0180.120220.CKR</t>
  </si>
  <si>
    <t>DEDI DRIA NURFAIZAL</t>
  </si>
  <si>
    <t>0197.120426.CKR</t>
  </si>
  <si>
    <t>RUSMANA</t>
  </si>
  <si>
    <t>0212.120726.CKR</t>
  </si>
  <si>
    <t>PANCA ADITYAS</t>
  </si>
  <si>
    <t>Rabu 14 Oct 2020</t>
  </si>
  <si>
    <t>0261.121120.CKR</t>
  </si>
  <si>
    <t>EDI PRIMANTO</t>
  </si>
  <si>
    <t>Selasa 11 Aug 2020</t>
  </si>
  <si>
    <t>0446.131007.CKR</t>
  </si>
  <si>
    <t>WIJI PURWANTO</t>
  </si>
  <si>
    <t>Senin 09 Mar 2020</t>
  </si>
  <si>
    <t>1850.200730.CKR</t>
  </si>
  <si>
    <t>ARIF FUDIN</t>
  </si>
  <si>
    <t>1857.200730.CKR</t>
  </si>
  <si>
    <t>KOSTAMAN</t>
  </si>
  <si>
    <t>0053.060220.CKR</t>
  </si>
  <si>
    <t>YOSEP SOPIAN</t>
  </si>
  <si>
    <t>Rabu 23 Sep 2020</t>
  </si>
  <si>
    <t>Selasa 22 Sep 2020</t>
  </si>
  <si>
    <t>0087.091201.CKR</t>
  </si>
  <si>
    <t>AGUNG RIWAYAT</t>
  </si>
  <si>
    <t>Minggu 23 Feb 2020</t>
  </si>
  <si>
    <t>Kamis 20 Feb 2020</t>
  </si>
  <si>
    <t>Kamis 09 Jan 2020</t>
  </si>
  <si>
    <t>0201.120507.CKR</t>
  </si>
  <si>
    <t>ICEP SETIONO</t>
  </si>
  <si>
    <t>0309.130204.CKR</t>
  </si>
  <si>
    <t>ENDRI SAPUTRO</t>
  </si>
  <si>
    <t>Kamis 05 Mar 2020</t>
  </si>
  <si>
    <t>0654.150202.CKR</t>
  </si>
  <si>
    <t>ALI MUKTI</t>
  </si>
  <si>
    <t>Selasa 24 Mar 2020</t>
  </si>
  <si>
    <t>Minggu 26 Jan 2020</t>
  </si>
  <si>
    <t>Senin 13 Jan 2020</t>
  </si>
  <si>
    <t>0903.160504.CKR</t>
  </si>
  <si>
    <t>PANJI RAHAYU</t>
  </si>
  <si>
    <t>Kamis 02 Apr 2020</t>
  </si>
  <si>
    <t>1290.180419.CKR</t>
  </si>
  <si>
    <t>YUSUF ABDUL GHOFUR</t>
  </si>
  <si>
    <t>1766.200306.CKR</t>
  </si>
  <si>
    <t>AAN SUPRIADI</t>
  </si>
  <si>
    <t>Rabu 11 Mar 2020</t>
  </si>
  <si>
    <t>1852.200730.CKR</t>
  </si>
  <si>
    <t>ADE PURNOMO</t>
  </si>
  <si>
    <t>0241.121002.CKR</t>
  </si>
  <si>
    <t>CATUR ANDI SUSENO</t>
  </si>
  <si>
    <t>Kamis 18 Jun 2020</t>
  </si>
  <si>
    <t>0421.130826.CKR</t>
  </si>
  <si>
    <t>LASTRI</t>
  </si>
  <si>
    <t>Senin 24 Aug 2020</t>
  </si>
  <si>
    <t>Kamis 16 Jan 2020</t>
  </si>
  <si>
    <t>1209.171205.CKR</t>
  </si>
  <si>
    <t>ORY FRISKA PERTIWI</t>
  </si>
  <si>
    <t>Jumat 24 Apr 2020</t>
  </si>
  <si>
    <t>1226.180131.CKR</t>
  </si>
  <si>
    <t>NIA KUSUMAWATI</t>
  </si>
  <si>
    <t>1250.180306.CKR</t>
  </si>
  <si>
    <t>LIA YULIANI</t>
  </si>
  <si>
    <t>1371.180824.CKR</t>
  </si>
  <si>
    <t>LILIS AGUSTIN</t>
  </si>
  <si>
    <t>Kamis 23 Jan 2020</t>
  </si>
  <si>
    <t>Senin 19 Oct 2020</t>
  </si>
  <si>
    <t>1498.190327.CKR</t>
  </si>
  <si>
    <t>SITI RUKIYAH</t>
  </si>
  <si>
    <t>Senin 20 Jan 2020</t>
  </si>
  <si>
    <t>1567.190626.CKR</t>
  </si>
  <si>
    <t>TRI ISMIATUN</t>
  </si>
  <si>
    <t>Jumat 06 Nov 2020</t>
  </si>
  <si>
    <t>1689.191213.CKR</t>
  </si>
  <si>
    <t>DINAR PUTRI HERMANINGTIAS</t>
  </si>
  <si>
    <t>1812.200720.CKR</t>
  </si>
  <si>
    <t>MONALISA METRILIANA</t>
  </si>
  <si>
    <t>Jumat 24 Jul 2020</t>
  </si>
  <si>
    <t>1813.200720.CKR</t>
  </si>
  <si>
    <t>RISKA RAHAYU</t>
  </si>
  <si>
    <t>Selasa 21 Jul 2020</t>
  </si>
  <si>
    <t>1819.200724.CKR</t>
  </si>
  <si>
    <t>SUNENTI</t>
  </si>
  <si>
    <t>1821.200724.CKR</t>
  </si>
  <si>
    <t>LAELATUL ISTIMAH</t>
  </si>
  <si>
    <t>1920.200821.CKR</t>
  </si>
  <si>
    <t>P GUSTIYAN RIFANSYAH</t>
  </si>
  <si>
    <t>1922.200821.CKR</t>
  </si>
  <si>
    <t>SANTI OKTAVIANI</t>
  </si>
  <si>
    <t>1929.200824.CKR</t>
  </si>
  <si>
    <t>ELVA ALVIYAH</t>
  </si>
  <si>
    <t>0004.880605.CKR</t>
  </si>
  <si>
    <t>JOKO SUSILO PUSPORAHARJO</t>
  </si>
  <si>
    <t>0047.040622.CKR</t>
  </si>
  <si>
    <t>HASTA GUNANATA</t>
  </si>
  <si>
    <t>1171.170929.CKR</t>
  </si>
  <si>
    <t>LALA YOSHIDA</t>
  </si>
  <si>
    <t>Selasa 10 Nov 2020</t>
  </si>
  <si>
    <t>1228.180206.CKR</t>
  </si>
  <si>
    <t>LAELLITA SARI</t>
  </si>
  <si>
    <t>Rabu 28 Oct 2020</t>
  </si>
  <si>
    <t>1372.180816.CKR</t>
  </si>
  <si>
    <t>AHMAD APRILIAN</t>
  </si>
  <si>
    <t>1651.191024.CKR</t>
  </si>
  <si>
    <t>BANGGA ARY HARYANTO</t>
  </si>
  <si>
    <t>Jumat 10 Jan 2020</t>
  </si>
  <si>
    <t>1787.200618.CKR</t>
  </si>
  <si>
    <t>SAEFUL RAHMAT</t>
  </si>
  <si>
    <t>Jumat 19 Jun 2020</t>
  </si>
  <si>
    <t>1788.200610.CKR</t>
  </si>
  <si>
    <t>ADNAN HASYIM</t>
  </si>
  <si>
    <t>1789.200615.CKR</t>
  </si>
  <si>
    <t>IMRON ALI RIDO</t>
  </si>
  <si>
    <t>1790.200615.CKR</t>
  </si>
  <si>
    <t>SYUKUR</t>
  </si>
  <si>
    <t>Selasa 23 Jun 2020</t>
  </si>
  <si>
    <t>1876.200803.CKR</t>
  </si>
  <si>
    <t>DIDIN WAHIDIN</t>
  </si>
  <si>
    <t>1923.200821.CKR</t>
  </si>
  <si>
    <t>YUNUS SANUSI</t>
  </si>
  <si>
    <t>1950.200907.CKR</t>
  </si>
  <si>
    <t>JODI ALIF ISKANDAR</t>
  </si>
  <si>
    <t>0161.111026.CKR</t>
  </si>
  <si>
    <t>ADI CIPTO</t>
  </si>
  <si>
    <t>Selasa 21 Jan 2020</t>
  </si>
  <si>
    <t>1721.200206.CKR</t>
  </si>
  <si>
    <t>FATHUL NGIZA</t>
  </si>
  <si>
    <t>Jumat 07 Feb 2020</t>
  </si>
  <si>
    <t>1726.200210.CKR</t>
  </si>
  <si>
    <t>IVA SEPTIE ANGGRAINI</t>
  </si>
  <si>
    <t>Kamis 13 Feb 2020</t>
  </si>
  <si>
    <t>1731.200210.CKR</t>
  </si>
  <si>
    <t>SIFA FITRIANI</t>
  </si>
  <si>
    <t>Senin 24 Feb 2020</t>
  </si>
  <si>
    <t>1733.200213.CKR</t>
  </si>
  <si>
    <t>RIFDANU EKA NUR MUWARIS</t>
  </si>
  <si>
    <t>Jumat 23 Oct 2020</t>
  </si>
  <si>
    <t>1734.200213.CKR</t>
  </si>
  <si>
    <t>APRI HIDAYAT</t>
  </si>
  <si>
    <t>1736.200217.CKR</t>
  </si>
  <si>
    <t>SITI SUHAENI</t>
  </si>
  <si>
    <t>1741.200217.CKR</t>
  </si>
  <si>
    <t>DEVIANA INDAH AYU LESTARI</t>
  </si>
  <si>
    <t>Rabu 24 Jun 2020</t>
  </si>
  <si>
    <t>0013.930812.CKR</t>
  </si>
  <si>
    <t>AGUS SUTISNA</t>
  </si>
  <si>
    <t>Selasa 29 Sep 2020</t>
  </si>
  <si>
    <t>0021.951009.CKR</t>
  </si>
  <si>
    <t>ARIFIEN</t>
  </si>
  <si>
    <t>0027.970331.CKR</t>
  </si>
  <si>
    <t>IWAN SUDRAJAT</t>
  </si>
  <si>
    <t>0076.090626.CKR</t>
  </si>
  <si>
    <t>BANGUN ADI SETYO</t>
  </si>
  <si>
    <t>Senin 13 Apr 2020</t>
  </si>
  <si>
    <t>0085.091126.CKR</t>
  </si>
  <si>
    <t>DEDI SETIAWAN</t>
  </si>
  <si>
    <t>1704.200128.CKR</t>
  </si>
  <si>
    <t>DINA NURUL HASANAH</t>
  </si>
  <si>
    <t>1758.200304.CKR</t>
  </si>
  <si>
    <t>TRI KURNIAWAN</t>
  </si>
  <si>
    <t>1778.200330.CKR</t>
  </si>
  <si>
    <t>MUHAMAD SULAIMAN</t>
  </si>
  <si>
    <t>1784.200330.CKR</t>
  </si>
  <si>
    <t>ASEP SAEPUDIN</t>
  </si>
  <si>
    <t>1824.200726.CKR</t>
  </si>
  <si>
    <t>REKAN MAULIDI</t>
  </si>
  <si>
    <t>1831.200726.CKR</t>
  </si>
  <si>
    <t>CITRA DAMAYANTI</t>
  </si>
  <si>
    <t>1838.200726.CKR</t>
  </si>
  <si>
    <t>DIVA AUDRY SURYANA</t>
  </si>
  <si>
    <t>1848.200730.CKR</t>
  </si>
  <si>
    <t>AGUS TRIYATNO</t>
  </si>
  <si>
    <t>1849.200730.CKR</t>
  </si>
  <si>
    <t>AGUNG YULIYANTO</t>
  </si>
  <si>
    <t>1851.200730.CKR</t>
  </si>
  <si>
    <t>AHMAD RUSLIANA</t>
  </si>
  <si>
    <t>1859.200730.CKR</t>
  </si>
  <si>
    <t>INDRA RIAWAN</t>
  </si>
  <si>
    <t>1862.200730.CKR</t>
  </si>
  <si>
    <t>ABDUL RAHMAN</t>
  </si>
  <si>
    <t>1863.200730.CKR</t>
  </si>
  <si>
    <t>MUHAMMAD SYAHRUL RAMDHANI</t>
  </si>
  <si>
    <t>1878.200806.CKR</t>
  </si>
  <si>
    <t>KOHAR SIDIK</t>
  </si>
  <si>
    <t>1881.200806.CKR</t>
  </si>
  <si>
    <t>SUGENG WIDODO</t>
  </si>
  <si>
    <t>1885.200806.CKR</t>
  </si>
  <si>
    <t>MUHAMMAD ISKANDAR</t>
  </si>
  <si>
    <t>1893.200813.CKR</t>
  </si>
  <si>
    <t>FEBRIANTO</t>
  </si>
  <si>
    <t>1894.200813.CKR</t>
  </si>
  <si>
    <t>AKHMAD EKO RIYANTO</t>
  </si>
  <si>
    <t>A</t>
  </si>
  <si>
    <t>1897.200813.CKR</t>
  </si>
  <si>
    <t>DENI SETIYAWAN</t>
  </si>
  <si>
    <t>1905.200813.CKR</t>
  </si>
  <si>
    <t>TRI AMRIL LUKMANUDIN</t>
  </si>
  <si>
    <t>1906.200813.CKR</t>
  </si>
  <si>
    <t>ANDI KURNIAWAN</t>
  </si>
  <si>
    <t>1907.200813.CKR</t>
  </si>
  <si>
    <t>SOFYAN TRIROHMAN</t>
  </si>
  <si>
    <t>1908.200813.CKR</t>
  </si>
  <si>
    <t>DIMAS ERLANGGA SAPUTRA</t>
  </si>
  <si>
    <t>1909.200813.CKR</t>
  </si>
  <si>
    <t>GILANG SRI ARIYANTO</t>
  </si>
  <si>
    <t>1910.200813.CKR</t>
  </si>
  <si>
    <t>ERIK RIANSYAH</t>
  </si>
  <si>
    <t>1917.200819.CKR</t>
  </si>
  <si>
    <t>FAISOL ZUHRI</t>
  </si>
  <si>
    <t>1919.200821.CKR</t>
  </si>
  <si>
    <t>YOHAN KURNIAWAN</t>
  </si>
  <si>
    <t>1921.200821.CKR</t>
  </si>
  <si>
    <t>WAHYU PURNOMO</t>
  </si>
  <si>
    <t>1925.200821.CKR</t>
  </si>
  <si>
    <t>ANDIK MARDIYANTO</t>
  </si>
  <si>
    <t>1927.200824.CKR</t>
  </si>
  <si>
    <t>HAZIFAL</t>
  </si>
  <si>
    <t>1928.200824.CKR</t>
  </si>
  <si>
    <t>DEA ANDARESTA</t>
  </si>
  <si>
    <t>1930.200824.CKR</t>
  </si>
  <si>
    <t>NOVIA REGITA</t>
  </si>
  <si>
    <t>1934.200824.CKR</t>
  </si>
  <si>
    <t>FAQIH ASDAKUL KULUB</t>
  </si>
  <si>
    <t>1935.200824.CKR</t>
  </si>
  <si>
    <t>AJI ANDRIAN</t>
  </si>
  <si>
    <t>1946.200901.CKR</t>
  </si>
  <si>
    <t>RISKA NUR ARIFAH</t>
  </si>
  <si>
    <t>0023.960604.CKR</t>
  </si>
  <si>
    <t>NURJANA</t>
  </si>
  <si>
    <t>0038.011003.CKR</t>
  </si>
  <si>
    <t>PARMIN</t>
  </si>
  <si>
    <t>0039.020123.CKR</t>
  </si>
  <si>
    <t>FENNY YULIASTANTO</t>
  </si>
  <si>
    <t>0058.060526.CKR</t>
  </si>
  <si>
    <t>YUDI HARTONO</t>
  </si>
  <si>
    <t>0072.090426.CKR</t>
  </si>
  <si>
    <t>ASEP SUTARMAN</t>
  </si>
  <si>
    <t>0093.100426.CKR</t>
  </si>
  <si>
    <t>ELA MAELAWATI</t>
  </si>
  <si>
    <t>Selasa 28 Jan 2020</t>
  </si>
  <si>
    <t>0222.120904.CKR</t>
  </si>
  <si>
    <t>RIDWAN MUSTOPA</t>
  </si>
  <si>
    <t>Jumat 24 Jan 2020</t>
  </si>
  <si>
    <t>0841.160126.CKR</t>
  </si>
  <si>
    <t>WASIS PAMBUDI SETYAWAN</t>
  </si>
  <si>
    <t>Kamis 24 Sep 2020</t>
  </si>
  <si>
    <t>1709.200128.CKR</t>
  </si>
  <si>
    <t>FAJAR RAMADHAN</t>
  </si>
  <si>
    <t>Rabu 21 Oct 2020</t>
  </si>
  <si>
    <t>1918.200821.CKR</t>
  </si>
  <si>
    <t>NURHIDAYAT</t>
  </si>
  <si>
    <t>1924.200821.CKR</t>
  </si>
  <si>
    <t>ERDIN NUR AQSO IMANUDIN</t>
  </si>
  <si>
    <t>0075.090526.CKR</t>
  </si>
  <si>
    <t>DIDIN SAMSUDIN</t>
  </si>
  <si>
    <t>1947.200827.CKR</t>
  </si>
  <si>
    <t>FIRDA MARYANTI</t>
  </si>
  <si>
    <t>0680.150319.CKR</t>
  </si>
  <si>
    <t>ANDRI SUPRIATNA</t>
  </si>
  <si>
    <t>1381.180903.CKR</t>
  </si>
  <si>
    <t>ACEP MUHAMMAD HAMBALI</t>
  </si>
  <si>
    <t>1471.190107.CKR</t>
  </si>
  <si>
    <t>ASEP APRIANTO</t>
  </si>
  <si>
    <t>1521.190328.CKR</t>
  </si>
  <si>
    <t>MOCHAMAD RIZAL FAUZI</t>
  </si>
  <si>
    <t>1713.200203.CKR</t>
  </si>
  <si>
    <t>SEPRIADI</t>
  </si>
  <si>
    <t>1951.200914.CKR</t>
  </si>
  <si>
    <t>NYOMAN YUSUP SETIADI</t>
  </si>
  <si>
    <t>0144.110905.CKR</t>
  </si>
  <si>
    <t>JUFRIYANTO</t>
  </si>
  <si>
    <t>1</t>
  </si>
  <si>
    <t>Jumat 21 Feb 2020</t>
  </si>
  <si>
    <t>Senin 06 Apr 2020</t>
  </si>
  <si>
    <t>0252.121108.CKR</t>
  </si>
  <si>
    <t>AGUS PRANOTO</t>
  </si>
  <si>
    <t>1392.180920.CKR</t>
  </si>
  <si>
    <t>LUHUR PRASETYO</t>
  </si>
  <si>
    <t>1730.200210.CKR</t>
  </si>
  <si>
    <t>IMAS MASAROH</t>
  </si>
  <si>
    <t>Rabu 30 Sep 2020</t>
  </si>
  <si>
    <t>11</t>
  </si>
  <si>
    <t>1818.200724.CKR</t>
  </si>
  <si>
    <t>DIKA KURNIAWAN</t>
  </si>
  <si>
    <t>23</t>
  </si>
  <si>
    <t>0069.090311.CKR</t>
  </si>
  <si>
    <t>ANDI SOPANDI</t>
  </si>
  <si>
    <t>0094.100426.CKR</t>
  </si>
  <si>
    <t>GANI ISNANTO</t>
  </si>
  <si>
    <t>0322.130304.CKR</t>
  </si>
  <si>
    <t>SOFFAH</t>
  </si>
  <si>
    <t>0444.131003.CKR</t>
  </si>
  <si>
    <t>M. ILHAM FATHURROHMAN</t>
  </si>
  <si>
    <t>0567.140512.CKR</t>
  </si>
  <si>
    <t>EDI SUSIYANTO</t>
  </si>
  <si>
    <t>Kamis 02 Jan 2020</t>
  </si>
  <si>
    <t>1473.190123.CKR</t>
  </si>
  <si>
    <t>SAHRUL GUNAWAN</t>
  </si>
  <si>
    <t>1694.200102.CKR</t>
  </si>
  <si>
    <t>MUHAMMAD ALDI YUSUF</t>
  </si>
  <si>
    <t>1805.200707.CKR</t>
  </si>
  <si>
    <t>FIRMAN EKA SETIANDI</t>
  </si>
  <si>
    <t>0007.910626.CKR</t>
  </si>
  <si>
    <t>NIKEN VERAWATI</t>
  </si>
  <si>
    <t>0056.060501.CKR</t>
  </si>
  <si>
    <t>SUGIMAN</t>
  </si>
  <si>
    <t>0136.110526.CKR</t>
  </si>
  <si>
    <t>PUPUNG PURJAMAN</t>
  </si>
  <si>
    <t>0334.130401.CKR</t>
  </si>
  <si>
    <t>EVI NOVITASARI</t>
  </si>
  <si>
    <t>0641.141226.CKR</t>
  </si>
  <si>
    <t>HARLY ANDANI ARPIANA</t>
  </si>
  <si>
    <t>1211.171206.CKR</t>
  </si>
  <si>
    <t>TUTI RAHMADANI</t>
  </si>
  <si>
    <t>1655.191028.CKR</t>
  </si>
  <si>
    <t>SUGITO</t>
  </si>
  <si>
    <t>0040.020204.CKR</t>
  </si>
  <si>
    <t>EDI SUPRIADI</t>
  </si>
  <si>
    <t>0041.020204.CKR</t>
  </si>
  <si>
    <t>ENDANG SARTONO</t>
  </si>
  <si>
    <t>Selasa 11 Feb 2020</t>
  </si>
  <si>
    <t>Rabu 18 Mar 2020</t>
  </si>
  <si>
    <t>0071.090426.CKR</t>
  </si>
  <si>
    <t>ABDUL ROHMAN</t>
  </si>
  <si>
    <t>0086.091126.CKR</t>
  </si>
  <si>
    <t>MULYADI</t>
  </si>
  <si>
    <t>DIESSHOP - CIKARANG</t>
  </si>
  <si>
    <t>ENGINEERING - CIKARANG</t>
  </si>
  <si>
    <t>0243.121016.CKR</t>
  </si>
  <si>
    <t>JOKO PURNOMO</t>
  </si>
  <si>
    <t>FINISHING PERPACKING - CIKARANG</t>
  </si>
  <si>
    <t>HRD &amp; GA - CIKARANG</t>
  </si>
  <si>
    <t>JETCOMP - CIKARANG</t>
  </si>
  <si>
    <t>MACHINING - CIKARANG</t>
  </si>
  <si>
    <t>PPIC - CIKARANG</t>
  </si>
  <si>
    <t>0713.150724.CKR</t>
  </si>
  <si>
    <t>TUJIANTO</t>
  </si>
  <si>
    <t>PRODUKSI METAL COMPONENT - CIKARANG</t>
  </si>
  <si>
    <t>QUALITY CONTROL - CIKARANG</t>
  </si>
  <si>
    <t>R &amp; M - CIKARANG</t>
  </si>
  <si>
    <t>0906.160511.CKR</t>
  </si>
  <si>
    <t>INDRAYADI</t>
  </si>
  <si>
    <t>STAFF KANTOR - CIKARANG</t>
  </si>
  <si>
    <t>STAMPING - CIKARANG</t>
  </si>
  <si>
    <t>1194.171121.CKR</t>
  </si>
  <si>
    <t>ARIF RIYANTO</t>
  </si>
  <si>
    <t>WELDING - CIKARANG</t>
  </si>
  <si>
    <t>1245.180301.CKR</t>
  </si>
  <si>
    <t>ANDILIANTO</t>
  </si>
  <si>
    <t>1257.180313.CKR</t>
  </si>
  <si>
    <t>MOHAMAD FATHUL ILHAM</t>
  </si>
  <si>
    <t>1439.181029.CKR</t>
  </si>
  <si>
    <t>UJANG ROHMAN</t>
  </si>
  <si>
    <t>1455.181211.CKR</t>
  </si>
  <si>
    <t>ASEP DANI SAEFULLOH</t>
  </si>
  <si>
    <t>1482.190129.CKR</t>
  </si>
  <si>
    <t>AJI APRIYANTO</t>
  </si>
  <si>
    <t>1507.190422.CKR</t>
  </si>
  <si>
    <t>ANTA SUMA</t>
  </si>
  <si>
    <t>1520.190511.CKR</t>
  </si>
  <si>
    <t>RESTU PANDU DEWANTORO</t>
  </si>
  <si>
    <t>1529.190610.CKR</t>
  </si>
  <si>
    <t>AEP SAEPUDIN</t>
  </si>
  <si>
    <t>LI</t>
  </si>
  <si>
    <t>1535.190610.CKR</t>
  </si>
  <si>
    <t>DWI ARIYANTO</t>
  </si>
  <si>
    <t>1540.190612.CKR</t>
  </si>
  <si>
    <t>DEDE RIZKI FADILAH</t>
  </si>
  <si>
    <t>1543.190612.CKR</t>
  </si>
  <si>
    <t>NUR IRFAN MAULANA</t>
  </si>
  <si>
    <t>1544.190612.CKR</t>
  </si>
  <si>
    <t>ERWAN SETIAWAN H. S,</t>
  </si>
  <si>
    <t>1556.190701.CKR</t>
  </si>
  <si>
    <t>DADAN HAMDANI</t>
  </si>
  <si>
    <t>Selasa 07 Jan 2020</t>
  </si>
  <si>
    <t>1558.190702.CKR</t>
  </si>
  <si>
    <t>TURISNO</t>
  </si>
  <si>
    <t>1573.190726.CKR</t>
  </si>
  <si>
    <t>ARIE SUTIKNO</t>
  </si>
  <si>
    <t>1600.190826.CKR</t>
  </si>
  <si>
    <t>FRIE FAUZI RAMADHAN</t>
  </si>
  <si>
    <t>1603.190826.CKR</t>
  </si>
  <si>
    <t>DIDIN JAKLUDIN FALLAH</t>
  </si>
  <si>
    <t>1702.200120.CKR</t>
  </si>
  <si>
    <t>ROHADI</t>
  </si>
  <si>
    <t>1753.200304.CKR</t>
  </si>
  <si>
    <t>KEVIN ADITHYA PERMANA</t>
  </si>
  <si>
    <t>1755.200304.CKR</t>
  </si>
  <si>
    <t>SULIS TYABUDI</t>
  </si>
  <si>
    <t>1760.200304.CKR</t>
  </si>
  <si>
    <t>ADITYA PRASTIO</t>
  </si>
  <si>
    <t>1823.200726.CKR</t>
  </si>
  <si>
    <t>DENI ISKANDAR</t>
  </si>
  <si>
    <t>1825.200726.CKR</t>
  </si>
  <si>
    <t>TISYONO</t>
  </si>
  <si>
    <t>1827.200726.CKR</t>
  </si>
  <si>
    <t>RADI SETIAWAN</t>
  </si>
  <si>
    <t>1858.200730.CKR</t>
  </si>
  <si>
    <t>RAMA MAULANA</t>
  </si>
  <si>
    <t>1860.200730.CKR</t>
  </si>
  <si>
    <t>TOMI KURNIAWAN</t>
  </si>
  <si>
    <t>1861.200730.CKR</t>
  </si>
  <si>
    <t>ARIP MUFTAPIN</t>
  </si>
  <si>
    <t>1864.200730.CKR</t>
  </si>
  <si>
    <t>RIDWAN FIRMANSYAH</t>
  </si>
  <si>
    <t>1886.200813.CKR</t>
  </si>
  <si>
    <t>WAHYU KUNCORO</t>
  </si>
  <si>
    <t>1887.200813.CKR</t>
  </si>
  <si>
    <t>JUNAEDI</t>
  </si>
  <si>
    <t>1888.200813.CKR</t>
  </si>
  <si>
    <t>AMAD PALGUNA</t>
  </si>
  <si>
    <t>1890.200813.CKR</t>
  </si>
  <si>
    <t>ZAENUL MAULANA</t>
  </si>
  <si>
    <t>1891.200813.CKR</t>
  </si>
  <si>
    <t>KRISMULYADI</t>
  </si>
  <si>
    <t>1892.200813.CKR</t>
  </si>
  <si>
    <t>CECEP NUGGRAHA</t>
  </si>
  <si>
    <t>1895.200813.CKR</t>
  </si>
  <si>
    <t>ANGGI JAYA SAPUTRA</t>
  </si>
  <si>
    <t>1896.200813.CKR</t>
  </si>
  <si>
    <t>M. JAPAR SIDIK</t>
  </si>
  <si>
    <t>1898.200813.CKR</t>
  </si>
  <si>
    <t>HAFID</t>
  </si>
  <si>
    <t>1899.200813.CKR</t>
  </si>
  <si>
    <t>AJAT SUDRAJAT</t>
  </si>
  <si>
    <t>1900.200813.CKR</t>
  </si>
  <si>
    <t>GILANG ALFIAN</t>
  </si>
  <si>
    <t>1932.200824.CKR</t>
  </si>
  <si>
    <t>ARDIANSYAH SAPUTRA</t>
  </si>
  <si>
    <t>1933.200824.CKR</t>
  </si>
  <si>
    <t>MOH ABDUL MUFID</t>
  </si>
  <si>
    <t>1943.200827.CKR</t>
  </si>
  <si>
    <t>BUDI MULYANA</t>
  </si>
  <si>
    <t>0083.091126.CKR</t>
  </si>
  <si>
    <t>ANDRI ISMAIL</t>
  </si>
  <si>
    <t>0084.091126.CKR</t>
  </si>
  <si>
    <t>DASEP MAHPUD</t>
  </si>
  <si>
    <t>1182.171026.CKR</t>
  </si>
  <si>
    <t>TEGUH RAHAYU</t>
  </si>
  <si>
    <t>1215.180103.CKR</t>
  </si>
  <si>
    <t>AHMAD FAUZI</t>
  </si>
  <si>
    <t>1216.180103.CKR</t>
  </si>
  <si>
    <t>BADRIMAN</t>
  </si>
  <si>
    <t>1424.181023.CKR</t>
  </si>
  <si>
    <t>ANTON SUTISNA</t>
  </si>
  <si>
    <t>1483.190129.CKR</t>
  </si>
  <si>
    <t>TARYONO</t>
  </si>
  <si>
    <t>1486.190225.CKR</t>
  </si>
  <si>
    <t>RIZKY KURNIA</t>
  </si>
  <si>
    <t>1557.190701.CKR</t>
  </si>
  <si>
    <t>HERI RIZAL SUHAYA TERISMAN</t>
  </si>
  <si>
    <t>1562.190705.CKR</t>
  </si>
  <si>
    <t>ANDRI</t>
  </si>
  <si>
    <t>1605.190826.CKR</t>
  </si>
  <si>
    <t>WAHYU ROMADLONI</t>
  </si>
  <si>
    <t>1697.200102.CKR</t>
  </si>
  <si>
    <t>ISMAIL BIN UTAR</t>
  </si>
  <si>
    <t>1720.200206.CKR</t>
  </si>
  <si>
    <t>KHADIRIN</t>
  </si>
  <si>
    <t>1749.200302.CKR</t>
  </si>
  <si>
    <t>MUHAMMAD HUSEN</t>
  </si>
  <si>
    <t>1750.200302.CKR</t>
  </si>
  <si>
    <t>MAJID SA'BANI</t>
  </si>
  <si>
    <t>1759.200304.CKR</t>
  </si>
  <si>
    <t>SIGIT GUNTORO</t>
  </si>
  <si>
    <t>1775.200330.CKR</t>
  </si>
  <si>
    <t>SUKMA HIDAYATULLAH</t>
  </si>
  <si>
    <t>1811.200720.CKR</t>
  </si>
  <si>
    <t>ALDI WIJAYA</t>
  </si>
  <si>
    <t>1814.200720.CKR</t>
  </si>
  <si>
    <t>YOGI WAWAN RISTIANTO</t>
  </si>
  <si>
    <t>1815.200724.CKR</t>
  </si>
  <si>
    <t>ANDRI ISMAIL SHALEH</t>
  </si>
  <si>
    <t>1816.200724.CKR</t>
  </si>
  <si>
    <t>GILANG TAUFIK ISMAIL</t>
  </si>
  <si>
    <t>1817.200724.CKR</t>
  </si>
  <si>
    <t>TANJUNG BASUKI</t>
  </si>
  <si>
    <t>1873.200803.CKR</t>
  </si>
  <si>
    <t>DIDIN WAHYUDIN</t>
  </si>
  <si>
    <t>1874.200803.CKR</t>
  </si>
  <si>
    <t>MANAP MULYONO</t>
  </si>
  <si>
    <t>1911.200818.CKR</t>
  </si>
  <si>
    <t>FAUZI MABRUR ARRIJAL</t>
  </si>
  <si>
    <t>1912.200818.CKR</t>
  </si>
  <si>
    <t>DEDE SURYADINATA</t>
  </si>
  <si>
    <t>1913.200818.CKR</t>
  </si>
  <si>
    <t>ARIS RISMAWAN</t>
  </si>
  <si>
    <t>1916.200819.CKR</t>
  </si>
  <si>
    <t>AMILU SUROTO</t>
  </si>
  <si>
    <t>1926.200824.CKR</t>
  </si>
  <si>
    <t>SAEPUDIN</t>
  </si>
  <si>
    <t>1937.200824.CKR</t>
  </si>
  <si>
    <t>ANDIKA WAHYU ROMADON</t>
  </si>
  <si>
    <t>MWT-F-HR-000</t>
  </si>
  <si>
    <t>Rev.0/20-04-2020</t>
  </si>
  <si>
    <t>PT  MADA WIKRI TUNGGAL</t>
  </si>
  <si>
    <t>FORM PENILAIAN KARYAWAN</t>
  </si>
  <si>
    <t>PERIODE : ____________ ~ _____________</t>
  </si>
  <si>
    <t>Tanggal Efektif Masuk ( Kontrak / Percobaan / Promosi ) * :</t>
  </si>
  <si>
    <t>Tanggal Akhir Masa ( Kontrak / Percobaan / Promosi ) *     :</t>
  </si>
  <si>
    <t>Aspek Penilaian</t>
  </si>
  <si>
    <t>Nilai</t>
  </si>
  <si>
    <t>KRITERIA PENILAIAN</t>
  </si>
  <si>
    <t xml:space="preserve">Jabatan             : </t>
  </si>
  <si>
    <t>SUVERVISIOR / Ka.Bag / MANAGER***</t>
  </si>
  <si>
    <t>1. Memiliki jiwa kepemimpinan</t>
  </si>
  <si>
    <t>2. Keteladanan</t>
  </si>
  <si>
    <t>Waktu Kerja</t>
  </si>
  <si>
    <t>3. Pemahaman dan kepatuhan terhadap kebijakan Perusahaan</t>
  </si>
  <si>
    <t>1. Terlambat / pulang cepat(1/2 hari)</t>
  </si>
  <si>
    <t>4. Pemahaman sistem</t>
  </si>
  <si>
    <t>2. Tidak hadir</t>
  </si>
  <si>
    <t>5. Loyalitas kerja</t>
  </si>
  <si>
    <t>I.</t>
  </si>
  <si>
    <t xml:space="preserve">    a. Mangkir/absen</t>
  </si>
  <si>
    <t>6. Analisa (spv/off/coor/mgr)</t>
  </si>
  <si>
    <t>Terlambat/Pulang Cepat(1/2 hari)</t>
  </si>
  <si>
    <t>Tidak hadir</t>
  </si>
  <si>
    <t xml:space="preserve">    b. Sakit</t>
  </si>
  <si>
    <t>STAFF</t>
  </si>
  <si>
    <t>TL/PC 1x</t>
  </si>
  <si>
    <t>a.</t>
  </si>
  <si>
    <t>Absen/mangkir</t>
  </si>
  <si>
    <t>b.</t>
  </si>
  <si>
    <t>Sakit</t>
  </si>
  <si>
    <t>3. Kerja lembur atas perintah atasan</t>
  </si>
  <si>
    <t>1. Kemampuan berkomunikasi</t>
  </si>
  <si>
    <t>TL/PC 2x</t>
  </si>
  <si>
    <t>Absen/mangkir 0x</t>
  </si>
  <si>
    <t>Tidk pernah sakit</t>
  </si>
  <si>
    <t>II</t>
  </si>
  <si>
    <t>Kredibilitas pribadi</t>
  </si>
  <si>
    <t>2. Respon positif terhadap pressure kerja</t>
  </si>
  <si>
    <t>TL/PC 3x</t>
  </si>
  <si>
    <t>Absen/mangkir 1x</t>
  </si>
  <si>
    <t>Pernah sakit 1 ~ 2 hari</t>
  </si>
  <si>
    <t>1. Bisa bekerja baik dengan sedikit pengawasan</t>
  </si>
  <si>
    <t>3. Kemampuan mendeteksi masalah</t>
  </si>
  <si>
    <t>TL/PC 4x</t>
  </si>
  <si>
    <t>Absen/mangkir 2x</t>
  </si>
  <si>
    <t>Pernah sakit 3 ~ 5 hari</t>
  </si>
  <si>
    <t>2. KAIZEN</t>
  </si>
  <si>
    <t>4. Kemapuan menanggulangi masalah</t>
  </si>
  <si>
    <t>TL/PC 5x</t>
  </si>
  <si>
    <t>Absen/mangkir 3x</t>
  </si>
  <si>
    <t>Pernah sakit &gt; 5 hari</t>
  </si>
  <si>
    <t>3. Penampilan</t>
  </si>
  <si>
    <t>TL/PC 6x</t>
  </si>
  <si>
    <t>Absen/mangkir 4x</t>
  </si>
  <si>
    <t>Rawat inap 1 ~ 5 hari</t>
  </si>
  <si>
    <t>III**</t>
  </si>
  <si>
    <t>4K 1S &amp; LK3.</t>
  </si>
  <si>
    <t>TOTAL</t>
  </si>
  <si>
    <t>TL/PC 7x</t>
  </si>
  <si>
    <t>Absen/mangkir &gt; 5x</t>
  </si>
  <si>
    <t>Rawat inap &gt; 5 hari</t>
  </si>
  <si>
    <t>1. Tempat kerja</t>
  </si>
  <si>
    <t>Catatan :</t>
  </si>
  <si>
    <t>TL/PC 8x</t>
  </si>
  <si>
    <t>2. Tempat umum</t>
  </si>
  <si>
    <t>TL/PC 9x</t>
  </si>
  <si>
    <t>3. Penggunaan alat keselamatan kerja</t>
  </si>
  <si>
    <t>TL/PC 10x</t>
  </si>
  <si>
    <t>IV</t>
  </si>
  <si>
    <t>Skill factor (General)</t>
  </si>
  <si>
    <t>TL/PC &gt; 10x</t>
  </si>
  <si>
    <t>1. Pekerja yang baik mengerti akan tugasnya</t>
  </si>
  <si>
    <r>
      <t xml:space="preserve">2. Mampu menjalankan sistem ISO </t>
    </r>
    <r>
      <rPr>
        <rFont val="Arial"/>
        <b/>
        <sz val="8.0"/>
      </rPr>
      <t>(Aplikasi QMS)</t>
    </r>
  </si>
  <si>
    <t>3. Paham dan tidak pernah mengulangi kesalahan yang pernah</t>
  </si>
  <si>
    <t>KRITERIA</t>
  </si>
  <si>
    <t>GRADE</t>
  </si>
  <si>
    <t>ADM / OPerator</t>
  </si>
  <si>
    <t>JABATAN</t>
  </si>
  <si>
    <t xml:space="preserve">    terjadi yang merugikan diri sendiri/orang lain.</t>
  </si>
  <si>
    <t>Sangat Bagus</t>
  </si>
  <si>
    <t>90 - 103</t>
  </si>
  <si>
    <t>121 - 128</t>
  </si>
  <si>
    <t>138 -168</t>
  </si>
  <si>
    <r>
      <t xml:space="preserve">4. Cepat dan mampu memahami tugas dan pekerjaan baru </t>
    </r>
    <r>
      <rPr>
        <rFont val="Arial"/>
        <b/>
        <sz val="8.0"/>
      </rPr>
      <t>(Fleksibel)</t>
    </r>
  </si>
  <si>
    <t>Bagus</t>
  </si>
  <si>
    <t>B</t>
  </si>
  <si>
    <t>76 - 90</t>
  </si>
  <si>
    <t>101 - 120</t>
  </si>
  <si>
    <t>107 - 137</t>
  </si>
  <si>
    <t>5. Dapat mengemukakan ide yang membangun guna peningkatan</t>
  </si>
  <si>
    <t>Cukup</t>
  </si>
  <si>
    <t>41 - 75</t>
  </si>
  <si>
    <t>77- 102</t>
  </si>
  <si>
    <t>76 - 106</t>
  </si>
  <si>
    <t xml:space="preserve">    system kerja dan pencegahan masalah.</t>
  </si>
  <si>
    <t>Kurang</t>
  </si>
  <si>
    <t>D</t>
  </si>
  <si>
    <t>0 - 40</t>
  </si>
  <si>
    <t>0 - 76</t>
  </si>
  <si>
    <t>0 - 75</t>
  </si>
  <si>
    <t>V</t>
  </si>
  <si>
    <t>Kemampuan dan hasil kerja</t>
  </si>
  <si>
    <t>Keterangan :</t>
  </si>
  <si>
    <t>1. Kecepatan kerja</t>
  </si>
  <si>
    <t>Level Operator s/d administrasi dinilai hanya yang berwarna hijau</t>
  </si>
  <si>
    <t xml:space="preserve">    a. Selalu mencapai target yang ditentukan</t>
  </si>
  <si>
    <t>Level diluar operator ditambah nilai sesuai dengan jabatannya</t>
  </si>
  <si>
    <t xml:space="preserve">    b. Menunjukkan hasil kerja yang lebih baik secara individu</t>
  </si>
  <si>
    <r>
      <t xml:space="preserve">*** Penilaian hanya untuk level </t>
    </r>
    <r>
      <rPr>
        <rFont val="Arial"/>
        <b/>
        <i/>
        <sz val="10.0"/>
      </rPr>
      <t>spv/off/coor/mgr</t>
    </r>
  </si>
  <si>
    <r>
      <t xml:space="preserve">2. </t>
    </r>
    <r>
      <rPr>
        <rFont val="Arial"/>
        <b/>
        <sz val="8.0"/>
      </rPr>
      <t>Mengikuti program QCC</t>
    </r>
  </si>
  <si>
    <t>** Dapat ditetapkan untuk penilaian dilapangan</t>
  </si>
  <si>
    <t>VI</t>
  </si>
  <si>
    <t>Kualitas kerja &amp; Efesiensi Material / Subpart</t>
  </si>
  <si>
    <t>* Coret yang tidak perlu</t>
  </si>
  <si>
    <t>1. Tidak pernah melakukan kesalahan biaya tinggi</t>
  </si>
  <si>
    <t>Diangkat sebagai karyawan tetap per ……………</t>
  </si>
  <si>
    <t xml:space="preserve">2. Tidak pernah melakukan kesalahan saat bekerja ( Kualitas hasil Kerja) </t>
  </si>
  <si>
    <t>Lulus masa kontrak / Percobaan / Promosi* per………………..</t>
  </si>
  <si>
    <t>VII</t>
  </si>
  <si>
    <t xml:space="preserve"> Self Audit</t>
  </si>
  <si>
    <t>Setuju perpanjang kontrak / percobaan / promosi* (……….bulan)</t>
  </si>
  <si>
    <t>1. Selalu memeriksa hasil kerja</t>
  </si>
  <si>
    <t>Tidak lulus</t>
  </si>
  <si>
    <t>LEADER</t>
  </si>
  <si>
    <t>Ttd karyawan</t>
  </si>
  <si>
    <r>
      <t>Ttd Atasan /</t>
    </r>
    <r>
      <rPr>
        <rFont val="Arial"/>
        <b/>
        <i/>
        <sz val="10.0"/>
      </rPr>
      <t xml:space="preserve"> ( Penilai )</t>
    </r>
  </si>
  <si>
    <t>Ttd Atasan Penilai</t>
  </si>
  <si>
    <t>2. Respon positif terhadap tekanan kerja</t>
  </si>
  <si>
    <t xml:space="preserve">5. Mampu memotivasi anggotanya (memacu team untuk </t>
  </si>
  <si>
    <t xml:space="preserve">    target yang lebih baik)</t>
  </si>
  <si>
    <t>6. Mampu untuk melatih anggota baru (system atau cara kerja)</t>
  </si>
  <si>
    <t>7. Loyalitas Kerja</t>
  </si>
  <si>
    <r>
      <t xml:space="preserve">2. Mampu menjalankan sistem ISO </t>
    </r>
    <r>
      <rPr>
        <rFont val="Arial"/>
        <b/>
        <sz val="8.0"/>
      </rPr>
      <t>(Aplikasi QMS)</t>
    </r>
  </si>
  <si>
    <r>
      <t xml:space="preserve">4. Cepat dan mampu memahami tugas dan pekerjaan baru </t>
    </r>
    <r>
      <rPr>
        <rFont val="Arial"/>
        <b/>
        <sz val="8.0"/>
      </rPr>
      <t>(Fleksibel)</t>
    </r>
  </si>
  <si>
    <r>
      <t xml:space="preserve">*** Penilaian hanya untuk level </t>
    </r>
    <r>
      <rPr>
        <rFont val="Arial"/>
        <b/>
        <i/>
        <sz val="10.0"/>
      </rPr>
      <t>spv/off/coor/mgr</t>
    </r>
  </si>
  <si>
    <r>
      <t xml:space="preserve">2. </t>
    </r>
    <r>
      <rPr>
        <rFont val="Arial"/>
        <b/>
        <sz val="8.0"/>
      </rPr>
      <t>Mengikuti program QCC</t>
    </r>
  </si>
  <si>
    <r>
      <t>Ttd Atasan /</t>
    </r>
    <r>
      <rPr>
        <rFont val="Arial"/>
        <b/>
        <i/>
        <sz val="10.0"/>
      </rPr>
      <t xml:space="preserve"> ( Penilai 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</si>
</sst>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0">
    <font>
      <sz val="10.0"/>
      <color rgb="FF000000"/>
      <name val="Arial"/>
    </font>
    <font>
      <b/>
      <sz val="11.0"/>
      <color theme="1"/>
      <name val="Arial"/>
    </font>
    <font>
      <sz val="10.0"/>
      <color theme="1"/>
      <name val="Arial"/>
    </font>
    <font>
      <b/>
      <sz val="9.0"/>
      <color theme="1"/>
      <name val="Arial"/>
    </font>
    <font>
      <sz val="9.0"/>
      <color theme="1"/>
      <name val="Arial"/>
    </font>
    <font>
      <sz val="12.0"/>
      <color theme="1"/>
      <name val="Times New Roman"/>
    </font>
    <font>
      <sz val="10.0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0.0"/>
      <color theme="1"/>
      <name val="Arial"/>
    </font>
    <font/>
    <font>
      <b/>
      <sz val="36.0"/>
      <color theme="1"/>
      <name val="Baumans"/>
    </font>
    <font>
      <sz val="8.0"/>
      <color theme="1"/>
      <name val="Arial"/>
    </font>
    <font>
      <b/>
      <sz val="22.0"/>
      <color theme="1"/>
      <name val="Baumans"/>
    </font>
    <font>
      <b/>
      <sz val="12.0"/>
      <color theme="1"/>
      <name val="Times New Roman"/>
    </font>
    <font>
      <sz val="10.0"/>
      <color theme="1"/>
      <name val="Times New Roman"/>
    </font>
    <font>
      <b/>
      <sz val="8.0"/>
      <color theme="1"/>
      <name val="Arial"/>
    </font>
    <font>
      <sz val="12.0"/>
      <color rgb="FF969696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808080"/>
        <bgColor rgb="FF808080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</fills>
  <borders count="3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top style="thin">
        <color rgb="FF000000"/>
      </top>
      <bottom/>
    </border>
    <border>
      <right style="medium">
        <color rgb="FF000000"/>
      </right>
      <top style="thin">
        <color rgb="FF000000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center" shrinkToFit="0" vertical="center" wrapText="0"/>
    </xf>
    <xf borderId="0" fillId="0" fontId="4" numFmtId="0" xfId="0" applyAlignment="1" applyFont="1">
      <alignment horizontal="right" shrinkToFit="0" vertical="top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horizontal="center" shrinkToFit="0" vertical="top" wrapText="0"/>
    </xf>
    <xf borderId="0" fillId="0" fontId="4" numFmtId="1" xfId="0" applyAlignment="1" applyFont="1" applyNumberFormat="1">
      <alignment horizontal="center" shrinkToFit="0" vertical="top" wrapText="0"/>
    </xf>
    <xf borderId="1" fillId="0" fontId="4" numFmtId="0" xfId="0" applyAlignment="1" applyBorder="1" applyFont="1">
      <alignment horizontal="right" shrinkToFit="0" vertical="top" wrapText="0"/>
    </xf>
    <xf borderId="1" fillId="0" fontId="4" numFmtId="0" xfId="0" applyAlignment="1" applyBorder="1" applyFont="1">
      <alignment shrinkToFit="0" vertical="top" wrapText="0"/>
    </xf>
    <xf borderId="1" fillId="0" fontId="4" numFmtId="0" xfId="0" applyAlignment="1" applyBorder="1" applyFont="1">
      <alignment horizontal="center" shrinkToFit="0" vertical="top" wrapText="0"/>
    </xf>
    <xf borderId="1" fillId="0" fontId="4" numFmtId="1" xfId="0" applyAlignment="1" applyBorder="1" applyFont="1" applyNumberFormat="1">
      <alignment horizontal="center" shrinkToFit="0" vertical="top" wrapText="0"/>
    </xf>
    <xf borderId="0" fillId="3" fontId="5" numFmtId="0" xfId="0" applyAlignment="1" applyFill="1" applyFont="1">
      <alignment horizontal="center" readingOrder="0" shrinkToFit="0" vertical="center" wrapText="0"/>
    </xf>
    <xf borderId="1" fillId="3" fontId="5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4" fontId="4" numFmtId="0" xfId="0" applyAlignment="1" applyBorder="1" applyFill="1" applyFont="1">
      <alignment shrinkToFit="0" vertical="top" wrapText="0"/>
    </xf>
    <xf borderId="1" fillId="4" fontId="4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right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8" numFmtId="0" xfId="0" applyAlignment="1" applyFont="1">
      <alignment horizontal="center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2" fillId="3" fontId="2" numFmtId="0" xfId="0" applyAlignment="1" applyBorder="1" applyFont="1">
      <alignment horizontal="left" shrinkToFit="0" vertical="center" wrapText="0"/>
    </xf>
    <xf borderId="3" fillId="0" fontId="10" numFmtId="0" xfId="0" applyBorder="1" applyFont="1"/>
    <xf borderId="4" fillId="0" fontId="10" numFmtId="0" xfId="0" applyBorder="1" applyFont="1"/>
    <xf borderId="5" fillId="5" fontId="2" numFmtId="0" xfId="0" applyAlignment="1" applyBorder="1" applyFill="1" applyFont="1">
      <alignment horizontal="center" shrinkToFit="0" vertical="center" wrapText="1"/>
    </xf>
    <xf borderId="6" fillId="5" fontId="8" numFmtId="0" xfId="0" applyAlignment="1" applyBorder="1" applyFont="1">
      <alignment horizontal="center" shrinkToFit="0" vertical="center" wrapText="1"/>
    </xf>
    <xf borderId="7" fillId="0" fontId="10" numFmtId="0" xfId="0" applyBorder="1" applyFont="1"/>
    <xf borderId="8" fillId="0" fontId="10" numFmtId="0" xfId="0" applyBorder="1" applyFont="1"/>
    <xf borderId="0" fillId="0" fontId="11" numFmtId="0" xfId="0" applyAlignment="1" applyFont="1">
      <alignment horizontal="center" shrinkToFit="0" vertical="center" wrapText="0"/>
    </xf>
    <xf borderId="0" fillId="0" fontId="2" numFmtId="0" xfId="0" applyAlignment="1" applyFont="1">
      <alignment shrinkToFit="0" vertical="center" wrapText="0"/>
    </xf>
    <xf borderId="9" fillId="0" fontId="10" numFmtId="0" xfId="0" applyBorder="1" applyFont="1"/>
    <xf borderId="10" fillId="0" fontId="10" numFmtId="0" xfId="0" applyBorder="1" applyFont="1"/>
    <xf borderId="11" fillId="0" fontId="10" numFmtId="0" xfId="0" applyBorder="1" applyFont="1"/>
    <xf borderId="12" fillId="0" fontId="10" numFmtId="0" xfId="0" applyBorder="1" applyFont="1"/>
    <xf borderId="13" fillId="4" fontId="2" numFmtId="0" xfId="0" applyAlignment="1" applyBorder="1" applyFont="1">
      <alignment horizontal="left" shrinkToFit="0" vertical="center" wrapText="1"/>
    </xf>
    <xf borderId="14" fillId="0" fontId="10" numFmtId="0" xfId="0" applyBorder="1" applyFont="1"/>
    <xf borderId="5" fillId="5" fontId="9" numFmtId="0" xfId="0" applyAlignment="1" applyBorder="1" applyFont="1">
      <alignment horizontal="center" shrinkToFit="0" vertical="center" wrapText="1"/>
    </xf>
    <xf borderId="13" fillId="6" fontId="9" numFmtId="0" xfId="0" applyAlignment="1" applyBorder="1" applyFill="1" applyFont="1">
      <alignment horizontal="left" shrinkToFit="0" vertical="bottom" wrapText="0"/>
    </xf>
    <xf borderId="15" fillId="0" fontId="10" numFmtId="0" xfId="0" applyBorder="1" applyFont="1"/>
    <xf borderId="16" fillId="0" fontId="10" numFmtId="0" xfId="0" applyBorder="1" applyFont="1"/>
    <xf borderId="17" fillId="7" fontId="2" numFmtId="0" xfId="0" applyAlignment="1" applyBorder="1" applyFill="1" applyFont="1">
      <alignment shrinkToFit="0" vertical="bottom" wrapText="0"/>
    </xf>
    <xf borderId="18" fillId="5" fontId="2" numFmtId="0" xfId="0" applyAlignment="1" applyBorder="1" applyFont="1">
      <alignment horizontal="center" shrinkToFit="0" vertical="center" wrapText="1"/>
    </xf>
    <xf borderId="5" fillId="5" fontId="8" numFmtId="0" xfId="0" applyAlignment="1" applyBorder="1" applyFont="1">
      <alignment horizontal="center" shrinkToFit="0" vertical="center" wrapText="1"/>
    </xf>
    <xf borderId="19" fillId="0" fontId="10" numFmtId="0" xfId="0" applyBorder="1" applyFont="1"/>
    <xf borderId="5" fillId="0" fontId="2" numFmtId="0" xfId="0" applyAlignment="1" applyBorder="1" applyFont="1">
      <alignment horizontal="center" shrinkToFit="0" vertical="bottom" wrapText="0"/>
    </xf>
    <xf borderId="7" fillId="0" fontId="12" numFmtId="0" xfId="0" applyAlignment="1" applyBorder="1" applyFont="1">
      <alignment horizontal="left" shrinkToFit="0" vertical="bottom" wrapText="0"/>
    </xf>
    <xf borderId="20" fillId="0" fontId="2" numFmtId="0" xfId="0" applyAlignment="1" applyBorder="1" applyFont="1">
      <alignment horizontal="center" shrinkToFit="0" vertical="bottom" wrapText="0"/>
    </xf>
    <xf borderId="21" fillId="0" fontId="10" numFmtId="0" xfId="0" applyBorder="1" applyFont="1"/>
    <xf borderId="5" fillId="0" fontId="2" numFmtId="0" xfId="0" applyAlignment="1" applyBorder="1" applyFont="1">
      <alignment horizontal="center" shrinkToFit="0" vertical="center" wrapText="0"/>
    </xf>
    <xf borderId="2" fillId="8" fontId="4" numFmtId="0" xfId="0" applyAlignment="1" applyBorder="1" applyFill="1" applyFont="1">
      <alignment horizontal="center" shrinkToFit="0" vertical="center" wrapText="0"/>
    </xf>
    <xf borderId="0" fillId="0" fontId="13" numFmtId="0" xfId="0" applyAlignment="1" applyFont="1">
      <alignment shrinkToFit="0" vertical="center" wrapText="0"/>
    </xf>
    <xf borderId="1" fillId="0" fontId="12" numFmtId="0" xfId="0" applyAlignment="1" applyBorder="1" applyFont="1">
      <alignment horizontal="left" shrinkToFit="0" vertical="bottom" wrapText="0"/>
    </xf>
    <xf borderId="20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shrinkToFit="0" vertical="center" wrapText="0"/>
    </xf>
    <xf borderId="2" fillId="0" fontId="3" numFmtId="0" xfId="0" applyAlignment="1" applyBorder="1" applyFont="1">
      <alignment horizontal="left" shrinkToFit="0" vertical="bottom" wrapText="0"/>
    </xf>
    <xf borderId="2" fillId="0" fontId="12" numFmtId="0" xfId="0" applyAlignment="1" applyBorder="1" applyFont="1">
      <alignment horizontal="left" shrinkToFit="0" vertical="bottom" wrapText="0"/>
    </xf>
    <xf borderId="3" fillId="0" fontId="12" numFmtId="0" xfId="0" applyAlignment="1" applyBorder="1" applyFont="1">
      <alignment horizontal="left" shrinkToFit="0" vertical="bottom" wrapText="0"/>
    </xf>
    <xf borderId="17" fillId="3" fontId="14" numFmtId="0" xfId="0" applyAlignment="1" applyBorder="1" applyFont="1">
      <alignment horizontal="center" shrinkToFit="0" vertical="center" wrapText="0"/>
    </xf>
    <xf borderId="17" fillId="3" fontId="14" numFmtId="0" xfId="0" applyAlignment="1" applyBorder="1" applyFont="1">
      <alignment horizontal="left" shrinkToFit="0" vertical="center" wrapText="0"/>
    </xf>
    <xf borderId="17" fillId="3" fontId="14" numFmtId="0" xfId="0" applyAlignment="1" applyBorder="1" applyFont="1">
      <alignment shrinkToFit="0" vertical="center" wrapText="0"/>
    </xf>
    <xf borderId="17" fillId="3" fontId="15" numFmtId="0" xfId="0" applyAlignment="1" applyBorder="1" applyFont="1">
      <alignment shrinkToFit="0" vertical="center" wrapText="0"/>
    </xf>
    <xf borderId="0" fillId="0" fontId="15" numFmtId="0" xfId="0" applyAlignment="1" applyFont="1">
      <alignment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22" fillId="4" fontId="12" numFmtId="0" xfId="0" applyAlignment="1" applyBorder="1" applyFont="1">
      <alignment horizontal="left" shrinkToFit="0" vertical="bottom" wrapText="0"/>
    </xf>
    <xf borderId="23" fillId="4" fontId="12" numFmtId="0" xfId="0" applyAlignment="1" applyBorder="1" applyFont="1">
      <alignment horizontal="left" shrinkToFit="0" vertical="bottom" wrapText="0"/>
    </xf>
    <xf borderId="20" fillId="4" fontId="2" numFmtId="0" xfId="0" applyAlignment="1" applyBorder="1" applyFont="1">
      <alignment horizontal="center" shrinkToFit="0" vertical="bottom" wrapText="0"/>
    </xf>
    <xf borderId="17" fillId="3" fontId="15" numFmtId="0" xfId="0" applyAlignment="1" applyBorder="1" applyFont="1">
      <alignment horizontal="center" shrinkToFit="0" vertical="center" wrapText="0"/>
    </xf>
    <xf borderId="1" fillId="3" fontId="15" numFmtId="0" xfId="0" applyAlignment="1" applyBorder="1" applyFont="1">
      <alignment horizontal="center" shrinkToFit="0" vertical="center" wrapText="0"/>
    </xf>
    <xf borderId="1" fillId="3" fontId="15" numFmtId="0" xfId="0" applyAlignment="1" applyBorder="1" applyFont="1">
      <alignment horizontal="left" shrinkToFit="0" vertical="center" wrapText="0"/>
    </xf>
    <xf borderId="17" fillId="3" fontId="2" numFmtId="0" xfId="0" applyAlignment="1" applyBorder="1" applyFont="1">
      <alignment horizontal="center" shrinkToFit="0" vertical="center" wrapText="0"/>
    </xf>
    <xf borderId="17" fillId="3" fontId="15" numFmtId="0" xfId="0" applyAlignment="1" applyBorder="1" applyFont="1">
      <alignment horizontal="left" shrinkToFit="0" vertical="center" wrapText="0"/>
    </xf>
    <xf borderId="17" fillId="3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3" fontId="15" numFmtId="0" xfId="0" applyAlignment="1" applyBorder="1" applyFont="1">
      <alignment shrinkToFit="0" vertical="center" wrapText="0"/>
    </xf>
    <xf borderId="24" fillId="3" fontId="15" numFmtId="0" xfId="0" applyAlignment="1" applyBorder="1" applyFont="1">
      <alignment horizontal="left" shrinkToFit="0" vertical="center" wrapText="0"/>
    </xf>
    <xf borderId="19" fillId="0" fontId="2" numFmtId="0" xfId="0" applyAlignment="1" applyBorder="1" applyFont="1">
      <alignment horizontal="center" shrinkToFit="0" vertical="bottom" wrapText="0"/>
    </xf>
    <xf borderId="1" fillId="0" fontId="16" numFmtId="0" xfId="0" applyAlignment="1" applyBorder="1" applyFont="1">
      <alignment horizontal="left" shrinkToFit="0" vertical="bottom" wrapText="0"/>
    </xf>
    <xf borderId="21" fillId="0" fontId="2" numFmtId="0" xfId="0" applyAlignment="1" applyBorder="1" applyFont="1">
      <alignment horizontal="center" shrinkToFit="0" vertical="bottom" wrapText="0"/>
    </xf>
    <xf borderId="25" fillId="0" fontId="2" numFmtId="0" xfId="0" applyAlignment="1" applyBorder="1" applyFont="1">
      <alignment horizontal="center" shrinkToFit="0" vertical="bottom" wrapText="0"/>
    </xf>
    <xf borderId="2" fillId="8" fontId="3" numFmtId="0" xfId="0" applyAlignment="1" applyBorder="1" applyFont="1">
      <alignment horizontal="center" shrinkToFit="0" vertical="center" wrapText="0"/>
    </xf>
    <xf borderId="0" fillId="0" fontId="5" numFmtId="0" xfId="0" applyAlignment="1" applyFont="1">
      <alignment shrinkToFit="0" vertical="top" wrapText="0"/>
    </xf>
    <xf borderId="1" fillId="5" fontId="8" numFmtId="0" xfId="0" applyAlignment="1" applyBorder="1" applyFont="1">
      <alignment shrinkToFit="0" vertical="center" wrapText="1"/>
    </xf>
    <xf borderId="1" fillId="5" fontId="17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left" shrinkToFit="0" vertical="top" wrapText="0"/>
    </xf>
    <xf borderId="26" fillId="0" fontId="10" numFmtId="0" xfId="0" applyBorder="1" applyFont="1"/>
    <xf borderId="27" fillId="0" fontId="10" numFmtId="0" xfId="0" applyBorder="1" applyFont="1"/>
    <xf borderId="0" fillId="0" fontId="5" numFmtId="0" xfId="0" applyAlignment="1" applyFont="1">
      <alignment shrinkToFit="0" vertical="bottom" wrapText="0"/>
    </xf>
    <xf borderId="2" fillId="8" fontId="4" numFmtId="0" xfId="0" applyAlignment="1" applyBorder="1" applyFont="1">
      <alignment horizontal="center" shrinkToFit="0" vertical="bottom" wrapText="0"/>
    </xf>
    <xf borderId="0" fillId="0" fontId="5" numFmtId="0" xfId="0" applyAlignment="1" applyFont="1">
      <alignment shrinkToFit="0" vertical="center" wrapText="0"/>
    </xf>
    <xf borderId="1" fillId="0" fontId="2" numFmtId="0" xfId="0" applyAlignment="1" applyBorder="1" applyFont="1">
      <alignment shrinkToFit="0" vertical="center" wrapText="0"/>
    </xf>
    <xf borderId="6" fillId="0" fontId="12" numFmtId="0" xfId="0" applyAlignment="1" applyBorder="1" applyFont="1">
      <alignment horizontal="left" shrinkToFit="0" vertical="bottom" wrapText="0"/>
    </xf>
    <xf borderId="2" fillId="9" fontId="2" numFmtId="0" xfId="0" applyAlignment="1" applyBorder="1" applyFill="1" applyFont="1">
      <alignment horizontal="center" shrinkToFit="0" vertical="bottom" wrapText="0"/>
    </xf>
    <xf borderId="28" fillId="9" fontId="2" numFmtId="0" xfId="0" applyAlignment="1" applyBorder="1" applyFont="1">
      <alignment horizontal="center" shrinkToFit="0" vertical="bottom" wrapText="0"/>
    </xf>
    <xf borderId="10" fillId="0" fontId="12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horizontal="left" shrinkToFit="0" vertical="bottom" wrapText="0"/>
    </xf>
    <xf borderId="4" fillId="0" fontId="2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left" shrinkToFit="0" vertical="center" wrapText="0"/>
    </xf>
    <xf borderId="4" fillId="0" fontId="2" numFmtId="0" xfId="0" applyAlignment="1" applyBorder="1" applyFont="1">
      <alignment horizontal="center" shrinkToFit="0" vertical="center" wrapText="0"/>
    </xf>
    <xf borderId="0" fillId="0" fontId="18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19" numFmtId="164" xfId="0" applyAlignment="1" applyFont="1" applyNumberFormat="1">
      <alignment horizontal="left" shrinkToFit="0" vertical="center" wrapText="0"/>
    </xf>
    <xf borderId="1" fillId="0" fontId="12" numFmtId="0" xfId="0" applyAlignment="1" applyBorder="1" applyFont="1">
      <alignment horizontal="left" shrinkToFit="0" vertical="center" wrapText="0"/>
    </xf>
    <xf borderId="20" fillId="0" fontId="2" numFmtId="0" xfId="0" applyAlignment="1" applyBorder="1" applyFont="1">
      <alignment shrinkToFit="0" vertical="bottom" wrapText="0"/>
    </xf>
    <xf borderId="2" fillId="8" fontId="12" numFmtId="0" xfId="0" applyAlignment="1" applyBorder="1" applyFont="1">
      <alignment horizontal="center" shrinkToFit="0" vertical="bottom" wrapText="0"/>
    </xf>
    <xf borderId="2" fillId="6" fontId="9" numFmtId="0" xfId="0" applyAlignment="1" applyBorder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1" fillId="0" fontId="12" numFmtId="0" xfId="0" applyAlignment="1" applyBorder="1" applyFont="1">
      <alignment horizontal="center" shrinkToFit="0" vertical="bottom" wrapText="0"/>
    </xf>
    <xf borderId="0" fillId="0" fontId="12" numFmtId="0" xfId="0" applyAlignment="1" applyFont="1">
      <alignment horizontal="left" shrinkToFit="0" vertical="bottom" wrapText="0"/>
    </xf>
    <xf borderId="29" fillId="0" fontId="9" numFmtId="0" xfId="0" applyAlignment="1" applyBorder="1" applyFont="1">
      <alignment horizontal="center" shrinkToFit="0" vertical="bottom" wrapText="0"/>
    </xf>
    <xf borderId="30" fillId="0" fontId="10" numFmtId="0" xfId="0" applyBorder="1" applyFont="1"/>
    <xf borderId="31" fillId="0" fontId="9" numFmtId="0" xfId="0" applyAlignment="1" applyBorder="1" applyFont="1">
      <alignment horizontal="center" shrinkToFit="0" vertical="bottom" wrapText="0"/>
    </xf>
    <xf borderId="32" fillId="0" fontId="10" numFmtId="0" xfId="0" applyBorder="1" applyFont="1"/>
    <xf borderId="33" fillId="0" fontId="10" numFmtId="0" xfId="0" applyBorder="1" applyFont="1"/>
    <xf borderId="34" fillId="0" fontId="10" numFmtId="0" xfId="0" applyBorder="1" applyFont="1"/>
    <xf borderId="5" fillId="0" fontId="2" numFmtId="0" xfId="0" applyAlignment="1" applyBorder="1" applyFont="1">
      <alignment shrinkToFit="0" vertical="bottom" wrapText="0"/>
    </xf>
    <xf borderId="5" fillId="0" fontId="12" numFmtId="0" xfId="0" applyAlignment="1" applyBorder="1" applyFont="1">
      <alignment horizontal="left" shrinkToFit="0" vertical="bottom" wrapText="0"/>
    </xf>
    <xf borderId="8" fillId="0" fontId="12" numFmtId="0" xfId="0" applyAlignment="1" applyBorder="1" applyFont="1">
      <alignment horizontal="center" shrinkToFit="0" vertical="bottom" wrapText="0"/>
    </xf>
    <xf borderId="35" fillId="0" fontId="10" numFmtId="0" xfId="0" applyBorder="1" applyFont="1"/>
    <xf borderId="36" fillId="0" fontId="10" numFmtId="0" xfId="0" applyBorder="1" applyFont="1"/>
    <xf borderId="21" fillId="0" fontId="2" numFmtId="0" xfId="0" applyAlignment="1" applyBorder="1" applyFont="1">
      <alignment shrinkToFit="0" vertical="bottom" wrapText="0"/>
    </xf>
    <xf borderId="21" fillId="0" fontId="12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none"/>
      </fill>
      <border/>
    </dxf>
    <dxf>
      <font>
        <color theme="1"/>
      </font>
      <fill>
        <patternFill patternType="solid">
          <fgColor rgb="FFFF0000"/>
          <bgColor rgb="FFFF0000"/>
        </patternFill>
      </fill>
      <border/>
    </dxf>
    <dxf>
      <font>
        <color rgb="FFFF0000"/>
      </font>
      <fill>
        <patternFill patternType="none"/>
      </fill>
      <border/>
    </dxf>
    <dxf>
      <font>
        <color rgb="FFFFFF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HRD - SALMAN/SERAH TERIMA PEKERJAAN/tglkontrakreminder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DATA KARYAWAN"/>
      <sheetName val="MAPPING"/>
      <sheetName val="KOPRASI"/>
      <sheetName val="outkaryawan"/>
      <sheetName val="PENGUMUMAN"/>
      <sheetName val="CORETAN HK"/>
      <sheetName val="PENILAIAN"/>
      <sheetName val="Form-HRD-11"/>
      <sheetName val="Form-HRD-11 (2)"/>
      <sheetName val="RUMUS"/>
      <sheetName val="Sheet1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7.29"/>
    <col customWidth="1" min="3" max="3" width="29.0"/>
    <col customWidth="1" min="4" max="4" width="32.14"/>
    <col customWidth="1" min="5" max="5" width="17.43"/>
    <col customWidth="1" min="6" max="6" width="12.43"/>
    <col customWidth="1" min="7" max="7" width="6.29"/>
    <col customWidth="1" min="8" max="9" width="9.14"/>
    <col customWidth="1" min="10" max="10" width="35.71"/>
    <col customWidth="1" min="11" max="23" width="14.0"/>
    <col customWidth="1" min="24" max="27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4">
        <v>1.0</v>
      </c>
      <c r="B3" s="5" t="s">
        <v>8</v>
      </c>
      <c r="C3" s="5" t="s">
        <v>9</v>
      </c>
      <c r="D3" s="6" t="str">
        <f t="shared" ref="D3:D537" si="1">C3&amp;"-"&amp;F3</f>
        <v>YUDI HERMAWAN-LAIN2</v>
      </c>
      <c r="E3" s="5" t="s">
        <v>10</v>
      </c>
      <c r="F3" s="6" t="s">
        <v>11</v>
      </c>
      <c r="G3" s="7">
        <v>7.0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8">
        <v>2.0</v>
      </c>
      <c r="B4" s="9" t="s">
        <v>12</v>
      </c>
      <c r="C4" s="9" t="s">
        <v>13</v>
      </c>
      <c r="D4" s="6" t="str">
        <f t="shared" si="1"/>
        <v>BUDI PRIATNA-SD</v>
      </c>
      <c r="E4" s="9" t="s">
        <v>14</v>
      </c>
      <c r="F4" s="10" t="s">
        <v>15</v>
      </c>
      <c r="G4" s="11">
        <v>1.0</v>
      </c>
      <c r="H4" s="2"/>
      <c r="I4" s="2"/>
      <c r="J4" s="2"/>
      <c r="K4" s="12" t="s">
        <v>16</v>
      </c>
      <c r="L4" s="13" t="s">
        <v>15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23</v>
      </c>
      <c r="T4" s="13" t="s">
        <v>24</v>
      </c>
      <c r="U4" s="13" t="s">
        <v>25</v>
      </c>
      <c r="V4" s="13" t="s">
        <v>26</v>
      </c>
      <c r="W4" s="13" t="s">
        <v>27</v>
      </c>
      <c r="X4" s="2"/>
      <c r="Y4" s="2"/>
      <c r="Z4" s="2"/>
      <c r="AA4" s="2"/>
    </row>
    <row r="5" ht="12.75" customHeight="1">
      <c r="A5" s="8">
        <v>3.0</v>
      </c>
      <c r="B5" s="9" t="s">
        <v>12</v>
      </c>
      <c r="C5" s="9" t="s">
        <v>13</v>
      </c>
      <c r="D5" s="6" t="str">
        <f t="shared" si="1"/>
        <v>BUDI PRIATNA-I</v>
      </c>
      <c r="E5" s="9" t="s">
        <v>28</v>
      </c>
      <c r="F5" s="10" t="s">
        <v>21</v>
      </c>
      <c r="G5" s="10">
        <v>1.0</v>
      </c>
      <c r="H5" s="2"/>
      <c r="I5" s="14">
        <v>1.0</v>
      </c>
      <c r="J5" s="2" t="str">
        <f t="array" ref="J5">IFERROR(INDEX($C$3:$C$348,MATCH(0,COUNTIF($J$4:J4,$C$3:$C$348),0)),"")</f>
        <v>YUDI HERMAWAN</v>
      </c>
      <c r="K5" s="2"/>
      <c r="L5" s="2">
        <f t="shared" ref="L5:W5" si="2">SUMIFS($G$3:$G$545,$D$3:$D$545,$J5&amp;"-"&amp;L$4)</f>
        <v>0</v>
      </c>
      <c r="M5" s="2">
        <f t="shared" si="2"/>
        <v>0</v>
      </c>
      <c r="N5" s="2">
        <f t="shared" si="2"/>
        <v>0</v>
      </c>
      <c r="O5" s="2">
        <f t="shared" si="2"/>
        <v>0</v>
      </c>
      <c r="P5" s="2">
        <f t="shared" si="2"/>
        <v>0</v>
      </c>
      <c r="Q5" s="2">
        <f t="shared" si="2"/>
        <v>0</v>
      </c>
      <c r="R5" s="2">
        <f t="shared" si="2"/>
        <v>0</v>
      </c>
      <c r="S5" s="2">
        <f t="shared" si="2"/>
        <v>0</v>
      </c>
      <c r="T5" s="2">
        <f t="shared" si="2"/>
        <v>0</v>
      </c>
      <c r="U5" s="2">
        <f t="shared" si="2"/>
        <v>0</v>
      </c>
      <c r="V5" s="2">
        <f t="shared" si="2"/>
        <v>0</v>
      </c>
      <c r="W5" s="2">
        <f t="shared" si="2"/>
        <v>0</v>
      </c>
      <c r="X5" s="2"/>
      <c r="Y5" s="2"/>
      <c r="Z5" s="2"/>
      <c r="AA5" s="2"/>
    </row>
    <row r="6" ht="12.75" customHeight="1">
      <c r="A6" s="8">
        <v>4.0</v>
      </c>
      <c r="B6" s="9" t="s">
        <v>12</v>
      </c>
      <c r="C6" s="9" t="s">
        <v>13</v>
      </c>
      <c r="D6" s="6" t="str">
        <f t="shared" si="1"/>
        <v>BUDI PRIATNA-SD</v>
      </c>
      <c r="E6" s="9" t="s">
        <v>29</v>
      </c>
      <c r="F6" s="10" t="s">
        <v>15</v>
      </c>
      <c r="G6" s="10">
        <v>2.0</v>
      </c>
      <c r="H6" s="2"/>
      <c r="I6" s="14">
        <v>2.0</v>
      </c>
      <c r="J6" s="2" t="str">
        <f t="array" ref="J6">IFERROR(INDEX($C$3:$C$348,MATCH(0,COUNTIF($J$4:J5,$C$3:$C$348),0)),"")</f>
        <v>BUDI PRIATNA</v>
      </c>
      <c r="K6" s="2"/>
      <c r="L6" s="2">
        <f t="shared" ref="L6:W6" si="3">SUMIFS($G$3:$G$545,$D$3:$D$545,$J6&amp;"-"&amp;L$4)</f>
        <v>3</v>
      </c>
      <c r="M6" s="2">
        <f t="shared" si="3"/>
        <v>0</v>
      </c>
      <c r="N6" s="2">
        <f t="shared" si="3"/>
        <v>0</v>
      </c>
      <c r="O6" s="2">
        <f t="shared" si="3"/>
        <v>0</v>
      </c>
      <c r="P6" s="2">
        <f t="shared" si="3"/>
        <v>0</v>
      </c>
      <c r="Q6" s="2">
        <f t="shared" si="3"/>
        <v>1</v>
      </c>
      <c r="R6" s="2">
        <f t="shared" si="3"/>
        <v>0</v>
      </c>
      <c r="S6" s="2">
        <f t="shared" si="3"/>
        <v>0</v>
      </c>
      <c r="T6" s="2">
        <f t="shared" si="3"/>
        <v>0</v>
      </c>
      <c r="U6" s="2">
        <f t="shared" si="3"/>
        <v>0</v>
      </c>
      <c r="V6" s="2">
        <f t="shared" si="3"/>
        <v>1</v>
      </c>
      <c r="W6" s="2">
        <f t="shared" si="3"/>
        <v>0</v>
      </c>
      <c r="X6" s="2"/>
      <c r="Y6" s="2"/>
      <c r="Z6" s="2"/>
      <c r="AA6" s="2"/>
    </row>
    <row r="7" ht="12.75" customHeight="1">
      <c r="A7" s="8">
        <v>5.0</v>
      </c>
      <c r="B7" s="9" t="s">
        <v>12</v>
      </c>
      <c r="C7" s="9" t="s">
        <v>13</v>
      </c>
      <c r="D7" s="6" t="str">
        <f t="shared" si="1"/>
        <v>BUDI PRIATNA-PC</v>
      </c>
      <c r="E7" s="9" t="s">
        <v>30</v>
      </c>
      <c r="F7" s="10" t="s">
        <v>26</v>
      </c>
      <c r="G7" s="10">
        <v>1.0</v>
      </c>
      <c r="H7" s="2"/>
      <c r="I7" s="14">
        <v>3.0</v>
      </c>
      <c r="J7" s="2" t="str">
        <f t="array" ref="J7">IFERROR(INDEX($C$3:$C$348,MATCH(0,COUNTIF($J$4:J6,$C$3:$C$348),0)),"")</f>
        <v>DANI HERMAWAN</v>
      </c>
      <c r="K7" s="2"/>
      <c r="L7" s="2">
        <f t="shared" ref="L7:W7" si="4">SUMIFS($G$3:$G$545,$D$3:$D$545,$J7&amp;"-"&amp;L$4)</f>
        <v>2</v>
      </c>
      <c r="M7" s="2">
        <f t="shared" si="4"/>
        <v>0</v>
      </c>
      <c r="N7" s="2">
        <f t="shared" si="4"/>
        <v>0</v>
      </c>
      <c r="O7" s="2">
        <f t="shared" si="4"/>
        <v>0</v>
      </c>
      <c r="P7" s="2">
        <f t="shared" si="4"/>
        <v>0</v>
      </c>
      <c r="Q7" s="2">
        <f t="shared" si="4"/>
        <v>0</v>
      </c>
      <c r="R7" s="2">
        <f t="shared" si="4"/>
        <v>2</v>
      </c>
      <c r="S7" s="2">
        <f t="shared" si="4"/>
        <v>4</v>
      </c>
      <c r="T7" s="2">
        <f t="shared" si="4"/>
        <v>0</v>
      </c>
      <c r="U7" s="2">
        <f t="shared" si="4"/>
        <v>0</v>
      </c>
      <c r="V7" s="2">
        <f t="shared" si="4"/>
        <v>0</v>
      </c>
      <c r="W7" s="2">
        <f t="shared" si="4"/>
        <v>0</v>
      </c>
      <c r="X7" s="2"/>
      <c r="Y7" s="2"/>
      <c r="Z7" s="2"/>
      <c r="AA7" s="2"/>
    </row>
    <row r="8" ht="12.75" customHeight="1">
      <c r="A8" s="8">
        <v>6.0</v>
      </c>
      <c r="B8" s="9" t="s">
        <v>12</v>
      </c>
      <c r="C8" s="9" t="s">
        <v>13</v>
      </c>
      <c r="D8" s="6" t="str">
        <f t="shared" si="1"/>
        <v>BUDI PRIATNA-LAIN2</v>
      </c>
      <c r="E8" s="9" t="s">
        <v>10</v>
      </c>
      <c r="F8" s="10" t="s">
        <v>11</v>
      </c>
      <c r="G8" s="10">
        <v>2.0</v>
      </c>
      <c r="H8" s="2"/>
      <c r="I8" s="14">
        <v>4.0</v>
      </c>
      <c r="J8" s="2" t="str">
        <f t="array" ref="J8">IFERROR(INDEX($C$3:$C$348,MATCH(0,COUNTIF($J$4:J7,$C$3:$C$348),0)),"")</f>
        <v>DADANG MUKHSIN</v>
      </c>
      <c r="K8" s="2"/>
      <c r="L8" s="2">
        <f t="shared" ref="L8:W8" si="5">SUMIFS($G$3:$G$545,$D$3:$D$545,$J8&amp;"-"&amp;L$4)</f>
        <v>0</v>
      </c>
      <c r="M8" s="2">
        <f t="shared" si="5"/>
        <v>0</v>
      </c>
      <c r="N8" s="2">
        <f t="shared" si="5"/>
        <v>0</v>
      </c>
      <c r="O8" s="2">
        <f t="shared" si="5"/>
        <v>0</v>
      </c>
      <c r="P8" s="2">
        <f t="shared" si="5"/>
        <v>0</v>
      </c>
      <c r="Q8" s="2">
        <f t="shared" si="5"/>
        <v>0</v>
      </c>
      <c r="R8" s="2">
        <f t="shared" si="5"/>
        <v>0</v>
      </c>
      <c r="S8" s="2">
        <f t="shared" si="5"/>
        <v>0</v>
      </c>
      <c r="T8" s="2">
        <f t="shared" si="5"/>
        <v>0</v>
      </c>
      <c r="U8" s="2">
        <f t="shared" si="5"/>
        <v>0</v>
      </c>
      <c r="V8" s="2">
        <f t="shared" si="5"/>
        <v>0</v>
      </c>
      <c r="W8" s="2">
        <f t="shared" si="5"/>
        <v>0</v>
      </c>
      <c r="X8" s="2"/>
      <c r="Y8" s="2"/>
      <c r="Z8" s="2"/>
      <c r="AA8" s="2"/>
    </row>
    <row r="9" ht="12.75" customHeight="1">
      <c r="A9" s="8">
        <v>7.0</v>
      </c>
      <c r="B9" s="9" t="s">
        <v>31</v>
      </c>
      <c r="C9" s="9" t="s">
        <v>32</v>
      </c>
      <c r="D9" s="6" t="str">
        <f t="shared" si="1"/>
        <v>DANI HERMAWAN-LAIN2</v>
      </c>
      <c r="E9" s="9" t="s">
        <v>10</v>
      </c>
      <c r="F9" s="10" t="s">
        <v>11</v>
      </c>
      <c r="G9" s="10">
        <v>2.0</v>
      </c>
      <c r="H9" s="2"/>
      <c r="I9" s="14">
        <v>5.0</v>
      </c>
      <c r="J9" s="2" t="str">
        <f t="array" ref="J9">IFERROR(INDEX($C$3:$C$348,MATCH(0,COUNTIF($J$4:J8,$C$3:$C$348),0)),"")</f>
        <v>ADIT NUGROHO</v>
      </c>
      <c r="K9" s="2"/>
      <c r="L9" s="2">
        <f t="shared" ref="L9:W9" si="6">SUMIFS($G$3:$G$545,$D$3:$D$545,$J9&amp;"-"&amp;L$4)</f>
        <v>0</v>
      </c>
      <c r="M9" s="2">
        <f t="shared" si="6"/>
        <v>0</v>
      </c>
      <c r="N9" s="2">
        <f t="shared" si="6"/>
        <v>0</v>
      </c>
      <c r="O9" s="2">
        <f t="shared" si="6"/>
        <v>0</v>
      </c>
      <c r="P9" s="2">
        <f t="shared" si="6"/>
        <v>0</v>
      </c>
      <c r="Q9" s="2">
        <f t="shared" si="6"/>
        <v>0</v>
      </c>
      <c r="R9" s="2">
        <f t="shared" si="6"/>
        <v>0</v>
      </c>
      <c r="S9" s="2">
        <f t="shared" si="6"/>
        <v>0</v>
      </c>
      <c r="T9" s="2">
        <f t="shared" si="6"/>
        <v>0</v>
      </c>
      <c r="U9" s="2">
        <f t="shared" si="6"/>
        <v>0</v>
      </c>
      <c r="V9" s="2">
        <f t="shared" si="6"/>
        <v>0</v>
      </c>
      <c r="W9" s="2">
        <f t="shared" si="6"/>
        <v>0</v>
      </c>
      <c r="X9" s="2"/>
      <c r="Y9" s="2"/>
      <c r="Z9" s="2"/>
      <c r="AA9" s="2"/>
    </row>
    <row r="10" ht="12.75" customHeight="1">
      <c r="A10" s="8">
        <v>8.0</v>
      </c>
      <c r="B10" s="9" t="s">
        <v>31</v>
      </c>
      <c r="C10" s="9" t="s">
        <v>32</v>
      </c>
      <c r="D10" s="6" t="str">
        <f t="shared" si="1"/>
        <v>DANI HERMAWAN-CX</v>
      </c>
      <c r="E10" s="9" t="s">
        <v>29</v>
      </c>
      <c r="F10" s="10" t="s">
        <v>23</v>
      </c>
      <c r="G10" s="10">
        <v>4.0</v>
      </c>
      <c r="H10" s="2"/>
      <c r="I10" s="14">
        <v>6.0</v>
      </c>
      <c r="J10" s="2" t="str">
        <f t="array" ref="J10">IFERROR(INDEX($C$3:$C$348,MATCH(0,COUNTIF($J$4:J9,$C$3:$C$348),0)),"")</f>
        <v>PURWIADI</v>
      </c>
      <c r="K10" s="2"/>
      <c r="L10" s="2">
        <f t="shared" ref="L10:W10" si="7">SUMIFS($G$3:$G$545,$D$3:$D$545,$J10&amp;"-"&amp;L$4)</f>
        <v>0</v>
      </c>
      <c r="M10" s="2">
        <f t="shared" si="7"/>
        <v>0</v>
      </c>
      <c r="N10" s="2">
        <f t="shared" si="7"/>
        <v>0</v>
      </c>
      <c r="O10" s="2">
        <f t="shared" si="7"/>
        <v>0</v>
      </c>
      <c r="P10" s="2">
        <f t="shared" si="7"/>
        <v>0</v>
      </c>
      <c r="Q10" s="2">
        <f t="shared" si="7"/>
        <v>3</v>
      </c>
      <c r="R10" s="2">
        <f t="shared" si="7"/>
        <v>2</v>
      </c>
      <c r="S10" s="2">
        <f t="shared" si="7"/>
        <v>0</v>
      </c>
      <c r="T10" s="2">
        <f t="shared" si="7"/>
        <v>0</v>
      </c>
      <c r="U10" s="2">
        <f t="shared" si="7"/>
        <v>0</v>
      </c>
      <c r="V10" s="2">
        <f t="shared" si="7"/>
        <v>1</v>
      </c>
      <c r="W10" s="2">
        <f t="shared" si="7"/>
        <v>0</v>
      </c>
      <c r="X10" s="2"/>
      <c r="Y10" s="2"/>
      <c r="Z10" s="2"/>
      <c r="AA10" s="2"/>
    </row>
    <row r="11" ht="12.75" customHeight="1">
      <c r="A11" s="8">
        <v>9.0</v>
      </c>
      <c r="B11" s="9" t="s">
        <v>31</v>
      </c>
      <c r="C11" s="9" t="s">
        <v>32</v>
      </c>
      <c r="D11" s="6" t="str">
        <f t="shared" si="1"/>
        <v>DANI HERMAWAN-C</v>
      </c>
      <c r="E11" s="9" t="s">
        <v>33</v>
      </c>
      <c r="F11" s="10" t="s">
        <v>22</v>
      </c>
      <c r="G11" s="10">
        <v>1.0</v>
      </c>
      <c r="H11" s="2"/>
      <c r="I11" s="14">
        <v>7.0</v>
      </c>
      <c r="J11" s="2" t="str">
        <f t="array" ref="J11">IFERROR(INDEX($C$3:$C$348,MATCH(0,COUNTIF($J$4:J10,$C$3:$C$348),0)),"")</f>
        <v>TETEN FIRMANSYAH</v>
      </c>
      <c r="K11" s="2"/>
      <c r="L11" s="2">
        <f t="shared" ref="L11:W11" si="8">SUMIFS($G$3:$G$545,$D$3:$D$545,$J11&amp;"-"&amp;L$4)</f>
        <v>0</v>
      </c>
      <c r="M11" s="2">
        <f t="shared" si="8"/>
        <v>0</v>
      </c>
      <c r="N11" s="2">
        <f t="shared" si="8"/>
        <v>0</v>
      </c>
      <c r="O11" s="2">
        <f t="shared" si="8"/>
        <v>0</v>
      </c>
      <c r="P11" s="2">
        <f t="shared" si="8"/>
        <v>0</v>
      </c>
      <c r="Q11" s="2">
        <f t="shared" si="8"/>
        <v>0</v>
      </c>
      <c r="R11" s="2">
        <f t="shared" si="8"/>
        <v>1</v>
      </c>
      <c r="S11" s="2">
        <f t="shared" si="8"/>
        <v>4</v>
      </c>
      <c r="T11" s="2">
        <f t="shared" si="8"/>
        <v>0</v>
      </c>
      <c r="U11" s="2">
        <f t="shared" si="8"/>
        <v>0</v>
      </c>
      <c r="V11" s="2">
        <f t="shared" si="8"/>
        <v>1</v>
      </c>
      <c r="W11" s="2">
        <f t="shared" si="8"/>
        <v>0</v>
      </c>
      <c r="X11" s="2"/>
      <c r="Y11" s="2"/>
      <c r="Z11" s="2"/>
      <c r="AA11" s="2"/>
    </row>
    <row r="12" ht="12.75" customHeight="1">
      <c r="A12" s="8">
        <v>10.0</v>
      </c>
      <c r="B12" s="9" t="s">
        <v>31</v>
      </c>
      <c r="C12" s="9" t="s">
        <v>32</v>
      </c>
      <c r="D12" s="6" t="str">
        <f t="shared" si="1"/>
        <v>DANI HERMAWAN-C</v>
      </c>
      <c r="E12" s="9" t="s">
        <v>29</v>
      </c>
      <c r="F12" s="10" t="s">
        <v>22</v>
      </c>
      <c r="G12" s="10">
        <v>1.0</v>
      </c>
      <c r="H12" s="2"/>
      <c r="I12" s="14">
        <v>8.0</v>
      </c>
      <c r="J12" s="2" t="str">
        <f t="array" ref="J12">IFERROR(INDEX($C$3:$C$348,MATCH(0,COUNTIF($J$4:J11,$C$3:$C$348),0)),"")</f>
        <v>DEDI DRIA NURFAIZAL</v>
      </c>
      <c r="K12" s="2"/>
      <c r="L12" s="2">
        <f t="shared" ref="L12:W12" si="9">SUMIFS($G$3:$G$545,$D$3:$D$545,$J12&amp;"-"&amp;L$4)</f>
        <v>0</v>
      </c>
      <c r="M12" s="2">
        <f t="shared" si="9"/>
        <v>0</v>
      </c>
      <c r="N12" s="2">
        <f t="shared" si="9"/>
        <v>0</v>
      </c>
      <c r="O12" s="2">
        <f t="shared" si="9"/>
        <v>0</v>
      </c>
      <c r="P12" s="2">
        <f t="shared" si="9"/>
        <v>0</v>
      </c>
      <c r="Q12" s="2">
        <f t="shared" si="9"/>
        <v>0</v>
      </c>
      <c r="R12" s="2">
        <f t="shared" si="9"/>
        <v>0</v>
      </c>
      <c r="S12" s="2">
        <f t="shared" si="9"/>
        <v>0</v>
      </c>
      <c r="T12" s="2">
        <f t="shared" si="9"/>
        <v>0</v>
      </c>
      <c r="U12" s="2">
        <f t="shared" si="9"/>
        <v>0</v>
      </c>
      <c r="V12" s="2">
        <f t="shared" si="9"/>
        <v>0</v>
      </c>
      <c r="W12" s="2">
        <f t="shared" si="9"/>
        <v>0</v>
      </c>
      <c r="X12" s="2"/>
      <c r="Y12" s="2"/>
      <c r="Z12" s="2"/>
      <c r="AA12" s="2"/>
    </row>
    <row r="13" ht="12.75" customHeight="1">
      <c r="A13" s="8">
        <v>11.0</v>
      </c>
      <c r="B13" s="9" t="s">
        <v>31</v>
      </c>
      <c r="C13" s="9" t="s">
        <v>32</v>
      </c>
      <c r="D13" s="6" t="str">
        <f t="shared" si="1"/>
        <v>DANI HERMAWAN-SD</v>
      </c>
      <c r="E13" s="9" t="s">
        <v>34</v>
      </c>
      <c r="F13" s="10" t="s">
        <v>15</v>
      </c>
      <c r="G13" s="10">
        <v>2.0</v>
      </c>
      <c r="H13" s="2"/>
      <c r="I13" s="14">
        <v>9.0</v>
      </c>
      <c r="J13" s="2" t="str">
        <f t="array" ref="J13">IFERROR(INDEX($C$3:$C$348,MATCH(0,COUNTIF($J$4:J12,$C$3:$C$348),0)),"")</f>
        <v>RUSMANA</v>
      </c>
      <c r="K13" s="2"/>
      <c r="L13" s="2">
        <f t="shared" ref="L13:W13" si="10">SUMIFS($G$3:$G$545,$D$3:$D$545,$J13&amp;"-"&amp;L$4)</f>
        <v>0</v>
      </c>
      <c r="M13" s="2">
        <f t="shared" si="10"/>
        <v>0</v>
      </c>
      <c r="N13" s="2">
        <f t="shared" si="10"/>
        <v>0</v>
      </c>
      <c r="O13" s="2">
        <f t="shared" si="10"/>
        <v>0</v>
      </c>
      <c r="P13" s="2">
        <f t="shared" si="10"/>
        <v>0</v>
      </c>
      <c r="Q13" s="2">
        <f t="shared" si="10"/>
        <v>0</v>
      </c>
      <c r="R13" s="2">
        <f t="shared" si="10"/>
        <v>0</v>
      </c>
      <c r="S13" s="2">
        <f t="shared" si="10"/>
        <v>0</v>
      </c>
      <c r="T13" s="2">
        <f t="shared" si="10"/>
        <v>0</v>
      </c>
      <c r="U13" s="2">
        <f t="shared" si="10"/>
        <v>0</v>
      </c>
      <c r="V13" s="2">
        <f t="shared" si="10"/>
        <v>0</v>
      </c>
      <c r="W13" s="2">
        <f t="shared" si="10"/>
        <v>0</v>
      </c>
      <c r="X13" s="2"/>
      <c r="Y13" s="2"/>
      <c r="Z13" s="2"/>
      <c r="AA13" s="2"/>
    </row>
    <row r="14" ht="12.75" customHeight="1">
      <c r="A14" s="8">
        <v>12.0</v>
      </c>
      <c r="B14" s="9" t="s">
        <v>35</v>
      </c>
      <c r="C14" s="9" t="s">
        <v>36</v>
      </c>
      <c r="D14" s="6" t="str">
        <f t="shared" si="1"/>
        <v>DADANG MUKHSIN-LAIN2</v>
      </c>
      <c r="E14" s="9" t="s">
        <v>10</v>
      </c>
      <c r="F14" s="10" t="s">
        <v>11</v>
      </c>
      <c r="G14" s="10">
        <v>5.0</v>
      </c>
      <c r="H14" s="2"/>
      <c r="I14" s="14">
        <v>10.0</v>
      </c>
      <c r="J14" s="2" t="str">
        <f t="array" ref="J14">IFERROR(INDEX($C$3:$C$348,MATCH(0,COUNTIF($J$4:J13,$C$3:$C$348),0)),"")</f>
        <v>PANCA ADITYAS</v>
      </c>
      <c r="K14" s="2"/>
      <c r="L14" s="2">
        <f t="shared" ref="L14:W14" si="11">SUMIFS($G$3:$G$545,$D$3:$D$545,$J14&amp;"-"&amp;L$4)</f>
        <v>0</v>
      </c>
      <c r="M14" s="2">
        <f t="shared" si="11"/>
        <v>0</v>
      </c>
      <c r="N14" s="2">
        <f t="shared" si="11"/>
        <v>0</v>
      </c>
      <c r="O14" s="2">
        <f t="shared" si="11"/>
        <v>0</v>
      </c>
      <c r="P14" s="2">
        <f t="shared" si="11"/>
        <v>0</v>
      </c>
      <c r="Q14" s="2">
        <f t="shared" si="11"/>
        <v>0</v>
      </c>
      <c r="R14" s="2">
        <f t="shared" si="11"/>
        <v>2</v>
      </c>
      <c r="S14" s="2">
        <f t="shared" si="11"/>
        <v>0</v>
      </c>
      <c r="T14" s="2">
        <f t="shared" si="11"/>
        <v>0</v>
      </c>
      <c r="U14" s="2">
        <f t="shared" si="11"/>
        <v>0</v>
      </c>
      <c r="V14" s="2">
        <f t="shared" si="11"/>
        <v>0</v>
      </c>
      <c r="W14" s="2">
        <f t="shared" si="11"/>
        <v>0</v>
      </c>
      <c r="X14" s="2"/>
      <c r="Y14" s="2"/>
      <c r="Z14" s="2"/>
      <c r="AA14" s="2"/>
    </row>
    <row r="15" ht="12.75" customHeight="1">
      <c r="A15" s="8">
        <v>13.0</v>
      </c>
      <c r="B15" s="9" t="s">
        <v>37</v>
      </c>
      <c r="C15" s="9" t="s">
        <v>38</v>
      </c>
      <c r="D15" s="6" t="str">
        <f t="shared" si="1"/>
        <v>ADIT NUGROHO-LAIN2</v>
      </c>
      <c r="E15" s="9" t="s">
        <v>10</v>
      </c>
      <c r="F15" s="10" t="s">
        <v>11</v>
      </c>
      <c r="G15" s="10">
        <v>1.0</v>
      </c>
      <c r="H15" s="2"/>
      <c r="I15" s="14">
        <v>11.0</v>
      </c>
      <c r="J15" s="2" t="str">
        <f t="array" ref="J15">IFERROR(INDEX($C$3:$C$348,MATCH(0,COUNTIF($J$4:J14,$C$3:$C$348),0)),"")</f>
        <v>EDI PRIMANTO</v>
      </c>
      <c r="K15" s="2"/>
      <c r="L15" s="2">
        <f t="shared" ref="L15:W15" si="12">SUMIFS($G$3:$G$545,$D$3:$D$545,$J15&amp;"-"&amp;L$4)</f>
        <v>0</v>
      </c>
      <c r="M15" s="2">
        <f t="shared" si="12"/>
        <v>0</v>
      </c>
      <c r="N15" s="2">
        <f t="shared" si="12"/>
        <v>0</v>
      </c>
      <c r="O15" s="2">
        <f t="shared" si="12"/>
        <v>0</v>
      </c>
      <c r="P15" s="2">
        <f t="shared" si="12"/>
        <v>0</v>
      </c>
      <c r="Q15" s="2">
        <f t="shared" si="12"/>
        <v>0</v>
      </c>
      <c r="R15" s="2">
        <f t="shared" si="12"/>
        <v>2</v>
      </c>
      <c r="S15" s="2">
        <f t="shared" si="12"/>
        <v>0</v>
      </c>
      <c r="T15" s="2">
        <f t="shared" si="12"/>
        <v>0</v>
      </c>
      <c r="U15" s="2">
        <f t="shared" si="12"/>
        <v>0</v>
      </c>
      <c r="V15" s="2">
        <f t="shared" si="12"/>
        <v>0</v>
      </c>
      <c r="W15" s="2">
        <f t="shared" si="12"/>
        <v>0</v>
      </c>
      <c r="X15" s="2"/>
      <c r="Y15" s="2"/>
      <c r="Z15" s="2"/>
      <c r="AA15" s="2"/>
    </row>
    <row r="16" ht="12.75" customHeight="1">
      <c r="A16" s="8">
        <v>14.0</v>
      </c>
      <c r="B16" s="9" t="s">
        <v>39</v>
      </c>
      <c r="C16" s="9" t="s">
        <v>40</v>
      </c>
      <c r="D16" s="6" t="str">
        <f t="shared" si="1"/>
        <v>PURWIADI-I</v>
      </c>
      <c r="E16" s="9" t="s">
        <v>41</v>
      </c>
      <c r="F16" s="10" t="s">
        <v>21</v>
      </c>
      <c r="G16" s="10">
        <v>1.0</v>
      </c>
      <c r="H16" s="2"/>
      <c r="I16" s="14">
        <v>12.0</v>
      </c>
      <c r="J16" s="2" t="str">
        <f t="array" ref="J16">IFERROR(INDEX($C$3:$C$348,MATCH(0,COUNTIF($J$4:J15,$C$3:$C$348),0)),"")</f>
        <v>WIJI PURWANTO</v>
      </c>
      <c r="K16" s="2"/>
      <c r="L16" s="2">
        <f t="shared" ref="L16:W16" si="13">SUMIFS($G$3:$G$545,$D$3:$D$545,$J16&amp;"-"&amp;L$4)</f>
        <v>0</v>
      </c>
      <c r="M16" s="2">
        <f t="shared" si="13"/>
        <v>0</v>
      </c>
      <c r="N16" s="2">
        <f t="shared" si="13"/>
        <v>0</v>
      </c>
      <c r="O16" s="2">
        <f t="shared" si="13"/>
        <v>0</v>
      </c>
      <c r="P16" s="2">
        <f t="shared" si="13"/>
        <v>0</v>
      </c>
      <c r="Q16" s="2">
        <f t="shared" si="13"/>
        <v>0</v>
      </c>
      <c r="R16" s="2">
        <f t="shared" si="13"/>
        <v>0</v>
      </c>
      <c r="S16" s="2">
        <f t="shared" si="13"/>
        <v>0</v>
      </c>
      <c r="T16" s="2">
        <f t="shared" si="13"/>
        <v>0</v>
      </c>
      <c r="U16" s="2">
        <f t="shared" si="13"/>
        <v>0</v>
      </c>
      <c r="V16" s="2">
        <f t="shared" si="13"/>
        <v>0</v>
      </c>
      <c r="W16" s="2">
        <f t="shared" si="13"/>
        <v>0</v>
      </c>
      <c r="X16" s="2"/>
      <c r="Y16" s="2"/>
      <c r="Z16" s="2"/>
      <c r="AA16" s="2"/>
    </row>
    <row r="17" ht="12.75" customHeight="1">
      <c r="A17" s="8">
        <v>15.0</v>
      </c>
      <c r="B17" s="9" t="s">
        <v>39</v>
      </c>
      <c r="C17" s="9" t="s">
        <v>40</v>
      </c>
      <c r="D17" s="6" t="str">
        <f t="shared" si="1"/>
        <v>PURWIADI-I</v>
      </c>
      <c r="E17" s="9" t="s">
        <v>42</v>
      </c>
      <c r="F17" s="10" t="s">
        <v>21</v>
      </c>
      <c r="G17" s="10">
        <v>1.0</v>
      </c>
      <c r="H17" s="2"/>
      <c r="I17" s="14">
        <v>13.0</v>
      </c>
      <c r="J17" s="2" t="str">
        <f t="array" ref="J17">IFERROR(INDEX($C$3:$C$348,MATCH(0,COUNTIF($J$4:J16,$C$3:$C$348),0)),"")</f>
        <v>ARIF FUDIN</v>
      </c>
      <c r="K17" s="2"/>
      <c r="L17" s="2">
        <f t="shared" ref="L17:W17" si="14">SUMIFS($G$3:$G$545,$D$3:$D$545,$J17&amp;"-"&amp;L$4)</f>
        <v>0</v>
      </c>
      <c r="M17" s="2">
        <f t="shared" si="14"/>
        <v>0</v>
      </c>
      <c r="N17" s="2">
        <f t="shared" si="14"/>
        <v>0</v>
      </c>
      <c r="O17" s="2">
        <f t="shared" si="14"/>
        <v>0</v>
      </c>
      <c r="P17" s="2">
        <f t="shared" si="14"/>
        <v>0</v>
      </c>
      <c r="Q17" s="2">
        <f t="shared" si="14"/>
        <v>0</v>
      </c>
      <c r="R17" s="2">
        <f t="shared" si="14"/>
        <v>0</v>
      </c>
      <c r="S17" s="2">
        <f t="shared" si="14"/>
        <v>0</v>
      </c>
      <c r="T17" s="2">
        <f t="shared" si="14"/>
        <v>0</v>
      </c>
      <c r="U17" s="2">
        <f t="shared" si="14"/>
        <v>0</v>
      </c>
      <c r="V17" s="2">
        <f t="shared" si="14"/>
        <v>0</v>
      </c>
      <c r="W17" s="2">
        <f t="shared" si="14"/>
        <v>0</v>
      </c>
      <c r="X17" s="2"/>
      <c r="Y17" s="2"/>
      <c r="Z17" s="2"/>
      <c r="AA17" s="2"/>
    </row>
    <row r="18" ht="12.75" customHeight="1">
      <c r="A18" s="8">
        <v>16.0</v>
      </c>
      <c r="B18" s="9" t="s">
        <v>39</v>
      </c>
      <c r="C18" s="9" t="s">
        <v>40</v>
      </c>
      <c r="D18" s="6" t="str">
        <f t="shared" si="1"/>
        <v>PURWIADI-I</v>
      </c>
      <c r="E18" s="9" t="s">
        <v>41</v>
      </c>
      <c r="F18" s="10" t="s">
        <v>21</v>
      </c>
      <c r="G18" s="10">
        <v>1.0</v>
      </c>
      <c r="H18" s="2"/>
      <c r="I18" s="14">
        <v>14.0</v>
      </c>
      <c r="J18" s="2" t="str">
        <f t="array" ref="J18">IFERROR(INDEX($C$3:$C$348,MATCH(0,COUNTIF($J$4:J17,$C$3:$C$348),0)),"")</f>
        <v>KOSTAMAN</v>
      </c>
      <c r="K18" s="2"/>
      <c r="L18" s="2">
        <f t="shared" ref="L18:W18" si="15">SUMIFS($G$3:$G$545,$D$3:$D$545,$J18&amp;"-"&amp;L$4)</f>
        <v>0</v>
      </c>
      <c r="M18" s="2">
        <f t="shared" si="15"/>
        <v>0</v>
      </c>
      <c r="N18" s="2">
        <f t="shared" si="15"/>
        <v>0</v>
      </c>
      <c r="O18" s="2">
        <f t="shared" si="15"/>
        <v>0</v>
      </c>
      <c r="P18" s="2">
        <f t="shared" si="15"/>
        <v>0</v>
      </c>
      <c r="Q18" s="2">
        <f t="shared" si="15"/>
        <v>0</v>
      </c>
      <c r="R18" s="2">
        <f t="shared" si="15"/>
        <v>0</v>
      </c>
      <c r="S18" s="2">
        <f t="shared" si="15"/>
        <v>0</v>
      </c>
      <c r="T18" s="2">
        <f t="shared" si="15"/>
        <v>0</v>
      </c>
      <c r="U18" s="2">
        <f t="shared" si="15"/>
        <v>0</v>
      </c>
      <c r="V18" s="2">
        <f t="shared" si="15"/>
        <v>0</v>
      </c>
      <c r="W18" s="2">
        <f t="shared" si="15"/>
        <v>0</v>
      </c>
      <c r="X18" s="2"/>
      <c r="Y18" s="2"/>
      <c r="Z18" s="2"/>
      <c r="AA18" s="2"/>
    </row>
    <row r="19" ht="12.75" customHeight="1">
      <c r="A19" s="8">
        <v>17.0</v>
      </c>
      <c r="B19" s="9" t="s">
        <v>39</v>
      </c>
      <c r="C19" s="9" t="s">
        <v>40</v>
      </c>
      <c r="D19" s="6" t="str">
        <f t="shared" si="1"/>
        <v>PURWIADI-C</v>
      </c>
      <c r="E19" s="9" t="s">
        <v>43</v>
      </c>
      <c r="F19" s="10" t="s">
        <v>22</v>
      </c>
      <c r="G19" s="10">
        <v>1.0</v>
      </c>
      <c r="H19" s="2"/>
      <c r="I19" s="14">
        <v>15.0</v>
      </c>
      <c r="J19" s="2" t="str">
        <f t="array" ref="J19">IFERROR(INDEX($C$3:$C$348,MATCH(0,COUNTIF($J$4:J18,$C$3:$C$348),0)),"")</f>
        <v>YOSEP SOPIAN</v>
      </c>
      <c r="K19" s="2"/>
      <c r="L19" s="2">
        <f t="shared" ref="L19:W19" si="16">SUMIFS($G$3:$G$545,$D$3:$D$545,$J19&amp;"-"&amp;L$4)</f>
        <v>0</v>
      </c>
      <c r="M19" s="2">
        <f t="shared" si="16"/>
        <v>0</v>
      </c>
      <c r="N19" s="2">
        <f t="shared" si="16"/>
        <v>0</v>
      </c>
      <c r="O19" s="2">
        <f t="shared" si="16"/>
        <v>1</v>
      </c>
      <c r="P19" s="2">
        <f t="shared" si="16"/>
        <v>0</v>
      </c>
      <c r="Q19" s="2">
        <f t="shared" si="16"/>
        <v>0</v>
      </c>
      <c r="R19" s="2">
        <f t="shared" si="16"/>
        <v>0</v>
      </c>
      <c r="S19" s="2">
        <f t="shared" si="16"/>
        <v>0</v>
      </c>
      <c r="T19" s="2">
        <f t="shared" si="16"/>
        <v>0</v>
      </c>
      <c r="U19" s="2">
        <f t="shared" si="16"/>
        <v>0</v>
      </c>
      <c r="V19" s="2">
        <f t="shared" si="16"/>
        <v>1</v>
      </c>
      <c r="W19" s="2">
        <f t="shared" si="16"/>
        <v>0</v>
      </c>
      <c r="X19" s="2"/>
      <c r="Y19" s="2"/>
      <c r="Z19" s="2"/>
      <c r="AA19" s="2"/>
    </row>
    <row r="20" ht="12.75" customHeight="1">
      <c r="A20" s="8">
        <v>18.0</v>
      </c>
      <c r="B20" s="9" t="s">
        <v>39</v>
      </c>
      <c r="C20" s="9" t="s">
        <v>40</v>
      </c>
      <c r="D20" s="6" t="str">
        <f t="shared" si="1"/>
        <v>PURWIADI-C</v>
      </c>
      <c r="E20" s="9" t="s">
        <v>43</v>
      </c>
      <c r="F20" s="10" t="s">
        <v>22</v>
      </c>
      <c r="G20" s="10">
        <v>1.0</v>
      </c>
      <c r="H20" s="2"/>
      <c r="I20" s="14">
        <v>16.0</v>
      </c>
      <c r="J20" s="2" t="str">
        <f t="array" ref="J20">IFERROR(INDEX($C$3:$C$348,MATCH(0,COUNTIF($J$4:J19,$C$3:$C$348),0)),"")</f>
        <v>AGUNG RIWAYAT</v>
      </c>
      <c r="K20" s="2"/>
      <c r="L20" s="2">
        <f t="shared" ref="L20:W20" si="17">SUMIFS($G$3:$G$545,$D$3:$D$545,$J20&amp;"-"&amp;L$4)</f>
        <v>9</v>
      </c>
      <c r="M20" s="2">
        <f t="shared" si="17"/>
        <v>0</v>
      </c>
      <c r="N20" s="2">
        <f t="shared" si="17"/>
        <v>0</v>
      </c>
      <c r="O20" s="2">
        <f t="shared" si="17"/>
        <v>0</v>
      </c>
      <c r="P20" s="2">
        <f t="shared" si="17"/>
        <v>0</v>
      </c>
      <c r="Q20" s="2">
        <f t="shared" si="17"/>
        <v>0</v>
      </c>
      <c r="R20" s="2">
        <f t="shared" si="17"/>
        <v>2</v>
      </c>
      <c r="S20" s="2">
        <f t="shared" si="17"/>
        <v>0</v>
      </c>
      <c r="T20" s="2">
        <f t="shared" si="17"/>
        <v>0</v>
      </c>
      <c r="U20" s="2">
        <f t="shared" si="17"/>
        <v>0</v>
      </c>
      <c r="V20" s="2">
        <f t="shared" si="17"/>
        <v>1</v>
      </c>
      <c r="W20" s="2">
        <f t="shared" si="17"/>
        <v>0</v>
      </c>
      <c r="X20" s="2"/>
      <c r="Y20" s="2"/>
      <c r="Z20" s="2"/>
      <c r="AA20" s="2"/>
    </row>
    <row r="21" ht="12.75" customHeight="1">
      <c r="A21" s="8">
        <v>19.0</v>
      </c>
      <c r="B21" s="9" t="s">
        <v>39</v>
      </c>
      <c r="C21" s="9" t="s">
        <v>40</v>
      </c>
      <c r="D21" s="6" t="str">
        <f t="shared" si="1"/>
        <v>PURWIADI-PC</v>
      </c>
      <c r="E21" s="9" t="s">
        <v>41</v>
      </c>
      <c r="F21" s="10" t="s">
        <v>26</v>
      </c>
      <c r="G21" s="10">
        <v>1.0</v>
      </c>
      <c r="H21" s="2"/>
      <c r="I21" s="14">
        <v>17.0</v>
      </c>
      <c r="J21" s="2" t="str">
        <f t="array" ref="J21">IFERROR(INDEX($C$3:$C$348,MATCH(0,COUNTIF($J$4:J20,$C$3:$C$348),0)),"")</f>
        <v>ICEP SETIONO</v>
      </c>
      <c r="K21" s="2"/>
      <c r="L21" s="2">
        <f t="shared" ref="L21:W21" si="18">SUMIFS($G$3:$G$545,$D$3:$D$545,$J21&amp;"-"&amp;L$4)</f>
        <v>0</v>
      </c>
      <c r="M21" s="2">
        <f t="shared" si="18"/>
        <v>0</v>
      </c>
      <c r="N21" s="2">
        <f t="shared" si="18"/>
        <v>0</v>
      </c>
      <c r="O21" s="2">
        <f t="shared" si="18"/>
        <v>0</v>
      </c>
      <c r="P21" s="2">
        <f t="shared" si="18"/>
        <v>0</v>
      </c>
      <c r="Q21" s="2">
        <f t="shared" si="18"/>
        <v>0</v>
      </c>
      <c r="R21" s="2">
        <f t="shared" si="18"/>
        <v>1</v>
      </c>
      <c r="S21" s="2">
        <f t="shared" si="18"/>
        <v>0</v>
      </c>
      <c r="T21" s="2">
        <f t="shared" si="18"/>
        <v>0</v>
      </c>
      <c r="U21" s="2">
        <f t="shared" si="18"/>
        <v>0</v>
      </c>
      <c r="V21" s="2">
        <f t="shared" si="18"/>
        <v>1</v>
      </c>
      <c r="W21" s="2">
        <f t="shared" si="18"/>
        <v>0</v>
      </c>
      <c r="X21" s="2"/>
      <c r="Y21" s="2"/>
      <c r="Z21" s="2"/>
      <c r="AA21" s="2"/>
    </row>
    <row r="22" ht="12.75" customHeight="1">
      <c r="A22" s="8">
        <v>20.0</v>
      </c>
      <c r="B22" s="9" t="s">
        <v>44</v>
      </c>
      <c r="C22" s="9" t="s">
        <v>45</v>
      </c>
      <c r="D22" s="6" t="str">
        <f t="shared" si="1"/>
        <v>TETEN FIRMANSYAH-CX</v>
      </c>
      <c r="E22" s="9" t="s">
        <v>46</v>
      </c>
      <c r="F22" s="10" t="s">
        <v>23</v>
      </c>
      <c r="G22" s="10">
        <v>1.0</v>
      </c>
      <c r="H22" s="2"/>
      <c r="I22" s="14">
        <v>18.0</v>
      </c>
      <c r="J22" s="2" t="str">
        <f t="array" ref="J22">IFERROR(INDEX($C$3:$C$348,MATCH(0,COUNTIF($J$4:J21,$C$3:$C$348),0)),"")</f>
        <v>ENDRI SAPUTRO</v>
      </c>
      <c r="K22" s="2"/>
      <c r="L22" s="2">
        <f t="shared" ref="L22:W22" si="19">SUMIFS($G$3:$G$545,$D$3:$D$545,$J22&amp;"-"&amp;L$4)</f>
        <v>0</v>
      </c>
      <c r="M22" s="2">
        <f t="shared" si="19"/>
        <v>0</v>
      </c>
      <c r="N22" s="2">
        <f t="shared" si="19"/>
        <v>0</v>
      </c>
      <c r="O22" s="2">
        <f t="shared" si="19"/>
        <v>0</v>
      </c>
      <c r="P22" s="2">
        <f t="shared" si="19"/>
        <v>0</v>
      </c>
      <c r="Q22" s="2">
        <f t="shared" si="19"/>
        <v>0</v>
      </c>
      <c r="R22" s="2">
        <f t="shared" si="19"/>
        <v>1</v>
      </c>
      <c r="S22" s="2">
        <f t="shared" si="19"/>
        <v>0</v>
      </c>
      <c r="T22" s="2">
        <f t="shared" si="19"/>
        <v>0</v>
      </c>
      <c r="U22" s="2">
        <f t="shared" si="19"/>
        <v>0</v>
      </c>
      <c r="V22" s="2">
        <f t="shared" si="19"/>
        <v>0</v>
      </c>
      <c r="W22" s="2">
        <f t="shared" si="19"/>
        <v>0</v>
      </c>
      <c r="X22" s="2"/>
      <c r="Y22" s="2"/>
      <c r="Z22" s="2"/>
      <c r="AA22" s="2"/>
    </row>
    <row r="23" ht="12.75" customHeight="1">
      <c r="A23" s="8">
        <v>21.0</v>
      </c>
      <c r="B23" s="9" t="s">
        <v>44</v>
      </c>
      <c r="C23" s="9" t="s">
        <v>45</v>
      </c>
      <c r="D23" s="6" t="str">
        <f t="shared" si="1"/>
        <v>TETEN FIRMANSYAH-PC</v>
      </c>
      <c r="E23" s="9" t="s">
        <v>42</v>
      </c>
      <c r="F23" s="10" t="s">
        <v>26</v>
      </c>
      <c r="G23" s="10">
        <v>1.0</v>
      </c>
      <c r="H23" s="2"/>
      <c r="I23" s="14">
        <v>19.0</v>
      </c>
      <c r="J23" s="2" t="str">
        <f t="array" ref="J23">IFERROR(INDEX($C$3:$C$348,MATCH(0,COUNTIF($J$4:J22,$C$3:$C$348),0)),"")</f>
        <v>ALI MUKTI</v>
      </c>
      <c r="K23" s="2"/>
      <c r="L23" s="2">
        <f t="shared" ref="L23:W23" si="20">SUMIFS($G$3:$G$545,$D$3:$D$545,$J23&amp;"-"&amp;L$4)</f>
        <v>1</v>
      </c>
      <c r="M23" s="2">
        <f t="shared" si="20"/>
        <v>0</v>
      </c>
      <c r="N23" s="2">
        <f t="shared" si="20"/>
        <v>0</v>
      </c>
      <c r="O23" s="2">
        <f t="shared" si="20"/>
        <v>12</v>
      </c>
      <c r="P23" s="2">
        <f t="shared" si="20"/>
        <v>0</v>
      </c>
      <c r="Q23" s="2">
        <f t="shared" si="20"/>
        <v>1</v>
      </c>
      <c r="R23" s="2">
        <f t="shared" si="20"/>
        <v>12</v>
      </c>
      <c r="S23" s="2">
        <f t="shared" si="20"/>
        <v>0</v>
      </c>
      <c r="T23" s="2">
        <f t="shared" si="20"/>
        <v>0</v>
      </c>
      <c r="U23" s="2">
        <f t="shared" si="20"/>
        <v>0</v>
      </c>
      <c r="V23" s="2">
        <f t="shared" si="20"/>
        <v>0</v>
      </c>
      <c r="W23" s="2">
        <f t="shared" si="20"/>
        <v>0</v>
      </c>
      <c r="X23" s="2"/>
      <c r="Y23" s="2"/>
      <c r="Z23" s="2"/>
      <c r="AA23" s="2"/>
    </row>
    <row r="24" ht="12.75" customHeight="1">
      <c r="A24" s="8">
        <v>22.0</v>
      </c>
      <c r="B24" s="9" t="s">
        <v>44</v>
      </c>
      <c r="C24" s="9" t="s">
        <v>45</v>
      </c>
      <c r="D24" s="6" t="str">
        <f t="shared" si="1"/>
        <v>TETEN FIRMANSYAH-CX</v>
      </c>
      <c r="E24" s="9" t="s">
        <v>41</v>
      </c>
      <c r="F24" s="10" t="s">
        <v>23</v>
      </c>
      <c r="G24" s="10">
        <v>3.0</v>
      </c>
      <c r="H24" s="2"/>
      <c r="I24" s="14">
        <v>20.0</v>
      </c>
      <c r="J24" s="2" t="str">
        <f t="array" ref="J24">IFERROR(INDEX($C$3:$C$348,MATCH(0,COUNTIF($J$4:J23,$C$3:$C$348),0)),"")</f>
        <v>PANJI RAHAYU</v>
      </c>
      <c r="K24" s="2"/>
      <c r="L24" s="2">
        <f t="shared" ref="L24:W24" si="21">SUMIFS($G$3:$G$545,$D$3:$D$545,$J24&amp;"-"&amp;L$4)</f>
        <v>1</v>
      </c>
      <c r="M24" s="2">
        <f t="shared" si="21"/>
        <v>1</v>
      </c>
      <c r="N24" s="2">
        <f t="shared" si="21"/>
        <v>0</v>
      </c>
      <c r="O24" s="2">
        <f t="shared" si="21"/>
        <v>0</v>
      </c>
      <c r="P24" s="2">
        <f t="shared" si="21"/>
        <v>0</v>
      </c>
      <c r="Q24" s="2">
        <f t="shared" si="21"/>
        <v>0</v>
      </c>
      <c r="R24" s="2">
        <f t="shared" si="21"/>
        <v>1</v>
      </c>
      <c r="S24" s="2">
        <f t="shared" si="21"/>
        <v>0</v>
      </c>
      <c r="T24" s="2">
        <f t="shared" si="21"/>
        <v>0</v>
      </c>
      <c r="U24" s="2">
        <f t="shared" si="21"/>
        <v>0</v>
      </c>
      <c r="V24" s="2">
        <f t="shared" si="21"/>
        <v>0</v>
      </c>
      <c r="W24" s="2">
        <f t="shared" si="21"/>
        <v>0</v>
      </c>
      <c r="X24" s="2"/>
      <c r="Y24" s="2"/>
      <c r="Z24" s="2"/>
      <c r="AA24" s="2"/>
    </row>
    <row r="25" ht="12.75" customHeight="1">
      <c r="A25" s="8">
        <v>23.0</v>
      </c>
      <c r="B25" s="9" t="s">
        <v>44</v>
      </c>
      <c r="C25" s="9" t="s">
        <v>45</v>
      </c>
      <c r="D25" s="6" t="str">
        <f t="shared" si="1"/>
        <v>TETEN FIRMANSYAH-C</v>
      </c>
      <c r="E25" s="9" t="s">
        <v>33</v>
      </c>
      <c r="F25" s="10" t="s">
        <v>22</v>
      </c>
      <c r="G25" s="10">
        <v>1.0</v>
      </c>
      <c r="H25" s="2"/>
      <c r="I25" s="14">
        <v>21.0</v>
      </c>
      <c r="J25" s="2" t="str">
        <f t="array" ref="J25">IFERROR(INDEX($C$3:$C$348,MATCH(0,COUNTIF($J$4:J24,$C$3:$C$348),0)),"")</f>
        <v>YUSUF ABDUL GHOFUR</v>
      </c>
      <c r="K25" s="2"/>
      <c r="L25" s="2">
        <f t="shared" ref="L25:W25" si="22">SUMIFS($G$3:$G$545,$D$3:$D$545,$J25&amp;"-"&amp;L$4)</f>
        <v>0</v>
      </c>
      <c r="M25" s="2">
        <f t="shared" si="22"/>
        <v>0</v>
      </c>
      <c r="N25" s="2">
        <f t="shared" si="22"/>
        <v>0</v>
      </c>
      <c r="O25" s="2">
        <f t="shared" si="22"/>
        <v>2</v>
      </c>
      <c r="P25" s="2">
        <f t="shared" si="22"/>
        <v>0</v>
      </c>
      <c r="Q25" s="2">
        <f t="shared" si="22"/>
        <v>0</v>
      </c>
      <c r="R25" s="2">
        <f t="shared" si="22"/>
        <v>1</v>
      </c>
      <c r="S25" s="2">
        <f t="shared" si="22"/>
        <v>0</v>
      </c>
      <c r="T25" s="2">
        <f t="shared" si="22"/>
        <v>0</v>
      </c>
      <c r="U25" s="2">
        <f t="shared" si="22"/>
        <v>0</v>
      </c>
      <c r="V25" s="2">
        <f t="shared" si="22"/>
        <v>0</v>
      </c>
      <c r="W25" s="2">
        <f t="shared" si="22"/>
        <v>0</v>
      </c>
      <c r="X25" s="2"/>
      <c r="Y25" s="2"/>
      <c r="Z25" s="2"/>
      <c r="AA25" s="2"/>
    </row>
    <row r="26" ht="12.75" customHeight="1">
      <c r="A26" s="4">
        <v>24.0</v>
      </c>
      <c r="B26" s="5" t="s">
        <v>44</v>
      </c>
      <c r="C26" s="5" t="s">
        <v>45</v>
      </c>
      <c r="D26" s="6" t="str">
        <f t="shared" si="1"/>
        <v>TETEN FIRMANSYAH-LAIN2</v>
      </c>
      <c r="E26" s="5" t="s">
        <v>10</v>
      </c>
      <c r="F26" s="6" t="s">
        <v>11</v>
      </c>
      <c r="G26" s="6">
        <v>5.0</v>
      </c>
      <c r="H26" s="2"/>
      <c r="I26" s="14">
        <v>22.0</v>
      </c>
      <c r="J26" s="2" t="str">
        <f t="array" ref="J26">IFERROR(INDEX($C$3:$C$348,MATCH(0,COUNTIF($J$4:J25,$C$3:$C$348),0)),"")</f>
        <v>AAN SUPRIADI</v>
      </c>
      <c r="K26" s="2"/>
      <c r="L26" s="2">
        <f t="shared" ref="L26:W26" si="23">SUMIFS($G$3:$G$545,$D$3:$D$545,$J26&amp;"-"&amp;L$4)</f>
        <v>0</v>
      </c>
      <c r="M26" s="2">
        <f t="shared" si="23"/>
        <v>0</v>
      </c>
      <c r="N26" s="2">
        <f t="shared" si="23"/>
        <v>0</v>
      </c>
      <c r="O26" s="2">
        <f t="shared" si="23"/>
        <v>0</v>
      </c>
      <c r="P26" s="2">
        <f t="shared" si="23"/>
        <v>0</v>
      </c>
      <c r="Q26" s="2">
        <f t="shared" si="23"/>
        <v>0</v>
      </c>
      <c r="R26" s="2">
        <f t="shared" si="23"/>
        <v>0</v>
      </c>
      <c r="S26" s="2">
        <f t="shared" si="23"/>
        <v>0</v>
      </c>
      <c r="T26" s="2">
        <f t="shared" si="23"/>
        <v>0</v>
      </c>
      <c r="U26" s="2">
        <f t="shared" si="23"/>
        <v>0</v>
      </c>
      <c r="V26" s="2">
        <f t="shared" si="23"/>
        <v>0</v>
      </c>
      <c r="W26" s="2">
        <f t="shared" si="23"/>
        <v>0</v>
      </c>
      <c r="X26" s="2"/>
      <c r="Y26" s="2"/>
      <c r="Z26" s="2"/>
      <c r="AA26" s="2"/>
    </row>
    <row r="27" ht="12.75" customHeight="1">
      <c r="A27" s="8">
        <v>25.0</v>
      </c>
      <c r="B27" s="9" t="s">
        <v>47</v>
      </c>
      <c r="C27" s="9" t="s">
        <v>48</v>
      </c>
      <c r="D27" s="6" t="str">
        <f t="shared" si="1"/>
        <v>DEDI DRIA NURFAIZAL-LAIN2</v>
      </c>
      <c r="E27" s="9" t="s">
        <v>10</v>
      </c>
      <c r="F27" s="10" t="s">
        <v>11</v>
      </c>
      <c r="G27" s="10">
        <v>1.0</v>
      </c>
      <c r="H27" s="2"/>
      <c r="I27" s="14">
        <v>23.0</v>
      </c>
      <c r="J27" s="2" t="str">
        <f t="array" ref="J27">IFERROR(INDEX($C$3:$C$348,MATCH(0,COUNTIF($J$4:J26,$C$3:$C$348),0)),"")</f>
        <v>ADE PURNOMO</v>
      </c>
      <c r="K27" s="2"/>
      <c r="L27" s="2">
        <f t="shared" ref="L27:W27" si="24">SUMIFS($G$3:$G$545,$D$3:$D$545,$J27&amp;"-"&amp;L$4)</f>
        <v>0</v>
      </c>
      <c r="M27" s="2">
        <f t="shared" si="24"/>
        <v>0</v>
      </c>
      <c r="N27" s="2">
        <f t="shared" si="24"/>
        <v>0</v>
      </c>
      <c r="O27" s="2">
        <f t="shared" si="24"/>
        <v>0</v>
      </c>
      <c r="P27" s="2">
        <f t="shared" si="24"/>
        <v>0</v>
      </c>
      <c r="Q27" s="2">
        <f t="shared" si="24"/>
        <v>0</v>
      </c>
      <c r="R27" s="2">
        <f t="shared" si="24"/>
        <v>0</v>
      </c>
      <c r="S27" s="2">
        <f t="shared" si="24"/>
        <v>0</v>
      </c>
      <c r="T27" s="2">
        <f t="shared" si="24"/>
        <v>0</v>
      </c>
      <c r="U27" s="2">
        <f t="shared" si="24"/>
        <v>0</v>
      </c>
      <c r="V27" s="2">
        <f t="shared" si="24"/>
        <v>0</v>
      </c>
      <c r="W27" s="2">
        <f t="shared" si="24"/>
        <v>0</v>
      </c>
      <c r="X27" s="2"/>
      <c r="Y27" s="2"/>
      <c r="Z27" s="2"/>
      <c r="AA27" s="2"/>
    </row>
    <row r="28" ht="12.75" customHeight="1">
      <c r="A28" s="8">
        <v>26.0</v>
      </c>
      <c r="B28" s="9" t="s">
        <v>49</v>
      </c>
      <c r="C28" s="9" t="s">
        <v>50</v>
      </c>
      <c r="D28" s="6" t="str">
        <f t="shared" si="1"/>
        <v>RUSMANA-LAIN2</v>
      </c>
      <c r="E28" s="9" t="s">
        <v>10</v>
      </c>
      <c r="F28" s="10" t="s">
        <v>11</v>
      </c>
      <c r="G28" s="10">
        <v>4.0</v>
      </c>
      <c r="H28" s="2"/>
      <c r="I28" s="14">
        <v>24.0</v>
      </c>
      <c r="J28" s="2" t="str">
        <f t="array" ref="J28">IFERROR(INDEX($C$3:$C$348,MATCH(0,COUNTIF($J$4:J27,$C$3:$C$348),0)),"")</f>
        <v>CATUR ANDI SUSENO</v>
      </c>
      <c r="K28" s="2"/>
      <c r="L28" s="2">
        <f t="shared" ref="L28:W28" si="25">SUMIFS($G$3:$G$545,$D$3:$D$545,$J28&amp;"-"&amp;L$4)</f>
        <v>0</v>
      </c>
      <c r="M28" s="2">
        <f t="shared" si="25"/>
        <v>0</v>
      </c>
      <c r="N28" s="2">
        <f t="shared" si="25"/>
        <v>0</v>
      </c>
      <c r="O28" s="2">
        <f t="shared" si="25"/>
        <v>0</v>
      </c>
      <c r="P28" s="2">
        <f t="shared" si="25"/>
        <v>0</v>
      </c>
      <c r="Q28" s="2">
        <f t="shared" si="25"/>
        <v>0</v>
      </c>
      <c r="R28" s="2">
        <f t="shared" si="25"/>
        <v>1</v>
      </c>
      <c r="S28" s="2">
        <f t="shared" si="25"/>
        <v>0</v>
      </c>
      <c r="T28" s="2">
        <f t="shared" si="25"/>
        <v>0</v>
      </c>
      <c r="U28" s="2">
        <f t="shared" si="25"/>
        <v>0</v>
      </c>
      <c r="V28" s="2">
        <f t="shared" si="25"/>
        <v>0</v>
      </c>
      <c r="W28" s="2">
        <f t="shared" si="25"/>
        <v>0</v>
      </c>
      <c r="X28" s="2"/>
      <c r="Y28" s="2"/>
      <c r="Z28" s="2"/>
      <c r="AA28" s="2"/>
    </row>
    <row r="29" ht="12.75" customHeight="1">
      <c r="A29" s="8">
        <v>27.0</v>
      </c>
      <c r="B29" s="9" t="s">
        <v>51</v>
      </c>
      <c r="C29" s="9" t="s">
        <v>52</v>
      </c>
      <c r="D29" s="6" t="str">
        <f t="shared" si="1"/>
        <v>PANCA ADITYAS-LAIN2</v>
      </c>
      <c r="E29" s="9" t="s">
        <v>10</v>
      </c>
      <c r="F29" s="10" t="s">
        <v>11</v>
      </c>
      <c r="G29" s="10">
        <v>3.0</v>
      </c>
      <c r="H29" s="2"/>
      <c r="I29" s="14">
        <v>25.0</v>
      </c>
      <c r="J29" s="2" t="str">
        <f t="array" ref="J29">IFERROR(INDEX($C$3:$C$348,MATCH(0,COUNTIF($J$4:J28,$C$3:$C$348),0)),"")</f>
        <v>LASTRI</v>
      </c>
      <c r="K29" s="2"/>
      <c r="L29" s="2">
        <f t="shared" ref="L29:W29" si="26">SUMIFS($G$3:$G$545,$D$3:$D$545,$J29&amp;"-"&amp;L$4)</f>
        <v>14</v>
      </c>
      <c r="M29" s="2">
        <f t="shared" si="26"/>
        <v>0</v>
      </c>
      <c r="N29" s="2">
        <f t="shared" si="26"/>
        <v>0</v>
      </c>
      <c r="O29" s="2">
        <f t="shared" si="26"/>
        <v>0</v>
      </c>
      <c r="P29" s="2">
        <f t="shared" si="26"/>
        <v>0</v>
      </c>
      <c r="Q29" s="2">
        <f t="shared" si="26"/>
        <v>1</v>
      </c>
      <c r="R29" s="2">
        <f t="shared" si="26"/>
        <v>3</v>
      </c>
      <c r="S29" s="2">
        <f t="shared" si="26"/>
        <v>2</v>
      </c>
      <c r="T29" s="2">
        <f t="shared" si="26"/>
        <v>0</v>
      </c>
      <c r="U29" s="2">
        <f t="shared" si="26"/>
        <v>0</v>
      </c>
      <c r="V29" s="2">
        <f t="shared" si="26"/>
        <v>1</v>
      </c>
      <c r="W29" s="2">
        <f t="shared" si="26"/>
        <v>0</v>
      </c>
      <c r="X29" s="2"/>
      <c r="Y29" s="2"/>
      <c r="Z29" s="2"/>
      <c r="AA29" s="2"/>
    </row>
    <row r="30" ht="12.75" customHeight="1">
      <c r="A30" s="8">
        <v>28.0</v>
      </c>
      <c r="B30" s="9" t="s">
        <v>51</v>
      </c>
      <c r="C30" s="9" t="s">
        <v>52</v>
      </c>
      <c r="D30" s="6" t="str">
        <f t="shared" si="1"/>
        <v>PANCA ADITYAS-C</v>
      </c>
      <c r="E30" s="9" t="s">
        <v>34</v>
      </c>
      <c r="F30" s="10" t="s">
        <v>22</v>
      </c>
      <c r="G30" s="10">
        <v>1.0</v>
      </c>
      <c r="H30" s="2"/>
      <c r="I30" s="14">
        <v>26.0</v>
      </c>
      <c r="J30" s="2" t="str">
        <f t="array" ref="J30">IFERROR(INDEX($C$3:$C$348,MATCH(0,COUNTIF($J$4:J29,$C$3:$C$348),0)),"")</f>
        <v>ORY FRISKA PERTIWI</v>
      </c>
      <c r="K30" s="2"/>
      <c r="L30" s="2">
        <f t="shared" ref="L30:W30" si="27">SUMIFS($G$3:$G$545,$D$3:$D$545,$J30&amp;"-"&amp;L$4)</f>
        <v>0</v>
      </c>
      <c r="M30" s="2">
        <f t="shared" si="27"/>
        <v>0</v>
      </c>
      <c r="N30" s="2">
        <f t="shared" si="27"/>
        <v>0</v>
      </c>
      <c r="O30" s="2">
        <f t="shared" si="27"/>
        <v>0</v>
      </c>
      <c r="P30" s="2">
        <f t="shared" si="27"/>
        <v>0</v>
      </c>
      <c r="Q30" s="2">
        <f t="shared" si="27"/>
        <v>0</v>
      </c>
      <c r="R30" s="2">
        <f t="shared" si="27"/>
        <v>0</v>
      </c>
      <c r="S30" s="2">
        <f t="shared" si="27"/>
        <v>0</v>
      </c>
      <c r="T30" s="2">
        <f t="shared" si="27"/>
        <v>0</v>
      </c>
      <c r="U30" s="2">
        <f t="shared" si="27"/>
        <v>0</v>
      </c>
      <c r="V30" s="2">
        <f t="shared" si="27"/>
        <v>0</v>
      </c>
      <c r="W30" s="2">
        <f t="shared" si="27"/>
        <v>0</v>
      </c>
      <c r="X30" s="2"/>
      <c r="Y30" s="2"/>
      <c r="Z30" s="2"/>
      <c r="AA30" s="2"/>
    </row>
    <row r="31" ht="12.75" customHeight="1">
      <c r="A31" s="8">
        <v>29.0</v>
      </c>
      <c r="B31" s="9" t="s">
        <v>51</v>
      </c>
      <c r="C31" s="9" t="s">
        <v>52</v>
      </c>
      <c r="D31" s="6" t="str">
        <f t="shared" si="1"/>
        <v>PANCA ADITYAS-C</v>
      </c>
      <c r="E31" s="9" t="s">
        <v>53</v>
      </c>
      <c r="F31" s="10" t="s">
        <v>22</v>
      </c>
      <c r="G31" s="10">
        <v>1.0</v>
      </c>
      <c r="H31" s="2"/>
      <c r="I31" s="14">
        <v>27.0</v>
      </c>
      <c r="J31" s="2" t="str">
        <f t="array" ref="J31">IFERROR(INDEX($C$3:$C$348,MATCH(0,COUNTIF($J$4:J30,$C$3:$C$348),0)),"")</f>
        <v>NIA KUSUMAWATI</v>
      </c>
      <c r="K31" s="2"/>
      <c r="L31" s="2">
        <f t="shared" ref="L31:W31" si="28">SUMIFS($G$3:$G$545,$D$3:$D$545,$J31&amp;"-"&amp;L$4)</f>
        <v>1</v>
      </c>
      <c r="M31" s="2">
        <f t="shared" si="28"/>
        <v>0</v>
      </c>
      <c r="N31" s="2">
        <f t="shared" si="28"/>
        <v>0</v>
      </c>
      <c r="O31" s="2">
        <f t="shared" si="28"/>
        <v>0</v>
      </c>
      <c r="P31" s="2">
        <f t="shared" si="28"/>
        <v>0</v>
      </c>
      <c r="Q31" s="2">
        <f t="shared" si="28"/>
        <v>0</v>
      </c>
      <c r="R31" s="2">
        <f t="shared" si="28"/>
        <v>0</v>
      </c>
      <c r="S31" s="2">
        <f t="shared" si="28"/>
        <v>0</v>
      </c>
      <c r="T31" s="2">
        <f t="shared" si="28"/>
        <v>0</v>
      </c>
      <c r="U31" s="2">
        <f t="shared" si="28"/>
        <v>0</v>
      </c>
      <c r="V31" s="2">
        <f t="shared" si="28"/>
        <v>0</v>
      </c>
      <c r="W31" s="2">
        <f t="shared" si="28"/>
        <v>0</v>
      </c>
      <c r="X31" s="2"/>
      <c r="Y31" s="2"/>
      <c r="Z31" s="2"/>
      <c r="AA31" s="2"/>
    </row>
    <row r="32" ht="12.75" customHeight="1">
      <c r="A32" s="8">
        <v>30.0</v>
      </c>
      <c r="B32" s="9" t="s">
        <v>54</v>
      </c>
      <c r="C32" s="9" t="s">
        <v>55</v>
      </c>
      <c r="D32" s="6" t="str">
        <f t="shared" si="1"/>
        <v>EDI PRIMANTO-C</v>
      </c>
      <c r="E32" s="9" t="s">
        <v>56</v>
      </c>
      <c r="F32" s="10" t="s">
        <v>22</v>
      </c>
      <c r="G32" s="10">
        <v>1.0</v>
      </c>
      <c r="H32" s="2"/>
      <c r="I32" s="14">
        <v>28.0</v>
      </c>
      <c r="J32" s="2" t="str">
        <f t="array" ref="J32">IFERROR(INDEX($C$3:$C$348,MATCH(0,COUNTIF($J$4:J31,$C$3:$C$348),0)),"")</f>
        <v>LIA YULIANI</v>
      </c>
      <c r="K32" s="2"/>
      <c r="L32" s="2">
        <f t="shared" ref="L32:W32" si="29">SUMIFS($G$3:$G$545,$D$3:$D$545,$J32&amp;"-"&amp;L$4)</f>
        <v>0</v>
      </c>
      <c r="M32" s="2">
        <f t="shared" si="29"/>
        <v>0</v>
      </c>
      <c r="N32" s="2">
        <f t="shared" si="29"/>
        <v>0</v>
      </c>
      <c r="O32" s="2">
        <f t="shared" si="29"/>
        <v>0</v>
      </c>
      <c r="P32" s="2">
        <f t="shared" si="29"/>
        <v>0</v>
      </c>
      <c r="Q32" s="2">
        <f t="shared" si="29"/>
        <v>0</v>
      </c>
      <c r="R32" s="2">
        <f t="shared" si="29"/>
        <v>0</v>
      </c>
      <c r="S32" s="2">
        <f t="shared" si="29"/>
        <v>0</v>
      </c>
      <c r="T32" s="2">
        <f t="shared" si="29"/>
        <v>0</v>
      </c>
      <c r="U32" s="2">
        <f t="shared" si="29"/>
        <v>0</v>
      </c>
      <c r="V32" s="2">
        <f t="shared" si="29"/>
        <v>0</v>
      </c>
      <c r="W32" s="2">
        <f t="shared" si="29"/>
        <v>0</v>
      </c>
      <c r="X32" s="2"/>
      <c r="Y32" s="2"/>
      <c r="Z32" s="2"/>
      <c r="AA32" s="2"/>
    </row>
    <row r="33" ht="12.75" customHeight="1">
      <c r="A33" s="8">
        <v>31.0</v>
      </c>
      <c r="B33" s="9" t="s">
        <v>54</v>
      </c>
      <c r="C33" s="9" t="s">
        <v>55</v>
      </c>
      <c r="D33" s="6" t="str">
        <f t="shared" si="1"/>
        <v>EDI PRIMANTO-C</v>
      </c>
      <c r="E33" s="9" t="s">
        <v>56</v>
      </c>
      <c r="F33" s="10" t="s">
        <v>22</v>
      </c>
      <c r="G33" s="10">
        <v>1.0</v>
      </c>
      <c r="H33" s="2"/>
      <c r="I33" s="14">
        <v>29.0</v>
      </c>
      <c r="J33" s="2" t="str">
        <f t="array" ref="J33">IFERROR(INDEX($C$3:$C$348,MATCH(0,COUNTIF($J$4:J32,$C$3:$C$348),0)),"")</f>
        <v>LILIS AGUSTIN</v>
      </c>
      <c r="K33" s="2"/>
      <c r="L33" s="2">
        <f t="shared" ref="L33:W33" si="30">SUMIFS($G$3:$G$545,$D$3:$D$545,$J33&amp;"-"&amp;L$4)</f>
        <v>1</v>
      </c>
      <c r="M33" s="2">
        <f t="shared" si="30"/>
        <v>0</v>
      </c>
      <c r="N33" s="2">
        <f t="shared" si="30"/>
        <v>3</v>
      </c>
      <c r="O33" s="2">
        <f t="shared" si="30"/>
        <v>3</v>
      </c>
      <c r="P33" s="2">
        <f t="shared" si="30"/>
        <v>0</v>
      </c>
      <c r="Q33" s="2">
        <f t="shared" si="30"/>
        <v>0</v>
      </c>
      <c r="R33" s="2">
        <f t="shared" si="30"/>
        <v>8</v>
      </c>
      <c r="S33" s="2">
        <f t="shared" si="30"/>
        <v>0</v>
      </c>
      <c r="T33" s="2">
        <f t="shared" si="30"/>
        <v>0</v>
      </c>
      <c r="U33" s="2">
        <f t="shared" si="30"/>
        <v>0</v>
      </c>
      <c r="V33" s="2">
        <f t="shared" si="30"/>
        <v>0</v>
      </c>
      <c r="W33" s="2">
        <f t="shared" si="30"/>
        <v>0</v>
      </c>
      <c r="X33" s="2"/>
      <c r="Y33" s="2"/>
      <c r="Z33" s="2"/>
      <c r="AA33" s="2"/>
    </row>
    <row r="34" ht="12.75" customHeight="1">
      <c r="A34" s="8">
        <v>32.0</v>
      </c>
      <c r="B34" s="9" t="s">
        <v>54</v>
      </c>
      <c r="C34" s="9" t="s">
        <v>55</v>
      </c>
      <c r="D34" s="6" t="str">
        <f t="shared" si="1"/>
        <v>EDI PRIMANTO-LAIN2</v>
      </c>
      <c r="E34" s="9" t="s">
        <v>10</v>
      </c>
      <c r="F34" s="10" t="s">
        <v>11</v>
      </c>
      <c r="G34" s="10">
        <v>2.0</v>
      </c>
      <c r="H34" s="2"/>
      <c r="I34" s="14">
        <v>30.0</v>
      </c>
      <c r="J34" s="2" t="str">
        <f t="array" ref="J34">IFERROR(INDEX($C$3:$C$348,MATCH(0,COUNTIF($J$4:J33,$C$3:$C$348),0)),"")</f>
        <v>SITI RUKIYAH</v>
      </c>
      <c r="K34" s="2"/>
      <c r="L34" s="2">
        <f t="shared" ref="L34:W34" si="31">SUMIFS($G$3:$G$545,$D$3:$D$545,$J34&amp;"-"&amp;L$4)</f>
        <v>0</v>
      </c>
      <c r="M34" s="2">
        <f t="shared" si="31"/>
        <v>2</v>
      </c>
      <c r="N34" s="2">
        <f t="shared" si="31"/>
        <v>0</v>
      </c>
      <c r="O34" s="2">
        <f t="shared" si="31"/>
        <v>0</v>
      </c>
      <c r="P34" s="2">
        <f t="shared" si="31"/>
        <v>0</v>
      </c>
      <c r="Q34" s="2">
        <f t="shared" si="31"/>
        <v>0</v>
      </c>
      <c r="R34" s="2">
        <f t="shared" si="31"/>
        <v>0</v>
      </c>
      <c r="S34" s="2">
        <f t="shared" si="31"/>
        <v>0</v>
      </c>
      <c r="T34" s="2">
        <f t="shared" si="31"/>
        <v>0</v>
      </c>
      <c r="U34" s="2">
        <f t="shared" si="31"/>
        <v>0</v>
      </c>
      <c r="V34" s="2">
        <f t="shared" si="31"/>
        <v>0</v>
      </c>
      <c r="W34" s="2">
        <f t="shared" si="31"/>
        <v>0</v>
      </c>
      <c r="X34" s="2"/>
      <c r="Y34" s="2"/>
      <c r="Z34" s="2"/>
      <c r="AA34" s="2"/>
    </row>
    <row r="35" ht="12.75" customHeight="1">
      <c r="A35" s="8">
        <v>33.0</v>
      </c>
      <c r="B35" s="9" t="s">
        <v>57</v>
      </c>
      <c r="C35" s="9" t="s">
        <v>58</v>
      </c>
      <c r="D35" s="6" t="str">
        <f t="shared" si="1"/>
        <v>WIJI PURWANTO-SD</v>
      </c>
      <c r="E35" s="9" t="s">
        <v>59</v>
      </c>
      <c r="F35" s="10" t="s">
        <v>15</v>
      </c>
      <c r="G35" s="10">
        <v>0.0</v>
      </c>
      <c r="H35" s="2"/>
      <c r="I35" s="14">
        <v>31.0</v>
      </c>
      <c r="J35" s="2" t="str">
        <f t="array" ref="J35">IFERROR(INDEX($C$3:$C$348,MATCH(0,COUNTIF($J$4:J34,$C$3:$C$348),0)),"")</f>
        <v>TRI ISMIATUN</v>
      </c>
      <c r="K35" s="2"/>
      <c r="L35" s="2">
        <f t="shared" ref="L35:W35" si="32">SUMIFS($G$3:$G$545,$D$3:$D$545,$J35&amp;"-"&amp;L$4)</f>
        <v>0</v>
      </c>
      <c r="M35" s="2">
        <f t="shared" si="32"/>
        <v>0</v>
      </c>
      <c r="N35" s="2">
        <f t="shared" si="32"/>
        <v>0</v>
      </c>
      <c r="O35" s="2">
        <f t="shared" si="32"/>
        <v>0</v>
      </c>
      <c r="P35" s="2">
        <f t="shared" si="32"/>
        <v>0</v>
      </c>
      <c r="Q35" s="2">
        <f t="shared" si="32"/>
        <v>0</v>
      </c>
      <c r="R35" s="2">
        <f t="shared" si="32"/>
        <v>1</v>
      </c>
      <c r="S35" s="2">
        <f t="shared" si="32"/>
        <v>0</v>
      </c>
      <c r="T35" s="2">
        <f t="shared" si="32"/>
        <v>0</v>
      </c>
      <c r="U35" s="2">
        <f t="shared" si="32"/>
        <v>0</v>
      </c>
      <c r="V35" s="2">
        <f t="shared" si="32"/>
        <v>0</v>
      </c>
      <c r="W35" s="2">
        <f t="shared" si="32"/>
        <v>0</v>
      </c>
      <c r="X35" s="2"/>
      <c r="Y35" s="2"/>
      <c r="Z35" s="2"/>
      <c r="AA35" s="2"/>
    </row>
    <row r="36" ht="12.75" customHeight="1">
      <c r="A36" s="8">
        <v>34.0</v>
      </c>
      <c r="B36" s="9" t="s">
        <v>60</v>
      </c>
      <c r="C36" s="9" t="s">
        <v>61</v>
      </c>
      <c r="D36" s="6" t="str">
        <f t="shared" si="1"/>
        <v>ARIF FUDIN-LAIN2</v>
      </c>
      <c r="E36" s="9" t="s">
        <v>28</v>
      </c>
      <c r="F36" s="10" t="s">
        <v>11</v>
      </c>
      <c r="G36" s="10">
        <v>10.0</v>
      </c>
      <c r="H36" s="2"/>
      <c r="I36" s="14">
        <v>32.0</v>
      </c>
      <c r="J36" s="2" t="str">
        <f t="array" ref="J36">IFERROR(INDEX($C$3:$C$348,MATCH(0,COUNTIF($J$4:J35,$C$3:$C$348),0)),"")</f>
        <v>DINAR PUTRI HERMANINGTIAS</v>
      </c>
      <c r="K36" s="2"/>
      <c r="L36" s="2">
        <f t="shared" ref="L36:W36" si="33">SUMIFS($G$3:$G$545,$D$3:$D$545,$J36&amp;"-"&amp;L$4)</f>
        <v>0</v>
      </c>
      <c r="M36" s="2">
        <f t="shared" si="33"/>
        <v>0</v>
      </c>
      <c r="N36" s="2">
        <f t="shared" si="33"/>
        <v>0</v>
      </c>
      <c r="O36" s="2">
        <f t="shared" si="33"/>
        <v>0</v>
      </c>
      <c r="P36" s="2">
        <f t="shared" si="33"/>
        <v>0</v>
      </c>
      <c r="Q36" s="2">
        <f t="shared" si="33"/>
        <v>0</v>
      </c>
      <c r="R36" s="2">
        <f t="shared" si="33"/>
        <v>0</v>
      </c>
      <c r="S36" s="2">
        <f t="shared" si="33"/>
        <v>0</v>
      </c>
      <c r="T36" s="2">
        <f t="shared" si="33"/>
        <v>0</v>
      </c>
      <c r="U36" s="2">
        <f t="shared" si="33"/>
        <v>0</v>
      </c>
      <c r="V36" s="2">
        <f t="shared" si="33"/>
        <v>0</v>
      </c>
      <c r="W36" s="2">
        <f t="shared" si="33"/>
        <v>0</v>
      </c>
      <c r="X36" s="2"/>
      <c r="Y36" s="2"/>
      <c r="Z36" s="2"/>
      <c r="AA36" s="2"/>
    </row>
    <row r="37" ht="12.75" customHeight="1">
      <c r="A37" s="8">
        <v>35.0</v>
      </c>
      <c r="B37" s="9" t="s">
        <v>62</v>
      </c>
      <c r="C37" s="9" t="s">
        <v>63</v>
      </c>
      <c r="D37" s="6" t="str">
        <f t="shared" si="1"/>
        <v>KOSTAMAN-LAIN2</v>
      </c>
      <c r="E37" s="9" t="s">
        <v>28</v>
      </c>
      <c r="F37" s="10" t="s">
        <v>11</v>
      </c>
      <c r="G37" s="10">
        <v>10.0</v>
      </c>
      <c r="H37" s="2"/>
      <c r="I37" s="14">
        <v>33.0</v>
      </c>
      <c r="J37" s="2" t="str">
        <f t="array" ref="J37">IFERROR(INDEX($C$3:$C$348,MATCH(0,COUNTIF($J$4:J36,$C$3:$C$348),0)),"")</f>
        <v>MONALISA METRILIANA</v>
      </c>
      <c r="K37" s="2"/>
      <c r="L37" s="2">
        <f t="shared" ref="L37:W37" si="34">SUMIFS($G$3:$G$545,$D$3:$D$545,$J37&amp;"-"&amp;L$4)</f>
        <v>0</v>
      </c>
      <c r="M37" s="2">
        <f t="shared" si="34"/>
        <v>0</v>
      </c>
      <c r="N37" s="2">
        <f t="shared" si="34"/>
        <v>0</v>
      </c>
      <c r="O37" s="2">
        <f t="shared" si="34"/>
        <v>0</v>
      </c>
      <c r="P37" s="2">
        <f t="shared" si="34"/>
        <v>0</v>
      </c>
      <c r="Q37" s="2">
        <f t="shared" si="34"/>
        <v>0</v>
      </c>
      <c r="R37" s="2">
        <f t="shared" si="34"/>
        <v>0</v>
      </c>
      <c r="S37" s="2">
        <f t="shared" si="34"/>
        <v>0</v>
      </c>
      <c r="T37" s="2">
        <f t="shared" si="34"/>
        <v>0</v>
      </c>
      <c r="U37" s="2">
        <f t="shared" si="34"/>
        <v>0</v>
      </c>
      <c r="V37" s="2">
        <f t="shared" si="34"/>
        <v>0</v>
      </c>
      <c r="W37" s="2">
        <f t="shared" si="34"/>
        <v>0</v>
      </c>
      <c r="X37" s="2"/>
      <c r="Y37" s="2"/>
      <c r="Z37" s="2"/>
      <c r="AA37" s="2"/>
    </row>
    <row r="38" ht="12.75" customHeight="1">
      <c r="A38" s="4">
        <v>36.0</v>
      </c>
      <c r="B38" s="5" t="s">
        <v>64</v>
      </c>
      <c r="C38" s="5" t="s">
        <v>65</v>
      </c>
      <c r="D38" s="6" t="str">
        <f t="shared" si="1"/>
        <v>YOSEP SOPIAN-STD</v>
      </c>
      <c r="E38" s="5" t="s">
        <v>66</v>
      </c>
      <c r="F38" s="6" t="s">
        <v>19</v>
      </c>
      <c r="G38" s="6">
        <v>1.0</v>
      </c>
      <c r="H38" s="2"/>
      <c r="I38" s="14">
        <v>34.0</v>
      </c>
      <c r="J38" s="2" t="str">
        <f t="array" ref="J38">IFERROR(INDEX($C$3:$C$348,MATCH(0,COUNTIF($J$4:J37,$C$3:$C$348),0)),"")</f>
        <v>RISKA RAHAYU</v>
      </c>
      <c r="K38" s="2"/>
      <c r="L38" s="2">
        <f t="shared" ref="L38:W38" si="35">SUMIFS($G$3:$G$545,$D$3:$D$545,$J38&amp;"-"&amp;L$4)</f>
        <v>0</v>
      </c>
      <c r="M38" s="2">
        <f t="shared" si="35"/>
        <v>0</v>
      </c>
      <c r="N38" s="2">
        <f t="shared" si="35"/>
        <v>0</v>
      </c>
      <c r="O38" s="2">
        <f t="shared" si="35"/>
        <v>0</v>
      </c>
      <c r="P38" s="2">
        <f t="shared" si="35"/>
        <v>0</v>
      </c>
      <c r="Q38" s="2">
        <f t="shared" si="35"/>
        <v>0</v>
      </c>
      <c r="R38" s="2">
        <f t="shared" si="35"/>
        <v>0</v>
      </c>
      <c r="S38" s="2">
        <f t="shared" si="35"/>
        <v>0</v>
      </c>
      <c r="T38" s="2">
        <f t="shared" si="35"/>
        <v>0</v>
      </c>
      <c r="U38" s="2">
        <f t="shared" si="35"/>
        <v>0</v>
      </c>
      <c r="V38" s="2">
        <f t="shared" si="35"/>
        <v>0</v>
      </c>
      <c r="W38" s="2">
        <f t="shared" si="35"/>
        <v>0</v>
      </c>
      <c r="X38" s="2"/>
      <c r="Y38" s="2"/>
      <c r="Z38" s="2"/>
      <c r="AA38" s="2"/>
    </row>
    <row r="39" ht="12.75" customHeight="1">
      <c r="A39" s="8">
        <v>37.0</v>
      </c>
      <c r="B39" s="9" t="s">
        <v>64</v>
      </c>
      <c r="C39" s="9" t="s">
        <v>65</v>
      </c>
      <c r="D39" s="6" t="str">
        <f t="shared" si="1"/>
        <v>YOSEP SOPIAN-PC</v>
      </c>
      <c r="E39" s="9" t="s">
        <v>67</v>
      </c>
      <c r="F39" s="10" t="s">
        <v>26</v>
      </c>
      <c r="G39" s="10">
        <v>1.0</v>
      </c>
      <c r="H39" s="2"/>
      <c r="I39" s="14">
        <v>35.0</v>
      </c>
      <c r="J39" s="2" t="str">
        <f t="array" ref="J39">IFERROR(INDEX($C$3:$C$348,MATCH(0,COUNTIF($J$4:J38,$C$3:$C$348),0)),"")</f>
        <v>SUNENTI</v>
      </c>
      <c r="K39" s="2"/>
      <c r="L39" s="2">
        <f t="shared" ref="L39:W39" si="36">SUMIFS($G$3:$G$545,$D$3:$D$545,$J39&amp;"-"&amp;L$4)</f>
        <v>0</v>
      </c>
      <c r="M39" s="2">
        <f t="shared" si="36"/>
        <v>0</v>
      </c>
      <c r="N39" s="2">
        <f t="shared" si="36"/>
        <v>0</v>
      </c>
      <c r="O39" s="2">
        <f t="shared" si="36"/>
        <v>0</v>
      </c>
      <c r="P39" s="2">
        <f t="shared" si="36"/>
        <v>0</v>
      </c>
      <c r="Q39" s="2">
        <f t="shared" si="36"/>
        <v>0</v>
      </c>
      <c r="R39" s="2">
        <f t="shared" si="36"/>
        <v>0</v>
      </c>
      <c r="S39" s="2">
        <f t="shared" si="36"/>
        <v>0</v>
      </c>
      <c r="T39" s="2">
        <f t="shared" si="36"/>
        <v>0</v>
      </c>
      <c r="U39" s="2">
        <f t="shared" si="36"/>
        <v>0</v>
      </c>
      <c r="V39" s="2">
        <f t="shared" si="36"/>
        <v>0</v>
      </c>
      <c r="W39" s="2">
        <f t="shared" si="36"/>
        <v>0</v>
      </c>
      <c r="X39" s="2"/>
      <c r="Y39" s="2"/>
      <c r="Z39" s="2"/>
      <c r="AA39" s="2"/>
    </row>
    <row r="40" ht="12.75" customHeight="1">
      <c r="A40" s="8">
        <v>38.0</v>
      </c>
      <c r="B40" s="9" t="s">
        <v>68</v>
      </c>
      <c r="C40" s="9" t="s">
        <v>69</v>
      </c>
      <c r="D40" s="6" t="str">
        <f t="shared" si="1"/>
        <v>AGUNG RIWAYAT-SD</v>
      </c>
      <c r="E40" s="9" t="s">
        <v>59</v>
      </c>
      <c r="F40" s="10" t="s">
        <v>15</v>
      </c>
      <c r="G40" s="10">
        <v>1.0</v>
      </c>
      <c r="H40" s="2"/>
      <c r="I40" s="14">
        <v>36.0</v>
      </c>
      <c r="J40" s="2" t="str">
        <f t="array" ref="J40">IFERROR(INDEX($C$3:$C$348,MATCH(0,COUNTIF($J$4:J39,$C$3:$C$348),0)),"")</f>
        <v>LAELATUL ISTIMAH</v>
      </c>
      <c r="K40" s="2"/>
      <c r="L40" s="2">
        <f t="shared" ref="L40:W40" si="37">SUMIFS($G$3:$G$545,$D$3:$D$545,$J40&amp;"-"&amp;L$4)</f>
        <v>0</v>
      </c>
      <c r="M40" s="2">
        <f t="shared" si="37"/>
        <v>0</v>
      </c>
      <c r="N40" s="2">
        <f t="shared" si="37"/>
        <v>0</v>
      </c>
      <c r="O40" s="2">
        <f t="shared" si="37"/>
        <v>0</v>
      </c>
      <c r="P40" s="2">
        <f t="shared" si="37"/>
        <v>0</v>
      </c>
      <c r="Q40" s="2">
        <f t="shared" si="37"/>
        <v>0</v>
      </c>
      <c r="R40" s="2">
        <f t="shared" si="37"/>
        <v>0</v>
      </c>
      <c r="S40" s="2">
        <f t="shared" si="37"/>
        <v>0</v>
      </c>
      <c r="T40" s="2">
        <f t="shared" si="37"/>
        <v>0</v>
      </c>
      <c r="U40" s="2">
        <f t="shared" si="37"/>
        <v>0</v>
      </c>
      <c r="V40" s="2">
        <f t="shared" si="37"/>
        <v>0</v>
      </c>
      <c r="W40" s="2">
        <f t="shared" si="37"/>
        <v>0</v>
      </c>
      <c r="X40" s="2"/>
      <c r="Y40" s="2"/>
      <c r="Z40" s="2"/>
      <c r="AA40" s="2"/>
    </row>
    <row r="41" ht="12.75" customHeight="1">
      <c r="A41" s="8">
        <v>39.0</v>
      </c>
      <c r="B41" s="9" t="s">
        <v>68</v>
      </c>
      <c r="C41" s="9" t="s">
        <v>69</v>
      </c>
      <c r="D41" s="6" t="str">
        <f t="shared" si="1"/>
        <v>AGUNG RIWAYAT-SD</v>
      </c>
      <c r="E41" s="9" t="s">
        <v>70</v>
      </c>
      <c r="F41" s="10" t="s">
        <v>15</v>
      </c>
      <c r="G41" s="10">
        <v>2.0</v>
      </c>
      <c r="H41" s="2"/>
      <c r="I41" s="14">
        <v>37.0</v>
      </c>
      <c r="J41" s="2" t="str">
        <f t="array" ref="J41">IFERROR(INDEX($C$3:$C$348,MATCH(0,COUNTIF($J$4:J40,$C$3:$C$348),0)),"")</f>
        <v>P GUSTIYAN RIFANSYAH</v>
      </c>
      <c r="K41" s="2"/>
      <c r="L41" s="2">
        <f t="shared" ref="L41:W41" si="38">SUMIFS($G$3:$G$545,$D$3:$D$545,$J41&amp;"-"&amp;L$4)</f>
        <v>0</v>
      </c>
      <c r="M41" s="2">
        <f t="shared" si="38"/>
        <v>0</v>
      </c>
      <c r="N41" s="2">
        <f t="shared" si="38"/>
        <v>0</v>
      </c>
      <c r="O41" s="2">
        <f t="shared" si="38"/>
        <v>0</v>
      </c>
      <c r="P41" s="2">
        <f t="shared" si="38"/>
        <v>0</v>
      </c>
      <c r="Q41" s="2">
        <f t="shared" si="38"/>
        <v>0</v>
      </c>
      <c r="R41" s="2">
        <f t="shared" si="38"/>
        <v>0</v>
      </c>
      <c r="S41" s="2">
        <f t="shared" si="38"/>
        <v>0</v>
      </c>
      <c r="T41" s="2">
        <f t="shared" si="38"/>
        <v>0</v>
      </c>
      <c r="U41" s="2">
        <f t="shared" si="38"/>
        <v>0</v>
      </c>
      <c r="V41" s="2">
        <f t="shared" si="38"/>
        <v>0</v>
      </c>
      <c r="W41" s="2">
        <f t="shared" si="38"/>
        <v>0</v>
      </c>
      <c r="X41" s="2"/>
      <c r="Y41" s="2"/>
      <c r="Z41" s="2"/>
      <c r="AA41" s="2"/>
    </row>
    <row r="42" ht="12.75" customHeight="1">
      <c r="A42" s="8">
        <v>40.0</v>
      </c>
      <c r="B42" s="9" t="s">
        <v>68</v>
      </c>
      <c r="C42" s="9" t="s">
        <v>69</v>
      </c>
      <c r="D42" s="6" t="str">
        <f t="shared" si="1"/>
        <v>AGUNG RIWAYAT-PC</v>
      </c>
      <c r="E42" s="9" t="s">
        <v>71</v>
      </c>
      <c r="F42" s="10" t="s">
        <v>26</v>
      </c>
      <c r="G42" s="10">
        <v>1.0</v>
      </c>
      <c r="H42" s="2"/>
      <c r="I42" s="14">
        <v>38.0</v>
      </c>
      <c r="J42" s="2" t="str">
        <f t="array" ref="J42">IFERROR(INDEX($C$3:$C$348,MATCH(0,COUNTIF($J$4:J41,$C$3:$C$348),0)),"")</f>
        <v>SANTI OKTAVIANI</v>
      </c>
      <c r="K42" s="2"/>
      <c r="L42" s="2">
        <f t="shared" ref="L42:W42" si="39">SUMIFS($G$3:$G$545,$D$3:$D$545,$J42&amp;"-"&amp;L$4)</f>
        <v>0</v>
      </c>
      <c r="M42" s="2">
        <f t="shared" si="39"/>
        <v>0</v>
      </c>
      <c r="N42" s="2">
        <f t="shared" si="39"/>
        <v>0</v>
      </c>
      <c r="O42" s="2">
        <f t="shared" si="39"/>
        <v>0</v>
      </c>
      <c r="P42" s="2">
        <f t="shared" si="39"/>
        <v>0</v>
      </c>
      <c r="Q42" s="2">
        <f t="shared" si="39"/>
        <v>0</v>
      </c>
      <c r="R42" s="2">
        <f t="shared" si="39"/>
        <v>0</v>
      </c>
      <c r="S42" s="2">
        <f t="shared" si="39"/>
        <v>0</v>
      </c>
      <c r="T42" s="2">
        <f t="shared" si="39"/>
        <v>0</v>
      </c>
      <c r="U42" s="2">
        <f t="shared" si="39"/>
        <v>0</v>
      </c>
      <c r="V42" s="2">
        <f t="shared" si="39"/>
        <v>0</v>
      </c>
      <c r="W42" s="2">
        <f t="shared" si="39"/>
        <v>0</v>
      </c>
      <c r="X42" s="2"/>
      <c r="Y42" s="2"/>
      <c r="Z42" s="2"/>
      <c r="AA42" s="2"/>
    </row>
    <row r="43" ht="12.75" customHeight="1">
      <c r="A43" s="8">
        <v>41.0</v>
      </c>
      <c r="B43" s="9" t="s">
        <v>68</v>
      </c>
      <c r="C43" s="9" t="s">
        <v>69</v>
      </c>
      <c r="D43" s="6" t="str">
        <f t="shared" si="1"/>
        <v>AGUNG RIWAYAT-SD</v>
      </c>
      <c r="E43" s="9" t="s">
        <v>70</v>
      </c>
      <c r="F43" s="10" t="s">
        <v>15</v>
      </c>
      <c r="G43" s="10">
        <v>1.0</v>
      </c>
      <c r="H43" s="2"/>
      <c r="I43" s="14">
        <v>39.0</v>
      </c>
      <c r="J43" s="2" t="str">
        <f t="array" ref="J43">IFERROR(INDEX($C$3:$C$348,MATCH(0,COUNTIF($J$4:J42,$C$3:$C$348),0)),"")</f>
        <v>ELVA ALVIYAH</v>
      </c>
      <c r="K43" s="2"/>
      <c r="L43" s="2">
        <f t="shared" ref="L43:W43" si="40">SUMIFS($G$3:$G$545,$D$3:$D$545,$J43&amp;"-"&amp;L$4)</f>
        <v>0</v>
      </c>
      <c r="M43" s="2">
        <f t="shared" si="40"/>
        <v>0</v>
      </c>
      <c r="N43" s="2">
        <f t="shared" si="40"/>
        <v>0</v>
      </c>
      <c r="O43" s="2">
        <f t="shared" si="40"/>
        <v>0</v>
      </c>
      <c r="P43" s="2">
        <f t="shared" si="40"/>
        <v>0</v>
      </c>
      <c r="Q43" s="2">
        <f t="shared" si="40"/>
        <v>0</v>
      </c>
      <c r="R43" s="2">
        <f t="shared" si="40"/>
        <v>0</v>
      </c>
      <c r="S43" s="2">
        <f t="shared" si="40"/>
        <v>0</v>
      </c>
      <c r="T43" s="2">
        <f t="shared" si="40"/>
        <v>0</v>
      </c>
      <c r="U43" s="2">
        <f t="shared" si="40"/>
        <v>0</v>
      </c>
      <c r="V43" s="2">
        <f t="shared" si="40"/>
        <v>0</v>
      </c>
      <c r="W43" s="2">
        <f t="shared" si="40"/>
        <v>0</v>
      </c>
      <c r="X43" s="2"/>
      <c r="Y43" s="2"/>
      <c r="Z43" s="2"/>
      <c r="AA43" s="2"/>
    </row>
    <row r="44" ht="12.75" customHeight="1">
      <c r="A44" s="8">
        <v>42.0</v>
      </c>
      <c r="B44" s="9" t="s">
        <v>68</v>
      </c>
      <c r="C44" s="9" t="s">
        <v>69</v>
      </c>
      <c r="D44" s="6" t="str">
        <f t="shared" si="1"/>
        <v>AGUNG RIWAYAT-SD</v>
      </c>
      <c r="E44" s="9" t="s">
        <v>59</v>
      </c>
      <c r="F44" s="10" t="s">
        <v>15</v>
      </c>
      <c r="G44" s="10">
        <v>3.0</v>
      </c>
      <c r="H44" s="2"/>
      <c r="I44" s="14">
        <v>40.0</v>
      </c>
      <c r="J44" s="2" t="str">
        <f t="array" ref="J44">IFERROR(INDEX($C$3:$C$348,MATCH(0,COUNTIF($J$4:J43,$C$3:$C$348),0)),"")</f>
        <v>JOKO SUSILO PUSPORAHARJO</v>
      </c>
      <c r="K44" s="2"/>
      <c r="L44" s="2">
        <f t="shared" ref="L44:W44" si="41">SUMIFS($G$3:$G$545,$D$3:$D$545,$J44&amp;"-"&amp;L$4)</f>
        <v>3</v>
      </c>
      <c r="M44" s="2">
        <f t="shared" si="41"/>
        <v>0</v>
      </c>
      <c r="N44" s="2">
        <f t="shared" si="41"/>
        <v>0</v>
      </c>
      <c r="O44" s="2">
        <f t="shared" si="41"/>
        <v>0</v>
      </c>
      <c r="P44" s="2">
        <f t="shared" si="41"/>
        <v>0</v>
      </c>
      <c r="Q44" s="2">
        <f t="shared" si="41"/>
        <v>0</v>
      </c>
      <c r="R44" s="2">
        <f t="shared" si="41"/>
        <v>0</v>
      </c>
      <c r="S44" s="2">
        <f t="shared" si="41"/>
        <v>0</v>
      </c>
      <c r="T44" s="2">
        <f t="shared" si="41"/>
        <v>0</v>
      </c>
      <c r="U44" s="2">
        <f t="shared" si="41"/>
        <v>0</v>
      </c>
      <c r="V44" s="2">
        <f t="shared" si="41"/>
        <v>0</v>
      </c>
      <c r="W44" s="2">
        <f t="shared" si="41"/>
        <v>0</v>
      </c>
      <c r="X44" s="2"/>
      <c r="Y44" s="2"/>
      <c r="Z44" s="2"/>
      <c r="AA44" s="2"/>
    </row>
    <row r="45" ht="12.75" customHeight="1">
      <c r="A45" s="8">
        <v>43.0</v>
      </c>
      <c r="B45" s="9" t="s">
        <v>68</v>
      </c>
      <c r="C45" s="9" t="s">
        <v>69</v>
      </c>
      <c r="D45" s="6" t="str">
        <f t="shared" si="1"/>
        <v>AGUNG RIWAYAT-C</v>
      </c>
      <c r="E45" s="9" t="s">
        <v>72</v>
      </c>
      <c r="F45" s="10" t="s">
        <v>22</v>
      </c>
      <c r="G45" s="10">
        <v>2.0</v>
      </c>
      <c r="H45" s="2"/>
      <c r="I45" s="14">
        <v>41.0</v>
      </c>
      <c r="J45" s="2" t="str">
        <f t="array" ref="J45">IFERROR(INDEX($C$3:$C$348,MATCH(0,COUNTIF($J$4:J44,$C$3:$C$348),0)),"")</f>
        <v>HASTA GUNANATA</v>
      </c>
      <c r="K45" s="2"/>
      <c r="L45" s="2">
        <f t="shared" ref="L45:W45" si="42">SUMIFS($G$3:$G$545,$D$3:$D$545,$J45&amp;"-"&amp;L$4)</f>
        <v>0</v>
      </c>
      <c r="M45" s="2">
        <f t="shared" si="42"/>
        <v>0</v>
      </c>
      <c r="N45" s="2">
        <f t="shared" si="42"/>
        <v>0</v>
      </c>
      <c r="O45" s="2">
        <f t="shared" si="42"/>
        <v>0</v>
      </c>
      <c r="P45" s="2">
        <f t="shared" si="42"/>
        <v>0</v>
      </c>
      <c r="Q45" s="2">
        <f t="shared" si="42"/>
        <v>0</v>
      </c>
      <c r="R45" s="2">
        <f t="shared" si="42"/>
        <v>2</v>
      </c>
      <c r="S45" s="2">
        <f t="shared" si="42"/>
        <v>0</v>
      </c>
      <c r="T45" s="2">
        <f t="shared" si="42"/>
        <v>0</v>
      </c>
      <c r="U45" s="2">
        <f t="shared" si="42"/>
        <v>0</v>
      </c>
      <c r="V45" s="2">
        <f t="shared" si="42"/>
        <v>0</v>
      </c>
      <c r="W45" s="2">
        <f t="shared" si="42"/>
        <v>0</v>
      </c>
      <c r="X45" s="2"/>
      <c r="Y45" s="2"/>
      <c r="Z45" s="2"/>
      <c r="AA45" s="2"/>
    </row>
    <row r="46" ht="12.75" customHeight="1">
      <c r="A46" s="8">
        <v>44.0</v>
      </c>
      <c r="B46" s="9" t="s">
        <v>68</v>
      </c>
      <c r="C46" s="9" t="s">
        <v>69</v>
      </c>
      <c r="D46" s="6" t="str">
        <f t="shared" si="1"/>
        <v>AGUNG RIWAYAT-SD</v>
      </c>
      <c r="E46" s="9" t="s">
        <v>59</v>
      </c>
      <c r="F46" s="10" t="s">
        <v>15</v>
      </c>
      <c r="G46" s="10">
        <v>2.0</v>
      </c>
      <c r="H46" s="2"/>
      <c r="I46" s="14">
        <v>42.0</v>
      </c>
      <c r="J46" s="2" t="str">
        <f t="array" ref="J46">IFERROR(INDEX($C$3:$C$348,MATCH(0,COUNTIF($J$4:J45,$C$3:$C$348),0)),"")</f>
        <v>LALA YOSHIDA</v>
      </c>
      <c r="K46" s="2"/>
      <c r="L46" s="2">
        <f t="shared" ref="L46:W46" si="43">SUMIFS($G$3:$G$545,$D$3:$D$545,$J46&amp;"-"&amp;L$4)</f>
        <v>0</v>
      </c>
      <c r="M46" s="2">
        <f t="shared" si="43"/>
        <v>0</v>
      </c>
      <c r="N46" s="2">
        <f t="shared" si="43"/>
        <v>0</v>
      </c>
      <c r="O46" s="2">
        <f t="shared" si="43"/>
        <v>0</v>
      </c>
      <c r="P46" s="2">
        <f t="shared" si="43"/>
        <v>0</v>
      </c>
      <c r="Q46" s="2">
        <f t="shared" si="43"/>
        <v>0</v>
      </c>
      <c r="R46" s="2">
        <f t="shared" si="43"/>
        <v>1</v>
      </c>
      <c r="S46" s="2">
        <f t="shared" si="43"/>
        <v>0</v>
      </c>
      <c r="T46" s="2">
        <f t="shared" si="43"/>
        <v>0</v>
      </c>
      <c r="U46" s="2">
        <f t="shared" si="43"/>
        <v>0</v>
      </c>
      <c r="V46" s="2">
        <f t="shared" si="43"/>
        <v>0</v>
      </c>
      <c r="W46" s="2">
        <f t="shared" si="43"/>
        <v>0</v>
      </c>
      <c r="X46" s="2"/>
      <c r="Y46" s="2"/>
      <c r="Z46" s="2"/>
      <c r="AA46" s="2"/>
    </row>
    <row r="47" ht="12.75" customHeight="1">
      <c r="A47" s="8">
        <v>45.0</v>
      </c>
      <c r="B47" s="9" t="s">
        <v>73</v>
      </c>
      <c r="C47" s="9" t="s">
        <v>74</v>
      </c>
      <c r="D47" s="6" t="str">
        <f t="shared" si="1"/>
        <v>ICEP SETIONO-PC</v>
      </c>
      <c r="E47" s="9" t="s">
        <v>71</v>
      </c>
      <c r="F47" s="10" t="s">
        <v>26</v>
      </c>
      <c r="G47" s="10">
        <v>1.0</v>
      </c>
      <c r="H47" s="2"/>
      <c r="I47" s="14">
        <v>43.0</v>
      </c>
      <c r="J47" s="2" t="str">
        <f t="array" ref="J47">IFERROR(INDEX($C$3:$C$348,MATCH(0,COUNTIF($J$4:J46,$C$3:$C$348),0)),"")</f>
        <v>LAELLITA SARI</v>
      </c>
      <c r="K47" s="2"/>
      <c r="L47" s="2">
        <f t="shared" ref="L47:W47" si="44">SUMIFS($G$3:$G$545,$D$3:$D$545,$J47&amp;"-"&amp;L$4)</f>
        <v>0</v>
      </c>
      <c r="M47" s="2">
        <f t="shared" si="44"/>
        <v>0</v>
      </c>
      <c r="N47" s="2">
        <f t="shared" si="44"/>
        <v>0</v>
      </c>
      <c r="O47" s="2">
        <f t="shared" si="44"/>
        <v>0</v>
      </c>
      <c r="P47" s="2">
        <f t="shared" si="44"/>
        <v>0</v>
      </c>
      <c r="Q47" s="2">
        <f t="shared" si="44"/>
        <v>0</v>
      </c>
      <c r="R47" s="2">
        <f t="shared" si="44"/>
        <v>0</v>
      </c>
      <c r="S47" s="2">
        <f t="shared" si="44"/>
        <v>3</v>
      </c>
      <c r="T47" s="2">
        <f t="shared" si="44"/>
        <v>0</v>
      </c>
      <c r="U47" s="2">
        <f t="shared" si="44"/>
        <v>0</v>
      </c>
      <c r="V47" s="2">
        <f t="shared" si="44"/>
        <v>0</v>
      </c>
      <c r="W47" s="2">
        <f t="shared" si="44"/>
        <v>0</v>
      </c>
      <c r="X47" s="2"/>
      <c r="Y47" s="2"/>
      <c r="Z47" s="2"/>
      <c r="AA47" s="2"/>
    </row>
    <row r="48" ht="12.75" customHeight="1">
      <c r="A48" s="8">
        <v>46.0</v>
      </c>
      <c r="B48" s="9" t="s">
        <v>73</v>
      </c>
      <c r="C48" s="9" t="s">
        <v>74</v>
      </c>
      <c r="D48" s="6" t="str">
        <f t="shared" si="1"/>
        <v>ICEP SETIONO-C</v>
      </c>
      <c r="E48" s="9" t="s">
        <v>66</v>
      </c>
      <c r="F48" s="10" t="s">
        <v>22</v>
      </c>
      <c r="G48" s="10">
        <v>1.0</v>
      </c>
      <c r="H48" s="2"/>
      <c r="I48" s="14">
        <v>44.0</v>
      </c>
      <c r="J48" s="2" t="str">
        <f t="array" ref="J48">IFERROR(INDEX($C$3:$C$348,MATCH(0,COUNTIF($J$4:J47,$C$3:$C$348),0)),"")</f>
        <v>AHMAD APRILIAN</v>
      </c>
      <c r="K48" s="2"/>
      <c r="L48" s="2">
        <f t="shared" ref="L48:W48" si="45">SUMIFS($G$3:$G$545,$D$3:$D$545,$J48&amp;"-"&amp;L$4)</f>
        <v>2</v>
      </c>
      <c r="M48" s="2">
        <f t="shared" si="45"/>
        <v>0</v>
      </c>
      <c r="N48" s="2">
        <f t="shared" si="45"/>
        <v>0</v>
      </c>
      <c r="O48" s="2">
        <f t="shared" si="45"/>
        <v>0</v>
      </c>
      <c r="P48" s="2">
        <f t="shared" si="45"/>
        <v>0</v>
      </c>
      <c r="Q48" s="2">
        <f t="shared" si="45"/>
        <v>0</v>
      </c>
      <c r="R48" s="2">
        <f t="shared" si="45"/>
        <v>0</v>
      </c>
      <c r="S48" s="2">
        <f t="shared" si="45"/>
        <v>0</v>
      </c>
      <c r="T48" s="2">
        <f t="shared" si="45"/>
        <v>0</v>
      </c>
      <c r="U48" s="2">
        <f t="shared" si="45"/>
        <v>0</v>
      </c>
      <c r="V48" s="2">
        <f t="shared" si="45"/>
        <v>0</v>
      </c>
      <c r="W48" s="2">
        <f t="shared" si="45"/>
        <v>0</v>
      </c>
      <c r="X48" s="2"/>
      <c r="Y48" s="2"/>
      <c r="Z48" s="2"/>
      <c r="AA48" s="2"/>
    </row>
    <row r="49" ht="12.75" customHeight="1">
      <c r="A49" s="8">
        <v>47.0</v>
      </c>
      <c r="B49" s="9" t="s">
        <v>73</v>
      </c>
      <c r="C49" s="9" t="s">
        <v>74</v>
      </c>
      <c r="D49" s="6" t="str">
        <f t="shared" si="1"/>
        <v>ICEP SETIONO-C</v>
      </c>
      <c r="E49" s="9" t="s">
        <v>70</v>
      </c>
      <c r="F49" s="10" t="s">
        <v>22</v>
      </c>
      <c r="G49" s="10">
        <v>0.0</v>
      </c>
      <c r="H49" s="2"/>
      <c r="I49" s="14">
        <v>45.0</v>
      </c>
      <c r="J49" s="2" t="str">
        <f t="array" ref="J49">IFERROR(INDEX($C$3:$C$348,MATCH(0,COUNTIF($J$4:J48,$C$3:$C$348),0)),"")</f>
        <v>BANGGA ARY HARYANTO</v>
      </c>
      <c r="K49" s="2"/>
      <c r="L49" s="2">
        <f t="shared" ref="L49:W49" si="46">SUMIFS($G$3:$G$545,$D$3:$D$545,$J49&amp;"-"&amp;L$4)</f>
        <v>1</v>
      </c>
      <c r="M49" s="2">
        <f t="shared" si="46"/>
        <v>0</v>
      </c>
      <c r="N49" s="2">
        <f t="shared" si="46"/>
        <v>0</v>
      </c>
      <c r="O49" s="2">
        <f t="shared" si="46"/>
        <v>0</v>
      </c>
      <c r="P49" s="2">
        <f t="shared" si="46"/>
        <v>0</v>
      </c>
      <c r="Q49" s="2">
        <f t="shared" si="46"/>
        <v>6</v>
      </c>
      <c r="R49" s="2">
        <f t="shared" si="46"/>
        <v>0</v>
      </c>
      <c r="S49" s="2">
        <f t="shared" si="46"/>
        <v>3</v>
      </c>
      <c r="T49" s="2">
        <f t="shared" si="46"/>
        <v>0</v>
      </c>
      <c r="U49" s="2">
        <f t="shared" si="46"/>
        <v>0</v>
      </c>
      <c r="V49" s="2">
        <f t="shared" si="46"/>
        <v>0</v>
      </c>
      <c r="W49" s="2">
        <f t="shared" si="46"/>
        <v>0</v>
      </c>
      <c r="X49" s="2"/>
      <c r="Y49" s="2"/>
      <c r="Z49" s="2"/>
      <c r="AA49" s="2"/>
    </row>
    <row r="50" ht="12.75" customHeight="1">
      <c r="A50" s="8">
        <v>48.0</v>
      </c>
      <c r="B50" s="9" t="s">
        <v>75</v>
      </c>
      <c r="C50" s="9" t="s">
        <v>76</v>
      </c>
      <c r="D50" s="6" t="str">
        <f t="shared" si="1"/>
        <v>ENDRI SAPUTRO-C</v>
      </c>
      <c r="E50" s="9" t="s">
        <v>77</v>
      </c>
      <c r="F50" s="10" t="s">
        <v>22</v>
      </c>
      <c r="G50" s="10">
        <v>1.0</v>
      </c>
      <c r="H50" s="2"/>
      <c r="I50" s="14">
        <v>46.0</v>
      </c>
      <c r="J50" s="2" t="str">
        <f t="array" ref="J50">IFERROR(INDEX($C$3:$C$348,MATCH(0,COUNTIF($J$4:J49,$C$3:$C$348),0)),"")</f>
        <v>SAEFUL RAHMAT</v>
      </c>
      <c r="K50" s="2"/>
      <c r="L50" s="2">
        <f t="shared" ref="L50:W50" si="47">SUMIFS($G$3:$G$545,$D$3:$D$545,$J50&amp;"-"&amp;L$4)</f>
        <v>0</v>
      </c>
      <c r="M50" s="2">
        <f t="shared" si="47"/>
        <v>0</v>
      </c>
      <c r="N50" s="2">
        <f t="shared" si="47"/>
        <v>0</v>
      </c>
      <c r="O50" s="2">
        <f t="shared" si="47"/>
        <v>0</v>
      </c>
      <c r="P50" s="2">
        <f t="shared" si="47"/>
        <v>0</v>
      </c>
      <c r="Q50" s="2">
        <f t="shared" si="47"/>
        <v>0</v>
      </c>
      <c r="R50" s="2">
        <f t="shared" si="47"/>
        <v>0</v>
      </c>
      <c r="S50" s="2">
        <f t="shared" si="47"/>
        <v>0</v>
      </c>
      <c r="T50" s="2">
        <f t="shared" si="47"/>
        <v>0</v>
      </c>
      <c r="U50" s="2">
        <f t="shared" si="47"/>
        <v>0</v>
      </c>
      <c r="V50" s="2">
        <f t="shared" si="47"/>
        <v>0</v>
      </c>
      <c r="W50" s="2">
        <f t="shared" si="47"/>
        <v>0</v>
      </c>
      <c r="X50" s="2"/>
      <c r="Y50" s="2"/>
      <c r="Z50" s="2"/>
      <c r="AA50" s="2"/>
    </row>
    <row r="51" ht="12.75" customHeight="1">
      <c r="A51" s="8">
        <v>49.0</v>
      </c>
      <c r="B51" s="9" t="s">
        <v>78</v>
      </c>
      <c r="C51" s="9" t="s">
        <v>79</v>
      </c>
      <c r="D51" s="6" t="str">
        <f t="shared" si="1"/>
        <v>ALI MUKTI-STD</v>
      </c>
      <c r="E51" s="9" t="s">
        <v>67</v>
      </c>
      <c r="F51" s="10" t="s">
        <v>19</v>
      </c>
      <c r="G51" s="10">
        <v>6.0</v>
      </c>
      <c r="H51" s="2"/>
      <c r="I51" s="14">
        <v>47.0</v>
      </c>
      <c r="J51" s="2" t="str">
        <f t="array" ref="J51">IFERROR(INDEX($C$3:$C$348,MATCH(0,COUNTIF($J$4:J50,$C$3:$C$348),0)),"")</f>
        <v>ADNAN HASYIM</v>
      </c>
      <c r="K51" s="2"/>
      <c r="L51" s="2">
        <f t="shared" ref="L51:W51" si="48">SUMIFS($G$3:$G$545,$D$3:$D$545,$J51&amp;"-"&amp;L$4)</f>
        <v>0</v>
      </c>
      <c r="M51" s="2">
        <f t="shared" si="48"/>
        <v>0</v>
      </c>
      <c r="N51" s="2">
        <f t="shared" si="48"/>
        <v>0</v>
      </c>
      <c r="O51" s="2">
        <f t="shared" si="48"/>
        <v>0</v>
      </c>
      <c r="P51" s="2">
        <f t="shared" si="48"/>
        <v>0</v>
      </c>
      <c r="Q51" s="2">
        <f t="shared" si="48"/>
        <v>0</v>
      </c>
      <c r="R51" s="2">
        <f t="shared" si="48"/>
        <v>0</v>
      </c>
      <c r="S51" s="2">
        <f t="shared" si="48"/>
        <v>0</v>
      </c>
      <c r="T51" s="2">
        <f t="shared" si="48"/>
        <v>0</v>
      </c>
      <c r="U51" s="2">
        <f t="shared" si="48"/>
        <v>0</v>
      </c>
      <c r="V51" s="2">
        <f t="shared" si="48"/>
        <v>0</v>
      </c>
      <c r="W51" s="2">
        <f t="shared" si="48"/>
        <v>0</v>
      </c>
      <c r="X51" s="2"/>
      <c r="Y51" s="2"/>
      <c r="Z51" s="2"/>
      <c r="AA51" s="2"/>
    </row>
    <row r="52" ht="12.75" customHeight="1">
      <c r="A52" s="8">
        <v>50.0</v>
      </c>
      <c r="B52" s="9" t="s">
        <v>78</v>
      </c>
      <c r="C52" s="9" t="s">
        <v>79</v>
      </c>
      <c r="D52" s="6" t="str">
        <f t="shared" si="1"/>
        <v>ALI MUKTI-SD</v>
      </c>
      <c r="E52" s="9" t="s">
        <v>67</v>
      </c>
      <c r="F52" s="10" t="s">
        <v>15</v>
      </c>
      <c r="G52" s="10">
        <v>1.0</v>
      </c>
      <c r="H52" s="2"/>
      <c r="I52" s="14">
        <v>48.0</v>
      </c>
      <c r="J52" s="2" t="str">
        <f t="array" ref="J52">IFERROR(INDEX($C$3:$C$348,MATCH(0,COUNTIF($J$4:J51,$C$3:$C$348),0)),"")</f>
        <v>IMRON ALI RIDO</v>
      </c>
      <c r="K52" s="2"/>
      <c r="L52" s="2">
        <f t="shared" ref="L52:W52" si="49">SUMIFS($G$3:$G$545,$D$3:$D$545,$J52&amp;"-"&amp;L$4)</f>
        <v>0</v>
      </c>
      <c r="M52" s="2">
        <f t="shared" si="49"/>
        <v>0</v>
      </c>
      <c r="N52" s="2">
        <f t="shared" si="49"/>
        <v>0</v>
      </c>
      <c r="O52" s="2">
        <f t="shared" si="49"/>
        <v>0</v>
      </c>
      <c r="P52" s="2">
        <f t="shared" si="49"/>
        <v>0</v>
      </c>
      <c r="Q52" s="2">
        <f t="shared" si="49"/>
        <v>0</v>
      </c>
      <c r="R52" s="2">
        <f t="shared" si="49"/>
        <v>0</v>
      </c>
      <c r="S52" s="2">
        <f t="shared" si="49"/>
        <v>0</v>
      </c>
      <c r="T52" s="2">
        <f t="shared" si="49"/>
        <v>0</v>
      </c>
      <c r="U52" s="2">
        <f t="shared" si="49"/>
        <v>0</v>
      </c>
      <c r="V52" s="2">
        <f t="shared" si="49"/>
        <v>0</v>
      </c>
      <c r="W52" s="2">
        <f t="shared" si="49"/>
        <v>0</v>
      </c>
      <c r="X52" s="2"/>
      <c r="Y52" s="2"/>
      <c r="Z52" s="2"/>
      <c r="AA52" s="2"/>
    </row>
    <row r="53" ht="12.75" customHeight="1">
      <c r="A53" s="8">
        <v>51.0</v>
      </c>
      <c r="B53" s="9" t="s">
        <v>78</v>
      </c>
      <c r="C53" s="9" t="s">
        <v>79</v>
      </c>
      <c r="D53" s="6" t="str">
        <f t="shared" si="1"/>
        <v>ALI MUKTI-C</v>
      </c>
      <c r="E53" s="9" t="s">
        <v>80</v>
      </c>
      <c r="F53" s="10" t="s">
        <v>22</v>
      </c>
      <c r="G53" s="10">
        <v>2.0</v>
      </c>
      <c r="H53" s="2"/>
      <c r="I53" s="14">
        <v>49.0</v>
      </c>
      <c r="J53" s="2" t="str">
        <f t="array" ref="J53">IFERROR(INDEX($C$3:$C$348,MATCH(0,COUNTIF($J$4:J52,$C$3:$C$348),0)),"")</f>
        <v>SYUKUR</v>
      </c>
      <c r="K53" s="2"/>
      <c r="L53" s="2">
        <f t="shared" ref="L53:W53" si="50">SUMIFS($G$3:$G$545,$D$3:$D$545,$J53&amp;"-"&amp;L$4)</f>
        <v>0</v>
      </c>
      <c r="M53" s="2">
        <f t="shared" si="50"/>
        <v>0</v>
      </c>
      <c r="N53" s="2">
        <f t="shared" si="50"/>
        <v>0</v>
      </c>
      <c r="O53" s="2">
        <f t="shared" si="50"/>
        <v>0</v>
      </c>
      <c r="P53" s="2">
        <f t="shared" si="50"/>
        <v>0</v>
      </c>
      <c r="Q53" s="2">
        <f t="shared" si="50"/>
        <v>0</v>
      </c>
      <c r="R53" s="2">
        <f t="shared" si="50"/>
        <v>0</v>
      </c>
      <c r="S53" s="2">
        <f t="shared" si="50"/>
        <v>0</v>
      </c>
      <c r="T53" s="2">
        <f t="shared" si="50"/>
        <v>0</v>
      </c>
      <c r="U53" s="2">
        <f t="shared" si="50"/>
        <v>0</v>
      </c>
      <c r="V53" s="2">
        <f t="shared" si="50"/>
        <v>0</v>
      </c>
      <c r="W53" s="2">
        <f t="shared" si="50"/>
        <v>0</v>
      </c>
      <c r="X53" s="2"/>
      <c r="Y53" s="2"/>
      <c r="Z53" s="2"/>
      <c r="AA53" s="2"/>
    </row>
    <row r="54" ht="12.75" customHeight="1">
      <c r="A54" s="8">
        <v>52.0</v>
      </c>
      <c r="B54" s="9" t="s">
        <v>78</v>
      </c>
      <c r="C54" s="9" t="s">
        <v>79</v>
      </c>
      <c r="D54" s="6" t="str">
        <f t="shared" si="1"/>
        <v>ALI MUKTI-STD</v>
      </c>
      <c r="E54" s="9" t="s">
        <v>67</v>
      </c>
      <c r="F54" s="10" t="s">
        <v>19</v>
      </c>
      <c r="G54" s="10">
        <v>6.0</v>
      </c>
      <c r="H54" s="2"/>
      <c r="I54" s="14">
        <v>50.0</v>
      </c>
      <c r="J54" s="2" t="str">
        <f t="array" ref="J54">IFERROR(INDEX($C$3:$C$348,MATCH(0,COUNTIF($J$4:J53,$C$3:$C$348),0)),"")</f>
        <v>DIDIN WAHIDIN</v>
      </c>
      <c r="K54" s="2"/>
      <c r="L54" s="2">
        <f t="shared" ref="L54:W54" si="51">SUMIFS($G$3:$G$545,$D$3:$D$545,$J54&amp;"-"&amp;L$4)</f>
        <v>0</v>
      </c>
      <c r="M54" s="2">
        <f t="shared" si="51"/>
        <v>0</v>
      </c>
      <c r="N54" s="2">
        <f t="shared" si="51"/>
        <v>0</v>
      </c>
      <c r="O54" s="2">
        <f t="shared" si="51"/>
        <v>0</v>
      </c>
      <c r="P54" s="2">
        <f t="shared" si="51"/>
        <v>0</v>
      </c>
      <c r="Q54" s="2">
        <f t="shared" si="51"/>
        <v>0</v>
      </c>
      <c r="R54" s="2">
        <f t="shared" si="51"/>
        <v>0</v>
      </c>
      <c r="S54" s="2">
        <f t="shared" si="51"/>
        <v>0</v>
      </c>
      <c r="T54" s="2">
        <f t="shared" si="51"/>
        <v>0</v>
      </c>
      <c r="U54" s="2">
        <f t="shared" si="51"/>
        <v>0</v>
      </c>
      <c r="V54" s="2">
        <f t="shared" si="51"/>
        <v>0</v>
      </c>
      <c r="W54" s="2">
        <f t="shared" si="51"/>
        <v>0</v>
      </c>
      <c r="X54" s="2"/>
      <c r="Y54" s="2"/>
      <c r="Z54" s="2"/>
      <c r="AA54" s="2"/>
    </row>
    <row r="55" ht="12.75" customHeight="1">
      <c r="A55" s="8">
        <v>53.0</v>
      </c>
      <c r="B55" s="9" t="s">
        <v>78</v>
      </c>
      <c r="C55" s="9" t="s">
        <v>79</v>
      </c>
      <c r="D55" s="6" t="str">
        <f t="shared" si="1"/>
        <v>ALI MUKTI-C</v>
      </c>
      <c r="E55" s="9" t="s">
        <v>81</v>
      </c>
      <c r="F55" s="10" t="s">
        <v>22</v>
      </c>
      <c r="G55" s="10">
        <v>10.0</v>
      </c>
      <c r="H55" s="2"/>
      <c r="I55" s="14">
        <v>51.0</v>
      </c>
      <c r="J55" s="2" t="str">
        <f t="array" ref="J55">IFERROR(INDEX($C$3:$C$348,MATCH(0,COUNTIF($J$4:J54,$C$3:$C$348),0)),"")</f>
        <v>YUNUS SANUSI</v>
      </c>
      <c r="K55" s="2"/>
      <c r="L55" s="2">
        <f t="shared" ref="L55:W55" si="52">SUMIFS($G$3:$G$545,$D$3:$D$545,$J55&amp;"-"&amp;L$4)</f>
        <v>0</v>
      </c>
      <c r="M55" s="2">
        <f t="shared" si="52"/>
        <v>0</v>
      </c>
      <c r="N55" s="2">
        <f t="shared" si="52"/>
        <v>0</v>
      </c>
      <c r="O55" s="2">
        <f t="shared" si="52"/>
        <v>0</v>
      </c>
      <c r="P55" s="2">
        <f t="shared" si="52"/>
        <v>0</v>
      </c>
      <c r="Q55" s="2">
        <f t="shared" si="52"/>
        <v>0</v>
      </c>
      <c r="R55" s="2">
        <f t="shared" si="52"/>
        <v>0</v>
      </c>
      <c r="S55" s="2">
        <f t="shared" si="52"/>
        <v>0</v>
      </c>
      <c r="T55" s="2">
        <f t="shared" si="52"/>
        <v>0</v>
      </c>
      <c r="U55" s="2">
        <f t="shared" si="52"/>
        <v>0</v>
      </c>
      <c r="V55" s="2">
        <f t="shared" si="52"/>
        <v>0</v>
      </c>
      <c r="W55" s="2">
        <f t="shared" si="52"/>
        <v>0</v>
      </c>
      <c r="X55" s="2"/>
      <c r="Y55" s="2"/>
      <c r="Z55" s="2"/>
      <c r="AA55" s="2"/>
    </row>
    <row r="56" ht="12.75" customHeight="1">
      <c r="A56" s="8">
        <v>54.0</v>
      </c>
      <c r="B56" s="9" t="s">
        <v>78</v>
      </c>
      <c r="C56" s="9" t="s">
        <v>79</v>
      </c>
      <c r="D56" s="6" t="str">
        <f t="shared" si="1"/>
        <v>ALI MUKTI-I</v>
      </c>
      <c r="E56" s="9" t="s">
        <v>82</v>
      </c>
      <c r="F56" s="10" t="s">
        <v>21</v>
      </c>
      <c r="G56" s="10">
        <v>1.0</v>
      </c>
      <c r="H56" s="2"/>
      <c r="I56" s="14">
        <v>52.0</v>
      </c>
      <c r="J56" s="2" t="str">
        <f t="array" ref="J56">IFERROR(INDEX($C$3:$C$348,MATCH(0,COUNTIF($J$4:J55,$C$3:$C$348),0)),"")</f>
        <v>JODI ALIF ISKANDAR</v>
      </c>
      <c r="K56" s="2"/>
      <c r="L56" s="2">
        <f t="shared" ref="L56:W56" si="53">SUMIFS($G$3:$G$545,$D$3:$D$545,$J56&amp;"-"&amp;L$4)</f>
        <v>0</v>
      </c>
      <c r="M56" s="2">
        <f t="shared" si="53"/>
        <v>0</v>
      </c>
      <c r="N56" s="2">
        <f t="shared" si="53"/>
        <v>0</v>
      </c>
      <c r="O56" s="2">
        <f t="shared" si="53"/>
        <v>0</v>
      </c>
      <c r="P56" s="2">
        <f t="shared" si="53"/>
        <v>0</v>
      </c>
      <c r="Q56" s="2">
        <f t="shared" si="53"/>
        <v>0</v>
      </c>
      <c r="R56" s="2">
        <f t="shared" si="53"/>
        <v>0</v>
      </c>
      <c r="S56" s="2">
        <f t="shared" si="53"/>
        <v>0</v>
      </c>
      <c r="T56" s="2">
        <f t="shared" si="53"/>
        <v>0</v>
      </c>
      <c r="U56" s="2">
        <f t="shared" si="53"/>
        <v>0</v>
      </c>
      <c r="V56" s="2">
        <f t="shared" si="53"/>
        <v>0</v>
      </c>
      <c r="W56" s="2">
        <f t="shared" si="53"/>
        <v>0</v>
      </c>
      <c r="X56" s="2"/>
      <c r="Y56" s="2"/>
      <c r="Z56" s="2"/>
      <c r="AA56" s="2"/>
    </row>
    <row r="57" ht="12.75" customHeight="1">
      <c r="A57" s="8">
        <v>55.0</v>
      </c>
      <c r="B57" s="9" t="s">
        <v>83</v>
      </c>
      <c r="C57" s="9" t="s">
        <v>84</v>
      </c>
      <c r="D57" s="6" t="str">
        <f t="shared" si="1"/>
        <v>PANJI RAHAYU-C</v>
      </c>
      <c r="E57" s="9" t="s">
        <v>42</v>
      </c>
      <c r="F57" s="10" t="s">
        <v>22</v>
      </c>
      <c r="G57" s="10">
        <v>1.0</v>
      </c>
      <c r="H57" s="2"/>
      <c r="I57" s="14">
        <v>53.0</v>
      </c>
      <c r="J57" s="2" t="str">
        <f t="array" ref="J57">IFERROR(INDEX($C$3:$C$348,MATCH(0,COUNTIF($J$4:J56,$C$3:$C$348),0)),"")</f>
        <v>ADI CIPTO</v>
      </c>
      <c r="K57" s="2"/>
      <c r="L57" s="2">
        <f t="shared" ref="L57:W57" si="54">SUMIFS($G$3:$G$545,$D$3:$D$545,$J57&amp;"-"&amp;L$4)</f>
        <v>0</v>
      </c>
      <c r="M57" s="2">
        <f t="shared" si="54"/>
        <v>0</v>
      </c>
      <c r="N57" s="2">
        <f t="shared" si="54"/>
        <v>0</v>
      </c>
      <c r="O57" s="2">
        <f t="shared" si="54"/>
        <v>0</v>
      </c>
      <c r="P57" s="2">
        <f t="shared" si="54"/>
        <v>0</v>
      </c>
      <c r="Q57" s="2">
        <f t="shared" si="54"/>
        <v>0</v>
      </c>
      <c r="R57" s="2">
        <f t="shared" si="54"/>
        <v>2</v>
      </c>
      <c r="S57" s="2">
        <f t="shared" si="54"/>
        <v>2</v>
      </c>
      <c r="T57" s="2">
        <f t="shared" si="54"/>
        <v>0</v>
      </c>
      <c r="U57" s="2">
        <f t="shared" si="54"/>
        <v>0</v>
      </c>
      <c r="V57" s="2">
        <f t="shared" si="54"/>
        <v>0</v>
      </c>
      <c r="W57" s="2">
        <f t="shared" si="54"/>
        <v>0</v>
      </c>
      <c r="X57" s="2"/>
      <c r="Y57" s="2"/>
      <c r="Z57" s="2"/>
      <c r="AA57" s="2"/>
    </row>
    <row r="58" ht="12.75" customHeight="1">
      <c r="A58" s="8">
        <v>56.0</v>
      </c>
      <c r="B58" s="9" t="s">
        <v>83</v>
      </c>
      <c r="C58" s="9" t="s">
        <v>84</v>
      </c>
      <c r="D58" s="6" t="str">
        <f t="shared" si="1"/>
        <v>PANJI RAHAYU-SDL</v>
      </c>
      <c r="E58" s="9" t="s">
        <v>85</v>
      </c>
      <c r="F58" s="10" t="s">
        <v>17</v>
      </c>
      <c r="G58" s="10">
        <v>1.0</v>
      </c>
      <c r="H58" s="2"/>
      <c r="I58" s="14">
        <v>54.0</v>
      </c>
      <c r="J58" s="2" t="str">
        <f t="array" ref="J58">IFERROR(INDEX($C$3:$C$348,MATCH(0,COUNTIF($J$4:J57,$C$3:$C$348),0)),"")</f>
        <v>FATHUL NGIZA</v>
      </c>
      <c r="K58" s="2"/>
      <c r="L58" s="2">
        <f t="shared" ref="L58:W58" si="55">SUMIFS($G$3:$G$545,$D$3:$D$545,$J58&amp;"-"&amp;L$4)</f>
        <v>0</v>
      </c>
      <c r="M58" s="2">
        <f t="shared" si="55"/>
        <v>0</v>
      </c>
      <c r="N58" s="2">
        <f t="shared" si="55"/>
        <v>0</v>
      </c>
      <c r="O58" s="2">
        <f t="shared" si="55"/>
        <v>0</v>
      </c>
      <c r="P58" s="2">
        <f t="shared" si="55"/>
        <v>0</v>
      </c>
      <c r="Q58" s="2">
        <f t="shared" si="55"/>
        <v>0</v>
      </c>
      <c r="R58" s="2">
        <f t="shared" si="55"/>
        <v>0</v>
      </c>
      <c r="S58" s="2">
        <f t="shared" si="55"/>
        <v>0</v>
      </c>
      <c r="T58" s="2">
        <f t="shared" si="55"/>
        <v>0</v>
      </c>
      <c r="U58" s="2">
        <f t="shared" si="55"/>
        <v>0</v>
      </c>
      <c r="V58" s="2">
        <f t="shared" si="55"/>
        <v>0</v>
      </c>
      <c r="W58" s="2">
        <f t="shared" si="55"/>
        <v>0</v>
      </c>
      <c r="X58" s="2"/>
      <c r="Y58" s="2"/>
      <c r="Z58" s="2"/>
      <c r="AA58" s="2"/>
    </row>
    <row r="59" ht="12.75" customHeight="1">
      <c r="A59" s="8">
        <v>57.0</v>
      </c>
      <c r="B59" s="9" t="s">
        <v>83</v>
      </c>
      <c r="C59" s="9" t="s">
        <v>84</v>
      </c>
      <c r="D59" s="6" t="str">
        <f t="shared" si="1"/>
        <v>PANJI RAHAYU-SD</v>
      </c>
      <c r="E59" s="9" t="s">
        <v>29</v>
      </c>
      <c r="F59" s="10" t="s">
        <v>15</v>
      </c>
      <c r="G59" s="10">
        <v>1.0</v>
      </c>
      <c r="H59" s="2"/>
      <c r="I59" s="14">
        <v>55.0</v>
      </c>
      <c r="J59" s="2" t="str">
        <f t="array" ref="J59">IFERROR(INDEX($C$3:$C$348,MATCH(0,COUNTIF($J$4:J58,$C$3:$C$348),0)),"")</f>
        <v>IVA SEPTIE ANGGRAINI</v>
      </c>
      <c r="K59" s="2"/>
      <c r="L59" s="2">
        <f t="shared" ref="L59:W59" si="56">SUMIFS($G$3:$G$545,$D$3:$D$545,$J59&amp;"-"&amp;L$4)</f>
        <v>1</v>
      </c>
      <c r="M59" s="2">
        <f t="shared" si="56"/>
        <v>0</v>
      </c>
      <c r="N59" s="2">
        <f t="shared" si="56"/>
        <v>0</v>
      </c>
      <c r="O59" s="2">
        <f t="shared" si="56"/>
        <v>0</v>
      </c>
      <c r="P59" s="2">
        <f t="shared" si="56"/>
        <v>0</v>
      </c>
      <c r="Q59" s="2">
        <f t="shared" si="56"/>
        <v>0</v>
      </c>
      <c r="R59" s="2">
        <f t="shared" si="56"/>
        <v>0</v>
      </c>
      <c r="S59" s="2">
        <f t="shared" si="56"/>
        <v>0</v>
      </c>
      <c r="T59" s="2">
        <f t="shared" si="56"/>
        <v>0</v>
      </c>
      <c r="U59" s="2">
        <f t="shared" si="56"/>
        <v>0</v>
      </c>
      <c r="V59" s="2">
        <f t="shared" si="56"/>
        <v>1</v>
      </c>
      <c r="W59" s="2">
        <f t="shared" si="56"/>
        <v>0</v>
      </c>
      <c r="X59" s="2"/>
      <c r="Y59" s="2"/>
      <c r="Z59" s="2"/>
      <c r="AA59" s="2"/>
    </row>
    <row r="60" ht="12.75" customHeight="1">
      <c r="A60" s="8">
        <v>58.0</v>
      </c>
      <c r="B60" s="9" t="s">
        <v>86</v>
      </c>
      <c r="C60" s="9" t="s">
        <v>87</v>
      </c>
      <c r="D60" s="6" t="str">
        <f t="shared" si="1"/>
        <v>YUSUF ABDUL GHOFUR-STD</v>
      </c>
      <c r="E60" s="9" t="s">
        <v>56</v>
      </c>
      <c r="F60" s="10" t="s">
        <v>19</v>
      </c>
      <c r="G60" s="10">
        <v>2.0</v>
      </c>
      <c r="H60" s="2"/>
      <c r="I60" s="14">
        <v>56.0</v>
      </c>
      <c r="J60" s="2" t="str">
        <f t="array" ref="J60">IFERROR(INDEX($C$3:$C$348,MATCH(0,COUNTIF($J$4:J59,$C$3:$C$348),0)),"")</f>
        <v>SIFA FITRIANI</v>
      </c>
      <c r="K60" s="2"/>
      <c r="L60" s="2">
        <f t="shared" ref="L60:W60" si="57">SUMIFS($G$3:$G$545,$D$3:$D$545,$J60&amp;"-"&amp;L$4)</f>
        <v>0</v>
      </c>
      <c r="M60" s="2">
        <f t="shared" si="57"/>
        <v>0</v>
      </c>
      <c r="N60" s="2">
        <f t="shared" si="57"/>
        <v>0</v>
      </c>
      <c r="O60" s="2">
        <f t="shared" si="57"/>
        <v>0</v>
      </c>
      <c r="P60" s="2">
        <f t="shared" si="57"/>
        <v>0</v>
      </c>
      <c r="Q60" s="2">
        <f t="shared" si="57"/>
        <v>0</v>
      </c>
      <c r="R60" s="2">
        <f t="shared" si="57"/>
        <v>0</v>
      </c>
      <c r="S60" s="2">
        <f t="shared" si="57"/>
        <v>0</v>
      </c>
      <c r="T60" s="2">
        <f t="shared" si="57"/>
        <v>0</v>
      </c>
      <c r="U60" s="2">
        <f t="shared" si="57"/>
        <v>0</v>
      </c>
      <c r="V60" s="2">
        <f t="shared" si="57"/>
        <v>1</v>
      </c>
      <c r="W60" s="2">
        <f t="shared" si="57"/>
        <v>0</v>
      </c>
      <c r="X60" s="2"/>
      <c r="Y60" s="2"/>
      <c r="Z60" s="2"/>
      <c r="AA60" s="2"/>
    </row>
    <row r="61" ht="12.75" customHeight="1">
      <c r="A61" s="8">
        <v>59.0</v>
      </c>
      <c r="B61" s="9" t="s">
        <v>86</v>
      </c>
      <c r="C61" s="9" t="s">
        <v>87</v>
      </c>
      <c r="D61" s="6" t="str">
        <f t="shared" si="1"/>
        <v>YUSUF ABDUL GHOFUR-C</v>
      </c>
      <c r="E61" s="9" t="s">
        <v>77</v>
      </c>
      <c r="F61" s="10" t="s">
        <v>22</v>
      </c>
      <c r="G61" s="10">
        <v>1.0</v>
      </c>
      <c r="H61" s="2"/>
      <c r="I61" s="14">
        <v>57.0</v>
      </c>
      <c r="J61" s="2" t="str">
        <f t="array" ref="J61">IFERROR(INDEX($C$3:$C$348,MATCH(0,COUNTIF($J$4:J60,$C$3:$C$348),0)),"")</f>
        <v>RIFDANU EKA NUR MUWARIS</v>
      </c>
      <c r="K61" s="2"/>
      <c r="L61" s="2">
        <f t="shared" ref="L61:W61" si="58">SUMIFS($G$3:$G$545,$D$3:$D$545,$J61&amp;"-"&amp;L$4)</f>
        <v>2</v>
      </c>
      <c r="M61" s="2">
        <f t="shared" si="58"/>
        <v>0</v>
      </c>
      <c r="N61" s="2">
        <f t="shared" si="58"/>
        <v>0</v>
      </c>
      <c r="O61" s="2">
        <f t="shared" si="58"/>
        <v>0</v>
      </c>
      <c r="P61" s="2">
        <f t="shared" si="58"/>
        <v>0</v>
      </c>
      <c r="Q61" s="2">
        <f t="shared" si="58"/>
        <v>0</v>
      </c>
      <c r="R61" s="2">
        <f t="shared" si="58"/>
        <v>0</v>
      </c>
      <c r="S61" s="2">
        <f t="shared" si="58"/>
        <v>0</v>
      </c>
      <c r="T61" s="2">
        <f t="shared" si="58"/>
        <v>0</v>
      </c>
      <c r="U61" s="2">
        <f t="shared" si="58"/>
        <v>0</v>
      </c>
      <c r="V61" s="2">
        <f t="shared" si="58"/>
        <v>0</v>
      </c>
      <c r="W61" s="2">
        <f t="shared" si="58"/>
        <v>0</v>
      </c>
      <c r="X61" s="2"/>
      <c r="Y61" s="2"/>
      <c r="Z61" s="2"/>
      <c r="AA61" s="2"/>
    </row>
    <row r="62" ht="12.75" customHeight="1">
      <c r="A62" s="8">
        <v>60.0</v>
      </c>
      <c r="B62" s="9" t="s">
        <v>88</v>
      </c>
      <c r="C62" s="9" t="s">
        <v>89</v>
      </c>
      <c r="D62" s="6" t="str">
        <f t="shared" si="1"/>
        <v>AAN SUPRIADI-LAIN2</v>
      </c>
      <c r="E62" s="9" t="s">
        <v>90</v>
      </c>
      <c r="F62" s="10" t="s">
        <v>11</v>
      </c>
      <c r="G62" s="10">
        <v>6.0</v>
      </c>
      <c r="H62" s="2"/>
      <c r="I62" s="14">
        <v>58.0</v>
      </c>
      <c r="J62" s="2" t="str">
        <f t="array" ref="J62">IFERROR(INDEX($C$3:$C$348,MATCH(0,COUNTIF($J$4:J61,$C$3:$C$348),0)),"")</f>
        <v>APRI HIDAYAT</v>
      </c>
      <c r="K62" s="2"/>
      <c r="L62" s="2">
        <f t="shared" ref="L62:W62" si="59">SUMIFS($G$3:$G$545,$D$3:$D$545,$J62&amp;"-"&amp;L$4)</f>
        <v>0</v>
      </c>
      <c r="M62" s="2">
        <f t="shared" si="59"/>
        <v>0</v>
      </c>
      <c r="N62" s="2">
        <f t="shared" si="59"/>
        <v>0</v>
      </c>
      <c r="O62" s="2">
        <f t="shared" si="59"/>
        <v>0</v>
      </c>
      <c r="P62" s="2">
        <f t="shared" si="59"/>
        <v>0</v>
      </c>
      <c r="Q62" s="2">
        <f t="shared" si="59"/>
        <v>0</v>
      </c>
      <c r="R62" s="2">
        <f t="shared" si="59"/>
        <v>0</v>
      </c>
      <c r="S62" s="2">
        <f t="shared" si="59"/>
        <v>0</v>
      </c>
      <c r="T62" s="2">
        <f t="shared" si="59"/>
        <v>0</v>
      </c>
      <c r="U62" s="2">
        <f t="shared" si="59"/>
        <v>0</v>
      </c>
      <c r="V62" s="2">
        <f t="shared" si="59"/>
        <v>0</v>
      </c>
      <c r="W62" s="2">
        <f t="shared" si="59"/>
        <v>0</v>
      </c>
      <c r="X62" s="2"/>
      <c r="Y62" s="2"/>
      <c r="Z62" s="2"/>
      <c r="AA62" s="2"/>
    </row>
    <row r="63" ht="12.75" customHeight="1">
      <c r="A63" s="8">
        <v>61.0</v>
      </c>
      <c r="B63" s="9" t="s">
        <v>88</v>
      </c>
      <c r="C63" s="9" t="s">
        <v>89</v>
      </c>
      <c r="D63" s="6" t="str">
        <f t="shared" si="1"/>
        <v>AAN SUPRIADI-LAIN2</v>
      </c>
      <c r="E63" s="9" t="s">
        <v>14</v>
      </c>
      <c r="F63" s="10" t="s">
        <v>11</v>
      </c>
      <c r="G63" s="10">
        <v>1.0</v>
      </c>
      <c r="H63" s="2"/>
      <c r="I63" s="14">
        <v>59.0</v>
      </c>
      <c r="J63" s="2" t="str">
        <f t="array" ref="J63">IFERROR(INDEX($C$3:$C$348,MATCH(0,COUNTIF($J$4:J62,$C$3:$C$348),0)),"")</f>
        <v>SITI SUHAENI</v>
      </c>
      <c r="K63" s="2"/>
      <c r="L63" s="2">
        <f t="shared" ref="L63:W63" si="60">SUMIFS($G$3:$G$545,$D$3:$D$545,$J63&amp;"-"&amp;L$4)</f>
        <v>0</v>
      </c>
      <c r="M63" s="2">
        <f t="shared" si="60"/>
        <v>0</v>
      </c>
      <c r="N63" s="2">
        <f t="shared" si="60"/>
        <v>0</v>
      </c>
      <c r="O63" s="2">
        <f t="shared" si="60"/>
        <v>1</v>
      </c>
      <c r="P63" s="2">
        <f t="shared" si="60"/>
        <v>0</v>
      </c>
      <c r="Q63" s="2">
        <f t="shared" si="60"/>
        <v>0</v>
      </c>
      <c r="R63" s="2">
        <f t="shared" si="60"/>
        <v>0</v>
      </c>
      <c r="S63" s="2">
        <f t="shared" si="60"/>
        <v>0</v>
      </c>
      <c r="T63" s="2">
        <f t="shared" si="60"/>
        <v>0</v>
      </c>
      <c r="U63" s="2">
        <f t="shared" si="60"/>
        <v>0</v>
      </c>
      <c r="V63" s="2">
        <f t="shared" si="60"/>
        <v>0</v>
      </c>
      <c r="W63" s="2">
        <f t="shared" si="60"/>
        <v>0</v>
      </c>
      <c r="X63" s="2"/>
      <c r="Y63" s="2"/>
      <c r="Z63" s="2"/>
      <c r="AA63" s="2"/>
    </row>
    <row r="64" ht="12.75" customHeight="1">
      <c r="A64" s="8">
        <v>62.0</v>
      </c>
      <c r="B64" s="9" t="s">
        <v>88</v>
      </c>
      <c r="C64" s="9" t="s">
        <v>89</v>
      </c>
      <c r="D64" s="6" t="str">
        <f t="shared" si="1"/>
        <v>AAN SUPRIADI-LAIN2</v>
      </c>
      <c r="E64" s="9" t="s">
        <v>90</v>
      </c>
      <c r="F64" s="10" t="s">
        <v>11</v>
      </c>
      <c r="G64" s="10">
        <v>3.0</v>
      </c>
      <c r="H64" s="2"/>
      <c r="I64" s="14">
        <v>60.0</v>
      </c>
      <c r="J64" s="2" t="str">
        <f t="array" ref="J64">IFERROR(INDEX($C$3:$C$348,MATCH(0,COUNTIF($J$4:J63,$C$3:$C$348),0)),"")</f>
        <v>DEVIANA INDAH AYU LESTARI</v>
      </c>
      <c r="K64" s="2"/>
      <c r="L64" s="2">
        <f t="shared" ref="L64:W64" si="61">SUMIFS($G$3:$G$545,$D$3:$D$545,$J64&amp;"-"&amp;L$4)</f>
        <v>3</v>
      </c>
      <c r="M64" s="2">
        <f t="shared" si="61"/>
        <v>1</v>
      </c>
      <c r="N64" s="2">
        <f t="shared" si="61"/>
        <v>0</v>
      </c>
      <c r="O64" s="2">
        <f t="shared" si="61"/>
        <v>0</v>
      </c>
      <c r="P64" s="2">
        <f t="shared" si="61"/>
        <v>0</v>
      </c>
      <c r="Q64" s="2">
        <f t="shared" si="61"/>
        <v>1</v>
      </c>
      <c r="R64" s="2">
        <f t="shared" si="61"/>
        <v>0</v>
      </c>
      <c r="S64" s="2">
        <f t="shared" si="61"/>
        <v>0</v>
      </c>
      <c r="T64" s="2">
        <f t="shared" si="61"/>
        <v>15</v>
      </c>
      <c r="U64" s="2">
        <f t="shared" si="61"/>
        <v>0</v>
      </c>
      <c r="V64" s="2">
        <f t="shared" si="61"/>
        <v>0</v>
      </c>
      <c r="W64" s="2">
        <f t="shared" si="61"/>
        <v>0</v>
      </c>
      <c r="X64" s="2"/>
      <c r="Y64" s="2"/>
      <c r="Z64" s="2"/>
      <c r="AA64" s="2"/>
    </row>
    <row r="65" ht="12.75" customHeight="1">
      <c r="A65" s="8">
        <v>63.0</v>
      </c>
      <c r="B65" s="9" t="s">
        <v>91</v>
      </c>
      <c r="C65" s="9" t="s">
        <v>92</v>
      </c>
      <c r="D65" s="6" t="str">
        <f t="shared" si="1"/>
        <v>ADE PURNOMO-LAIN2</v>
      </c>
      <c r="E65" s="9" t="s">
        <v>28</v>
      </c>
      <c r="F65" s="10" t="s">
        <v>11</v>
      </c>
      <c r="G65" s="10">
        <v>8.0</v>
      </c>
      <c r="H65" s="2"/>
      <c r="I65" s="14">
        <v>61.0</v>
      </c>
      <c r="J65" s="2" t="str">
        <f t="array" ref="J65">IFERROR(INDEX($C$3:$C$348,MATCH(0,COUNTIF($J$4:J64,$C$3:$C$348),0)),"")</f>
        <v>AGUS SUTISNA</v>
      </c>
      <c r="K65" s="2"/>
      <c r="L65" s="2">
        <f t="shared" ref="L65:W65" si="62">SUMIFS($G$3:$G$545,$D$3:$D$545,$J65&amp;"-"&amp;L$4)</f>
        <v>0</v>
      </c>
      <c r="M65" s="2">
        <f t="shared" si="62"/>
        <v>0</v>
      </c>
      <c r="N65" s="2">
        <f t="shared" si="62"/>
        <v>0</v>
      </c>
      <c r="O65" s="2">
        <f t="shared" si="62"/>
        <v>0</v>
      </c>
      <c r="P65" s="2">
        <f t="shared" si="62"/>
        <v>0</v>
      </c>
      <c r="Q65" s="2">
        <f t="shared" si="62"/>
        <v>0</v>
      </c>
      <c r="R65" s="2">
        <f t="shared" si="62"/>
        <v>2</v>
      </c>
      <c r="S65" s="2">
        <f t="shared" si="62"/>
        <v>0</v>
      </c>
      <c r="T65" s="2">
        <f t="shared" si="62"/>
        <v>0</v>
      </c>
      <c r="U65" s="2">
        <f t="shared" si="62"/>
        <v>0</v>
      </c>
      <c r="V65" s="2">
        <f t="shared" si="62"/>
        <v>0</v>
      </c>
      <c r="W65" s="2">
        <f t="shared" si="62"/>
        <v>0</v>
      </c>
      <c r="X65" s="2"/>
      <c r="Y65" s="2"/>
      <c r="Z65" s="2"/>
      <c r="AA65" s="2"/>
    </row>
    <row r="66" ht="12.75" customHeight="1">
      <c r="A66" s="8">
        <v>64.0</v>
      </c>
      <c r="B66" s="9" t="s">
        <v>93</v>
      </c>
      <c r="C66" s="9" t="s">
        <v>94</v>
      </c>
      <c r="D66" s="6" t="str">
        <f t="shared" si="1"/>
        <v>CATUR ANDI SUSENO-C</v>
      </c>
      <c r="E66" s="9" t="s">
        <v>95</v>
      </c>
      <c r="F66" s="10" t="s">
        <v>22</v>
      </c>
      <c r="G66" s="10">
        <v>1.0</v>
      </c>
      <c r="H66" s="2"/>
      <c r="I66" s="14">
        <v>62.0</v>
      </c>
      <c r="J66" s="2" t="str">
        <f t="array" ref="J66">IFERROR(INDEX($C$3:$C$348,MATCH(0,COUNTIF($J$4:J65,$C$3:$C$348),0)),"")</f>
        <v>ARIFIEN</v>
      </c>
      <c r="K66" s="2"/>
      <c r="L66" s="2">
        <f t="shared" ref="L66:W66" si="63">SUMIFS($G$3:$G$545,$D$3:$D$545,$J66&amp;"-"&amp;L$4)</f>
        <v>0</v>
      </c>
      <c r="M66" s="2">
        <f t="shared" si="63"/>
        <v>0</v>
      </c>
      <c r="N66" s="2">
        <f t="shared" si="63"/>
        <v>0</v>
      </c>
      <c r="O66" s="2">
        <f t="shared" si="63"/>
        <v>0</v>
      </c>
      <c r="P66" s="2">
        <f t="shared" si="63"/>
        <v>0</v>
      </c>
      <c r="Q66" s="2">
        <f t="shared" si="63"/>
        <v>0</v>
      </c>
      <c r="R66" s="2">
        <f t="shared" si="63"/>
        <v>1</v>
      </c>
      <c r="S66" s="2">
        <f t="shared" si="63"/>
        <v>0</v>
      </c>
      <c r="T66" s="2">
        <f t="shared" si="63"/>
        <v>0</v>
      </c>
      <c r="U66" s="2">
        <f t="shared" si="63"/>
        <v>0</v>
      </c>
      <c r="V66" s="2">
        <f t="shared" si="63"/>
        <v>0</v>
      </c>
      <c r="W66" s="2">
        <f t="shared" si="63"/>
        <v>0</v>
      </c>
      <c r="X66" s="2"/>
      <c r="Y66" s="2"/>
      <c r="Z66" s="2"/>
      <c r="AA66" s="2"/>
    </row>
    <row r="67" ht="12.75" customHeight="1">
      <c r="A67" s="8">
        <v>65.0</v>
      </c>
      <c r="B67" s="9" t="s">
        <v>96</v>
      </c>
      <c r="C67" s="9" t="s">
        <v>97</v>
      </c>
      <c r="D67" s="6" t="str">
        <f t="shared" si="1"/>
        <v>LASTRI-SD</v>
      </c>
      <c r="E67" s="9" t="s">
        <v>98</v>
      </c>
      <c r="F67" s="10" t="s">
        <v>15</v>
      </c>
      <c r="G67" s="10">
        <v>5.0</v>
      </c>
      <c r="H67" s="2"/>
      <c r="I67" s="14">
        <v>63.0</v>
      </c>
      <c r="J67" s="2" t="str">
        <f t="array" ref="J67">IFERROR(INDEX($C$3:$C$348,MATCH(0,COUNTIF($J$4:J66,$C$3:$C$348),0)),"")</f>
        <v>IWAN SUDRAJAT</v>
      </c>
      <c r="K67" s="2"/>
      <c r="L67" s="2">
        <f t="shared" ref="L67:W67" si="64">SUMIFS($G$3:$G$545,$D$3:$D$545,$J67&amp;"-"&amp;L$4)</f>
        <v>0</v>
      </c>
      <c r="M67" s="2">
        <f t="shared" si="64"/>
        <v>0</v>
      </c>
      <c r="N67" s="2">
        <f t="shared" si="64"/>
        <v>0</v>
      </c>
      <c r="O67" s="2">
        <f t="shared" si="64"/>
        <v>0</v>
      </c>
      <c r="P67" s="2">
        <f t="shared" si="64"/>
        <v>0</v>
      </c>
      <c r="Q67" s="2">
        <f t="shared" si="64"/>
        <v>0</v>
      </c>
      <c r="R67" s="2">
        <f t="shared" si="64"/>
        <v>1</v>
      </c>
      <c r="S67" s="2">
        <f t="shared" si="64"/>
        <v>0</v>
      </c>
      <c r="T67" s="2">
        <f t="shared" si="64"/>
        <v>0</v>
      </c>
      <c r="U67" s="2">
        <f t="shared" si="64"/>
        <v>0</v>
      </c>
      <c r="V67" s="2">
        <f t="shared" si="64"/>
        <v>1</v>
      </c>
      <c r="W67" s="2">
        <f t="shared" si="64"/>
        <v>0</v>
      </c>
      <c r="X67" s="2"/>
      <c r="Y67" s="2"/>
      <c r="Z67" s="2"/>
      <c r="AA67" s="2"/>
    </row>
    <row r="68" ht="12.75" customHeight="1">
      <c r="A68" s="8">
        <v>66.0</v>
      </c>
      <c r="B68" s="9" t="s">
        <v>96</v>
      </c>
      <c r="C68" s="9" t="s">
        <v>97</v>
      </c>
      <c r="D68" s="6" t="str">
        <f t="shared" si="1"/>
        <v>LASTRI-SD</v>
      </c>
      <c r="E68" s="9" t="s">
        <v>98</v>
      </c>
      <c r="F68" s="10" t="s">
        <v>15</v>
      </c>
      <c r="G68" s="10">
        <v>2.0</v>
      </c>
      <c r="H68" s="2"/>
      <c r="I68" s="14">
        <v>64.0</v>
      </c>
      <c r="J68" s="2" t="str">
        <f t="array" ref="J68">IFERROR(INDEX($C$3:$C$348,MATCH(0,COUNTIF($J$4:J67,$C$3:$C$348),0)),"")</f>
        <v>BANGUN ADI SETYO</v>
      </c>
      <c r="K68" s="2"/>
      <c r="L68" s="2">
        <f t="shared" ref="L68:W68" si="65">SUMIFS($G$3:$G$545,$D$3:$D$545,$J68&amp;"-"&amp;L$4)</f>
        <v>0</v>
      </c>
      <c r="M68" s="2">
        <f t="shared" si="65"/>
        <v>0</v>
      </c>
      <c r="N68" s="2">
        <f t="shared" si="65"/>
        <v>0</v>
      </c>
      <c r="O68" s="2">
        <f t="shared" si="65"/>
        <v>0</v>
      </c>
      <c r="P68" s="2">
        <f t="shared" si="65"/>
        <v>0</v>
      </c>
      <c r="Q68" s="2">
        <f t="shared" si="65"/>
        <v>0</v>
      </c>
      <c r="R68" s="2">
        <f t="shared" si="65"/>
        <v>1</v>
      </c>
      <c r="S68" s="2">
        <f t="shared" si="65"/>
        <v>0</v>
      </c>
      <c r="T68" s="2">
        <f t="shared" si="65"/>
        <v>0</v>
      </c>
      <c r="U68" s="2">
        <f t="shared" si="65"/>
        <v>0</v>
      </c>
      <c r="V68" s="2">
        <f t="shared" si="65"/>
        <v>2</v>
      </c>
      <c r="W68" s="2">
        <f t="shared" si="65"/>
        <v>0</v>
      </c>
      <c r="X68" s="2"/>
      <c r="Y68" s="2"/>
      <c r="Z68" s="2"/>
      <c r="AA68" s="2"/>
    </row>
    <row r="69" ht="12.75" customHeight="1">
      <c r="A69" s="8">
        <v>67.0</v>
      </c>
      <c r="B69" s="9" t="s">
        <v>96</v>
      </c>
      <c r="C69" s="9" t="s">
        <v>97</v>
      </c>
      <c r="D69" s="6" t="str">
        <f t="shared" si="1"/>
        <v>LASTRI-C</v>
      </c>
      <c r="E69" s="9" t="s">
        <v>98</v>
      </c>
      <c r="F69" s="10" t="s">
        <v>22</v>
      </c>
      <c r="G69" s="10">
        <v>3.0</v>
      </c>
      <c r="H69" s="2"/>
      <c r="I69" s="14">
        <v>65.0</v>
      </c>
      <c r="J69" s="2" t="str">
        <f t="array" ref="J69">IFERROR(INDEX($C$3:$C$348,MATCH(0,COUNTIF($J$4:J68,$C$3:$C$348),0)),"")</f>
        <v>DEDI SETIAWAN</v>
      </c>
      <c r="K69" s="2"/>
      <c r="L69" s="2">
        <f t="shared" ref="L69:W69" si="66">SUMIFS($G$3:$G$545,$D$3:$D$545,$J69&amp;"-"&amp;L$4)</f>
        <v>14</v>
      </c>
      <c r="M69" s="2">
        <f t="shared" si="66"/>
        <v>0</v>
      </c>
      <c r="N69" s="2">
        <f t="shared" si="66"/>
        <v>0</v>
      </c>
      <c r="O69" s="2">
        <f t="shared" si="66"/>
        <v>1</v>
      </c>
      <c r="P69" s="2">
        <f t="shared" si="66"/>
        <v>0</v>
      </c>
      <c r="Q69" s="2">
        <f t="shared" si="66"/>
        <v>0</v>
      </c>
      <c r="R69" s="2">
        <f t="shared" si="66"/>
        <v>2</v>
      </c>
      <c r="S69" s="2">
        <f t="shared" si="66"/>
        <v>0</v>
      </c>
      <c r="T69" s="2">
        <f t="shared" si="66"/>
        <v>0</v>
      </c>
      <c r="U69" s="2">
        <f t="shared" si="66"/>
        <v>0</v>
      </c>
      <c r="V69" s="2">
        <f t="shared" si="66"/>
        <v>0</v>
      </c>
      <c r="W69" s="2">
        <f t="shared" si="66"/>
        <v>0</v>
      </c>
      <c r="X69" s="2"/>
      <c r="Y69" s="2"/>
      <c r="Z69" s="2"/>
      <c r="AA69" s="2"/>
    </row>
    <row r="70" ht="12.75" customHeight="1">
      <c r="A70" s="8">
        <v>68.0</v>
      </c>
      <c r="B70" s="9" t="s">
        <v>96</v>
      </c>
      <c r="C70" s="9" t="s">
        <v>97</v>
      </c>
      <c r="D70" s="6" t="str">
        <f t="shared" si="1"/>
        <v>LASTRI-PC</v>
      </c>
      <c r="E70" s="9" t="s">
        <v>42</v>
      </c>
      <c r="F70" s="10" t="s">
        <v>26</v>
      </c>
      <c r="G70" s="10">
        <v>1.0</v>
      </c>
      <c r="H70" s="2"/>
      <c r="I70" s="14">
        <v>66.0</v>
      </c>
      <c r="J70" s="2" t="str">
        <f t="array" ref="J70">IFERROR(INDEX($C$3:$C$348,MATCH(0,COUNTIF($J$4:J69,$C$3:$C$348),0)),"")</f>
        <v>DINA NURUL HASANAH</v>
      </c>
      <c r="K70" s="2"/>
      <c r="L70" s="2">
        <f t="shared" ref="L70:W70" si="67">SUMIFS($G$3:$G$545,$D$3:$D$545,$J70&amp;"-"&amp;L$4)</f>
        <v>0</v>
      </c>
      <c r="M70" s="2">
        <f t="shared" si="67"/>
        <v>0</v>
      </c>
      <c r="N70" s="2">
        <f t="shared" si="67"/>
        <v>0</v>
      </c>
      <c r="O70" s="2">
        <f t="shared" si="67"/>
        <v>0</v>
      </c>
      <c r="P70" s="2">
        <f t="shared" si="67"/>
        <v>0</v>
      </c>
      <c r="Q70" s="2">
        <f t="shared" si="67"/>
        <v>1</v>
      </c>
      <c r="R70" s="2">
        <f t="shared" si="67"/>
        <v>0</v>
      </c>
      <c r="S70" s="2">
        <f t="shared" si="67"/>
        <v>0</v>
      </c>
      <c r="T70" s="2">
        <f t="shared" si="67"/>
        <v>0</v>
      </c>
      <c r="U70" s="2">
        <f t="shared" si="67"/>
        <v>0</v>
      </c>
      <c r="V70" s="2">
        <f t="shared" si="67"/>
        <v>0</v>
      </c>
      <c r="W70" s="2">
        <f t="shared" si="67"/>
        <v>0</v>
      </c>
      <c r="X70" s="2"/>
      <c r="Y70" s="2"/>
      <c r="Z70" s="2"/>
      <c r="AA70" s="2"/>
    </row>
    <row r="71" ht="12.75" customHeight="1">
      <c r="A71" s="8">
        <v>69.0</v>
      </c>
      <c r="B71" s="9" t="s">
        <v>96</v>
      </c>
      <c r="C71" s="9" t="s">
        <v>97</v>
      </c>
      <c r="D71" s="6" t="str">
        <f t="shared" si="1"/>
        <v>LASTRI-SD</v>
      </c>
      <c r="E71" s="9" t="s">
        <v>99</v>
      </c>
      <c r="F71" s="10" t="s">
        <v>15</v>
      </c>
      <c r="G71" s="10">
        <v>2.0</v>
      </c>
      <c r="H71" s="2"/>
      <c r="I71" s="14">
        <v>67.0</v>
      </c>
      <c r="J71" s="2" t="str">
        <f t="array" ref="J71">IFERROR(INDEX($C$3:$C$348,MATCH(0,COUNTIF($J$4:J70,$C$3:$C$348),0)),"")</f>
        <v>TRI KURNIAWAN</v>
      </c>
      <c r="K71" s="2"/>
      <c r="L71" s="2">
        <f t="shared" ref="L71:W71" si="68">SUMIFS($G$3:$G$545,$D$3:$D$545,$J71&amp;"-"&amp;L$4)</f>
        <v>1</v>
      </c>
      <c r="M71" s="2">
        <f t="shared" si="68"/>
        <v>0</v>
      </c>
      <c r="N71" s="2">
        <f t="shared" si="68"/>
        <v>0</v>
      </c>
      <c r="O71" s="2">
        <f t="shared" si="68"/>
        <v>0</v>
      </c>
      <c r="P71" s="2">
        <f t="shared" si="68"/>
        <v>0</v>
      </c>
      <c r="Q71" s="2">
        <f t="shared" si="68"/>
        <v>0</v>
      </c>
      <c r="R71" s="2">
        <f t="shared" si="68"/>
        <v>0</v>
      </c>
      <c r="S71" s="2">
        <f t="shared" si="68"/>
        <v>0</v>
      </c>
      <c r="T71" s="2">
        <f t="shared" si="68"/>
        <v>0</v>
      </c>
      <c r="U71" s="2">
        <f t="shared" si="68"/>
        <v>0</v>
      </c>
      <c r="V71" s="2">
        <f t="shared" si="68"/>
        <v>0</v>
      </c>
      <c r="W71" s="2">
        <f t="shared" si="68"/>
        <v>0</v>
      </c>
      <c r="X71" s="2"/>
      <c r="Y71" s="2"/>
      <c r="Z71" s="2"/>
      <c r="AA71" s="2"/>
    </row>
    <row r="72" ht="12.75" customHeight="1">
      <c r="A72" s="8">
        <v>70.0</v>
      </c>
      <c r="B72" s="9" t="s">
        <v>96</v>
      </c>
      <c r="C72" s="9" t="s">
        <v>97</v>
      </c>
      <c r="D72" s="6" t="str">
        <f t="shared" si="1"/>
        <v>LASTRI-SD</v>
      </c>
      <c r="E72" s="9" t="s">
        <v>99</v>
      </c>
      <c r="F72" s="10" t="s">
        <v>15</v>
      </c>
      <c r="G72" s="10">
        <v>1.0</v>
      </c>
      <c r="H72" s="2"/>
      <c r="I72" s="14">
        <v>68.0</v>
      </c>
      <c r="J72" s="2" t="str">
        <f t="array" ref="J72">IFERROR(INDEX($C$3:$C$348,MATCH(0,COUNTIF($J$4:J71,$C$3:$C$348),0)),"")</f>
        <v>MUHAMAD SULAIMAN</v>
      </c>
      <c r="K72" s="2"/>
      <c r="L72" s="2">
        <f t="shared" ref="L72:W72" si="69">SUMIFS($G$3:$G$545,$D$3:$D$545,$J72&amp;"-"&amp;L$4)</f>
        <v>0</v>
      </c>
      <c r="M72" s="2">
        <f t="shared" si="69"/>
        <v>0</v>
      </c>
      <c r="N72" s="2">
        <f t="shared" si="69"/>
        <v>0</v>
      </c>
      <c r="O72" s="2">
        <f t="shared" si="69"/>
        <v>0</v>
      </c>
      <c r="P72" s="2">
        <f t="shared" si="69"/>
        <v>0</v>
      </c>
      <c r="Q72" s="2">
        <f t="shared" si="69"/>
        <v>0</v>
      </c>
      <c r="R72" s="2">
        <f t="shared" si="69"/>
        <v>0</v>
      </c>
      <c r="S72" s="2">
        <f t="shared" si="69"/>
        <v>0</v>
      </c>
      <c r="T72" s="2">
        <f t="shared" si="69"/>
        <v>0</v>
      </c>
      <c r="U72" s="2">
        <f t="shared" si="69"/>
        <v>0</v>
      </c>
      <c r="V72" s="2">
        <f t="shared" si="69"/>
        <v>0</v>
      </c>
      <c r="W72" s="2">
        <f t="shared" si="69"/>
        <v>0</v>
      </c>
      <c r="X72" s="2"/>
      <c r="Y72" s="2"/>
      <c r="Z72" s="2"/>
      <c r="AA72" s="2"/>
    </row>
    <row r="73" ht="12.75" customHeight="1">
      <c r="A73" s="8">
        <v>71.0</v>
      </c>
      <c r="B73" s="9" t="s">
        <v>96</v>
      </c>
      <c r="C73" s="9" t="s">
        <v>97</v>
      </c>
      <c r="D73" s="6" t="str">
        <f t="shared" si="1"/>
        <v>LASTRI-SD</v>
      </c>
      <c r="E73" s="9" t="s">
        <v>99</v>
      </c>
      <c r="F73" s="10" t="s">
        <v>15</v>
      </c>
      <c r="G73" s="10">
        <v>1.0</v>
      </c>
      <c r="H73" s="2"/>
      <c r="I73" s="14">
        <v>69.0</v>
      </c>
      <c r="J73" s="2" t="str">
        <f t="array" ref="J73">IFERROR(INDEX($C$3:$C$348,MATCH(0,COUNTIF($J$4:J72,$C$3:$C$348),0)),"")</f>
        <v>ASEP SAEPUDIN</v>
      </c>
      <c r="K73" s="2"/>
      <c r="L73" s="2">
        <f t="shared" ref="L73:W73" si="70">SUMIFS($G$3:$G$545,$D$3:$D$545,$J73&amp;"-"&amp;L$4)</f>
        <v>1</v>
      </c>
      <c r="M73" s="2">
        <f t="shared" si="70"/>
        <v>0</v>
      </c>
      <c r="N73" s="2">
        <f t="shared" si="70"/>
        <v>0</v>
      </c>
      <c r="O73" s="2">
        <f t="shared" si="70"/>
        <v>0</v>
      </c>
      <c r="P73" s="2">
        <f t="shared" si="70"/>
        <v>0</v>
      </c>
      <c r="Q73" s="2">
        <f t="shared" si="70"/>
        <v>0</v>
      </c>
      <c r="R73" s="2">
        <f t="shared" si="70"/>
        <v>0</v>
      </c>
      <c r="S73" s="2">
        <f t="shared" si="70"/>
        <v>0</v>
      </c>
      <c r="T73" s="2">
        <f t="shared" si="70"/>
        <v>0</v>
      </c>
      <c r="U73" s="2">
        <f t="shared" si="70"/>
        <v>0</v>
      </c>
      <c r="V73" s="2">
        <f t="shared" si="70"/>
        <v>0</v>
      </c>
      <c r="W73" s="2">
        <f t="shared" si="70"/>
        <v>0</v>
      </c>
      <c r="X73" s="2"/>
      <c r="Y73" s="2"/>
      <c r="Z73" s="2"/>
      <c r="AA73" s="2"/>
    </row>
    <row r="74" ht="12.75" customHeight="1">
      <c r="A74" s="4">
        <v>72.0</v>
      </c>
      <c r="B74" s="5" t="s">
        <v>96</v>
      </c>
      <c r="C74" s="5" t="s">
        <v>97</v>
      </c>
      <c r="D74" s="6" t="str">
        <f t="shared" si="1"/>
        <v>LASTRI-I</v>
      </c>
      <c r="E74" s="5" t="s">
        <v>99</v>
      </c>
      <c r="F74" s="6" t="s">
        <v>21</v>
      </c>
      <c r="G74" s="6">
        <v>1.0</v>
      </c>
      <c r="H74" s="2"/>
      <c r="I74" s="14">
        <v>70.0</v>
      </c>
      <c r="J74" s="2" t="str">
        <f t="array" ref="J74">IFERROR(INDEX($C$3:$C$348,MATCH(0,COUNTIF($J$4:J73,$C$3:$C$348),0)),"")</f>
        <v>REKAN MAULIDI</v>
      </c>
      <c r="K74" s="2"/>
      <c r="L74" s="2">
        <f t="shared" ref="L74:W74" si="71">SUMIFS($G$3:$G$545,$D$3:$D$545,$J74&amp;"-"&amp;L$4)</f>
        <v>5</v>
      </c>
      <c r="M74" s="2">
        <f t="shared" si="71"/>
        <v>0</v>
      </c>
      <c r="N74" s="2">
        <f t="shared" si="71"/>
        <v>0</v>
      </c>
      <c r="O74" s="2">
        <f t="shared" si="71"/>
        <v>0</v>
      </c>
      <c r="P74" s="2">
        <f t="shared" si="71"/>
        <v>0</v>
      </c>
      <c r="Q74" s="2">
        <f t="shared" si="71"/>
        <v>0</v>
      </c>
      <c r="R74" s="2">
        <f t="shared" si="71"/>
        <v>0</v>
      </c>
      <c r="S74" s="2">
        <f t="shared" si="71"/>
        <v>0</v>
      </c>
      <c r="T74" s="2">
        <f t="shared" si="71"/>
        <v>0</v>
      </c>
      <c r="U74" s="2">
        <f t="shared" si="71"/>
        <v>0</v>
      </c>
      <c r="V74" s="2">
        <f t="shared" si="71"/>
        <v>0</v>
      </c>
      <c r="W74" s="2">
        <f t="shared" si="71"/>
        <v>0</v>
      </c>
      <c r="X74" s="2"/>
      <c r="Y74" s="2"/>
      <c r="Z74" s="2"/>
      <c r="AA74" s="2"/>
    </row>
    <row r="75" ht="12.75" customHeight="1">
      <c r="A75" s="8">
        <v>73.0</v>
      </c>
      <c r="B75" s="9" t="s">
        <v>96</v>
      </c>
      <c r="C75" s="9" t="s">
        <v>97</v>
      </c>
      <c r="D75" s="6" t="str">
        <f t="shared" si="1"/>
        <v>LASTRI-SD</v>
      </c>
      <c r="E75" s="9" t="s">
        <v>99</v>
      </c>
      <c r="F75" s="10" t="s">
        <v>15</v>
      </c>
      <c r="G75" s="10">
        <v>1.0</v>
      </c>
      <c r="H75" s="2"/>
      <c r="I75" s="14">
        <v>71.0</v>
      </c>
      <c r="J75" s="2" t="str">
        <f t="array" ref="J75">IFERROR(INDEX($C$3:$C$348,MATCH(0,COUNTIF($J$4:J74,$C$3:$C$348),0)),"")</f>
        <v>CITRA DAMAYANTI</v>
      </c>
      <c r="K75" s="2"/>
      <c r="L75" s="2">
        <f t="shared" ref="L75:W75" si="72">SUMIFS($G$3:$G$545,$D$3:$D$545,$J75&amp;"-"&amp;L$4)</f>
        <v>1</v>
      </c>
      <c r="M75" s="2">
        <f t="shared" si="72"/>
        <v>0</v>
      </c>
      <c r="N75" s="2">
        <f t="shared" si="72"/>
        <v>0</v>
      </c>
      <c r="O75" s="2">
        <f t="shared" si="72"/>
        <v>1</v>
      </c>
      <c r="P75" s="2">
        <f t="shared" si="72"/>
        <v>0</v>
      </c>
      <c r="Q75" s="2">
        <f t="shared" si="72"/>
        <v>0</v>
      </c>
      <c r="R75" s="2">
        <f t="shared" si="72"/>
        <v>0</v>
      </c>
      <c r="S75" s="2">
        <f t="shared" si="72"/>
        <v>0</v>
      </c>
      <c r="T75" s="2">
        <f t="shared" si="72"/>
        <v>0</v>
      </c>
      <c r="U75" s="2">
        <f t="shared" si="72"/>
        <v>0</v>
      </c>
      <c r="V75" s="2">
        <f t="shared" si="72"/>
        <v>0</v>
      </c>
      <c r="W75" s="2">
        <f t="shared" si="72"/>
        <v>0</v>
      </c>
      <c r="X75" s="2"/>
      <c r="Y75" s="2"/>
      <c r="Z75" s="2"/>
      <c r="AA75" s="2"/>
    </row>
    <row r="76" ht="12.75" customHeight="1">
      <c r="A76" s="8">
        <v>74.0</v>
      </c>
      <c r="B76" s="9" t="s">
        <v>96</v>
      </c>
      <c r="C76" s="9" t="s">
        <v>97</v>
      </c>
      <c r="D76" s="6" t="str">
        <f t="shared" si="1"/>
        <v>LASTRI-SD</v>
      </c>
      <c r="E76" s="9" t="s">
        <v>98</v>
      </c>
      <c r="F76" s="10" t="s">
        <v>15</v>
      </c>
      <c r="G76" s="10">
        <v>2.0</v>
      </c>
      <c r="H76" s="2"/>
      <c r="I76" s="14">
        <v>72.0</v>
      </c>
      <c r="J76" s="2" t="str">
        <f t="array" ref="J76">IFERROR(INDEX($C$3:$C$348,MATCH(0,COUNTIF($J$4:J75,$C$3:$C$348),0)),"")</f>
        <v>DIVA AUDRY SURYANA</v>
      </c>
      <c r="K76" s="2"/>
      <c r="L76" s="2">
        <f t="shared" ref="L76:W76" si="73">SUMIFS($G$3:$G$545,$D$3:$D$545,$J76&amp;"-"&amp;L$4)</f>
        <v>0</v>
      </c>
      <c r="M76" s="2">
        <f t="shared" si="73"/>
        <v>0</v>
      </c>
      <c r="N76" s="2">
        <f t="shared" si="73"/>
        <v>0</v>
      </c>
      <c r="O76" s="2">
        <f t="shared" si="73"/>
        <v>0</v>
      </c>
      <c r="P76" s="2">
        <f t="shared" si="73"/>
        <v>0</v>
      </c>
      <c r="Q76" s="2">
        <f t="shared" si="73"/>
        <v>1</v>
      </c>
      <c r="R76" s="2">
        <f t="shared" si="73"/>
        <v>0</v>
      </c>
      <c r="S76" s="2">
        <f t="shared" si="73"/>
        <v>0</v>
      </c>
      <c r="T76" s="2">
        <f t="shared" si="73"/>
        <v>0</v>
      </c>
      <c r="U76" s="2">
        <f t="shared" si="73"/>
        <v>0</v>
      </c>
      <c r="V76" s="2">
        <f t="shared" si="73"/>
        <v>0</v>
      </c>
      <c r="W76" s="2">
        <f t="shared" si="73"/>
        <v>0</v>
      </c>
      <c r="X76" s="2"/>
      <c r="Y76" s="2"/>
      <c r="Z76" s="2"/>
      <c r="AA76" s="2"/>
    </row>
    <row r="77" ht="12.75" customHeight="1">
      <c r="A77" s="8">
        <v>75.0</v>
      </c>
      <c r="B77" s="9" t="s">
        <v>96</v>
      </c>
      <c r="C77" s="9" t="s">
        <v>97</v>
      </c>
      <c r="D77" s="6" t="str">
        <f t="shared" si="1"/>
        <v>LASTRI-CX</v>
      </c>
      <c r="E77" s="9" t="s">
        <v>29</v>
      </c>
      <c r="F77" s="10" t="s">
        <v>23</v>
      </c>
      <c r="G77" s="10">
        <v>2.0</v>
      </c>
      <c r="H77" s="2"/>
      <c r="I77" s="14">
        <v>73.0</v>
      </c>
      <c r="J77" s="2" t="str">
        <f t="array" ref="J77">IFERROR(INDEX($C$3:$C$348,MATCH(0,COUNTIF($J$4:J76,$C$3:$C$348),0)),"")</f>
        <v>AGUS TRIYATNO</v>
      </c>
      <c r="K77" s="2"/>
      <c r="L77" s="2">
        <f t="shared" ref="L77:W77" si="74">SUMIFS($G$3:$G$545,$D$3:$D$545,$J77&amp;"-"&amp;L$4)</f>
        <v>0</v>
      </c>
      <c r="M77" s="2">
        <f t="shared" si="74"/>
        <v>0</v>
      </c>
      <c r="N77" s="2">
        <f t="shared" si="74"/>
        <v>0</v>
      </c>
      <c r="O77" s="2">
        <f t="shared" si="74"/>
        <v>0</v>
      </c>
      <c r="P77" s="2">
        <f t="shared" si="74"/>
        <v>0</v>
      </c>
      <c r="Q77" s="2">
        <f t="shared" si="74"/>
        <v>0</v>
      </c>
      <c r="R77" s="2">
        <f t="shared" si="74"/>
        <v>0</v>
      </c>
      <c r="S77" s="2">
        <f t="shared" si="74"/>
        <v>0</v>
      </c>
      <c r="T77" s="2">
        <f t="shared" si="74"/>
        <v>0</v>
      </c>
      <c r="U77" s="2">
        <f t="shared" si="74"/>
        <v>0</v>
      </c>
      <c r="V77" s="2">
        <f t="shared" si="74"/>
        <v>0</v>
      </c>
      <c r="W77" s="2">
        <f t="shared" si="74"/>
        <v>0</v>
      </c>
      <c r="X77" s="2"/>
      <c r="Y77" s="2"/>
      <c r="Z77" s="2"/>
      <c r="AA77" s="2"/>
    </row>
    <row r="78" ht="12.75" customHeight="1">
      <c r="A78" s="8">
        <v>76.0</v>
      </c>
      <c r="B78" s="9" t="s">
        <v>100</v>
      </c>
      <c r="C78" s="9" t="s">
        <v>101</v>
      </c>
      <c r="D78" s="6" t="str">
        <f t="shared" si="1"/>
        <v>ORY FRISKA PERTIWI-LAIN2</v>
      </c>
      <c r="E78" s="9" t="s">
        <v>102</v>
      </c>
      <c r="F78" s="10" t="s">
        <v>11</v>
      </c>
      <c r="G78" s="10">
        <v>4.0</v>
      </c>
      <c r="H78" s="2"/>
      <c r="I78" s="14">
        <v>74.0</v>
      </c>
      <c r="J78" s="2" t="str">
        <f t="array" ref="J78">IFERROR(INDEX($C$3:$C$348,MATCH(0,COUNTIF($J$4:J77,$C$3:$C$348),0)),"")</f>
        <v>AGUNG YULIYANTO</v>
      </c>
      <c r="K78" s="2"/>
      <c r="L78" s="2">
        <f t="shared" ref="L78:W78" si="75">SUMIFS($G$3:$G$545,$D$3:$D$545,$J78&amp;"-"&amp;L$4)</f>
        <v>0</v>
      </c>
      <c r="M78" s="2">
        <f t="shared" si="75"/>
        <v>0</v>
      </c>
      <c r="N78" s="2">
        <f t="shared" si="75"/>
        <v>0</v>
      </c>
      <c r="O78" s="2">
        <f t="shared" si="75"/>
        <v>0</v>
      </c>
      <c r="P78" s="2">
        <f t="shared" si="75"/>
        <v>0</v>
      </c>
      <c r="Q78" s="2">
        <f t="shared" si="75"/>
        <v>0</v>
      </c>
      <c r="R78" s="2">
        <f t="shared" si="75"/>
        <v>0</v>
      </c>
      <c r="S78" s="2">
        <f t="shared" si="75"/>
        <v>0</v>
      </c>
      <c r="T78" s="2">
        <f t="shared" si="75"/>
        <v>0</v>
      </c>
      <c r="U78" s="2">
        <f t="shared" si="75"/>
        <v>0</v>
      </c>
      <c r="V78" s="2">
        <f t="shared" si="75"/>
        <v>0</v>
      </c>
      <c r="W78" s="2">
        <f t="shared" si="75"/>
        <v>0</v>
      </c>
      <c r="X78" s="2"/>
      <c r="Y78" s="2"/>
      <c r="Z78" s="2"/>
      <c r="AA78" s="2"/>
    </row>
    <row r="79" ht="12.75" customHeight="1">
      <c r="A79" s="8">
        <v>77.0</v>
      </c>
      <c r="B79" s="9" t="s">
        <v>103</v>
      </c>
      <c r="C79" s="9" t="s">
        <v>104</v>
      </c>
      <c r="D79" s="6" t="str">
        <f t="shared" si="1"/>
        <v>NIA KUSUMAWATI-SD</v>
      </c>
      <c r="E79" s="9" t="s">
        <v>98</v>
      </c>
      <c r="F79" s="10" t="s">
        <v>15</v>
      </c>
      <c r="G79" s="10">
        <v>1.0</v>
      </c>
      <c r="H79" s="2"/>
      <c r="I79" s="14">
        <v>75.0</v>
      </c>
      <c r="J79" s="2" t="str">
        <f t="array" ref="J79">IFERROR(INDEX($C$3:$C$348,MATCH(0,COUNTIF($J$4:J78,$C$3:$C$348),0)),"")</f>
        <v>AHMAD RUSLIANA</v>
      </c>
      <c r="K79" s="2"/>
      <c r="L79" s="2">
        <f t="shared" ref="L79:W79" si="76">SUMIFS($G$3:$G$545,$D$3:$D$545,$J79&amp;"-"&amp;L$4)</f>
        <v>2</v>
      </c>
      <c r="M79" s="2">
        <f t="shared" si="76"/>
        <v>1</v>
      </c>
      <c r="N79" s="2">
        <f t="shared" si="76"/>
        <v>0</v>
      </c>
      <c r="O79" s="2">
        <f t="shared" si="76"/>
        <v>0</v>
      </c>
      <c r="P79" s="2">
        <f t="shared" si="76"/>
        <v>0</v>
      </c>
      <c r="Q79" s="2">
        <f t="shared" si="76"/>
        <v>0</v>
      </c>
      <c r="R79" s="2">
        <f t="shared" si="76"/>
        <v>0</v>
      </c>
      <c r="S79" s="2">
        <f t="shared" si="76"/>
        <v>0</v>
      </c>
      <c r="T79" s="2">
        <f t="shared" si="76"/>
        <v>0</v>
      </c>
      <c r="U79" s="2">
        <f t="shared" si="76"/>
        <v>0</v>
      </c>
      <c r="V79" s="2">
        <f t="shared" si="76"/>
        <v>0</v>
      </c>
      <c r="W79" s="2">
        <f t="shared" si="76"/>
        <v>0</v>
      </c>
      <c r="X79" s="2"/>
      <c r="Y79" s="2"/>
      <c r="Z79" s="2"/>
      <c r="AA79" s="2"/>
    </row>
    <row r="80" ht="12.75" customHeight="1">
      <c r="A80" s="8">
        <v>78.0</v>
      </c>
      <c r="B80" s="9" t="s">
        <v>103</v>
      </c>
      <c r="C80" s="9" t="s">
        <v>104</v>
      </c>
      <c r="D80" s="6" t="str">
        <f t="shared" si="1"/>
        <v>NIA KUSUMAWATI-LAIN2</v>
      </c>
      <c r="E80" s="9" t="s">
        <v>102</v>
      </c>
      <c r="F80" s="10" t="s">
        <v>11</v>
      </c>
      <c r="G80" s="10">
        <v>4.0</v>
      </c>
      <c r="H80" s="2"/>
      <c r="I80" s="14">
        <v>76.0</v>
      </c>
      <c r="J80" s="2" t="str">
        <f t="array" ref="J80">IFERROR(INDEX($C$3:$C$348,MATCH(0,COUNTIF($J$4:J79,$C$3:$C$348),0)),"")</f>
        <v>INDRA RIAWAN</v>
      </c>
      <c r="K80" s="2"/>
      <c r="L80" s="2">
        <f t="shared" ref="L80:W80" si="77">SUMIFS($G$3:$G$545,$D$3:$D$545,$J80&amp;"-"&amp;L$4)</f>
        <v>0</v>
      </c>
      <c r="M80" s="2">
        <f t="shared" si="77"/>
        <v>0</v>
      </c>
      <c r="N80" s="2">
        <f t="shared" si="77"/>
        <v>0</v>
      </c>
      <c r="O80" s="2">
        <f t="shared" si="77"/>
        <v>0</v>
      </c>
      <c r="P80" s="2">
        <f t="shared" si="77"/>
        <v>0</v>
      </c>
      <c r="Q80" s="2">
        <f t="shared" si="77"/>
        <v>0</v>
      </c>
      <c r="R80" s="2">
        <f t="shared" si="77"/>
        <v>0</v>
      </c>
      <c r="S80" s="2">
        <f t="shared" si="77"/>
        <v>0</v>
      </c>
      <c r="T80" s="2">
        <f t="shared" si="77"/>
        <v>0</v>
      </c>
      <c r="U80" s="2">
        <f t="shared" si="77"/>
        <v>0</v>
      </c>
      <c r="V80" s="2">
        <f t="shared" si="77"/>
        <v>0</v>
      </c>
      <c r="W80" s="2">
        <f t="shared" si="77"/>
        <v>0</v>
      </c>
      <c r="X80" s="2"/>
      <c r="Y80" s="2"/>
      <c r="Z80" s="2"/>
      <c r="AA80" s="2"/>
    </row>
    <row r="81" ht="12.75" customHeight="1">
      <c r="A81" s="8">
        <v>79.0</v>
      </c>
      <c r="B81" s="9" t="s">
        <v>105</v>
      </c>
      <c r="C81" s="9" t="s">
        <v>106</v>
      </c>
      <c r="D81" s="6" t="str">
        <f t="shared" si="1"/>
        <v>LIA YULIANI-LAIN2</v>
      </c>
      <c r="E81" s="9" t="s">
        <v>102</v>
      </c>
      <c r="F81" s="10" t="s">
        <v>11</v>
      </c>
      <c r="G81" s="10">
        <v>4.0</v>
      </c>
      <c r="H81" s="2"/>
      <c r="I81" s="14">
        <v>77.0</v>
      </c>
      <c r="J81" s="2" t="str">
        <f t="array" ref="J81">IFERROR(INDEX($C$3:$C$348,MATCH(0,COUNTIF($J$4:J80,$C$3:$C$348),0)),"")</f>
        <v>ABDUL RAHMAN</v>
      </c>
      <c r="K81" s="2"/>
      <c r="L81" s="2">
        <f t="shared" ref="L81:W81" si="78">SUMIFS($G$3:$G$545,$D$3:$D$545,$J81&amp;"-"&amp;L$4)</f>
        <v>0</v>
      </c>
      <c r="M81" s="2">
        <f t="shared" si="78"/>
        <v>0</v>
      </c>
      <c r="N81" s="2">
        <f t="shared" si="78"/>
        <v>0</v>
      </c>
      <c r="O81" s="2">
        <f t="shared" si="78"/>
        <v>0</v>
      </c>
      <c r="P81" s="2">
        <f t="shared" si="78"/>
        <v>0</v>
      </c>
      <c r="Q81" s="2">
        <f t="shared" si="78"/>
        <v>0</v>
      </c>
      <c r="R81" s="2">
        <f t="shared" si="78"/>
        <v>0</v>
      </c>
      <c r="S81" s="2">
        <f t="shared" si="78"/>
        <v>0</v>
      </c>
      <c r="T81" s="2">
        <f t="shared" si="78"/>
        <v>0</v>
      </c>
      <c r="U81" s="2">
        <f t="shared" si="78"/>
        <v>0</v>
      </c>
      <c r="V81" s="2">
        <f t="shared" si="78"/>
        <v>0</v>
      </c>
      <c r="W81" s="2">
        <f t="shared" si="78"/>
        <v>0</v>
      </c>
      <c r="X81" s="2"/>
      <c r="Y81" s="2"/>
      <c r="Z81" s="2"/>
      <c r="AA81" s="2"/>
    </row>
    <row r="82" ht="12.75" customHeight="1">
      <c r="A82" s="8">
        <v>80.0</v>
      </c>
      <c r="B82" s="9" t="s">
        <v>107</v>
      </c>
      <c r="C82" s="9" t="s">
        <v>108</v>
      </c>
      <c r="D82" s="6" t="str">
        <f t="shared" si="1"/>
        <v>LILIS AGUSTIN-STD</v>
      </c>
      <c r="E82" s="9" t="s">
        <v>109</v>
      </c>
      <c r="F82" s="10" t="s">
        <v>19</v>
      </c>
      <c r="G82" s="10">
        <v>0.0</v>
      </c>
      <c r="H82" s="2"/>
      <c r="I82" s="14">
        <v>78.0</v>
      </c>
      <c r="J82" s="2" t="str">
        <f t="array" ref="J82">IFERROR(INDEX($C$3:$C$348,MATCH(0,COUNTIF($J$4:J81,$C$3:$C$348),0)),"")</f>
        <v>MUHAMMAD SYAHRUL RAMDHANI</v>
      </c>
      <c r="K82" s="2"/>
      <c r="L82" s="2">
        <f t="shared" ref="L82:W82" si="79">SUMIFS($G$3:$G$545,$D$3:$D$545,$J82&amp;"-"&amp;L$4)</f>
        <v>2</v>
      </c>
      <c r="M82" s="2">
        <f t="shared" si="79"/>
        <v>0</v>
      </c>
      <c r="N82" s="2">
        <f t="shared" si="79"/>
        <v>0</v>
      </c>
      <c r="O82" s="2">
        <f t="shared" si="79"/>
        <v>0</v>
      </c>
      <c r="P82" s="2">
        <f t="shared" si="79"/>
        <v>0</v>
      </c>
      <c r="Q82" s="2">
        <f t="shared" si="79"/>
        <v>1</v>
      </c>
      <c r="R82" s="2">
        <f t="shared" si="79"/>
        <v>0</v>
      </c>
      <c r="S82" s="2">
        <f t="shared" si="79"/>
        <v>0</v>
      </c>
      <c r="T82" s="2">
        <f t="shared" si="79"/>
        <v>0</v>
      </c>
      <c r="U82" s="2">
        <f t="shared" si="79"/>
        <v>0</v>
      </c>
      <c r="V82" s="2">
        <f t="shared" si="79"/>
        <v>1</v>
      </c>
      <c r="W82" s="2">
        <f t="shared" si="79"/>
        <v>0</v>
      </c>
      <c r="X82" s="2"/>
      <c r="Y82" s="2"/>
      <c r="Z82" s="2"/>
      <c r="AA82" s="2"/>
    </row>
    <row r="83" ht="12.75" customHeight="1">
      <c r="A83" s="8">
        <v>81.0</v>
      </c>
      <c r="B83" s="9" t="s">
        <v>107</v>
      </c>
      <c r="C83" s="9" t="s">
        <v>108</v>
      </c>
      <c r="D83" s="6" t="str">
        <f t="shared" si="1"/>
        <v>LILIS AGUSTIN-C</v>
      </c>
      <c r="E83" s="9" t="s">
        <v>110</v>
      </c>
      <c r="F83" s="10" t="s">
        <v>22</v>
      </c>
      <c r="G83" s="10">
        <v>2.0</v>
      </c>
      <c r="H83" s="2"/>
      <c r="I83" s="14">
        <v>79.0</v>
      </c>
      <c r="J83" s="2" t="str">
        <f t="array" ref="J83">IFERROR(INDEX($C$3:$C$348,MATCH(0,COUNTIF($J$4:J82,$C$3:$C$348),0)),"")</f>
        <v>KOHAR SIDIK</v>
      </c>
      <c r="K83" s="2"/>
      <c r="L83" s="2">
        <f t="shared" ref="L83:W83" si="80">SUMIFS($G$3:$G$545,$D$3:$D$545,$J83&amp;"-"&amp;L$4)</f>
        <v>0</v>
      </c>
      <c r="M83" s="2">
        <f t="shared" si="80"/>
        <v>0</v>
      </c>
      <c r="N83" s="2">
        <f t="shared" si="80"/>
        <v>0</v>
      </c>
      <c r="O83" s="2">
        <f t="shared" si="80"/>
        <v>0</v>
      </c>
      <c r="P83" s="2">
        <f t="shared" si="80"/>
        <v>0</v>
      </c>
      <c r="Q83" s="2">
        <f t="shared" si="80"/>
        <v>0</v>
      </c>
      <c r="R83" s="2">
        <f t="shared" si="80"/>
        <v>0</v>
      </c>
      <c r="S83" s="2">
        <f t="shared" si="80"/>
        <v>0</v>
      </c>
      <c r="T83" s="2">
        <f t="shared" si="80"/>
        <v>0</v>
      </c>
      <c r="U83" s="2">
        <f t="shared" si="80"/>
        <v>0</v>
      </c>
      <c r="V83" s="2">
        <f t="shared" si="80"/>
        <v>0</v>
      </c>
      <c r="W83" s="2">
        <f t="shared" si="80"/>
        <v>0</v>
      </c>
      <c r="X83" s="2"/>
      <c r="Y83" s="2"/>
      <c r="Z83" s="2"/>
      <c r="AA83" s="2"/>
    </row>
    <row r="84" ht="12.75" customHeight="1">
      <c r="A84" s="8">
        <v>82.0</v>
      </c>
      <c r="B84" s="9" t="s">
        <v>107</v>
      </c>
      <c r="C84" s="9" t="s">
        <v>108</v>
      </c>
      <c r="D84" s="6" t="str">
        <f t="shared" si="1"/>
        <v>LILIS AGUSTIN-STD</v>
      </c>
      <c r="E84" s="9" t="s">
        <v>109</v>
      </c>
      <c r="F84" s="10" t="s">
        <v>19</v>
      </c>
      <c r="G84" s="10">
        <v>1.0</v>
      </c>
      <c r="H84" s="2"/>
      <c r="I84" s="14">
        <v>80.0</v>
      </c>
      <c r="J84" s="2" t="str">
        <f t="array" ref="J84">IFERROR(INDEX($C$3:$C$348,MATCH(0,COUNTIF($J$4:J83,$C$3:$C$348),0)),"")</f>
        <v>SUGENG WIDODO</v>
      </c>
      <c r="K84" s="2"/>
      <c r="L84" s="2">
        <f t="shared" ref="L84:W84" si="81">SUMIFS($G$3:$G$545,$D$3:$D$545,$J84&amp;"-"&amp;L$4)</f>
        <v>0</v>
      </c>
      <c r="M84" s="2">
        <f t="shared" si="81"/>
        <v>0</v>
      </c>
      <c r="N84" s="2">
        <f t="shared" si="81"/>
        <v>0</v>
      </c>
      <c r="O84" s="2">
        <f t="shared" si="81"/>
        <v>0</v>
      </c>
      <c r="P84" s="2">
        <f t="shared" si="81"/>
        <v>0</v>
      </c>
      <c r="Q84" s="2">
        <f t="shared" si="81"/>
        <v>0</v>
      </c>
      <c r="R84" s="2">
        <f t="shared" si="81"/>
        <v>0</v>
      </c>
      <c r="S84" s="2">
        <f t="shared" si="81"/>
        <v>0</v>
      </c>
      <c r="T84" s="2">
        <f t="shared" si="81"/>
        <v>0</v>
      </c>
      <c r="U84" s="2">
        <f t="shared" si="81"/>
        <v>0</v>
      </c>
      <c r="V84" s="2">
        <f t="shared" si="81"/>
        <v>0</v>
      </c>
      <c r="W84" s="2">
        <f t="shared" si="81"/>
        <v>0</v>
      </c>
      <c r="X84" s="2"/>
      <c r="Y84" s="2"/>
      <c r="Z84" s="2"/>
      <c r="AA84" s="2"/>
    </row>
    <row r="85" ht="12.75" customHeight="1">
      <c r="A85" s="8">
        <v>83.0</v>
      </c>
      <c r="B85" s="9" t="s">
        <v>107</v>
      </c>
      <c r="C85" s="9" t="s">
        <v>108</v>
      </c>
      <c r="D85" s="6" t="str">
        <f t="shared" si="1"/>
        <v>LILIS AGUSTIN-C</v>
      </c>
      <c r="E85" s="9" t="s">
        <v>56</v>
      </c>
      <c r="F85" s="10" t="s">
        <v>22</v>
      </c>
      <c r="G85" s="10">
        <v>5.0</v>
      </c>
      <c r="H85" s="2"/>
      <c r="I85" s="14">
        <v>81.0</v>
      </c>
      <c r="J85" s="2" t="str">
        <f t="array" ref="J85">IFERROR(INDEX($C$3:$C$348,MATCH(0,COUNTIF($J$4:J84,$C$3:$C$348),0)),"")</f>
        <v>MUHAMMAD ISKANDAR</v>
      </c>
      <c r="K85" s="2"/>
      <c r="L85" s="2">
        <f t="shared" ref="L85:W85" si="82">SUMIFS($G$3:$G$545,$D$3:$D$545,$J85&amp;"-"&amp;L$4)</f>
        <v>0</v>
      </c>
      <c r="M85" s="2">
        <f t="shared" si="82"/>
        <v>0</v>
      </c>
      <c r="N85" s="2">
        <f t="shared" si="82"/>
        <v>0</v>
      </c>
      <c r="O85" s="2">
        <f t="shared" si="82"/>
        <v>0</v>
      </c>
      <c r="P85" s="2">
        <f t="shared" si="82"/>
        <v>0</v>
      </c>
      <c r="Q85" s="2">
        <f t="shared" si="82"/>
        <v>0</v>
      </c>
      <c r="R85" s="2">
        <f t="shared" si="82"/>
        <v>0</v>
      </c>
      <c r="S85" s="2">
        <f t="shared" si="82"/>
        <v>0</v>
      </c>
      <c r="T85" s="2">
        <f t="shared" si="82"/>
        <v>0</v>
      </c>
      <c r="U85" s="2">
        <f t="shared" si="82"/>
        <v>0</v>
      </c>
      <c r="V85" s="2">
        <f t="shared" si="82"/>
        <v>0</v>
      </c>
      <c r="W85" s="2">
        <f t="shared" si="82"/>
        <v>0</v>
      </c>
      <c r="X85" s="2"/>
      <c r="Y85" s="2"/>
      <c r="Z85" s="2"/>
      <c r="AA85" s="2"/>
    </row>
    <row r="86" ht="12.75" customHeight="1">
      <c r="A86" s="8">
        <v>84.0</v>
      </c>
      <c r="B86" s="9" t="s">
        <v>107</v>
      </c>
      <c r="C86" s="9" t="s">
        <v>108</v>
      </c>
      <c r="D86" s="6" t="str">
        <f t="shared" si="1"/>
        <v>LILIS AGUSTIN-SK</v>
      </c>
      <c r="E86" s="9" t="s">
        <v>109</v>
      </c>
      <c r="F86" s="10" t="s">
        <v>18</v>
      </c>
      <c r="G86" s="10">
        <v>3.0</v>
      </c>
      <c r="H86" s="2"/>
      <c r="I86" s="14">
        <v>82.0</v>
      </c>
      <c r="J86" s="2" t="str">
        <f t="array" ref="J86">IFERROR(INDEX($C$3:$C$348,MATCH(0,COUNTIF($J$4:J85,$C$3:$C$348),0)),"")</f>
        <v>FEBRIANTO</v>
      </c>
      <c r="K86" s="2"/>
      <c r="L86" s="2">
        <f t="shared" ref="L86:W86" si="83">SUMIFS($G$3:$G$545,$D$3:$D$545,$J86&amp;"-"&amp;L$4)</f>
        <v>0</v>
      </c>
      <c r="M86" s="2">
        <f t="shared" si="83"/>
        <v>0</v>
      </c>
      <c r="N86" s="2">
        <f t="shared" si="83"/>
        <v>0</v>
      </c>
      <c r="O86" s="2">
        <f t="shared" si="83"/>
        <v>0</v>
      </c>
      <c r="P86" s="2">
        <f t="shared" si="83"/>
        <v>0</v>
      </c>
      <c r="Q86" s="2">
        <f t="shared" si="83"/>
        <v>0</v>
      </c>
      <c r="R86" s="2">
        <f t="shared" si="83"/>
        <v>0</v>
      </c>
      <c r="S86" s="2">
        <f t="shared" si="83"/>
        <v>0</v>
      </c>
      <c r="T86" s="2">
        <f t="shared" si="83"/>
        <v>0</v>
      </c>
      <c r="U86" s="2">
        <f t="shared" si="83"/>
        <v>0</v>
      </c>
      <c r="V86" s="2">
        <f t="shared" si="83"/>
        <v>0</v>
      </c>
      <c r="W86" s="2">
        <f t="shared" si="83"/>
        <v>0</v>
      </c>
      <c r="X86" s="2"/>
      <c r="Y86" s="2"/>
      <c r="Z86" s="2"/>
      <c r="AA86" s="2"/>
    </row>
    <row r="87" ht="12.75" customHeight="1">
      <c r="A87" s="8">
        <v>85.0</v>
      </c>
      <c r="B87" s="9" t="s">
        <v>107</v>
      </c>
      <c r="C87" s="9" t="s">
        <v>108</v>
      </c>
      <c r="D87" s="6" t="str">
        <f t="shared" si="1"/>
        <v>LILIS AGUSTIN-LAIN2</v>
      </c>
      <c r="E87" s="9" t="s">
        <v>102</v>
      </c>
      <c r="F87" s="10" t="s">
        <v>11</v>
      </c>
      <c r="G87" s="10">
        <v>4.0</v>
      </c>
      <c r="H87" s="2"/>
      <c r="I87" s="14">
        <v>83.0</v>
      </c>
      <c r="J87" s="2" t="str">
        <f t="array" ref="J87">IFERROR(INDEX($C$3:$C$348,MATCH(0,COUNTIF($J$4:J86,$C$3:$C$348),0)),"")</f>
        <v>AKHMAD EKO RIYANTO</v>
      </c>
      <c r="K87" s="2"/>
      <c r="L87" s="2">
        <f t="shared" ref="L87:W87" si="84">SUMIFS($G$3:$G$545,$D$3:$D$545,$J87&amp;"-"&amp;L$4)</f>
        <v>0</v>
      </c>
      <c r="M87" s="2">
        <f t="shared" si="84"/>
        <v>1</v>
      </c>
      <c r="N87" s="2">
        <f t="shared" si="84"/>
        <v>0</v>
      </c>
      <c r="O87" s="2">
        <f t="shared" si="84"/>
        <v>2</v>
      </c>
      <c r="P87" s="2">
        <f t="shared" si="84"/>
        <v>0</v>
      </c>
      <c r="Q87" s="2">
        <f t="shared" si="84"/>
        <v>0</v>
      </c>
      <c r="R87" s="2">
        <f t="shared" si="84"/>
        <v>0</v>
      </c>
      <c r="S87" s="2">
        <f t="shared" si="84"/>
        <v>0</v>
      </c>
      <c r="T87" s="2">
        <f t="shared" si="84"/>
        <v>0</v>
      </c>
      <c r="U87" s="2">
        <f t="shared" si="84"/>
        <v>0</v>
      </c>
      <c r="V87" s="2">
        <f t="shared" si="84"/>
        <v>0</v>
      </c>
      <c r="W87" s="2">
        <f t="shared" si="84"/>
        <v>0</v>
      </c>
      <c r="X87" s="2"/>
      <c r="Y87" s="2"/>
      <c r="Z87" s="2"/>
      <c r="AA87" s="2"/>
    </row>
    <row r="88" ht="12.75" customHeight="1">
      <c r="A88" s="8">
        <v>86.0</v>
      </c>
      <c r="B88" s="9" t="s">
        <v>107</v>
      </c>
      <c r="C88" s="9" t="s">
        <v>108</v>
      </c>
      <c r="D88" s="6" t="str">
        <f t="shared" si="1"/>
        <v>LILIS AGUSTIN-C</v>
      </c>
      <c r="E88" s="9" t="s">
        <v>42</v>
      </c>
      <c r="F88" s="10" t="s">
        <v>22</v>
      </c>
      <c r="G88" s="10">
        <v>1.0</v>
      </c>
      <c r="H88" s="2"/>
      <c r="I88" s="14">
        <v>84.0</v>
      </c>
      <c r="J88" s="2" t="str">
        <f t="array" ref="J88">IFERROR(INDEX($C$3:$C$348,MATCH(0,COUNTIF($J$4:J87,$C$3:$C$348),0)),"")</f>
        <v>DENI SETIYAWAN</v>
      </c>
      <c r="K88" s="2"/>
      <c r="L88" s="2">
        <f t="shared" ref="L88:W88" si="85">SUMIFS($G$3:$G$545,$D$3:$D$545,$J88&amp;"-"&amp;L$4)</f>
        <v>2</v>
      </c>
      <c r="M88" s="2">
        <f t="shared" si="85"/>
        <v>1</v>
      </c>
      <c r="N88" s="2">
        <f t="shared" si="85"/>
        <v>0</v>
      </c>
      <c r="O88" s="2">
        <f t="shared" si="85"/>
        <v>0</v>
      </c>
      <c r="P88" s="2">
        <f t="shared" si="85"/>
        <v>0</v>
      </c>
      <c r="Q88" s="2">
        <f t="shared" si="85"/>
        <v>0</v>
      </c>
      <c r="R88" s="2">
        <f t="shared" si="85"/>
        <v>0</v>
      </c>
      <c r="S88" s="2">
        <f t="shared" si="85"/>
        <v>0</v>
      </c>
      <c r="T88" s="2">
        <f t="shared" si="85"/>
        <v>0</v>
      </c>
      <c r="U88" s="2">
        <f t="shared" si="85"/>
        <v>0</v>
      </c>
      <c r="V88" s="2">
        <f t="shared" si="85"/>
        <v>0</v>
      </c>
      <c r="W88" s="2">
        <f t="shared" si="85"/>
        <v>0</v>
      </c>
      <c r="X88" s="2"/>
      <c r="Y88" s="2"/>
      <c r="Z88" s="2"/>
      <c r="AA88" s="2"/>
    </row>
    <row r="89" ht="12.75" customHeight="1">
      <c r="A89" s="4">
        <v>87.0</v>
      </c>
      <c r="B89" s="5" t="s">
        <v>107</v>
      </c>
      <c r="C89" s="5" t="s">
        <v>108</v>
      </c>
      <c r="D89" s="6" t="str">
        <f t="shared" si="1"/>
        <v>LILIS AGUSTIN-SD</v>
      </c>
      <c r="E89" s="5" t="s">
        <v>95</v>
      </c>
      <c r="F89" s="6" t="s">
        <v>15</v>
      </c>
      <c r="G89" s="6">
        <v>1.0</v>
      </c>
      <c r="H89" s="2"/>
      <c r="I89" s="14">
        <v>85.0</v>
      </c>
      <c r="J89" s="2" t="str">
        <f t="array" ref="J89">IFERROR(INDEX($C$3:$C$348,MATCH(0,COUNTIF($J$4:J88,$C$3:$C$348),0)),"")</f>
        <v>TRI AMRIL LUKMANUDIN</v>
      </c>
      <c r="K89" s="2"/>
      <c r="L89" s="2">
        <f t="shared" ref="L89:W89" si="86">SUMIFS($G$3:$G$545,$D$3:$D$545,$J89&amp;"-"&amp;L$4)</f>
        <v>0</v>
      </c>
      <c r="M89" s="2">
        <f t="shared" si="86"/>
        <v>0</v>
      </c>
      <c r="N89" s="2">
        <f t="shared" si="86"/>
        <v>0</v>
      </c>
      <c r="O89" s="2">
        <f t="shared" si="86"/>
        <v>0</v>
      </c>
      <c r="P89" s="2">
        <f t="shared" si="86"/>
        <v>0</v>
      </c>
      <c r="Q89" s="2">
        <f t="shared" si="86"/>
        <v>0</v>
      </c>
      <c r="R89" s="2">
        <f t="shared" si="86"/>
        <v>0</v>
      </c>
      <c r="S89" s="2">
        <f t="shared" si="86"/>
        <v>0</v>
      </c>
      <c r="T89" s="2">
        <f t="shared" si="86"/>
        <v>0</v>
      </c>
      <c r="U89" s="2">
        <f t="shared" si="86"/>
        <v>0</v>
      </c>
      <c r="V89" s="2">
        <f t="shared" si="86"/>
        <v>0</v>
      </c>
      <c r="W89" s="2">
        <f t="shared" si="86"/>
        <v>0</v>
      </c>
      <c r="X89" s="2"/>
      <c r="Y89" s="2"/>
      <c r="Z89" s="2"/>
      <c r="AA89" s="2"/>
    </row>
    <row r="90" ht="12.75" customHeight="1">
      <c r="A90" s="8">
        <v>88.0</v>
      </c>
      <c r="B90" s="9" t="s">
        <v>107</v>
      </c>
      <c r="C90" s="9" t="s">
        <v>108</v>
      </c>
      <c r="D90" s="6" t="str">
        <f t="shared" si="1"/>
        <v>LILIS AGUSTIN-STD</v>
      </c>
      <c r="E90" s="9" t="s">
        <v>109</v>
      </c>
      <c r="F90" s="10" t="s">
        <v>19</v>
      </c>
      <c r="G90" s="10">
        <v>1.0</v>
      </c>
      <c r="H90" s="2"/>
      <c r="I90" s="14">
        <v>86.0</v>
      </c>
      <c r="J90" s="2" t="str">
        <f t="array" ref="J90">IFERROR(INDEX($C$3:$C$348,MATCH(0,COUNTIF($J$4:J89,$C$3:$C$348),0)),"")</f>
        <v>ANDI KURNIAWAN</v>
      </c>
      <c r="K90" s="2"/>
      <c r="L90" s="2">
        <f t="shared" ref="L90:W90" si="87">SUMIFS($G$3:$G$545,$D$3:$D$545,$J90&amp;"-"&amp;L$4)</f>
        <v>0</v>
      </c>
      <c r="M90" s="2">
        <f t="shared" si="87"/>
        <v>0</v>
      </c>
      <c r="N90" s="2">
        <f t="shared" si="87"/>
        <v>0</v>
      </c>
      <c r="O90" s="2">
        <f t="shared" si="87"/>
        <v>0</v>
      </c>
      <c r="P90" s="2">
        <f t="shared" si="87"/>
        <v>0</v>
      </c>
      <c r="Q90" s="2">
        <f t="shared" si="87"/>
        <v>0</v>
      </c>
      <c r="R90" s="2">
        <f t="shared" si="87"/>
        <v>0</v>
      </c>
      <c r="S90" s="2">
        <f t="shared" si="87"/>
        <v>0</v>
      </c>
      <c r="T90" s="2">
        <f t="shared" si="87"/>
        <v>0</v>
      </c>
      <c r="U90" s="2">
        <f t="shared" si="87"/>
        <v>0</v>
      </c>
      <c r="V90" s="2">
        <f t="shared" si="87"/>
        <v>0</v>
      </c>
      <c r="W90" s="2">
        <f t="shared" si="87"/>
        <v>0</v>
      </c>
      <c r="X90" s="2"/>
      <c r="Y90" s="2"/>
      <c r="Z90" s="2"/>
      <c r="AA90" s="2"/>
    </row>
    <row r="91" ht="12.75" customHeight="1">
      <c r="A91" s="8">
        <v>89.0</v>
      </c>
      <c r="B91" s="9" t="s">
        <v>107</v>
      </c>
      <c r="C91" s="9" t="s">
        <v>108</v>
      </c>
      <c r="D91" s="6" t="str">
        <f t="shared" si="1"/>
        <v>LILIS AGUSTIN-STD</v>
      </c>
      <c r="E91" s="9" t="s">
        <v>29</v>
      </c>
      <c r="F91" s="10" t="s">
        <v>19</v>
      </c>
      <c r="G91" s="10">
        <v>1.0</v>
      </c>
      <c r="H91" s="2"/>
      <c r="I91" s="14">
        <v>87.0</v>
      </c>
      <c r="J91" s="2" t="str">
        <f t="array" ref="J91">IFERROR(INDEX($C$3:$C$348,MATCH(0,COUNTIF($J$4:J90,$C$3:$C$348),0)),"")</f>
        <v>SOFYAN TRIROHMAN</v>
      </c>
      <c r="K91" s="2"/>
      <c r="L91" s="2">
        <f t="shared" ref="L91:W91" si="88">SUMIFS($G$3:$G$545,$D$3:$D$545,$J91&amp;"-"&amp;L$4)</f>
        <v>0</v>
      </c>
      <c r="M91" s="2">
        <f t="shared" si="88"/>
        <v>0</v>
      </c>
      <c r="N91" s="2">
        <f t="shared" si="88"/>
        <v>0</v>
      </c>
      <c r="O91" s="2">
        <f t="shared" si="88"/>
        <v>0</v>
      </c>
      <c r="P91" s="2">
        <f t="shared" si="88"/>
        <v>0</v>
      </c>
      <c r="Q91" s="2">
        <f t="shared" si="88"/>
        <v>0</v>
      </c>
      <c r="R91" s="2">
        <f t="shared" si="88"/>
        <v>0</v>
      </c>
      <c r="S91" s="2">
        <f t="shared" si="88"/>
        <v>0</v>
      </c>
      <c r="T91" s="2">
        <f t="shared" si="88"/>
        <v>0</v>
      </c>
      <c r="U91" s="2">
        <f t="shared" si="88"/>
        <v>0</v>
      </c>
      <c r="V91" s="2">
        <f t="shared" si="88"/>
        <v>0</v>
      </c>
      <c r="W91" s="2">
        <f t="shared" si="88"/>
        <v>0</v>
      </c>
      <c r="X91" s="2"/>
      <c r="Y91" s="2"/>
      <c r="Z91" s="2"/>
      <c r="AA91" s="2"/>
    </row>
    <row r="92" ht="12.75" customHeight="1">
      <c r="A92" s="8">
        <v>90.0</v>
      </c>
      <c r="B92" s="9" t="s">
        <v>111</v>
      </c>
      <c r="C92" s="9" t="s">
        <v>112</v>
      </c>
      <c r="D92" s="6" t="str">
        <f t="shared" si="1"/>
        <v>SITI RUKIYAH-SDL</v>
      </c>
      <c r="E92" s="9" t="s">
        <v>113</v>
      </c>
      <c r="F92" s="10" t="s">
        <v>17</v>
      </c>
      <c r="G92" s="10">
        <v>2.0</v>
      </c>
      <c r="H92" s="2"/>
      <c r="I92" s="14">
        <v>88.0</v>
      </c>
      <c r="J92" s="2" t="str">
        <f t="array" ref="J92">IFERROR(INDEX($C$3:$C$348,MATCH(0,COUNTIF($J$4:J91,$C$3:$C$348),0)),"")</f>
        <v>DIMAS ERLANGGA SAPUTRA</v>
      </c>
      <c r="K92" s="2"/>
      <c r="L92" s="2">
        <f t="shared" ref="L92:W92" si="89">SUMIFS($G$3:$G$545,$D$3:$D$545,$J92&amp;"-"&amp;L$4)</f>
        <v>0</v>
      </c>
      <c r="M92" s="2">
        <f t="shared" si="89"/>
        <v>0</v>
      </c>
      <c r="N92" s="2">
        <f t="shared" si="89"/>
        <v>0</v>
      </c>
      <c r="O92" s="2">
        <f t="shared" si="89"/>
        <v>0</v>
      </c>
      <c r="P92" s="2">
        <f t="shared" si="89"/>
        <v>0</v>
      </c>
      <c r="Q92" s="2">
        <f t="shared" si="89"/>
        <v>0</v>
      </c>
      <c r="R92" s="2">
        <f t="shared" si="89"/>
        <v>0</v>
      </c>
      <c r="S92" s="2">
        <f t="shared" si="89"/>
        <v>0</v>
      </c>
      <c r="T92" s="2">
        <f t="shared" si="89"/>
        <v>0</v>
      </c>
      <c r="U92" s="2">
        <f t="shared" si="89"/>
        <v>0</v>
      </c>
      <c r="V92" s="2">
        <f t="shared" si="89"/>
        <v>0</v>
      </c>
      <c r="W92" s="2">
        <f t="shared" si="89"/>
        <v>0</v>
      </c>
      <c r="X92" s="2"/>
      <c r="Y92" s="2"/>
      <c r="Z92" s="2"/>
      <c r="AA92" s="2"/>
    </row>
    <row r="93" ht="12.75" customHeight="1">
      <c r="A93" s="8">
        <v>91.0</v>
      </c>
      <c r="B93" s="9" t="s">
        <v>111</v>
      </c>
      <c r="C93" s="9" t="s">
        <v>112</v>
      </c>
      <c r="D93" s="6" t="str">
        <f t="shared" si="1"/>
        <v>SITI RUKIYAH-LAIN2</v>
      </c>
      <c r="E93" s="9" t="s">
        <v>102</v>
      </c>
      <c r="F93" s="10" t="s">
        <v>11</v>
      </c>
      <c r="G93" s="10">
        <v>4.0</v>
      </c>
      <c r="H93" s="2"/>
      <c r="I93" s="14">
        <v>89.0</v>
      </c>
      <c r="J93" s="2" t="str">
        <f t="array" ref="J93">IFERROR(INDEX($C$3:$C$348,MATCH(0,COUNTIF($J$4:J92,$C$3:$C$348),0)),"")</f>
        <v>GILANG SRI ARIYANTO</v>
      </c>
      <c r="K93" s="2"/>
      <c r="L93" s="2">
        <f t="shared" ref="L93:W93" si="90">SUMIFS($G$3:$G$545,$D$3:$D$545,$J93&amp;"-"&amp;L$4)</f>
        <v>0</v>
      </c>
      <c r="M93" s="2">
        <f t="shared" si="90"/>
        <v>0</v>
      </c>
      <c r="N93" s="2">
        <f t="shared" si="90"/>
        <v>0</v>
      </c>
      <c r="O93" s="2">
        <f t="shared" si="90"/>
        <v>0</v>
      </c>
      <c r="P93" s="2">
        <f t="shared" si="90"/>
        <v>0</v>
      </c>
      <c r="Q93" s="2">
        <f t="shared" si="90"/>
        <v>0</v>
      </c>
      <c r="R93" s="2">
        <f t="shared" si="90"/>
        <v>0</v>
      </c>
      <c r="S93" s="2">
        <f t="shared" si="90"/>
        <v>0</v>
      </c>
      <c r="T93" s="2">
        <f t="shared" si="90"/>
        <v>0</v>
      </c>
      <c r="U93" s="2">
        <f t="shared" si="90"/>
        <v>0</v>
      </c>
      <c r="V93" s="2">
        <f t="shared" si="90"/>
        <v>0</v>
      </c>
      <c r="W93" s="2">
        <f t="shared" si="90"/>
        <v>0</v>
      </c>
      <c r="X93" s="2"/>
      <c r="Y93" s="2"/>
      <c r="Z93" s="2"/>
      <c r="AA93" s="2"/>
    </row>
    <row r="94" ht="12.75" customHeight="1">
      <c r="A94" s="8">
        <v>92.0</v>
      </c>
      <c r="B94" s="9" t="s">
        <v>114</v>
      </c>
      <c r="C94" s="9" t="s">
        <v>115</v>
      </c>
      <c r="D94" s="6" t="str">
        <f t="shared" si="1"/>
        <v>TRI ISMIATUN-LAIN2</v>
      </c>
      <c r="E94" s="9" t="s">
        <v>102</v>
      </c>
      <c r="F94" s="10" t="s">
        <v>11</v>
      </c>
      <c r="G94" s="10">
        <v>4.0</v>
      </c>
      <c r="H94" s="2"/>
      <c r="I94" s="14">
        <v>90.0</v>
      </c>
      <c r="J94" s="2" t="str">
        <f t="array" ref="J94">IFERROR(INDEX($C$3:$C$348,MATCH(0,COUNTIF($J$4:J93,$C$3:$C$348),0)),"")</f>
        <v>ERIK RIANSYAH</v>
      </c>
      <c r="K94" s="2"/>
      <c r="L94" s="2">
        <f t="shared" ref="L94:W94" si="91">SUMIFS($G$3:$G$545,$D$3:$D$545,$J94&amp;"-"&amp;L$4)</f>
        <v>1</v>
      </c>
      <c r="M94" s="2">
        <f t="shared" si="91"/>
        <v>0</v>
      </c>
      <c r="N94" s="2">
        <f t="shared" si="91"/>
        <v>0</v>
      </c>
      <c r="O94" s="2">
        <f t="shared" si="91"/>
        <v>0</v>
      </c>
      <c r="P94" s="2">
        <f t="shared" si="91"/>
        <v>0</v>
      </c>
      <c r="Q94" s="2">
        <f t="shared" si="91"/>
        <v>0</v>
      </c>
      <c r="R94" s="2">
        <f t="shared" si="91"/>
        <v>0</v>
      </c>
      <c r="S94" s="2">
        <f t="shared" si="91"/>
        <v>0</v>
      </c>
      <c r="T94" s="2">
        <f t="shared" si="91"/>
        <v>0</v>
      </c>
      <c r="U94" s="2">
        <f t="shared" si="91"/>
        <v>0</v>
      </c>
      <c r="V94" s="2">
        <f t="shared" si="91"/>
        <v>0</v>
      </c>
      <c r="W94" s="2">
        <f t="shared" si="91"/>
        <v>0</v>
      </c>
      <c r="X94" s="2"/>
      <c r="Y94" s="2"/>
      <c r="Z94" s="2"/>
      <c r="AA94" s="2"/>
    </row>
    <row r="95" ht="12.75" customHeight="1">
      <c r="A95" s="8">
        <v>93.0</v>
      </c>
      <c r="B95" s="9" t="s">
        <v>114</v>
      </c>
      <c r="C95" s="9" t="s">
        <v>115</v>
      </c>
      <c r="D95" s="6" t="str">
        <f t="shared" si="1"/>
        <v>TRI ISMIATUN-C</v>
      </c>
      <c r="E95" s="9" t="s">
        <v>116</v>
      </c>
      <c r="F95" s="10" t="s">
        <v>22</v>
      </c>
      <c r="G95" s="10">
        <v>1.0</v>
      </c>
      <c r="H95" s="2"/>
      <c r="I95" s="14">
        <v>91.0</v>
      </c>
      <c r="J95" s="2" t="str">
        <f t="array" ref="J95">IFERROR(INDEX($C$3:$C$348,MATCH(0,COUNTIF($J$4:J94,$C$3:$C$348),0)),"")</f>
        <v>FAISOL ZUHRI</v>
      </c>
      <c r="K95" s="2"/>
      <c r="L95" s="2">
        <f t="shared" ref="L95:W95" si="92">SUMIFS($G$3:$G$545,$D$3:$D$545,$J95&amp;"-"&amp;L$4)</f>
        <v>1</v>
      </c>
      <c r="M95" s="2">
        <f t="shared" si="92"/>
        <v>0</v>
      </c>
      <c r="N95" s="2">
        <f t="shared" si="92"/>
        <v>0</v>
      </c>
      <c r="O95" s="2">
        <f t="shared" si="92"/>
        <v>0</v>
      </c>
      <c r="P95" s="2">
        <f t="shared" si="92"/>
        <v>0</v>
      </c>
      <c r="Q95" s="2">
        <f t="shared" si="92"/>
        <v>1</v>
      </c>
      <c r="R95" s="2">
        <f t="shared" si="92"/>
        <v>0</v>
      </c>
      <c r="S95" s="2">
        <f t="shared" si="92"/>
        <v>0</v>
      </c>
      <c r="T95" s="2">
        <f t="shared" si="92"/>
        <v>0</v>
      </c>
      <c r="U95" s="2">
        <f t="shared" si="92"/>
        <v>0</v>
      </c>
      <c r="V95" s="2">
        <f t="shared" si="92"/>
        <v>0</v>
      </c>
      <c r="W95" s="2">
        <f t="shared" si="92"/>
        <v>0</v>
      </c>
      <c r="X95" s="2"/>
      <c r="Y95" s="2"/>
      <c r="Z95" s="2"/>
      <c r="AA95" s="2"/>
    </row>
    <row r="96" ht="12.75" customHeight="1">
      <c r="A96" s="8">
        <v>94.0</v>
      </c>
      <c r="B96" s="9" t="s">
        <v>117</v>
      </c>
      <c r="C96" s="9" t="s">
        <v>118</v>
      </c>
      <c r="D96" s="6" t="str">
        <f t="shared" si="1"/>
        <v>DINAR PUTRI HERMANINGTIAS-LAIN2</v>
      </c>
      <c r="E96" s="9" t="s">
        <v>102</v>
      </c>
      <c r="F96" s="10" t="s">
        <v>11</v>
      </c>
      <c r="G96" s="10">
        <v>4.0</v>
      </c>
      <c r="H96" s="2"/>
      <c r="I96" s="14">
        <v>92.0</v>
      </c>
      <c r="J96" s="2" t="str">
        <f t="array" ref="J96">IFERROR(INDEX($C$3:$C$348,MATCH(0,COUNTIF($J$4:J95,$C$3:$C$348),0)),"")</f>
        <v>YOHAN KURNIAWAN</v>
      </c>
      <c r="K96" s="2"/>
      <c r="L96" s="2">
        <f t="shared" ref="L96:W96" si="93">SUMIFS($G$3:$G$545,$D$3:$D$545,$J96&amp;"-"&amp;L$4)</f>
        <v>0</v>
      </c>
      <c r="M96" s="2">
        <f t="shared" si="93"/>
        <v>0</v>
      </c>
      <c r="N96" s="2">
        <f t="shared" si="93"/>
        <v>0</v>
      </c>
      <c r="O96" s="2">
        <f t="shared" si="93"/>
        <v>0</v>
      </c>
      <c r="P96" s="2">
        <f t="shared" si="93"/>
        <v>0</v>
      </c>
      <c r="Q96" s="2">
        <f t="shared" si="93"/>
        <v>0</v>
      </c>
      <c r="R96" s="2">
        <f t="shared" si="93"/>
        <v>0</v>
      </c>
      <c r="S96" s="2">
        <f t="shared" si="93"/>
        <v>0</v>
      </c>
      <c r="T96" s="2">
        <f t="shared" si="93"/>
        <v>0</v>
      </c>
      <c r="U96" s="2">
        <f t="shared" si="93"/>
        <v>0</v>
      </c>
      <c r="V96" s="2">
        <f t="shared" si="93"/>
        <v>0</v>
      </c>
      <c r="W96" s="2">
        <f t="shared" si="93"/>
        <v>0</v>
      </c>
      <c r="X96" s="2"/>
      <c r="Y96" s="2"/>
      <c r="Z96" s="2"/>
      <c r="AA96" s="2"/>
    </row>
    <row r="97" ht="12.75" customHeight="1">
      <c r="A97" s="8">
        <v>95.0</v>
      </c>
      <c r="B97" s="9" t="s">
        <v>119</v>
      </c>
      <c r="C97" s="9" t="s">
        <v>120</v>
      </c>
      <c r="D97" s="6" t="str">
        <f t="shared" si="1"/>
        <v>MONALISA METRILIANA-LAIN2</v>
      </c>
      <c r="E97" s="9" t="s">
        <v>121</v>
      </c>
      <c r="F97" s="10" t="s">
        <v>11</v>
      </c>
      <c r="G97" s="10">
        <v>5.0</v>
      </c>
      <c r="H97" s="2"/>
      <c r="I97" s="14">
        <v>93.0</v>
      </c>
      <c r="J97" s="2" t="str">
        <f t="array" ref="J97">IFERROR(INDEX($C$3:$C$348,MATCH(0,COUNTIF($J$4:J96,$C$3:$C$348),0)),"")</f>
        <v>WAHYU PURNOMO</v>
      </c>
      <c r="K97" s="2"/>
      <c r="L97" s="2">
        <f t="shared" ref="L97:W97" si="94">SUMIFS($G$3:$G$545,$D$3:$D$545,$J97&amp;"-"&amp;L$4)</f>
        <v>0</v>
      </c>
      <c r="M97" s="2">
        <f t="shared" si="94"/>
        <v>0</v>
      </c>
      <c r="N97" s="2">
        <f t="shared" si="94"/>
        <v>0</v>
      </c>
      <c r="O97" s="2">
        <f t="shared" si="94"/>
        <v>0</v>
      </c>
      <c r="P97" s="2">
        <f t="shared" si="94"/>
        <v>0</v>
      </c>
      <c r="Q97" s="2">
        <f t="shared" si="94"/>
        <v>0</v>
      </c>
      <c r="R97" s="2">
        <f t="shared" si="94"/>
        <v>0</v>
      </c>
      <c r="S97" s="2">
        <f t="shared" si="94"/>
        <v>0</v>
      </c>
      <c r="T97" s="2">
        <f t="shared" si="94"/>
        <v>0</v>
      </c>
      <c r="U97" s="2">
        <f t="shared" si="94"/>
        <v>0</v>
      </c>
      <c r="V97" s="2">
        <f t="shared" si="94"/>
        <v>0</v>
      </c>
      <c r="W97" s="2">
        <f t="shared" si="94"/>
        <v>0</v>
      </c>
      <c r="X97" s="2"/>
      <c r="Y97" s="2"/>
      <c r="Z97" s="2"/>
      <c r="AA97" s="2"/>
    </row>
    <row r="98" ht="12.75" customHeight="1">
      <c r="A98" s="8">
        <v>96.0</v>
      </c>
      <c r="B98" s="9" t="s">
        <v>119</v>
      </c>
      <c r="C98" s="9" t="s">
        <v>120</v>
      </c>
      <c r="D98" s="6" t="str">
        <f t="shared" si="1"/>
        <v>MONALISA METRILIANA-LAIN2</v>
      </c>
      <c r="E98" s="9" t="s">
        <v>121</v>
      </c>
      <c r="F98" s="10" t="s">
        <v>11</v>
      </c>
      <c r="G98" s="10">
        <v>5.0</v>
      </c>
      <c r="H98" s="2"/>
      <c r="I98" s="14">
        <v>94.0</v>
      </c>
      <c r="J98" s="2" t="str">
        <f t="array" ref="J98">IFERROR(INDEX($C$3:$C$348,MATCH(0,COUNTIF($J$4:J97,$C$3:$C$348),0)),"")</f>
        <v>ANDIK MARDIYANTO</v>
      </c>
      <c r="K98" s="2"/>
      <c r="L98" s="2">
        <f t="shared" ref="L98:W98" si="95">SUMIFS($G$3:$G$545,$D$3:$D$545,$J98&amp;"-"&amp;L$4)</f>
        <v>0</v>
      </c>
      <c r="M98" s="2">
        <f t="shared" si="95"/>
        <v>0</v>
      </c>
      <c r="N98" s="2">
        <f t="shared" si="95"/>
        <v>0</v>
      </c>
      <c r="O98" s="2">
        <f t="shared" si="95"/>
        <v>0</v>
      </c>
      <c r="P98" s="2">
        <f t="shared" si="95"/>
        <v>0</v>
      </c>
      <c r="Q98" s="2">
        <f t="shared" si="95"/>
        <v>0</v>
      </c>
      <c r="R98" s="2">
        <f t="shared" si="95"/>
        <v>0</v>
      </c>
      <c r="S98" s="2">
        <f t="shared" si="95"/>
        <v>0</v>
      </c>
      <c r="T98" s="2">
        <f t="shared" si="95"/>
        <v>0</v>
      </c>
      <c r="U98" s="2">
        <f t="shared" si="95"/>
        <v>0</v>
      </c>
      <c r="V98" s="2">
        <f t="shared" si="95"/>
        <v>0</v>
      </c>
      <c r="W98" s="2">
        <f t="shared" si="95"/>
        <v>0</v>
      </c>
      <c r="X98" s="2"/>
      <c r="Y98" s="2"/>
      <c r="Z98" s="2"/>
      <c r="AA98" s="2"/>
    </row>
    <row r="99" ht="12.75" customHeight="1">
      <c r="A99" s="8">
        <v>97.0</v>
      </c>
      <c r="B99" s="9" t="s">
        <v>119</v>
      </c>
      <c r="C99" s="9" t="s">
        <v>120</v>
      </c>
      <c r="D99" s="6" t="str">
        <f t="shared" si="1"/>
        <v>MONALISA METRILIANA-LAIN2</v>
      </c>
      <c r="E99" s="9" t="s">
        <v>121</v>
      </c>
      <c r="F99" s="10" t="s">
        <v>11</v>
      </c>
      <c r="G99" s="10">
        <v>3.0</v>
      </c>
      <c r="H99" s="2"/>
      <c r="I99" s="14">
        <v>95.0</v>
      </c>
      <c r="J99" s="2" t="str">
        <f t="array" ref="J99">IFERROR(INDEX($C$3:$C$348,MATCH(0,COUNTIF($J$4:J98,$C$3:$C$348),0)),"")</f>
        <v>HAZIFAL</v>
      </c>
      <c r="K99" s="2"/>
      <c r="L99" s="2">
        <f t="shared" ref="L99:W99" si="96">SUMIFS($G$3:$G$545,$D$3:$D$545,$J99&amp;"-"&amp;L$4)</f>
        <v>0</v>
      </c>
      <c r="M99" s="2">
        <f t="shared" si="96"/>
        <v>0</v>
      </c>
      <c r="N99" s="2">
        <f t="shared" si="96"/>
        <v>0</v>
      </c>
      <c r="O99" s="2">
        <f t="shared" si="96"/>
        <v>0</v>
      </c>
      <c r="P99" s="2">
        <f t="shared" si="96"/>
        <v>0</v>
      </c>
      <c r="Q99" s="2">
        <f t="shared" si="96"/>
        <v>0</v>
      </c>
      <c r="R99" s="2">
        <f t="shared" si="96"/>
        <v>0</v>
      </c>
      <c r="S99" s="2">
        <f t="shared" si="96"/>
        <v>0</v>
      </c>
      <c r="T99" s="2">
        <f t="shared" si="96"/>
        <v>0</v>
      </c>
      <c r="U99" s="2">
        <f t="shared" si="96"/>
        <v>0</v>
      </c>
      <c r="V99" s="2">
        <f t="shared" si="96"/>
        <v>0</v>
      </c>
      <c r="W99" s="2">
        <f t="shared" si="96"/>
        <v>0</v>
      </c>
      <c r="X99" s="2"/>
      <c r="Y99" s="2"/>
      <c r="Z99" s="2"/>
      <c r="AA99" s="2"/>
    </row>
    <row r="100" ht="12.75" customHeight="1">
      <c r="A100" s="8">
        <v>98.0</v>
      </c>
      <c r="B100" s="9" t="s">
        <v>119</v>
      </c>
      <c r="C100" s="9" t="s">
        <v>120</v>
      </c>
      <c r="D100" s="6" t="str">
        <f t="shared" si="1"/>
        <v>MONALISA METRILIANA-LAIN2</v>
      </c>
      <c r="E100" s="9" t="s">
        <v>121</v>
      </c>
      <c r="F100" s="10" t="s">
        <v>11</v>
      </c>
      <c r="G100" s="10">
        <v>3.0</v>
      </c>
      <c r="H100" s="2"/>
      <c r="I100" s="14">
        <v>96.0</v>
      </c>
      <c r="J100" s="2" t="str">
        <f t="array" ref="J100">IFERROR(INDEX($C$3:$C$348,MATCH(0,COUNTIF($J$4:J99,$C$3:$C$348),0)),"")</f>
        <v>DEA ANDARESTA</v>
      </c>
      <c r="K100" s="2"/>
      <c r="L100" s="2">
        <f t="shared" ref="L100:W100" si="97">SUMIFS($G$3:$G$545,$D$3:$D$545,$J100&amp;"-"&amp;L$4)</f>
        <v>0</v>
      </c>
      <c r="M100" s="2">
        <f t="shared" si="97"/>
        <v>0</v>
      </c>
      <c r="N100" s="2">
        <f t="shared" si="97"/>
        <v>0</v>
      </c>
      <c r="O100" s="2">
        <f t="shared" si="97"/>
        <v>0</v>
      </c>
      <c r="P100" s="2">
        <f t="shared" si="97"/>
        <v>0</v>
      </c>
      <c r="Q100" s="2">
        <f t="shared" si="97"/>
        <v>0</v>
      </c>
      <c r="R100" s="2">
        <f t="shared" si="97"/>
        <v>0</v>
      </c>
      <c r="S100" s="2">
        <f t="shared" si="97"/>
        <v>0</v>
      </c>
      <c r="T100" s="2">
        <f t="shared" si="97"/>
        <v>0</v>
      </c>
      <c r="U100" s="2">
        <f t="shared" si="97"/>
        <v>0</v>
      </c>
      <c r="V100" s="2">
        <f t="shared" si="97"/>
        <v>0</v>
      </c>
      <c r="W100" s="2">
        <f t="shared" si="97"/>
        <v>0</v>
      </c>
      <c r="X100" s="2"/>
      <c r="Y100" s="2"/>
      <c r="Z100" s="2"/>
      <c r="AA100" s="2"/>
    </row>
    <row r="101" ht="12.75" customHeight="1">
      <c r="A101" s="8">
        <v>99.0</v>
      </c>
      <c r="B101" s="9" t="s">
        <v>122</v>
      </c>
      <c r="C101" s="9" t="s">
        <v>123</v>
      </c>
      <c r="D101" s="6" t="str">
        <f t="shared" si="1"/>
        <v>RISKA RAHAYU-LAIN2</v>
      </c>
      <c r="E101" s="9" t="s">
        <v>124</v>
      </c>
      <c r="F101" s="10" t="s">
        <v>11</v>
      </c>
      <c r="G101" s="10">
        <v>5.0</v>
      </c>
      <c r="H101" s="2"/>
      <c r="I101" s="14">
        <v>97.0</v>
      </c>
      <c r="J101" s="2" t="str">
        <f t="array" ref="J101">IFERROR(INDEX($C$3:$C$348,MATCH(0,COUNTIF($J$4:J100,$C$3:$C$348),0)),"")</f>
        <v>NOVIA REGITA</v>
      </c>
      <c r="K101" s="2"/>
      <c r="L101" s="2">
        <f t="shared" ref="L101:W101" si="98">SUMIFS($G$3:$G$545,$D$3:$D$545,$J101&amp;"-"&amp;L$4)</f>
        <v>0</v>
      </c>
      <c r="M101" s="2">
        <f t="shared" si="98"/>
        <v>0</v>
      </c>
      <c r="N101" s="2">
        <f t="shared" si="98"/>
        <v>0</v>
      </c>
      <c r="O101" s="2">
        <f t="shared" si="98"/>
        <v>0</v>
      </c>
      <c r="P101" s="2">
        <f t="shared" si="98"/>
        <v>0</v>
      </c>
      <c r="Q101" s="2">
        <f t="shared" si="98"/>
        <v>0</v>
      </c>
      <c r="R101" s="2">
        <f t="shared" si="98"/>
        <v>0</v>
      </c>
      <c r="S101" s="2">
        <f t="shared" si="98"/>
        <v>0</v>
      </c>
      <c r="T101" s="2">
        <f t="shared" si="98"/>
        <v>0</v>
      </c>
      <c r="U101" s="2">
        <f t="shared" si="98"/>
        <v>0</v>
      </c>
      <c r="V101" s="2">
        <f t="shared" si="98"/>
        <v>0</v>
      </c>
      <c r="W101" s="2">
        <f t="shared" si="98"/>
        <v>0</v>
      </c>
      <c r="X101" s="2"/>
      <c r="Y101" s="2"/>
      <c r="Z101" s="2"/>
      <c r="AA101" s="2"/>
    </row>
    <row r="102" ht="12.75" customHeight="1">
      <c r="A102" s="8">
        <v>100.0</v>
      </c>
      <c r="B102" s="9" t="s">
        <v>122</v>
      </c>
      <c r="C102" s="9" t="s">
        <v>123</v>
      </c>
      <c r="D102" s="6" t="str">
        <f t="shared" si="1"/>
        <v>RISKA RAHAYU-LAIN2</v>
      </c>
      <c r="E102" s="9" t="s">
        <v>124</v>
      </c>
      <c r="F102" s="10" t="s">
        <v>11</v>
      </c>
      <c r="G102" s="10">
        <v>3.0</v>
      </c>
      <c r="H102" s="2"/>
      <c r="I102" s="14">
        <v>98.0</v>
      </c>
      <c r="J102" s="2" t="str">
        <f t="array" ref="J102">IFERROR(INDEX($C$3:$C$348,MATCH(0,COUNTIF($J$4:J101,$C$3:$C$348),0)),"")</f>
        <v>FAQIH ASDAKUL KULUB</v>
      </c>
      <c r="K102" s="2"/>
      <c r="L102" s="2">
        <f t="shared" ref="L102:W102" si="99">SUMIFS($G$3:$G$545,$D$3:$D$545,$J102&amp;"-"&amp;L$4)</f>
        <v>0</v>
      </c>
      <c r="M102" s="2">
        <f t="shared" si="99"/>
        <v>0</v>
      </c>
      <c r="N102" s="2">
        <f t="shared" si="99"/>
        <v>0</v>
      </c>
      <c r="O102" s="2">
        <f t="shared" si="99"/>
        <v>0</v>
      </c>
      <c r="P102" s="2">
        <f t="shared" si="99"/>
        <v>0</v>
      </c>
      <c r="Q102" s="2">
        <f t="shared" si="99"/>
        <v>0</v>
      </c>
      <c r="R102" s="2">
        <f t="shared" si="99"/>
        <v>0</v>
      </c>
      <c r="S102" s="2">
        <f t="shared" si="99"/>
        <v>0</v>
      </c>
      <c r="T102" s="2">
        <f t="shared" si="99"/>
        <v>0</v>
      </c>
      <c r="U102" s="2">
        <f t="shared" si="99"/>
        <v>0</v>
      </c>
      <c r="V102" s="2">
        <f t="shared" si="99"/>
        <v>0</v>
      </c>
      <c r="W102" s="2">
        <f t="shared" si="99"/>
        <v>0</v>
      </c>
      <c r="X102" s="2"/>
      <c r="Y102" s="2"/>
      <c r="Z102" s="2"/>
      <c r="AA102" s="2"/>
    </row>
    <row r="103" ht="12.75" customHeight="1">
      <c r="A103" s="8">
        <v>101.0</v>
      </c>
      <c r="B103" s="9" t="s">
        <v>122</v>
      </c>
      <c r="C103" s="9" t="s">
        <v>123</v>
      </c>
      <c r="D103" s="6" t="str">
        <f t="shared" si="1"/>
        <v>RISKA RAHAYU-LAIN2</v>
      </c>
      <c r="E103" s="9" t="s">
        <v>124</v>
      </c>
      <c r="F103" s="10" t="s">
        <v>11</v>
      </c>
      <c r="G103" s="10">
        <v>5.0</v>
      </c>
      <c r="H103" s="2"/>
      <c r="I103" s="14">
        <v>99.0</v>
      </c>
      <c r="J103" s="2" t="str">
        <f t="array" ref="J103">IFERROR(INDEX($C$3:$C$348,MATCH(0,COUNTIF($J$4:J102,$C$3:$C$348),0)),"")</f>
        <v>AJI ANDRIAN</v>
      </c>
      <c r="K103" s="2"/>
      <c r="L103" s="2">
        <f t="shared" ref="L103:W103" si="100">SUMIFS($G$3:$G$545,$D$3:$D$545,$J103&amp;"-"&amp;L$4)</f>
        <v>0</v>
      </c>
      <c r="M103" s="2">
        <f t="shared" si="100"/>
        <v>0</v>
      </c>
      <c r="N103" s="2">
        <f t="shared" si="100"/>
        <v>0</v>
      </c>
      <c r="O103" s="2">
        <f t="shared" si="100"/>
        <v>0</v>
      </c>
      <c r="P103" s="2">
        <f t="shared" si="100"/>
        <v>0</v>
      </c>
      <c r="Q103" s="2">
        <f t="shared" si="100"/>
        <v>0</v>
      </c>
      <c r="R103" s="2">
        <f t="shared" si="100"/>
        <v>0</v>
      </c>
      <c r="S103" s="2">
        <f t="shared" si="100"/>
        <v>0</v>
      </c>
      <c r="T103" s="2">
        <f t="shared" si="100"/>
        <v>0</v>
      </c>
      <c r="U103" s="2">
        <f t="shared" si="100"/>
        <v>0</v>
      </c>
      <c r="V103" s="2">
        <f t="shared" si="100"/>
        <v>0</v>
      </c>
      <c r="W103" s="2">
        <f t="shared" si="100"/>
        <v>0</v>
      </c>
      <c r="X103" s="2"/>
      <c r="Y103" s="2"/>
      <c r="Z103" s="2"/>
      <c r="AA103" s="2"/>
    </row>
    <row r="104" ht="12.75" customHeight="1">
      <c r="A104" s="8">
        <v>102.0</v>
      </c>
      <c r="B104" s="9" t="s">
        <v>122</v>
      </c>
      <c r="C104" s="9" t="s">
        <v>123</v>
      </c>
      <c r="D104" s="6" t="str">
        <f t="shared" si="1"/>
        <v>RISKA RAHAYU-LAIN2</v>
      </c>
      <c r="E104" s="9" t="s">
        <v>124</v>
      </c>
      <c r="F104" s="10" t="s">
        <v>11</v>
      </c>
      <c r="G104" s="10">
        <v>3.0</v>
      </c>
      <c r="H104" s="2"/>
      <c r="I104" s="14">
        <v>100.0</v>
      </c>
      <c r="J104" s="2" t="str">
        <f t="array" ref="J104">IFERROR(INDEX($C$3:$C$348,MATCH(0,COUNTIF($J$4:J103,$C$3:$C$348),0)),"")</f>
        <v>RISKA NUR ARIFAH</v>
      </c>
      <c r="K104" s="2"/>
      <c r="L104" s="2">
        <f t="shared" ref="L104:W104" si="101">SUMIFS($G$3:$G$545,$D$3:$D$545,$J104&amp;"-"&amp;L$4)</f>
        <v>0</v>
      </c>
      <c r="M104" s="2">
        <f t="shared" si="101"/>
        <v>0</v>
      </c>
      <c r="N104" s="2">
        <f t="shared" si="101"/>
        <v>0</v>
      </c>
      <c r="O104" s="2">
        <f t="shared" si="101"/>
        <v>0</v>
      </c>
      <c r="P104" s="2">
        <f t="shared" si="101"/>
        <v>0</v>
      </c>
      <c r="Q104" s="2">
        <f t="shared" si="101"/>
        <v>0</v>
      </c>
      <c r="R104" s="2">
        <f t="shared" si="101"/>
        <v>0</v>
      </c>
      <c r="S104" s="2">
        <f t="shared" si="101"/>
        <v>0</v>
      </c>
      <c r="T104" s="2">
        <f t="shared" si="101"/>
        <v>0</v>
      </c>
      <c r="U104" s="2">
        <f t="shared" si="101"/>
        <v>0</v>
      </c>
      <c r="V104" s="2">
        <f t="shared" si="101"/>
        <v>1</v>
      </c>
      <c r="W104" s="2">
        <f t="shared" si="101"/>
        <v>0</v>
      </c>
      <c r="X104" s="2"/>
      <c r="Y104" s="2"/>
      <c r="Z104" s="2"/>
      <c r="AA104" s="2"/>
    </row>
    <row r="105" ht="12.75" customHeight="1">
      <c r="A105" s="8">
        <v>103.0</v>
      </c>
      <c r="B105" s="9" t="s">
        <v>125</v>
      </c>
      <c r="C105" s="9" t="s">
        <v>126</v>
      </c>
      <c r="D105" s="6" t="str">
        <f t="shared" si="1"/>
        <v>SUNENTI-LAIN2</v>
      </c>
      <c r="E105" s="9" t="s">
        <v>41</v>
      </c>
      <c r="F105" s="10" t="s">
        <v>11</v>
      </c>
      <c r="G105" s="10">
        <v>23.0</v>
      </c>
      <c r="H105" s="2"/>
      <c r="I105" s="14">
        <v>101.0</v>
      </c>
      <c r="J105" s="2" t="str">
        <f t="array" ref="J105">IFERROR(INDEX($C$3:$C$348,MATCH(0,COUNTIF($J$4:J104,$C$3:$C$348),0)),"")</f>
        <v>NURJANA</v>
      </c>
      <c r="K105" s="2"/>
      <c r="L105" s="2">
        <f t="shared" ref="L105:W105" si="102">SUMIFS($G$3:$G$545,$D$3:$D$545,$J105&amp;"-"&amp;L$4)</f>
        <v>7</v>
      </c>
      <c r="M105" s="2">
        <f t="shared" si="102"/>
        <v>0</v>
      </c>
      <c r="N105" s="2">
        <f t="shared" si="102"/>
        <v>0</v>
      </c>
      <c r="O105" s="2">
        <f t="shared" si="102"/>
        <v>0</v>
      </c>
      <c r="P105" s="2">
        <f t="shared" si="102"/>
        <v>0</v>
      </c>
      <c r="Q105" s="2">
        <f t="shared" si="102"/>
        <v>0</v>
      </c>
      <c r="R105" s="2">
        <f t="shared" si="102"/>
        <v>0</v>
      </c>
      <c r="S105" s="2">
        <f t="shared" si="102"/>
        <v>0</v>
      </c>
      <c r="T105" s="2">
        <f t="shared" si="102"/>
        <v>0</v>
      </c>
      <c r="U105" s="2">
        <f t="shared" si="102"/>
        <v>0</v>
      </c>
      <c r="V105" s="2">
        <f t="shared" si="102"/>
        <v>0</v>
      </c>
      <c r="W105" s="2">
        <f t="shared" si="102"/>
        <v>0</v>
      </c>
      <c r="X105" s="2"/>
      <c r="Y105" s="2"/>
      <c r="Z105" s="2"/>
      <c r="AA105" s="2"/>
    </row>
    <row r="106" ht="12.75" customHeight="1">
      <c r="A106" s="4">
        <v>104.0</v>
      </c>
      <c r="B106" s="5" t="s">
        <v>127</v>
      </c>
      <c r="C106" s="5" t="s">
        <v>128</v>
      </c>
      <c r="D106" s="6" t="str">
        <f t="shared" si="1"/>
        <v>LAELATUL ISTIMAH-LAIN2</v>
      </c>
      <c r="E106" s="5" t="s">
        <v>41</v>
      </c>
      <c r="F106" s="6" t="s">
        <v>11</v>
      </c>
      <c r="G106" s="6">
        <v>23.0</v>
      </c>
      <c r="H106" s="2"/>
      <c r="I106" s="14">
        <v>102.0</v>
      </c>
      <c r="J106" s="2" t="str">
        <f t="array" ref="J106">IFERROR(INDEX($C$3:$C$348,MATCH(0,COUNTIF($J$4:J105,$C$3:$C$348),0)),"")</f>
        <v>PARMIN</v>
      </c>
      <c r="K106" s="2"/>
      <c r="L106" s="2">
        <f t="shared" ref="L106:W106" si="103">SUMIFS($G$3:$G$545,$D$3:$D$545,$J106&amp;"-"&amp;L$4)</f>
        <v>0</v>
      </c>
      <c r="M106" s="2">
        <f t="shared" si="103"/>
        <v>0</v>
      </c>
      <c r="N106" s="2">
        <f t="shared" si="103"/>
        <v>0</v>
      </c>
      <c r="O106" s="2">
        <f t="shared" si="103"/>
        <v>0</v>
      </c>
      <c r="P106" s="2">
        <f t="shared" si="103"/>
        <v>0</v>
      </c>
      <c r="Q106" s="2">
        <f t="shared" si="103"/>
        <v>0</v>
      </c>
      <c r="R106" s="2">
        <f t="shared" si="103"/>
        <v>0</v>
      </c>
      <c r="S106" s="2">
        <f t="shared" si="103"/>
        <v>0</v>
      </c>
      <c r="T106" s="2">
        <f t="shared" si="103"/>
        <v>0</v>
      </c>
      <c r="U106" s="2">
        <f t="shared" si="103"/>
        <v>0</v>
      </c>
      <c r="V106" s="2">
        <f t="shared" si="103"/>
        <v>0</v>
      </c>
      <c r="W106" s="2">
        <f t="shared" si="103"/>
        <v>0</v>
      </c>
      <c r="X106" s="2"/>
      <c r="Y106" s="2"/>
      <c r="Z106" s="2"/>
      <c r="AA106" s="2"/>
    </row>
    <row r="107" ht="12.75" customHeight="1">
      <c r="A107" s="8">
        <v>105.0</v>
      </c>
      <c r="B107" s="9" t="s">
        <v>129</v>
      </c>
      <c r="C107" s="9" t="s">
        <v>130</v>
      </c>
      <c r="D107" s="6" t="str">
        <f t="shared" si="1"/>
        <v>P GUSTIYAN RIFANSYAH-LAIN2</v>
      </c>
      <c r="E107" s="9" t="s">
        <v>98</v>
      </c>
      <c r="F107" s="10" t="s">
        <v>11</v>
      </c>
      <c r="G107" s="10">
        <v>22.0</v>
      </c>
      <c r="H107" s="2"/>
      <c r="I107" s="14">
        <v>103.0</v>
      </c>
      <c r="J107" s="2" t="str">
        <f t="array" ref="J107">IFERROR(INDEX($C$3:$C$348,MATCH(0,COUNTIF($J$4:J106,$C$3:$C$348),0)),"")</f>
        <v>FENNY YULIASTANTO</v>
      </c>
      <c r="K107" s="2"/>
      <c r="L107" s="2">
        <f t="shared" ref="L107:W107" si="104">SUMIFS($G$3:$G$545,$D$3:$D$545,$J107&amp;"-"&amp;L$4)</f>
        <v>7</v>
      </c>
      <c r="M107" s="2">
        <f t="shared" si="104"/>
        <v>0</v>
      </c>
      <c r="N107" s="2">
        <f t="shared" si="104"/>
        <v>0</v>
      </c>
      <c r="O107" s="2">
        <f t="shared" si="104"/>
        <v>0</v>
      </c>
      <c r="P107" s="2">
        <f t="shared" si="104"/>
        <v>0</v>
      </c>
      <c r="Q107" s="2">
        <f t="shared" si="104"/>
        <v>0</v>
      </c>
      <c r="R107" s="2">
        <f t="shared" si="104"/>
        <v>0</v>
      </c>
      <c r="S107" s="2">
        <f t="shared" si="104"/>
        <v>0</v>
      </c>
      <c r="T107" s="2">
        <f t="shared" si="104"/>
        <v>0</v>
      </c>
      <c r="U107" s="2">
        <f t="shared" si="104"/>
        <v>0</v>
      </c>
      <c r="V107" s="2">
        <f t="shared" si="104"/>
        <v>0</v>
      </c>
      <c r="W107" s="2">
        <f t="shared" si="104"/>
        <v>0</v>
      </c>
      <c r="X107" s="2"/>
      <c r="Y107" s="2"/>
      <c r="Z107" s="2"/>
      <c r="AA107" s="2"/>
    </row>
    <row r="108" ht="12.75" customHeight="1">
      <c r="A108" s="8">
        <v>106.0</v>
      </c>
      <c r="B108" s="9" t="s">
        <v>131</v>
      </c>
      <c r="C108" s="9" t="s">
        <v>132</v>
      </c>
      <c r="D108" s="6" t="str">
        <f t="shared" si="1"/>
        <v>SANTI OKTAVIANI-LAIN2</v>
      </c>
      <c r="E108" s="9" t="s">
        <v>98</v>
      </c>
      <c r="F108" s="10" t="s">
        <v>11</v>
      </c>
      <c r="G108" s="10">
        <v>22.0</v>
      </c>
      <c r="H108" s="2"/>
      <c r="I108" s="14">
        <v>104.0</v>
      </c>
      <c r="J108" s="2" t="str">
        <f t="array" ref="J108">IFERROR(INDEX($C$3:$C$348,MATCH(0,COUNTIF($J$4:J107,$C$3:$C$348),0)),"")</f>
        <v>YUDI HARTONO</v>
      </c>
      <c r="K108" s="2"/>
      <c r="L108" s="2">
        <f t="shared" ref="L108:W108" si="105">SUMIFS($G$3:$G$545,$D$3:$D$545,$J108&amp;"-"&amp;L$4)</f>
        <v>1</v>
      </c>
      <c r="M108" s="2">
        <f t="shared" si="105"/>
        <v>0</v>
      </c>
      <c r="N108" s="2">
        <f t="shared" si="105"/>
        <v>0</v>
      </c>
      <c r="O108" s="2">
        <f t="shared" si="105"/>
        <v>0</v>
      </c>
      <c r="P108" s="2">
        <f t="shared" si="105"/>
        <v>0</v>
      </c>
      <c r="Q108" s="2">
        <f t="shared" si="105"/>
        <v>0</v>
      </c>
      <c r="R108" s="2">
        <f t="shared" si="105"/>
        <v>2</v>
      </c>
      <c r="S108" s="2">
        <f t="shared" si="105"/>
        <v>0</v>
      </c>
      <c r="T108" s="2">
        <f t="shared" si="105"/>
        <v>0</v>
      </c>
      <c r="U108" s="2">
        <f t="shared" si="105"/>
        <v>0</v>
      </c>
      <c r="V108" s="2">
        <f t="shared" si="105"/>
        <v>0</v>
      </c>
      <c r="W108" s="2">
        <f t="shared" si="105"/>
        <v>0</v>
      </c>
      <c r="X108" s="2"/>
      <c r="Y108" s="2"/>
      <c r="Z108" s="2"/>
      <c r="AA108" s="2"/>
    </row>
    <row r="109" ht="12.75" customHeight="1">
      <c r="A109" s="8">
        <v>107.0</v>
      </c>
      <c r="B109" s="9" t="s">
        <v>133</v>
      </c>
      <c r="C109" s="9" t="s">
        <v>134</v>
      </c>
      <c r="D109" s="6" t="str">
        <f t="shared" si="1"/>
        <v>ELVA ALVIYAH-LAIN2</v>
      </c>
      <c r="E109" s="9" t="s">
        <v>98</v>
      </c>
      <c r="F109" s="10" t="s">
        <v>11</v>
      </c>
      <c r="G109" s="10">
        <v>23.0</v>
      </c>
      <c r="H109" s="2"/>
      <c r="I109" s="14">
        <v>105.0</v>
      </c>
      <c r="J109" s="2" t="str">
        <f t="array" ref="J109">IFERROR(INDEX($C$3:$C$348,MATCH(0,COUNTIF($J$4:J108,$C$3:$C$348),0)),"")</f>
        <v>ASEP SUTARMAN</v>
      </c>
      <c r="K109" s="2"/>
      <c r="L109" s="2">
        <f t="shared" ref="L109:W109" si="106">SUMIFS($G$3:$G$545,$D$3:$D$545,$J109&amp;"-"&amp;L$4)</f>
        <v>9</v>
      </c>
      <c r="M109" s="2">
        <f t="shared" si="106"/>
        <v>0</v>
      </c>
      <c r="N109" s="2">
        <f t="shared" si="106"/>
        <v>0</v>
      </c>
      <c r="O109" s="2">
        <f t="shared" si="106"/>
        <v>0</v>
      </c>
      <c r="P109" s="2">
        <f t="shared" si="106"/>
        <v>0</v>
      </c>
      <c r="Q109" s="2">
        <f t="shared" si="106"/>
        <v>0</v>
      </c>
      <c r="R109" s="2">
        <f t="shared" si="106"/>
        <v>1</v>
      </c>
      <c r="S109" s="2">
        <f t="shared" si="106"/>
        <v>0</v>
      </c>
      <c r="T109" s="2">
        <f t="shared" si="106"/>
        <v>0</v>
      </c>
      <c r="U109" s="2">
        <f t="shared" si="106"/>
        <v>0</v>
      </c>
      <c r="V109" s="2">
        <f t="shared" si="106"/>
        <v>0</v>
      </c>
      <c r="W109" s="2">
        <f t="shared" si="106"/>
        <v>0</v>
      </c>
      <c r="X109" s="2"/>
      <c r="Y109" s="2"/>
      <c r="Z109" s="2"/>
      <c r="AA109" s="2"/>
    </row>
    <row r="110" ht="12.75" customHeight="1">
      <c r="A110" s="8">
        <v>108.0</v>
      </c>
      <c r="B110" s="9" t="s">
        <v>135</v>
      </c>
      <c r="C110" s="9" t="s">
        <v>136</v>
      </c>
      <c r="D110" s="6" t="str">
        <f t="shared" si="1"/>
        <v>JOKO SUSILO PUSPORAHARJO-SD</v>
      </c>
      <c r="E110" s="9" t="s">
        <v>71</v>
      </c>
      <c r="F110" s="10" t="s">
        <v>15</v>
      </c>
      <c r="G110" s="10">
        <v>1.0</v>
      </c>
      <c r="H110" s="2"/>
      <c r="I110" s="14">
        <v>106.0</v>
      </c>
      <c r="J110" s="2" t="str">
        <f t="array" ref="J110">IFERROR(INDEX($C$3:$C$348,MATCH(0,COUNTIF($J$4:J109,$C$3:$C$348),0)),"")</f>
        <v>ELA MAELAWATI</v>
      </c>
      <c r="K110" s="2"/>
      <c r="L110" s="2">
        <f t="shared" ref="L110:W110" si="107">SUMIFS($G$3:$G$545,$D$3:$D$545,$J110&amp;"-"&amp;L$4)</f>
        <v>0</v>
      </c>
      <c r="M110" s="2">
        <f t="shared" si="107"/>
        <v>0</v>
      </c>
      <c r="N110" s="2">
        <f t="shared" si="107"/>
        <v>0</v>
      </c>
      <c r="O110" s="2">
        <f t="shared" si="107"/>
        <v>0</v>
      </c>
      <c r="P110" s="2">
        <f t="shared" si="107"/>
        <v>0</v>
      </c>
      <c r="Q110" s="2">
        <f t="shared" si="107"/>
        <v>0</v>
      </c>
      <c r="R110" s="2">
        <f t="shared" si="107"/>
        <v>2</v>
      </c>
      <c r="S110" s="2">
        <f t="shared" si="107"/>
        <v>0</v>
      </c>
      <c r="T110" s="2">
        <f t="shared" si="107"/>
        <v>0</v>
      </c>
      <c r="U110" s="2">
        <f t="shared" si="107"/>
        <v>0</v>
      </c>
      <c r="V110" s="2">
        <f t="shared" si="107"/>
        <v>0</v>
      </c>
      <c r="W110" s="2">
        <f t="shared" si="107"/>
        <v>0</v>
      </c>
      <c r="X110" s="2"/>
      <c r="Y110" s="2"/>
      <c r="Z110" s="2"/>
      <c r="AA110" s="2"/>
    </row>
    <row r="111" ht="12.75" customHeight="1">
      <c r="A111" s="8">
        <v>109.0</v>
      </c>
      <c r="B111" s="9" t="s">
        <v>135</v>
      </c>
      <c r="C111" s="9" t="s">
        <v>136</v>
      </c>
      <c r="D111" s="6" t="str">
        <f t="shared" si="1"/>
        <v>JOKO SUSILO PUSPORAHARJO-SD</v>
      </c>
      <c r="E111" s="9" t="s">
        <v>30</v>
      </c>
      <c r="F111" s="10" t="s">
        <v>15</v>
      </c>
      <c r="G111" s="10">
        <v>2.0</v>
      </c>
      <c r="H111" s="2"/>
      <c r="I111" s="14">
        <v>107.0</v>
      </c>
      <c r="J111" s="2" t="str">
        <f t="array" ref="J111">IFERROR(INDEX($C$3:$C$348,MATCH(0,COUNTIF($J$4:J110,$C$3:$C$348),0)),"")</f>
        <v>RIDWAN MUSTOPA</v>
      </c>
      <c r="K111" s="2"/>
      <c r="L111" s="2">
        <f t="shared" ref="L111:W111" si="108">SUMIFS($G$3:$G$545,$D$3:$D$545,$J111&amp;"-"&amp;L$4)</f>
        <v>0</v>
      </c>
      <c r="M111" s="2">
        <f t="shared" si="108"/>
        <v>0</v>
      </c>
      <c r="N111" s="2">
        <f t="shared" si="108"/>
        <v>0</v>
      </c>
      <c r="O111" s="2">
        <f t="shared" si="108"/>
        <v>1</v>
      </c>
      <c r="P111" s="2">
        <f t="shared" si="108"/>
        <v>0</v>
      </c>
      <c r="Q111" s="2">
        <f t="shared" si="108"/>
        <v>0</v>
      </c>
      <c r="R111" s="2">
        <f t="shared" si="108"/>
        <v>2</v>
      </c>
      <c r="S111" s="2">
        <f t="shared" si="108"/>
        <v>0</v>
      </c>
      <c r="T111" s="2">
        <f t="shared" si="108"/>
        <v>0</v>
      </c>
      <c r="U111" s="2">
        <f t="shared" si="108"/>
        <v>0</v>
      </c>
      <c r="V111" s="2">
        <f t="shared" si="108"/>
        <v>0</v>
      </c>
      <c r="W111" s="2">
        <f t="shared" si="108"/>
        <v>0</v>
      </c>
      <c r="X111" s="2"/>
      <c r="Y111" s="2"/>
      <c r="Z111" s="2"/>
      <c r="AA111" s="2"/>
    </row>
    <row r="112" ht="12.75" customHeight="1">
      <c r="A112" s="8">
        <v>110.0</v>
      </c>
      <c r="B112" s="9" t="s">
        <v>137</v>
      </c>
      <c r="C112" s="9" t="s">
        <v>138</v>
      </c>
      <c r="D112" s="6" t="str">
        <f t="shared" si="1"/>
        <v>HASTA GUNANATA-C</v>
      </c>
      <c r="E112" s="9" t="s">
        <v>99</v>
      </c>
      <c r="F112" s="10" t="s">
        <v>22</v>
      </c>
      <c r="G112" s="10">
        <v>2.0</v>
      </c>
      <c r="H112" s="2"/>
      <c r="I112" s="14">
        <v>108.0</v>
      </c>
      <c r="J112" s="2" t="str">
        <f t="array" ref="J112">IFERROR(INDEX($C$3:$C$348,MATCH(0,COUNTIF($J$4:J111,$C$3:$C$348),0)),"")</f>
        <v>WASIS PAMBUDI SETYAWAN</v>
      </c>
      <c r="K112" s="2"/>
      <c r="L112" s="2">
        <f t="shared" ref="L112:W112" si="109">SUMIFS($G$3:$G$545,$D$3:$D$545,$J112&amp;"-"&amp;L$4)</f>
        <v>13</v>
      </c>
      <c r="M112" s="2">
        <f t="shared" si="109"/>
        <v>0</v>
      </c>
      <c r="N112" s="2">
        <f t="shared" si="109"/>
        <v>0</v>
      </c>
      <c r="O112" s="2">
        <f t="shared" si="109"/>
        <v>0</v>
      </c>
      <c r="P112" s="2">
        <f t="shared" si="109"/>
        <v>0</v>
      </c>
      <c r="Q112" s="2">
        <f t="shared" si="109"/>
        <v>0</v>
      </c>
      <c r="R112" s="2">
        <f t="shared" si="109"/>
        <v>0</v>
      </c>
      <c r="S112" s="2">
        <f t="shared" si="109"/>
        <v>0</v>
      </c>
      <c r="T112" s="2">
        <f t="shared" si="109"/>
        <v>0</v>
      </c>
      <c r="U112" s="2">
        <f t="shared" si="109"/>
        <v>0</v>
      </c>
      <c r="V112" s="2">
        <f t="shared" si="109"/>
        <v>0</v>
      </c>
      <c r="W112" s="2">
        <f t="shared" si="109"/>
        <v>0</v>
      </c>
      <c r="X112" s="2"/>
      <c r="Y112" s="2"/>
      <c r="Z112" s="2"/>
      <c r="AA112" s="2"/>
    </row>
    <row r="113" ht="12.75" customHeight="1">
      <c r="A113" s="8">
        <v>111.0</v>
      </c>
      <c r="B113" s="9" t="s">
        <v>139</v>
      </c>
      <c r="C113" s="9" t="s">
        <v>140</v>
      </c>
      <c r="D113" s="6" t="str">
        <f t="shared" si="1"/>
        <v>LALA YOSHIDA-C</v>
      </c>
      <c r="E113" s="9" t="s">
        <v>141</v>
      </c>
      <c r="F113" s="10" t="s">
        <v>22</v>
      </c>
      <c r="G113" s="10">
        <v>1.0</v>
      </c>
      <c r="H113" s="2"/>
      <c r="I113" s="14">
        <v>109.0</v>
      </c>
      <c r="J113" s="2" t="str">
        <f t="array" ref="J113">IFERROR(INDEX($C$3:$C$348,MATCH(0,COUNTIF($J$4:J112,$C$3:$C$348),0)),"")</f>
        <v>FAJAR RAMADHAN</v>
      </c>
      <c r="K113" s="2"/>
      <c r="L113" s="2">
        <f t="shared" ref="L113:W113" si="110">SUMIFS($G$3:$G$545,$D$3:$D$545,$J113&amp;"-"&amp;L$4)</f>
        <v>0</v>
      </c>
      <c r="M113" s="2">
        <f t="shared" si="110"/>
        <v>1</v>
      </c>
      <c r="N113" s="2">
        <f t="shared" si="110"/>
        <v>0</v>
      </c>
      <c r="O113" s="2">
        <f t="shared" si="110"/>
        <v>1</v>
      </c>
      <c r="P113" s="2">
        <f t="shared" si="110"/>
        <v>0</v>
      </c>
      <c r="Q113" s="2">
        <f t="shared" si="110"/>
        <v>0</v>
      </c>
      <c r="R113" s="2">
        <f t="shared" si="110"/>
        <v>0</v>
      </c>
      <c r="S113" s="2">
        <f t="shared" si="110"/>
        <v>0</v>
      </c>
      <c r="T113" s="2">
        <f t="shared" si="110"/>
        <v>0</v>
      </c>
      <c r="U113" s="2">
        <f t="shared" si="110"/>
        <v>0</v>
      </c>
      <c r="V113" s="2">
        <f t="shared" si="110"/>
        <v>0</v>
      </c>
      <c r="W113" s="2">
        <f t="shared" si="110"/>
        <v>0</v>
      </c>
      <c r="X113" s="2"/>
      <c r="Y113" s="2"/>
      <c r="Z113" s="2"/>
      <c r="AA113" s="2"/>
    </row>
    <row r="114" ht="12.75" customHeight="1">
      <c r="A114" s="8">
        <v>112.0</v>
      </c>
      <c r="B114" s="9" t="s">
        <v>142</v>
      </c>
      <c r="C114" s="9" t="s">
        <v>143</v>
      </c>
      <c r="D114" s="6" t="str">
        <f t="shared" si="1"/>
        <v>LAELLITA SARI-CX</v>
      </c>
      <c r="E114" s="9" t="s">
        <v>144</v>
      </c>
      <c r="F114" s="10" t="s">
        <v>23</v>
      </c>
      <c r="G114" s="10">
        <v>3.0</v>
      </c>
      <c r="H114" s="2"/>
      <c r="I114" s="14">
        <v>110.0</v>
      </c>
      <c r="J114" s="2" t="str">
        <f t="array" ref="J114">IFERROR(INDEX($C$3:$C$348,MATCH(0,COUNTIF($J$4:J113,$C$3:$C$348),0)),"")</f>
        <v>NURHIDAYAT</v>
      </c>
      <c r="K114" s="2"/>
      <c r="L114" s="2">
        <f t="shared" ref="L114:W114" si="111">SUMIFS($G$3:$G$545,$D$3:$D$545,$J114&amp;"-"&amp;L$4)</f>
        <v>0</v>
      </c>
      <c r="M114" s="2">
        <f t="shared" si="111"/>
        <v>0</v>
      </c>
      <c r="N114" s="2">
        <f t="shared" si="111"/>
        <v>0</v>
      </c>
      <c r="O114" s="2">
        <f t="shared" si="111"/>
        <v>0</v>
      </c>
      <c r="P114" s="2">
        <f t="shared" si="111"/>
        <v>0</v>
      </c>
      <c r="Q114" s="2">
        <f t="shared" si="111"/>
        <v>0</v>
      </c>
      <c r="R114" s="2">
        <f t="shared" si="111"/>
        <v>0</v>
      </c>
      <c r="S114" s="2">
        <f t="shared" si="111"/>
        <v>0</v>
      </c>
      <c r="T114" s="2">
        <f t="shared" si="111"/>
        <v>0</v>
      </c>
      <c r="U114" s="2">
        <f t="shared" si="111"/>
        <v>0</v>
      </c>
      <c r="V114" s="2">
        <f t="shared" si="111"/>
        <v>0</v>
      </c>
      <c r="W114" s="2">
        <f t="shared" si="111"/>
        <v>0</v>
      </c>
      <c r="X114" s="2"/>
      <c r="Y114" s="2"/>
      <c r="Z114" s="2"/>
      <c r="AA114" s="2"/>
    </row>
    <row r="115" ht="12.75" customHeight="1">
      <c r="A115" s="8">
        <v>113.0</v>
      </c>
      <c r="B115" s="9" t="s">
        <v>145</v>
      </c>
      <c r="C115" s="9" t="s">
        <v>146</v>
      </c>
      <c r="D115" s="6" t="str">
        <f t="shared" si="1"/>
        <v>AHMAD APRILIAN-SD</v>
      </c>
      <c r="E115" s="9" t="s">
        <v>71</v>
      </c>
      <c r="F115" s="10" t="s">
        <v>15</v>
      </c>
      <c r="G115" s="10">
        <v>1.0</v>
      </c>
      <c r="H115" s="2"/>
      <c r="I115" s="14">
        <v>111.0</v>
      </c>
      <c r="J115" s="2" t="str">
        <f t="array" ref="J115">IFERROR(INDEX($C$3:$C$348,MATCH(0,COUNTIF($J$4:J114,$C$3:$C$348),0)),"")</f>
        <v>ERDIN NUR AQSO IMANUDIN</v>
      </c>
      <c r="K115" s="2"/>
      <c r="L115" s="2">
        <f t="shared" ref="L115:W115" si="112">SUMIFS($G$3:$G$545,$D$3:$D$545,$J115&amp;"-"&amp;L$4)</f>
        <v>5</v>
      </c>
      <c r="M115" s="2">
        <f t="shared" si="112"/>
        <v>0</v>
      </c>
      <c r="N115" s="2">
        <f t="shared" si="112"/>
        <v>0</v>
      </c>
      <c r="O115" s="2">
        <f t="shared" si="112"/>
        <v>0</v>
      </c>
      <c r="P115" s="2">
        <f t="shared" si="112"/>
        <v>0</v>
      </c>
      <c r="Q115" s="2">
        <f t="shared" si="112"/>
        <v>0</v>
      </c>
      <c r="R115" s="2">
        <f t="shared" si="112"/>
        <v>0</v>
      </c>
      <c r="S115" s="2">
        <f t="shared" si="112"/>
        <v>0</v>
      </c>
      <c r="T115" s="2">
        <f t="shared" si="112"/>
        <v>0</v>
      </c>
      <c r="U115" s="2">
        <f t="shared" si="112"/>
        <v>0</v>
      </c>
      <c r="V115" s="2">
        <f t="shared" si="112"/>
        <v>0</v>
      </c>
      <c r="W115" s="2">
        <f t="shared" si="112"/>
        <v>0</v>
      </c>
      <c r="X115" s="2"/>
      <c r="Y115" s="2"/>
      <c r="Z115" s="2"/>
      <c r="AA115" s="2"/>
    </row>
    <row r="116" ht="12.75" customHeight="1">
      <c r="A116" s="8">
        <v>114.0</v>
      </c>
      <c r="B116" s="9" t="s">
        <v>145</v>
      </c>
      <c r="C116" s="9" t="s">
        <v>146</v>
      </c>
      <c r="D116" s="6" t="str">
        <f t="shared" si="1"/>
        <v>AHMAD APRILIAN-SD</v>
      </c>
      <c r="E116" s="9" t="s">
        <v>77</v>
      </c>
      <c r="F116" s="10" t="s">
        <v>15</v>
      </c>
      <c r="G116" s="10">
        <v>1.0</v>
      </c>
      <c r="H116" s="2"/>
      <c r="I116" s="14">
        <v>112.0</v>
      </c>
      <c r="J116" s="2" t="str">
        <f t="array" ref="J116">IFERROR(INDEX($C$3:$C$348,MATCH(0,COUNTIF($J$4:J115,$C$3:$C$348),0)),"")</f>
        <v>DIDIN SAMSUDIN</v>
      </c>
      <c r="K116" s="2"/>
      <c r="L116" s="2">
        <f t="shared" ref="L116:W116" si="113">SUMIFS($G$3:$G$545,$D$3:$D$545,$J116&amp;"-"&amp;L$4)</f>
        <v>5</v>
      </c>
      <c r="M116" s="2">
        <f t="shared" si="113"/>
        <v>0</v>
      </c>
      <c r="N116" s="2">
        <f t="shared" si="113"/>
        <v>0</v>
      </c>
      <c r="O116" s="2">
        <f t="shared" si="113"/>
        <v>0</v>
      </c>
      <c r="P116" s="2">
        <f t="shared" si="113"/>
        <v>0</v>
      </c>
      <c r="Q116" s="2">
        <f t="shared" si="113"/>
        <v>0</v>
      </c>
      <c r="R116" s="2">
        <f t="shared" si="113"/>
        <v>4</v>
      </c>
      <c r="S116" s="2">
        <f t="shared" si="113"/>
        <v>0</v>
      </c>
      <c r="T116" s="2">
        <f t="shared" si="113"/>
        <v>0</v>
      </c>
      <c r="U116" s="2">
        <f t="shared" si="113"/>
        <v>0</v>
      </c>
      <c r="V116" s="2">
        <f t="shared" si="113"/>
        <v>0</v>
      </c>
      <c r="W116" s="2">
        <f t="shared" si="113"/>
        <v>0</v>
      </c>
      <c r="X116" s="2"/>
      <c r="Y116" s="2"/>
      <c r="Z116" s="2"/>
      <c r="AA116" s="2"/>
    </row>
    <row r="117" ht="12.75" customHeight="1">
      <c r="A117" s="8">
        <v>115.0</v>
      </c>
      <c r="B117" s="9" t="s">
        <v>147</v>
      </c>
      <c r="C117" s="9" t="s">
        <v>148</v>
      </c>
      <c r="D117" s="6" t="str">
        <f t="shared" si="1"/>
        <v>BANGGA ARY HARYANTO-I</v>
      </c>
      <c r="E117" s="9" t="s">
        <v>42</v>
      </c>
      <c r="F117" s="10" t="s">
        <v>21</v>
      </c>
      <c r="G117" s="10">
        <v>1.0</v>
      </c>
      <c r="H117" s="2"/>
      <c r="I117" s="14">
        <v>113.0</v>
      </c>
      <c r="J117" s="2" t="str">
        <f t="array" ref="J117">IFERROR(INDEX($C$3:$C$348,MATCH(0,COUNTIF($J$4:J116,$C$3:$C$348),0)),"")</f>
        <v>FIRDA MARYANTI</v>
      </c>
      <c r="K117" s="2"/>
      <c r="L117" s="2">
        <f t="shared" ref="L117:W117" si="114">SUMIFS($G$3:$G$545,$D$3:$D$545,$J117&amp;"-"&amp;L$4)</f>
        <v>2</v>
      </c>
      <c r="M117" s="2">
        <f t="shared" si="114"/>
        <v>0</v>
      </c>
      <c r="N117" s="2">
        <f t="shared" si="114"/>
        <v>0</v>
      </c>
      <c r="O117" s="2">
        <f t="shared" si="114"/>
        <v>0</v>
      </c>
      <c r="P117" s="2">
        <f t="shared" si="114"/>
        <v>0</v>
      </c>
      <c r="Q117" s="2">
        <f t="shared" si="114"/>
        <v>0</v>
      </c>
      <c r="R117" s="2">
        <f t="shared" si="114"/>
        <v>0</v>
      </c>
      <c r="S117" s="2">
        <f t="shared" si="114"/>
        <v>0</v>
      </c>
      <c r="T117" s="2">
        <f t="shared" si="114"/>
        <v>0</v>
      </c>
      <c r="U117" s="2">
        <f t="shared" si="114"/>
        <v>0</v>
      </c>
      <c r="V117" s="2">
        <f t="shared" si="114"/>
        <v>0</v>
      </c>
      <c r="W117" s="2">
        <f t="shared" si="114"/>
        <v>0</v>
      </c>
      <c r="X117" s="2"/>
      <c r="Y117" s="2"/>
      <c r="Z117" s="2"/>
      <c r="AA117" s="2"/>
    </row>
    <row r="118" ht="12.75" customHeight="1">
      <c r="A118" s="8">
        <v>116.0</v>
      </c>
      <c r="B118" s="9" t="s">
        <v>147</v>
      </c>
      <c r="C118" s="9" t="s">
        <v>148</v>
      </c>
      <c r="D118" s="6" t="str">
        <f t="shared" si="1"/>
        <v>BANGGA ARY HARYANTO-I</v>
      </c>
      <c r="E118" s="9" t="s">
        <v>71</v>
      </c>
      <c r="F118" s="10" t="s">
        <v>21</v>
      </c>
      <c r="G118" s="10">
        <v>1.0</v>
      </c>
      <c r="H118" s="2"/>
      <c r="I118" s="14">
        <v>114.0</v>
      </c>
      <c r="J118" s="2" t="str">
        <f t="array" ref="J118">IFERROR(INDEX($C$3:$C$348,MATCH(0,COUNTIF($J$4:J117,$C$3:$C$348),0)),"")</f>
        <v>ANDRI SUPRIATNA</v>
      </c>
      <c r="K118" s="2"/>
      <c r="L118" s="2">
        <f t="shared" ref="L118:W118" si="115">SUMIFS($G$3:$G$545,$D$3:$D$545,$J118&amp;"-"&amp;L$4)</f>
        <v>0</v>
      </c>
      <c r="M118" s="2">
        <f t="shared" si="115"/>
        <v>0</v>
      </c>
      <c r="N118" s="2">
        <f t="shared" si="115"/>
        <v>0</v>
      </c>
      <c r="O118" s="2">
        <f t="shared" si="115"/>
        <v>0</v>
      </c>
      <c r="P118" s="2">
        <f t="shared" si="115"/>
        <v>0</v>
      </c>
      <c r="Q118" s="2">
        <f t="shared" si="115"/>
        <v>0</v>
      </c>
      <c r="R118" s="2">
        <f t="shared" si="115"/>
        <v>2</v>
      </c>
      <c r="S118" s="2">
        <f t="shared" si="115"/>
        <v>0</v>
      </c>
      <c r="T118" s="2">
        <f t="shared" si="115"/>
        <v>0</v>
      </c>
      <c r="U118" s="2">
        <f t="shared" si="115"/>
        <v>0</v>
      </c>
      <c r="V118" s="2">
        <f t="shared" si="115"/>
        <v>0</v>
      </c>
      <c r="W118" s="2">
        <f t="shared" si="115"/>
        <v>0</v>
      </c>
      <c r="X118" s="2"/>
      <c r="Y118" s="2"/>
      <c r="Z118" s="2"/>
      <c r="AA118" s="2"/>
    </row>
    <row r="119" ht="12.75" customHeight="1">
      <c r="A119" s="8">
        <v>117.0</v>
      </c>
      <c r="B119" s="9" t="s">
        <v>147</v>
      </c>
      <c r="C119" s="9" t="s">
        <v>148</v>
      </c>
      <c r="D119" s="6" t="str">
        <f t="shared" si="1"/>
        <v>BANGGA ARY HARYANTO-I</v>
      </c>
      <c r="E119" s="9" t="s">
        <v>34</v>
      </c>
      <c r="F119" s="10" t="s">
        <v>21</v>
      </c>
      <c r="G119" s="10">
        <v>1.0</v>
      </c>
      <c r="H119" s="2"/>
      <c r="I119" s="14">
        <v>115.0</v>
      </c>
      <c r="J119" s="2" t="str">
        <f t="array" ref="J119">IFERROR(INDEX($C$3:$C$348,MATCH(0,COUNTIF($J$4:J118,$C$3:$C$348),0)),"")</f>
        <v>ACEP MUHAMMAD HAMBALI</v>
      </c>
      <c r="K119" s="2"/>
      <c r="L119" s="2">
        <f t="shared" ref="L119:W119" si="116">SUMIFS($G$3:$G$545,$D$3:$D$545,$J119&amp;"-"&amp;L$4)</f>
        <v>0</v>
      </c>
      <c r="M119" s="2">
        <f t="shared" si="116"/>
        <v>0</v>
      </c>
      <c r="N119" s="2">
        <f t="shared" si="116"/>
        <v>0</v>
      </c>
      <c r="O119" s="2">
        <f t="shared" si="116"/>
        <v>1</v>
      </c>
      <c r="P119" s="2">
        <f t="shared" si="116"/>
        <v>0</v>
      </c>
      <c r="Q119" s="2">
        <f t="shared" si="116"/>
        <v>0</v>
      </c>
      <c r="R119" s="2">
        <f t="shared" si="116"/>
        <v>0</v>
      </c>
      <c r="S119" s="2">
        <f t="shared" si="116"/>
        <v>0</v>
      </c>
      <c r="T119" s="2">
        <f t="shared" si="116"/>
        <v>0</v>
      </c>
      <c r="U119" s="2">
        <f t="shared" si="116"/>
        <v>0</v>
      </c>
      <c r="V119" s="2">
        <f t="shared" si="116"/>
        <v>0</v>
      </c>
      <c r="W119" s="2">
        <f t="shared" si="116"/>
        <v>0</v>
      </c>
      <c r="X119" s="2"/>
      <c r="Y119" s="2"/>
      <c r="Z119" s="2"/>
      <c r="AA119" s="2"/>
    </row>
    <row r="120" ht="12.75" customHeight="1">
      <c r="A120" s="8">
        <v>118.0</v>
      </c>
      <c r="B120" s="9" t="s">
        <v>147</v>
      </c>
      <c r="C120" s="9" t="s">
        <v>148</v>
      </c>
      <c r="D120" s="6" t="str">
        <f t="shared" si="1"/>
        <v>BANGGA ARY HARYANTO-SD</v>
      </c>
      <c r="E120" s="9" t="s">
        <v>70</v>
      </c>
      <c r="F120" s="10" t="s">
        <v>15</v>
      </c>
      <c r="G120" s="10">
        <v>1.0</v>
      </c>
      <c r="H120" s="2"/>
      <c r="I120" s="14">
        <v>116.0</v>
      </c>
      <c r="J120" s="2" t="str">
        <f t="array" ref="J120">IFERROR(INDEX($C$3:$C$348,MATCH(0,COUNTIF($J$4:J119,$C$3:$C$348),0)),"")</f>
        <v>ASEP APRIANTO</v>
      </c>
      <c r="K120" s="2"/>
      <c r="L120" s="2">
        <f t="shared" ref="L120:W120" si="117">SUMIFS($G$3:$G$545,$D$3:$D$545,$J120&amp;"-"&amp;L$4)</f>
        <v>0</v>
      </c>
      <c r="M120" s="2">
        <f t="shared" si="117"/>
        <v>0</v>
      </c>
      <c r="N120" s="2">
        <f t="shared" si="117"/>
        <v>0</v>
      </c>
      <c r="O120" s="2">
        <f t="shared" si="117"/>
        <v>2</v>
      </c>
      <c r="P120" s="2">
        <f t="shared" si="117"/>
        <v>0</v>
      </c>
      <c r="Q120" s="2">
        <f t="shared" si="117"/>
        <v>2</v>
      </c>
      <c r="R120" s="2">
        <f t="shared" si="117"/>
        <v>0</v>
      </c>
      <c r="S120" s="2">
        <f t="shared" si="117"/>
        <v>0</v>
      </c>
      <c r="T120" s="2">
        <f t="shared" si="117"/>
        <v>0</v>
      </c>
      <c r="U120" s="2">
        <f t="shared" si="117"/>
        <v>0</v>
      </c>
      <c r="V120" s="2">
        <f t="shared" si="117"/>
        <v>0</v>
      </c>
      <c r="W120" s="2">
        <f t="shared" si="117"/>
        <v>0</v>
      </c>
      <c r="X120" s="2"/>
      <c r="Y120" s="2"/>
      <c r="Z120" s="2"/>
      <c r="AA120" s="2"/>
    </row>
    <row r="121" ht="12.75" customHeight="1">
      <c r="A121" s="8">
        <v>119.0</v>
      </c>
      <c r="B121" s="9" t="s">
        <v>147</v>
      </c>
      <c r="C121" s="9" t="s">
        <v>148</v>
      </c>
      <c r="D121" s="6" t="str">
        <f t="shared" si="1"/>
        <v>BANGGA ARY HARYANTO-I</v>
      </c>
      <c r="E121" s="9" t="s">
        <v>30</v>
      </c>
      <c r="F121" s="10" t="s">
        <v>21</v>
      </c>
      <c r="G121" s="10">
        <v>1.0</v>
      </c>
      <c r="H121" s="2"/>
      <c r="I121" s="14">
        <v>117.0</v>
      </c>
      <c r="J121" s="2" t="str">
        <f t="array" ref="J121">IFERROR(INDEX($C$3:$C$348,MATCH(0,COUNTIF($J$4:J120,$C$3:$C$348),0)),"")</f>
        <v>MOCHAMAD RIZAL FAUZI</v>
      </c>
      <c r="K121" s="2"/>
      <c r="L121" s="2">
        <f t="shared" ref="L121:W121" si="118">SUMIFS($G$3:$G$545,$D$3:$D$545,$J121&amp;"-"&amp;L$4)</f>
        <v>0</v>
      </c>
      <c r="M121" s="2">
        <f t="shared" si="118"/>
        <v>0</v>
      </c>
      <c r="N121" s="2">
        <f t="shared" si="118"/>
        <v>0</v>
      </c>
      <c r="O121" s="2">
        <f t="shared" si="118"/>
        <v>1</v>
      </c>
      <c r="P121" s="2">
        <f t="shared" si="118"/>
        <v>0</v>
      </c>
      <c r="Q121" s="2">
        <f t="shared" si="118"/>
        <v>0</v>
      </c>
      <c r="R121" s="2">
        <f t="shared" si="118"/>
        <v>0</v>
      </c>
      <c r="S121" s="2">
        <f t="shared" si="118"/>
        <v>0</v>
      </c>
      <c r="T121" s="2">
        <f t="shared" si="118"/>
        <v>0</v>
      </c>
      <c r="U121" s="2">
        <f t="shared" si="118"/>
        <v>0</v>
      </c>
      <c r="V121" s="2">
        <f t="shared" si="118"/>
        <v>0</v>
      </c>
      <c r="W121" s="2">
        <f t="shared" si="118"/>
        <v>0</v>
      </c>
      <c r="X121" s="2"/>
      <c r="Y121" s="2"/>
      <c r="Z121" s="2"/>
      <c r="AA121" s="2"/>
    </row>
    <row r="122" ht="12.75" customHeight="1">
      <c r="A122" s="8">
        <v>120.0</v>
      </c>
      <c r="B122" s="9" t="s">
        <v>147</v>
      </c>
      <c r="C122" s="9" t="s">
        <v>148</v>
      </c>
      <c r="D122" s="6" t="str">
        <f t="shared" si="1"/>
        <v>BANGGA ARY HARYANTO-I</v>
      </c>
      <c r="E122" s="9" t="s">
        <v>90</v>
      </c>
      <c r="F122" s="10" t="s">
        <v>21</v>
      </c>
      <c r="G122" s="10">
        <v>1.0</v>
      </c>
      <c r="H122" s="2"/>
      <c r="I122" s="14">
        <v>118.0</v>
      </c>
      <c r="J122" s="2" t="str">
        <f t="array" ref="J122">IFERROR(INDEX($C$3:$C$348,MATCH(0,COUNTIF($J$4:J121,$C$3:$C$348),0)),"")</f>
        <v>SEPRIADI</v>
      </c>
      <c r="K122" s="2"/>
      <c r="L122" s="2">
        <f t="shared" ref="L122:W122" si="119">SUMIFS($G$3:$G$545,$D$3:$D$545,$J122&amp;"-"&amp;L$4)</f>
        <v>0</v>
      </c>
      <c r="M122" s="2">
        <f t="shared" si="119"/>
        <v>0</v>
      </c>
      <c r="N122" s="2">
        <f t="shared" si="119"/>
        <v>0</v>
      </c>
      <c r="O122" s="2">
        <f t="shared" si="119"/>
        <v>0</v>
      </c>
      <c r="P122" s="2">
        <f t="shared" si="119"/>
        <v>0</v>
      </c>
      <c r="Q122" s="2">
        <f t="shared" si="119"/>
        <v>0</v>
      </c>
      <c r="R122" s="2">
        <f t="shared" si="119"/>
        <v>0</v>
      </c>
      <c r="S122" s="2">
        <f t="shared" si="119"/>
        <v>0</v>
      </c>
      <c r="T122" s="2">
        <f t="shared" si="119"/>
        <v>0</v>
      </c>
      <c r="U122" s="2">
        <f t="shared" si="119"/>
        <v>0</v>
      </c>
      <c r="V122" s="2">
        <f t="shared" si="119"/>
        <v>0</v>
      </c>
      <c r="W122" s="2">
        <f t="shared" si="119"/>
        <v>0</v>
      </c>
      <c r="X122" s="2"/>
      <c r="Y122" s="2"/>
      <c r="Z122" s="2"/>
      <c r="AA122" s="2"/>
    </row>
    <row r="123" ht="12.75" customHeight="1">
      <c r="A123" s="8">
        <v>121.0</v>
      </c>
      <c r="B123" s="9" t="s">
        <v>147</v>
      </c>
      <c r="C123" s="9" t="s">
        <v>148</v>
      </c>
      <c r="D123" s="6" t="str">
        <f t="shared" si="1"/>
        <v>BANGGA ARY HARYANTO-CX</v>
      </c>
      <c r="E123" s="9" t="s">
        <v>90</v>
      </c>
      <c r="F123" s="10" t="s">
        <v>23</v>
      </c>
      <c r="G123" s="10">
        <v>2.0</v>
      </c>
      <c r="H123" s="2"/>
      <c r="I123" s="14">
        <v>119.0</v>
      </c>
      <c r="J123" s="2" t="str">
        <f t="array" ref="J123">IFERROR(INDEX($C$3:$C$348,MATCH(0,COUNTIF($J$4:J122,$C$3:$C$348),0)),"")</f>
        <v>NYOMAN YUSUP SETIADI</v>
      </c>
      <c r="K123" s="2"/>
      <c r="L123" s="2">
        <f t="shared" ref="L123:W123" si="120">SUMIFS($G$3:$G$545,$D$3:$D$545,$J123&amp;"-"&amp;L$4)</f>
        <v>0</v>
      </c>
      <c r="M123" s="2">
        <f t="shared" si="120"/>
        <v>0</v>
      </c>
      <c r="N123" s="2">
        <f t="shared" si="120"/>
        <v>0</v>
      </c>
      <c r="O123" s="2">
        <f t="shared" si="120"/>
        <v>0</v>
      </c>
      <c r="P123" s="2">
        <f t="shared" si="120"/>
        <v>0</v>
      </c>
      <c r="Q123" s="2">
        <f t="shared" si="120"/>
        <v>0</v>
      </c>
      <c r="R123" s="2">
        <f t="shared" si="120"/>
        <v>0</v>
      </c>
      <c r="S123" s="2">
        <f t="shared" si="120"/>
        <v>0</v>
      </c>
      <c r="T123" s="2">
        <f t="shared" si="120"/>
        <v>0</v>
      </c>
      <c r="U123" s="2">
        <f t="shared" si="120"/>
        <v>0</v>
      </c>
      <c r="V123" s="2">
        <f t="shared" si="120"/>
        <v>0</v>
      </c>
      <c r="W123" s="2">
        <f t="shared" si="120"/>
        <v>0</v>
      </c>
      <c r="X123" s="2"/>
      <c r="Y123" s="2"/>
      <c r="Z123" s="2"/>
      <c r="AA123" s="2"/>
    </row>
    <row r="124" ht="12.75" customHeight="1">
      <c r="A124" s="8">
        <v>122.0</v>
      </c>
      <c r="B124" s="9" t="s">
        <v>147</v>
      </c>
      <c r="C124" s="9" t="s">
        <v>148</v>
      </c>
      <c r="D124" s="6" t="str">
        <f t="shared" si="1"/>
        <v>BANGGA ARY HARYANTO-CX</v>
      </c>
      <c r="E124" s="9" t="s">
        <v>90</v>
      </c>
      <c r="F124" s="10" t="s">
        <v>23</v>
      </c>
      <c r="G124" s="10">
        <v>1.0</v>
      </c>
      <c r="H124" s="2"/>
      <c r="I124" s="14">
        <v>120.0</v>
      </c>
      <c r="J124" s="2" t="str">
        <f t="array" ref="J124">IFERROR(INDEX($C$3:$C$348,MATCH(0,COUNTIF($J$4:J123,$C$3:$C$348),0)),"")</f>
        <v>JUFRIYANTO</v>
      </c>
      <c r="K124" s="2"/>
      <c r="L124" s="2">
        <f t="shared" ref="L124:W124" si="121">SUMIFS($G$3:$G$545,$D$3:$D$545,$J124&amp;"-"&amp;L$4)</f>
        <v>0</v>
      </c>
      <c r="M124" s="2">
        <f t="shared" si="121"/>
        <v>0</v>
      </c>
      <c r="N124" s="2">
        <f t="shared" si="121"/>
        <v>0</v>
      </c>
      <c r="O124" s="2">
        <f t="shared" si="121"/>
        <v>0</v>
      </c>
      <c r="P124" s="2">
        <f t="shared" si="121"/>
        <v>0</v>
      </c>
      <c r="Q124" s="2">
        <f t="shared" si="121"/>
        <v>0</v>
      </c>
      <c r="R124" s="2">
        <f t="shared" si="121"/>
        <v>0</v>
      </c>
      <c r="S124" s="2">
        <f t="shared" si="121"/>
        <v>0</v>
      </c>
      <c r="T124" s="2">
        <f t="shared" si="121"/>
        <v>0</v>
      </c>
      <c r="U124" s="2">
        <f t="shared" si="121"/>
        <v>0</v>
      </c>
      <c r="V124" s="2">
        <f t="shared" si="121"/>
        <v>0</v>
      </c>
      <c r="W124" s="2">
        <f t="shared" si="121"/>
        <v>0</v>
      </c>
      <c r="X124" s="2"/>
      <c r="Y124" s="2"/>
      <c r="Z124" s="2"/>
      <c r="AA124" s="2"/>
    </row>
    <row r="125" ht="12.75" customHeight="1">
      <c r="A125" s="8">
        <v>123.0</v>
      </c>
      <c r="B125" s="9" t="s">
        <v>147</v>
      </c>
      <c r="C125" s="9" t="s">
        <v>148</v>
      </c>
      <c r="D125" s="6" t="str">
        <f t="shared" si="1"/>
        <v>BANGGA ARY HARYANTO-I</v>
      </c>
      <c r="E125" s="9" t="s">
        <v>149</v>
      </c>
      <c r="F125" s="10" t="s">
        <v>21</v>
      </c>
      <c r="G125" s="10">
        <v>1.0</v>
      </c>
      <c r="H125" s="2"/>
      <c r="I125" s="14">
        <v>121.0</v>
      </c>
      <c r="J125" s="2" t="str">
        <f t="array" ref="J125">IFERROR(INDEX($C$3:$C$348,MATCH(0,COUNTIF($J$4:J124,$C$3:$C$348),0)),"")</f>
        <v>AGUS PRANOTO</v>
      </c>
      <c r="K125" s="2"/>
      <c r="L125" s="2">
        <f t="shared" ref="L125:W125" si="122">SUMIFS($G$3:$G$545,$D$3:$D$545,$J125&amp;"-"&amp;L$4)</f>
        <v>0</v>
      </c>
      <c r="M125" s="2">
        <f t="shared" si="122"/>
        <v>0</v>
      </c>
      <c r="N125" s="2">
        <f t="shared" si="122"/>
        <v>0</v>
      </c>
      <c r="O125" s="2">
        <f t="shared" si="122"/>
        <v>0</v>
      </c>
      <c r="P125" s="2">
        <f t="shared" si="122"/>
        <v>0</v>
      </c>
      <c r="Q125" s="2">
        <f t="shared" si="122"/>
        <v>0</v>
      </c>
      <c r="R125" s="2">
        <f t="shared" si="122"/>
        <v>0</v>
      </c>
      <c r="S125" s="2">
        <f t="shared" si="122"/>
        <v>0</v>
      </c>
      <c r="T125" s="2">
        <f t="shared" si="122"/>
        <v>0</v>
      </c>
      <c r="U125" s="2">
        <f t="shared" si="122"/>
        <v>0</v>
      </c>
      <c r="V125" s="2">
        <f t="shared" si="122"/>
        <v>0</v>
      </c>
      <c r="W125" s="2">
        <f t="shared" si="122"/>
        <v>0</v>
      </c>
      <c r="X125" s="2"/>
      <c r="Y125" s="2"/>
      <c r="Z125" s="2"/>
      <c r="AA125" s="2"/>
    </row>
    <row r="126" ht="12.75" customHeight="1">
      <c r="A126" s="8">
        <v>124.0</v>
      </c>
      <c r="B126" s="9" t="s">
        <v>150</v>
      </c>
      <c r="C126" s="9" t="s">
        <v>151</v>
      </c>
      <c r="D126" s="6" t="str">
        <f t="shared" si="1"/>
        <v>SAEFUL RAHMAT-LAIN2</v>
      </c>
      <c r="E126" s="9" t="s">
        <v>152</v>
      </c>
      <c r="F126" s="10" t="s">
        <v>11</v>
      </c>
      <c r="G126" s="10">
        <v>15.0</v>
      </c>
      <c r="H126" s="2"/>
      <c r="I126" s="14">
        <v>122.0</v>
      </c>
      <c r="J126" s="2" t="str">
        <f t="array" ref="J126">IFERROR(INDEX($C$3:$C$348,MATCH(0,COUNTIF($J$4:J125,$C$3:$C$348),0)),"")</f>
        <v>LUHUR PRASETYO</v>
      </c>
      <c r="K126" s="2"/>
      <c r="L126" s="2">
        <f t="shared" ref="L126:W126" si="123">SUMIFS($G$3:$G$545,$D$3:$D$545,$J126&amp;"-"&amp;L$4)</f>
        <v>0</v>
      </c>
      <c r="M126" s="2">
        <f t="shared" si="123"/>
        <v>0</v>
      </c>
      <c r="N126" s="2">
        <f t="shared" si="123"/>
        <v>0</v>
      </c>
      <c r="O126" s="2">
        <f t="shared" si="123"/>
        <v>0</v>
      </c>
      <c r="P126" s="2">
        <f t="shared" si="123"/>
        <v>0</v>
      </c>
      <c r="Q126" s="2">
        <f t="shared" si="123"/>
        <v>0</v>
      </c>
      <c r="R126" s="2">
        <f t="shared" si="123"/>
        <v>0</v>
      </c>
      <c r="S126" s="2">
        <f t="shared" si="123"/>
        <v>0</v>
      </c>
      <c r="T126" s="2">
        <f t="shared" si="123"/>
        <v>0</v>
      </c>
      <c r="U126" s="2">
        <f t="shared" si="123"/>
        <v>0</v>
      </c>
      <c r="V126" s="2">
        <f t="shared" si="123"/>
        <v>0</v>
      </c>
      <c r="W126" s="2">
        <f t="shared" si="123"/>
        <v>0</v>
      </c>
      <c r="X126" s="2"/>
      <c r="Y126" s="2"/>
      <c r="Z126" s="2"/>
      <c r="AA126" s="2"/>
    </row>
    <row r="127" ht="12.75" customHeight="1">
      <c r="A127" s="8">
        <v>125.0</v>
      </c>
      <c r="B127" s="9" t="s">
        <v>150</v>
      </c>
      <c r="C127" s="9" t="s">
        <v>151</v>
      </c>
      <c r="D127" s="6" t="str">
        <f t="shared" si="1"/>
        <v>SAEFUL RAHMAT-LAIN2</v>
      </c>
      <c r="E127" s="9" t="s">
        <v>152</v>
      </c>
      <c r="F127" s="10" t="s">
        <v>11</v>
      </c>
      <c r="G127" s="10">
        <v>5.0</v>
      </c>
      <c r="H127" s="2"/>
      <c r="I127" s="14">
        <v>123.0</v>
      </c>
      <c r="J127" s="2" t="str">
        <f t="array" ref="J127">IFERROR(INDEX($C$3:$C$348,MATCH(0,COUNTIF($J$4:J126,$C$3:$C$348),0)),"")</f>
        <v>IMAS MASAROH</v>
      </c>
      <c r="K127" s="2"/>
      <c r="L127" s="2">
        <f t="shared" ref="L127:W127" si="124">SUMIFS($G$3:$G$545,$D$3:$D$545,$J127&amp;"-"&amp;L$4)</f>
        <v>0</v>
      </c>
      <c r="M127" s="2">
        <f t="shared" si="124"/>
        <v>0</v>
      </c>
      <c r="N127" s="2">
        <f t="shared" si="124"/>
        <v>0</v>
      </c>
      <c r="O127" s="2">
        <f t="shared" si="124"/>
        <v>0</v>
      </c>
      <c r="P127" s="2">
        <f t="shared" si="124"/>
        <v>0</v>
      </c>
      <c r="Q127" s="2">
        <f t="shared" si="124"/>
        <v>0</v>
      </c>
      <c r="R127" s="2">
        <f t="shared" si="124"/>
        <v>0</v>
      </c>
      <c r="S127" s="2">
        <f t="shared" si="124"/>
        <v>0</v>
      </c>
      <c r="T127" s="2">
        <f t="shared" si="124"/>
        <v>0</v>
      </c>
      <c r="U127" s="2">
        <f t="shared" si="124"/>
        <v>0</v>
      </c>
      <c r="V127" s="2">
        <f t="shared" si="124"/>
        <v>0</v>
      </c>
      <c r="W127" s="2">
        <f t="shared" si="124"/>
        <v>0</v>
      </c>
      <c r="X127" s="2"/>
      <c r="Y127" s="2"/>
      <c r="Z127" s="2"/>
      <c r="AA127" s="2"/>
    </row>
    <row r="128" ht="12.75" customHeight="1">
      <c r="A128" s="8">
        <v>126.0</v>
      </c>
      <c r="B128" s="9" t="s">
        <v>153</v>
      </c>
      <c r="C128" s="9" t="s">
        <v>154</v>
      </c>
      <c r="D128" s="6" t="str">
        <f t="shared" si="1"/>
        <v>ADNAN HASYIM-LAIN2</v>
      </c>
      <c r="E128" s="9" t="s">
        <v>10</v>
      </c>
      <c r="F128" s="10" t="s">
        <v>11</v>
      </c>
      <c r="G128" s="10">
        <v>4.0</v>
      </c>
      <c r="H128" s="2"/>
      <c r="I128" s="14">
        <v>124.0</v>
      </c>
      <c r="J128" s="2" t="str">
        <f t="array" ref="J128">IFERROR(INDEX($C$3:$C$348,MATCH(0,COUNTIF($J$4:J127,$C$3:$C$348),0)),"")</f>
        <v>DIKA KURNIAWAN</v>
      </c>
      <c r="K128" s="2"/>
      <c r="L128" s="2">
        <f t="shared" ref="L128:W128" si="125">SUMIFS($G$3:$G$545,$D$3:$D$545,$J128&amp;"-"&amp;L$4)</f>
        <v>0</v>
      </c>
      <c r="M128" s="2">
        <f t="shared" si="125"/>
        <v>0</v>
      </c>
      <c r="N128" s="2">
        <f t="shared" si="125"/>
        <v>0</v>
      </c>
      <c r="O128" s="2">
        <f t="shared" si="125"/>
        <v>0</v>
      </c>
      <c r="P128" s="2">
        <f t="shared" si="125"/>
        <v>0</v>
      </c>
      <c r="Q128" s="2">
        <f t="shared" si="125"/>
        <v>0</v>
      </c>
      <c r="R128" s="2">
        <f t="shared" si="125"/>
        <v>0</v>
      </c>
      <c r="S128" s="2">
        <f t="shared" si="125"/>
        <v>0</v>
      </c>
      <c r="T128" s="2">
        <f t="shared" si="125"/>
        <v>0</v>
      </c>
      <c r="U128" s="2">
        <f t="shared" si="125"/>
        <v>0</v>
      </c>
      <c r="V128" s="2">
        <f t="shared" si="125"/>
        <v>0</v>
      </c>
      <c r="W128" s="2">
        <f t="shared" si="125"/>
        <v>0</v>
      </c>
      <c r="X128" s="2"/>
      <c r="Y128" s="2"/>
      <c r="Z128" s="2"/>
      <c r="AA128" s="2"/>
    </row>
    <row r="129" ht="12.75" customHeight="1">
      <c r="A129" s="8">
        <v>127.0</v>
      </c>
      <c r="B129" s="9" t="s">
        <v>153</v>
      </c>
      <c r="C129" s="9" t="s">
        <v>154</v>
      </c>
      <c r="D129" s="6" t="str">
        <f t="shared" si="1"/>
        <v>ADNAN HASYIM-LAIN2</v>
      </c>
      <c r="E129" s="9" t="s">
        <v>10</v>
      </c>
      <c r="F129" s="10" t="s">
        <v>11</v>
      </c>
      <c r="G129" s="10">
        <v>4.0</v>
      </c>
      <c r="H129" s="2"/>
      <c r="I129" s="14">
        <v>125.0</v>
      </c>
      <c r="J129" s="2" t="str">
        <f t="array" ref="J129">IFERROR(INDEX($C$3:$C$348,MATCH(0,COUNTIF($J$4:J128,$C$3:$C$348),0)),"")</f>
        <v>ANDI SOPANDI</v>
      </c>
      <c r="K129" s="2"/>
      <c r="L129" s="2">
        <f t="shared" ref="L129:W129" si="126">SUMIFS($G$3:$G$545,$D$3:$D$545,$J129&amp;"-"&amp;L$4)</f>
        <v>0</v>
      </c>
      <c r="M129" s="2">
        <f t="shared" si="126"/>
        <v>0</v>
      </c>
      <c r="N129" s="2">
        <f t="shared" si="126"/>
        <v>0</v>
      </c>
      <c r="O129" s="2">
        <f t="shared" si="126"/>
        <v>0</v>
      </c>
      <c r="P129" s="2">
        <f t="shared" si="126"/>
        <v>0</v>
      </c>
      <c r="Q129" s="2">
        <f t="shared" si="126"/>
        <v>0</v>
      </c>
      <c r="R129" s="2">
        <f t="shared" si="126"/>
        <v>3</v>
      </c>
      <c r="S129" s="2">
        <f t="shared" si="126"/>
        <v>0</v>
      </c>
      <c r="T129" s="2">
        <f t="shared" si="126"/>
        <v>0</v>
      </c>
      <c r="U129" s="2">
        <f t="shared" si="126"/>
        <v>0</v>
      </c>
      <c r="V129" s="2">
        <f t="shared" si="126"/>
        <v>0</v>
      </c>
      <c r="W129" s="2">
        <f t="shared" si="126"/>
        <v>0</v>
      </c>
      <c r="X129" s="2"/>
      <c r="Y129" s="2"/>
      <c r="Z129" s="2"/>
      <c r="AA129" s="2"/>
    </row>
    <row r="130" ht="12.75" customHeight="1">
      <c r="A130" s="8">
        <v>128.0</v>
      </c>
      <c r="B130" s="9" t="s">
        <v>153</v>
      </c>
      <c r="C130" s="9" t="s">
        <v>154</v>
      </c>
      <c r="D130" s="6" t="str">
        <f t="shared" si="1"/>
        <v>ADNAN HASYIM-LAIN2</v>
      </c>
      <c r="E130" s="9" t="s">
        <v>10</v>
      </c>
      <c r="F130" s="10" t="s">
        <v>11</v>
      </c>
      <c r="G130" s="10">
        <v>1.0</v>
      </c>
      <c r="H130" s="2"/>
      <c r="I130" s="14">
        <v>126.0</v>
      </c>
      <c r="J130" s="2" t="str">
        <f t="array" ref="J130">IFERROR(INDEX($C$3:$C$348,MATCH(0,COUNTIF($J$4:J129,$C$3:$C$348),0)),"")</f>
        <v>GANI ISNANTO</v>
      </c>
      <c r="K130" s="2"/>
      <c r="L130" s="2">
        <f t="shared" ref="L130:W130" si="127">SUMIFS($G$3:$G$545,$D$3:$D$545,$J130&amp;"-"&amp;L$4)</f>
        <v>1</v>
      </c>
      <c r="M130" s="2">
        <f t="shared" si="127"/>
        <v>0</v>
      </c>
      <c r="N130" s="2">
        <f t="shared" si="127"/>
        <v>0</v>
      </c>
      <c r="O130" s="2">
        <f t="shared" si="127"/>
        <v>0</v>
      </c>
      <c r="P130" s="2">
        <f t="shared" si="127"/>
        <v>0</v>
      </c>
      <c r="Q130" s="2">
        <f t="shared" si="127"/>
        <v>0</v>
      </c>
      <c r="R130" s="2">
        <f t="shared" si="127"/>
        <v>9</v>
      </c>
      <c r="S130" s="2">
        <f t="shared" si="127"/>
        <v>0</v>
      </c>
      <c r="T130" s="2">
        <f t="shared" si="127"/>
        <v>0</v>
      </c>
      <c r="U130" s="2">
        <f t="shared" si="127"/>
        <v>0</v>
      </c>
      <c r="V130" s="2">
        <f t="shared" si="127"/>
        <v>0</v>
      </c>
      <c r="W130" s="2">
        <f t="shared" si="127"/>
        <v>0</v>
      </c>
      <c r="X130" s="2"/>
      <c r="Y130" s="2"/>
      <c r="Z130" s="2"/>
      <c r="AA130" s="2"/>
    </row>
    <row r="131" ht="12.75" customHeight="1">
      <c r="A131" s="8">
        <v>129.0</v>
      </c>
      <c r="B131" s="9" t="s">
        <v>155</v>
      </c>
      <c r="C131" s="9" t="s">
        <v>156</v>
      </c>
      <c r="D131" s="6" t="str">
        <f t="shared" si="1"/>
        <v>IMRON ALI RIDO-LAIN2</v>
      </c>
      <c r="E131" s="9" t="s">
        <v>10</v>
      </c>
      <c r="F131" s="10" t="s">
        <v>11</v>
      </c>
      <c r="G131" s="10">
        <v>4.0</v>
      </c>
      <c r="H131" s="2"/>
      <c r="I131" s="14">
        <v>127.0</v>
      </c>
      <c r="J131" s="2" t="str">
        <f t="array" ref="J131">IFERROR(INDEX($C$3:$C$348,MATCH(0,COUNTIF($J$4:J130,$C$3:$C$348),0)),"")</f>
        <v>SOFFAH</v>
      </c>
      <c r="K131" s="2"/>
      <c r="L131" s="2">
        <f t="shared" ref="L131:W131" si="128">SUMIFS($G$3:$G$545,$D$3:$D$545,$J131&amp;"-"&amp;L$4)</f>
        <v>0</v>
      </c>
      <c r="M131" s="2">
        <f t="shared" si="128"/>
        <v>0</v>
      </c>
      <c r="N131" s="2">
        <f t="shared" si="128"/>
        <v>0</v>
      </c>
      <c r="O131" s="2">
        <f t="shared" si="128"/>
        <v>0</v>
      </c>
      <c r="P131" s="2">
        <f t="shared" si="128"/>
        <v>0</v>
      </c>
      <c r="Q131" s="2">
        <f t="shared" si="128"/>
        <v>0</v>
      </c>
      <c r="R131" s="2">
        <f t="shared" si="128"/>
        <v>2</v>
      </c>
      <c r="S131" s="2">
        <f t="shared" si="128"/>
        <v>0</v>
      </c>
      <c r="T131" s="2">
        <f t="shared" si="128"/>
        <v>0</v>
      </c>
      <c r="U131" s="2">
        <f t="shared" si="128"/>
        <v>0</v>
      </c>
      <c r="V131" s="2">
        <f t="shared" si="128"/>
        <v>0</v>
      </c>
      <c r="W131" s="2">
        <f t="shared" si="128"/>
        <v>0</v>
      </c>
      <c r="X131" s="2"/>
      <c r="Y131" s="2"/>
      <c r="Z131" s="2"/>
      <c r="AA131" s="2"/>
    </row>
    <row r="132" ht="12.75" customHeight="1">
      <c r="A132" s="8">
        <v>130.0</v>
      </c>
      <c r="B132" s="9" t="s">
        <v>155</v>
      </c>
      <c r="C132" s="9" t="s">
        <v>156</v>
      </c>
      <c r="D132" s="6" t="str">
        <f t="shared" si="1"/>
        <v>IMRON ALI RIDO-LAIN2</v>
      </c>
      <c r="E132" s="9" t="s">
        <v>10</v>
      </c>
      <c r="F132" s="10" t="s">
        <v>11</v>
      </c>
      <c r="G132" s="10">
        <v>4.0</v>
      </c>
      <c r="H132" s="2"/>
      <c r="I132" s="14">
        <v>128.0</v>
      </c>
      <c r="J132" s="2" t="str">
        <f t="array" ref="J132">IFERROR(INDEX($C$3:$C$348,MATCH(0,COUNTIF($J$4:J131,$C$3:$C$348),0)),"")</f>
        <v>M. ILHAM FATHURROHMAN</v>
      </c>
      <c r="K132" s="2"/>
      <c r="L132" s="2">
        <f t="shared" ref="L132:W132" si="129">SUMIFS($G$3:$G$545,$D$3:$D$545,$J132&amp;"-"&amp;L$4)</f>
        <v>0</v>
      </c>
      <c r="M132" s="2">
        <f t="shared" si="129"/>
        <v>0</v>
      </c>
      <c r="N132" s="2">
        <f t="shared" si="129"/>
        <v>0</v>
      </c>
      <c r="O132" s="2">
        <f t="shared" si="129"/>
        <v>0</v>
      </c>
      <c r="P132" s="2">
        <f t="shared" si="129"/>
        <v>0</v>
      </c>
      <c r="Q132" s="2">
        <f t="shared" si="129"/>
        <v>0</v>
      </c>
      <c r="R132" s="2">
        <f t="shared" si="129"/>
        <v>1</v>
      </c>
      <c r="S132" s="2">
        <f t="shared" si="129"/>
        <v>0</v>
      </c>
      <c r="T132" s="2">
        <f t="shared" si="129"/>
        <v>0</v>
      </c>
      <c r="U132" s="2">
        <f t="shared" si="129"/>
        <v>0</v>
      </c>
      <c r="V132" s="2">
        <f t="shared" si="129"/>
        <v>0</v>
      </c>
      <c r="W132" s="2">
        <f t="shared" si="129"/>
        <v>0</v>
      </c>
      <c r="X132" s="2"/>
      <c r="Y132" s="2"/>
      <c r="Z132" s="2"/>
      <c r="AA132" s="2"/>
    </row>
    <row r="133" ht="12.75" customHeight="1">
      <c r="A133" s="8">
        <v>131.0</v>
      </c>
      <c r="B133" s="9" t="s">
        <v>155</v>
      </c>
      <c r="C133" s="9" t="s">
        <v>156</v>
      </c>
      <c r="D133" s="6" t="str">
        <f t="shared" si="1"/>
        <v>IMRON ALI RIDO-LAIN2</v>
      </c>
      <c r="E133" s="9" t="s">
        <v>10</v>
      </c>
      <c r="F133" s="10" t="s">
        <v>11</v>
      </c>
      <c r="G133" s="10">
        <v>4.0</v>
      </c>
      <c r="H133" s="2"/>
      <c r="I133" s="14">
        <v>129.0</v>
      </c>
      <c r="J133" s="2" t="str">
        <f t="array" ref="J133">IFERROR(INDEX($C$3:$C$348,MATCH(0,COUNTIF($J$4:J132,$C$3:$C$348),0)),"")</f>
        <v>EDI SUSIYANTO</v>
      </c>
      <c r="K133" s="2"/>
      <c r="L133" s="2">
        <f t="shared" ref="L133:W133" si="130">SUMIFS($G$3:$G$545,$D$3:$D$545,$J133&amp;"-"&amp;L$4)</f>
        <v>0</v>
      </c>
      <c r="M133" s="2">
        <f t="shared" si="130"/>
        <v>0</v>
      </c>
      <c r="N133" s="2">
        <f t="shared" si="130"/>
        <v>0</v>
      </c>
      <c r="O133" s="2">
        <f t="shared" si="130"/>
        <v>0</v>
      </c>
      <c r="P133" s="2">
        <f t="shared" si="130"/>
        <v>0</v>
      </c>
      <c r="Q133" s="2">
        <f t="shared" si="130"/>
        <v>0</v>
      </c>
      <c r="R133" s="2">
        <f t="shared" si="130"/>
        <v>1</v>
      </c>
      <c r="S133" s="2">
        <f t="shared" si="130"/>
        <v>0</v>
      </c>
      <c r="T133" s="2">
        <f t="shared" si="130"/>
        <v>0</v>
      </c>
      <c r="U133" s="2">
        <f t="shared" si="130"/>
        <v>0</v>
      </c>
      <c r="V133" s="2">
        <f t="shared" si="130"/>
        <v>0</v>
      </c>
      <c r="W133" s="2">
        <f t="shared" si="130"/>
        <v>0</v>
      </c>
      <c r="X133" s="2"/>
      <c r="Y133" s="2"/>
      <c r="Z133" s="2"/>
      <c r="AA133" s="2"/>
    </row>
    <row r="134" ht="12.75" customHeight="1">
      <c r="A134" s="8">
        <v>132.0</v>
      </c>
      <c r="B134" s="9" t="s">
        <v>157</v>
      </c>
      <c r="C134" s="9" t="s">
        <v>158</v>
      </c>
      <c r="D134" s="6" t="str">
        <f t="shared" si="1"/>
        <v>SYUKUR-LAIN2</v>
      </c>
      <c r="E134" s="9" t="s">
        <v>159</v>
      </c>
      <c r="F134" s="10" t="s">
        <v>11</v>
      </c>
      <c r="G134" s="10">
        <v>17.0</v>
      </c>
      <c r="H134" s="2"/>
      <c r="I134" s="14">
        <v>130.0</v>
      </c>
      <c r="J134" s="2" t="str">
        <f t="array" ref="J134">IFERROR(INDEX($C$3:$C$348,MATCH(0,COUNTIF($J$4:J133,$C$3:$C$348),0)),"")</f>
        <v>SAHRUL GUNAWAN</v>
      </c>
      <c r="K134" s="2"/>
      <c r="L134" s="2">
        <f t="shared" ref="L134:W134" si="131">SUMIFS($G$3:$G$545,$D$3:$D$545,$J134&amp;"-"&amp;L$4)</f>
        <v>0</v>
      </c>
      <c r="M134" s="2">
        <f t="shared" si="131"/>
        <v>0</v>
      </c>
      <c r="N134" s="2">
        <f t="shared" si="131"/>
        <v>0</v>
      </c>
      <c r="O134" s="2">
        <f t="shared" si="131"/>
        <v>0</v>
      </c>
      <c r="P134" s="2">
        <f t="shared" si="131"/>
        <v>0</v>
      </c>
      <c r="Q134" s="2">
        <f t="shared" si="131"/>
        <v>0</v>
      </c>
      <c r="R134" s="2">
        <f t="shared" si="131"/>
        <v>2</v>
      </c>
      <c r="S134" s="2">
        <f t="shared" si="131"/>
        <v>0</v>
      </c>
      <c r="T134" s="2">
        <f t="shared" si="131"/>
        <v>0</v>
      </c>
      <c r="U134" s="2">
        <f t="shared" si="131"/>
        <v>0</v>
      </c>
      <c r="V134" s="2">
        <f t="shared" si="131"/>
        <v>0</v>
      </c>
      <c r="W134" s="2">
        <f t="shared" si="131"/>
        <v>0</v>
      </c>
      <c r="X134" s="2"/>
      <c r="Y134" s="2"/>
      <c r="Z134" s="2"/>
      <c r="AA134" s="2"/>
    </row>
    <row r="135" ht="12.75" customHeight="1">
      <c r="A135" s="8">
        <v>133.0</v>
      </c>
      <c r="B135" s="9" t="s">
        <v>160</v>
      </c>
      <c r="C135" s="9" t="s">
        <v>161</v>
      </c>
      <c r="D135" s="6" t="str">
        <f t="shared" si="1"/>
        <v>DIDIN WAHIDIN-LAIN2</v>
      </c>
      <c r="E135" s="9" t="s">
        <v>98</v>
      </c>
      <c r="F135" s="10" t="s">
        <v>11</v>
      </c>
      <c r="G135" s="10">
        <v>9.0</v>
      </c>
      <c r="H135" s="2"/>
      <c r="I135" s="14">
        <v>131.0</v>
      </c>
      <c r="J135" s="2" t="str">
        <f t="array" ref="J135">IFERROR(INDEX($C$3:$C$348,MATCH(0,COUNTIF($J$4:J134,$C$3:$C$348),0)),"")</f>
        <v>MUHAMMAD ALDI YUSUF</v>
      </c>
      <c r="K135" s="2"/>
      <c r="L135" s="2">
        <f t="shared" ref="L135:W135" si="132">SUMIFS($G$3:$G$545,$D$3:$D$545,$J135&amp;"-"&amp;L$4)</f>
        <v>0</v>
      </c>
      <c r="M135" s="2">
        <f t="shared" si="132"/>
        <v>0</v>
      </c>
      <c r="N135" s="2">
        <f t="shared" si="132"/>
        <v>0</v>
      </c>
      <c r="O135" s="2">
        <f t="shared" si="132"/>
        <v>0</v>
      </c>
      <c r="P135" s="2">
        <f t="shared" si="132"/>
        <v>0</v>
      </c>
      <c r="Q135" s="2">
        <f t="shared" si="132"/>
        <v>0</v>
      </c>
      <c r="R135" s="2">
        <f t="shared" si="132"/>
        <v>0</v>
      </c>
      <c r="S135" s="2">
        <f t="shared" si="132"/>
        <v>0</v>
      </c>
      <c r="T135" s="2">
        <f t="shared" si="132"/>
        <v>0</v>
      </c>
      <c r="U135" s="2">
        <f t="shared" si="132"/>
        <v>0</v>
      </c>
      <c r="V135" s="2">
        <f t="shared" si="132"/>
        <v>0</v>
      </c>
      <c r="W135" s="2">
        <f t="shared" si="132"/>
        <v>0</v>
      </c>
      <c r="X135" s="2"/>
      <c r="Y135" s="2"/>
      <c r="Z135" s="2"/>
      <c r="AA135" s="2"/>
    </row>
    <row r="136" ht="12.75" customHeight="1">
      <c r="A136" s="8">
        <v>134.0</v>
      </c>
      <c r="B136" s="9" t="s">
        <v>162</v>
      </c>
      <c r="C136" s="9" t="s">
        <v>163</v>
      </c>
      <c r="D136" s="6" t="str">
        <f t="shared" si="1"/>
        <v>YUNUS SANUSI-LAIN2</v>
      </c>
      <c r="E136" s="9" t="s">
        <v>98</v>
      </c>
      <c r="F136" s="10" t="s">
        <v>11</v>
      </c>
      <c r="G136" s="10">
        <v>22.0</v>
      </c>
      <c r="H136" s="2"/>
      <c r="I136" s="14">
        <v>132.0</v>
      </c>
      <c r="J136" s="2" t="str">
        <f t="array" ref="J136">IFERROR(INDEX($C$3:$C$348,MATCH(0,COUNTIF($J$4:J135,$C$3:$C$348),0)),"")</f>
        <v>FIRMAN EKA SETIANDI</v>
      </c>
      <c r="K136" s="2"/>
      <c r="L136" s="2">
        <f t="shared" ref="L136:W136" si="133">SUMIFS($G$3:$G$545,$D$3:$D$545,$J136&amp;"-"&amp;L$4)</f>
        <v>0</v>
      </c>
      <c r="M136" s="2">
        <f t="shared" si="133"/>
        <v>0</v>
      </c>
      <c r="N136" s="2">
        <f t="shared" si="133"/>
        <v>0</v>
      </c>
      <c r="O136" s="2">
        <f t="shared" si="133"/>
        <v>0</v>
      </c>
      <c r="P136" s="2">
        <f t="shared" si="133"/>
        <v>0</v>
      </c>
      <c r="Q136" s="2">
        <f t="shared" si="133"/>
        <v>0</v>
      </c>
      <c r="R136" s="2">
        <f t="shared" si="133"/>
        <v>0</v>
      </c>
      <c r="S136" s="2">
        <f t="shared" si="133"/>
        <v>0</v>
      </c>
      <c r="T136" s="2">
        <f t="shared" si="133"/>
        <v>0</v>
      </c>
      <c r="U136" s="2">
        <f t="shared" si="133"/>
        <v>0</v>
      </c>
      <c r="V136" s="2">
        <f t="shared" si="133"/>
        <v>0</v>
      </c>
      <c r="W136" s="2">
        <f t="shared" si="133"/>
        <v>0</v>
      </c>
      <c r="X136" s="2"/>
      <c r="Y136" s="2"/>
      <c r="Z136" s="2"/>
      <c r="AA136" s="2"/>
    </row>
    <row r="137" ht="12.75" customHeight="1">
      <c r="A137" s="8">
        <v>135.0</v>
      </c>
      <c r="B137" s="9" t="s">
        <v>164</v>
      </c>
      <c r="C137" s="9" t="s">
        <v>165</v>
      </c>
      <c r="D137" s="6" t="str">
        <f t="shared" si="1"/>
        <v>JODI ALIF ISKANDAR-LAIN2</v>
      </c>
      <c r="E137" s="9" t="s">
        <v>66</v>
      </c>
      <c r="F137" s="10" t="s">
        <v>11</v>
      </c>
      <c r="G137" s="10">
        <v>0.0</v>
      </c>
      <c r="H137" s="2"/>
      <c r="I137" s="14">
        <v>133.0</v>
      </c>
      <c r="J137" s="2" t="str">
        <f t="array" ref="J137">IFERROR(INDEX($C$3:$C$348,MATCH(0,COUNTIF($J$4:J136,$C$3:$C$348),0)),"")</f>
        <v>NIKEN VERAWATI</v>
      </c>
      <c r="K137" s="2"/>
      <c r="L137" s="2">
        <f t="shared" ref="L137:W137" si="134">SUMIFS($G$3:$G$545,$D$3:$D$545,$J137&amp;"-"&amp;L$4)</f>
        <v>0</v>
      </c>
      <c r="M137" s="2">
        <f t="shared" si="134"/>
        <v>0</v>
      </c>
      <c r="N137" s="2">
        <f t="shared" si="134"/>
        <v>0</v>
      </c>
      <c r="O137" s="2">
        <f t="shared" si="134"/>
        <v>0</v>
      </c>
      <c r="P137" s="2">
        <f t="shared" si="134"/>
        <v>0</v>
      </c>
      <c r="Q137" s="2">
        <f t="shared" si="134"/>
        <v>0</v>
      </c>
      <c r="R137" s="2">
        <f t="shared" si="134"/>
        <v>2</v>
      </c>
      <c r="S137" s="2">
        <f t="shared" si="134"/>
        <v>0</v>
      </c>
      <c r="T137" s="2">
        <f t="shared" si="134"/>
        <v>0</v>
      </c>
      <c r="U137" s="2">
        <f t="shared" si="134"/>
        <v>0</v>
      </c>
      <c r="V137" s="2">
        <f t="shared" si="134"/>
        <v>0</v>
      </c>
      <c r="W137" s="2">
        <f t="shared" si="134"/>
        <v>0</v>
      </c>
      <c r="X137" s="2"/>
      <c r="Y137" s="2"/>
      <c r="Z137" s="2"/>
      <c r="AA137" s="2"/>
    </row>
    <row r="138" ht="12.75" customHeight="1">
      <c r="A138" s="8">
        <v>136.0</v>
      </c>
      <c r="B138" s="9" t="s">
        <v>166</v>
      </c>
      <c r="C138" s="9" t="s">
        <v>167</v>
      </c>
      <c r="D138" s="6" t="str">
        <f t="shared" si="1"/>
        <v>ADI CIPTO-C</v>
      </c>
      <c r="E138" s="9" t="s">
        <v>67</v>
      </c>
      <c r="F138" s="10" t="s">
        <v>22</v>
      </c>
      <c r="G138" s="10">
        <v>2.0</v>
      </c>
      <c r="H138" s="2"/>
      <c r="I138" s="14">
        <v>134.0</v>
      </c>
      <c r="J138" s="2" t="str">
        <f t="array" ref="J138">IFERROR(INDEX($C$3:$C$348,MATCH(0,COUNTIF($J$4:J137,$C$3:$C$348),0)),"")</f>
        <v>SUGIMAN</v>
      </c>
      <c r="K138" s="2"/>
      <c r="L138" s="2">
        <f t="shared" ref="L138:W138" si="135">SUMIFS($G$3:$G$545,$D$3:$D$545,$J138&amp;"-"&amp;L$4)</f>
        <v>2</v>
      </c>
      <c r="M138" s="2">
        <f t="shared" si="135"/>
        <v>0</v>
      </c>
      <c r="N138" s="2">
        <f t="shared" si="135"/>
        <v>0</v>
      </c>
      <c r="O138" s="2">
        <f t="shared" si="135"/>
        <v>0</v>
      </c>
      <c r="P138" s="2">
        <f t="shared" si="135"/>
        <v>0</v>
      </c>
      <c r="Q138" s="2">
        <f t="shared" si="135"/>
        <v>0</v>
      </c>
      <c r="R138" s="2">
        <f t="shared" si="135"/>
        <v>1</v>
      </c>
      <c r="S138" s="2">
        <f t="shared" si="135"/>
        <v>0</v>
      </c>
      <c r="T138" s="2">
        <f t="shared" si="135"/>
        <v>0</v>
      </c>
      <c r="U138" s="2">
        <f t="shared" si="135"/>
        <v>0</v>
      </c>
      <c r="V138" s="2">
        <f t="shared" si="135"/>
        <v>0</v>
      </c>
      <c r="W138" s="2">
        <f t="shared" si="135"/>
        <v>0</v>
      </c>
      <c r="X138" s="2"/>
      <c r="Y138" s="2"/>
      <c r="Z138" s="2"/>
      <c r="AA138" s="2"/>
    </row>
    <row r="139" ht="12.75" customHeight="1">
      <c r="A139" s="8">
        <v>137.0</v>
      </c>
      <c r="B139" s="9" t="s">
        <v>166</v>
      </c>
      <c r="C139" s="9" t="s">
        <v>167</v>
      </c>
      <c r="D139" s="6" t="str">
        <f t="shared" si="1"/>
        <v>ADI CIPTO-CX</v>
      </c>
      <c r="E139" s="9" t="s">
        <v>168</v>
      </c>
      <c r="F139" s="10" t="s">
        <v>23</v>
      </c>
      <c r="G139" s="10">
        <v>1.0</v>
      </c>
      <c r="H139" s="2"/>
      <c r="I139" s="14">
        <v>135.0</v>
      </c>
      <c r="J139" s="2" t="str">
        <f t="array" ref="J139">IFERROR(INDEX($C$3:$C$348,MATCH(0,COUNTIF($J$4:J138,$C$3:$C$348),0)),"")</f>
        <v>PUPUNG PURJAMAN</v>
      </c>
      <c r="K139" s="2"/>
      <c r="L139" s="2">
        <f t="shared" ref="L139:W139" si="136">SUMIFS($G$3:$G$545,$D$3:$D$545,$J139&amp;"-"&amp;L$4)</f>
        <v>0</v>
      </c>
      <c r="M139" s="2">
        <f t="shared" si="136"/>
        <v>0</v>
      </c>
      <c r="N139" s="2">
        <f t="shared" si="136"/>
        <v>0</v>
      </c>
      <c r="O139" s="2">
        <f t="shared" si="136"/>
        <v>0</v>
      </c>
      <c r="P139" s="2">
        <f t="shared" si="136"/>
        <v>0</v>
      </c>
      <c r="Q139" s="2">
        <f t="shared" si="136"/>
        <v>0</v>
      </c>
      <c r="R139" s="2">
        <f t="shared" si="136"/>
        <v>3</v>
      </c>
      <c r="S139" s="2">
        <f t="shared" si="136"/>
        <v>0</v>
      </c>
      <c r="T139" s="2">
        <f t="shared" si="136"/>
        <v>0</v>
      </c>
      <c r="U139" s="2">
        <f t="shared" si="136"/>
        <v>0</v>
      </c>
      <c r="V139" s="2">
        <f t="shared" si="136"/>
        <v>0</v>
      </c>
      <c r="W139" s="2">
        <f t="shared" si="136"/>
        <v>0</v>
      </c>
      <c r="X139" s="2"/>
      <c r="Y139" s="2"/>
      <c r="Z139" s="2"/>
      <c r="AA139" s="2"/>
    </row>
    <row r="140" ht="12.75" customHeight="1">
      <c r="A140" s="8">
        <v>138.0</v>
      </c>
      <c r="B140" s="9" t="s">
        <v>166</v>
      </c>
      <c r="C140" s="9" t="s">
        <v>167</v>
      </c>
      <c r="D140" s="6" t="str">
        <f t="shared" si="1"/>
        <v>ADI CIPTO-LAIN2</v>
      </c>
      <c r="E140" s="9" t="s">
        <v>102</v>
      </c>
      <c r="F140" s="10" t="s">
        <v>11</v>
      </c>
      <c r="G140" s="10">
        <v>5.0</v>
      </c>
      <c r="H140" s="2"/>
      <c r="I140" s="14">
        <v>136.0</v>
      </c>
      <c r="J140" s="2" t="str">
        <f t="array" ref="J140">IFERROR(INDEX($C$3:$C$348,MATCH(0,COUNTIF($J$4:J139,$C$3:$C$348),0)),"")</f>
        <v>EVI NOVITASARI</v>
      </c>
      <c r="K140" s="2"/>
      <c r="L140" s="2">
        <f t="shared" ref="L140:W140" si="137">SUMIFS($G$3:$G$545,$D$3:$D$545,$J140&amp;"-"&amp;L$4)</f>
        <v>0</v>
      </c>
      <c r="M140" s="2">
        <f t="shared" si="137"/>
        <v>0</v>
      </c>
      <c r="N140" s="2">
        <f t="shared" si="137"/>
        <v>0</v>
      </c>
      <c r="O140" s="2">
        <f t="shared" si="137"/>
        <v>0</v>
      </c>
      <c r="P140" s="2">
        <f t="shared" si="137"/>
        <v>0</v>
      </c>
      <c r="Q140" s="2">
        <f t="shared" si="137"/>
        <v>1</v>
      </c>
      <c r="R140" s="2">
        <f t="shared" si="137"/>
        <v>0</v>
      </c>
      <c r="S140" s="2">
        <f t="shared" si="137"/>
        <v>0</v>
      </c>
      <c r="T140" s="2">
        <f t="shared" si="137"/>
        <v>0</v>
      </c>
      <c r="U140" s="2">
        <f t="shared" si="137"/>
        <v>0</v>
      </c>
      <c r="V140" s="2">
        <f t="shared" si="137"/>
        <v>0</v>
      </c>
      <c r="W140" s="2">
        <f t="shared" si="137"/>
        <v>0</v>
      </c>
      <c r="X140" s="2"/>
      <c r="Y140" s="2"/>
      <c r="Z140" s="2"/>
      <c r="AA140" s="2"/>
    </row>
    <row r="141" ht="12.75" customHeight="1">
      <c r="A141" s="8">
        <v>139.0</v>
      </c>
      <c r="B141" s="9" t="s">
        <v>166</v>
      </c>
      <c r="C141" s="9" t="s">
        <v>167</v>
      </c>
      <c r="D141" s="6" t="str">
        <f t="shared" si="1"/>
        <v>ADI CIPTO-CX</v>
      </c>
      <c r="E141" s="9" t="s">
        <v>168</v>
      </c>
      <c r="F141" s="10" t="s">
        <v>23</v>
      </c>
      <c r="G141" s="10">
        <v>1.0</v>
      </c>
      <c r="H141" s="2"/>
      <c r="I141" s="14">
        <v>137.0</v>
      </c>
      <c r="J141" s="2" t="str">
        <f t="array" ref="J141">IFERROR(INDEX($C$3:$C$348,MATCH(0,COUNTIF($J$4:J140,$C$3:$C$348),0)),"")</f>
        <v>HARLY ANDANI ARPIANA</v>
      </c>
      <c r="K141" s="2"/>
      <c r="L141" s="2">
        <f t="shared" ref="L141:W141" si="138">SUMIFS($G$3:$G$545,$D$3:$D$545,$J141&amp;"-"&amp;L$4)</f>
        <v>0</v>
      </c>
      <c r="M141" s="2">
        <f t="shared" si="138"/>
        <v>0</v>
      </c>
      <c r="N141" s="2">
        <f t="shared" si="138"/>
        <v>0</v>
      </c>
      <c r="O141" s="2">
        <f t="shared" si="138"/>
        <v>0</v>
      </c>
      <c r="P141" s="2">
        <f t="shared" si="138"/>
        <v>0</v>
      </c>
      <c r="Q141" s="2">
        <f t="shared" si="138"/>
        <v>0</v>
      </c>
      <c r="R141" s="2">
        <f t="shared" si="138"/>
        <v>5</v>
      </c>
      <c r="S141" s="2">
        <f t="shared" si="138"/>
        <v>4</v>
      </c>
      <c r="T141" s="2">
        <f t="shared" si="138"/>
        <v>0</v>
      </c>
      <c r="U141" s="2">
        <f t="shared" si="138"/>
        <v>0</v>
      </c>
      <c r="V141" s="2">
        <f t="shared" si="138"/>
        <v>0</v>
      </c>
      <c r="W141" s="2">
        <f t="shared" si="138"/>
        <v>0</v>
      </c>
      <c r="X141" s="2"/>
      <c r="Y141" s="2"/>
      <c r="Z141" s="2"/>
      <c r="AA141" s="2"/>
    </row>
    <row r="142" ht="12.75" customHeight="1">
      <c r="A142" s="8">
        <v>140.0</v>
      </c>
      <c r="B142" s="9" t="s">
        <v>169</v>
      </c>
      <c r="C142" s="9" t="s">
        <v>170</v>
      </c>
      <c r="D142" s="6" t="str">
        <f t="shared" si="1"/>
        <v>FATHUL NGIZA-LAIN2</v>
      </c>
      <c r="E142" s="9" t="s">
        <v>171</v>
      </c>
      <c r="F142" s="10" t="s">
        <v>11</v>
      </c>
      <c r="G142" s="10">
        <v>8.0</v>
      </c>
      <c r="H142" s="2"/>
      <c r="I142" s="14">
        <v>138.0</v>
      </c>
      <c r="J142" s="2" t="str">
        <f t="array" ref="J142">IFERROR(INDEX($C$3:$C$348,MATCH(0,COUNTIF($J$4:J141,$C$3:$C$348),0)),"")</f>
        <v>TUTI RAHMADANI</v>
      </c>
      <c r="K142" s="2"/>
      <c r="L142" s="2">
        <f t="shared" ref="L142:W142" si="139">SUMIFS($G$3:$G$545,$D$3:$D$545,$J142&amp;"-"&amp;L$4)</f>
        <v>0</v>
      </c>
      <c r="M142" s="2">
        <f t="shared" si="139"/>
        <v>0</v>
      </c>
      <c r="N142" s="2">
        <f t="shared" si="139"/>
        <v>0</v>
      </c>
      <c r="O142" s="2">
        <f t="shared" si="139"/>
        <v>0</v>
      </c>
      <c r="P142" s="2">
        <f t="shared" si="139"/>
        <v>0</v>
      </c>
      <c r="Q142" s="2">
        <f t="shared" si="139"/>
        <v>0</v>
      </c>
      <c r="R142" s="2">
        <f t="shared" si="139"/>
        <v>4</v>
      </c>
      <c r="S142" s="2">
        <f t="shared" si="139"/>
        <v>0</v>
      </c>
      <c r="T142" s="2">
        <f t="shared" si="139"/>
        <v>0</v>
      </c>
      <c r="U142" s="2">
        <f t="shared" si="139"/>
        <v>0</v>
      </c>
      <c r="V142" s="2">
        <f t="shared" si="139"/>
        <v>0</v>
      </c>
      <c r="W142" s="2">
        <f t="shared" si="139"/>
        <v>0</v>
      </c>
      <c r="X142" s="2"/>
      <c r="Y142" s="2"/>
      <c r="Z142" s="2"/>
      <c r="AA142" s="2"/>
    </row>
    <row r="143" ht="12.75" customHeight="1">
      <c r="A143" s="8">
        <v>141.0</v>
      </c>
      <c r="B143" s="9" t="s">
        <v>169</v>
      </c>
      <c r="C143" s="9" t="s">
        <v>170</v>
      </c>
      <c r="D143" s="6" t="str">
        <f t="shared" si="1"/>
        <v>FATHUL NGIZA-LAIN2</v>
      </c>
      <c r="E143" s="9" t="s">
        <v>102</v>
      </c>
      <c r="F143" s="10" t="s">
        <v>11</v>
      </c>
      <c r="G143" s="10">
        <v>5.0</v>
      </c>
      <c r="H143" s="2"/>
      <c r="I143" s="14">
        <v>139.0</v>
      </c>
      <c r="J143" s="2" t="str">
        <f t="array" ref="J143">IFERROR(INDEX($C$3:$C$348,MATCH(0,COUNTIF($J$4:J142,$C$3:$C$348),0)),"")</f>
        <v>SUGITO</v>
      </c>
      <c r="K143" s="2"/>
      <c r="L143" s="2">
        <f t="shared" ref="L143:W143" si="140">SUMIFS($G$3:$G$545,$D$3:$D$545,$J143&amp;"-"&amp;L$4)</f>
        <v>0</v>
      </c>
      <c r="M143" s="2">
        <f t="shared" si="140"/>
        <v>0</v>
      </c>
      <c r="N143" s="2">
        <f t="shared" si="140"/>
        <v>0</v>
      </c>
      <c r="O143" s="2">
        <f t="shared" si="140"/>
        <v>0</v>
      </c>
      <c r="P143" s="2">
        <f t="shared" si="140"/>
        <v>0</v>
      </c>
      <c r="Q143" s="2">
        <f t="shared" si="140"/>
        <v>0</v>
      </c>
      <c r="R143" s="2">
        <f t="shared" si="140"/>
        <v>0</v>
      </c>
      <c r="S143" s="2">
        <f t="shared" si="140"/>
        <v>2</v>
      </c>
      <c r="T143" s="2">
        <f t="shared" si="140"/>
        <v>0</v>
      </c>
      <c r="U143" s="2">
        <f t="shared" si="140"/>
        <v>0</v>
      </c>
      <c r="V143" s="2">
        <f t="shared" si="140"/>
        <v>1</v>
      </c>
      <c r="W143" s="2">
        <f t="shared" si="140"/>
        <v>0</v>
      </c>
      <c r="X143" s="2"/>
      <c r="Y143" s="2"/>
      <c r="Z143" s="2"/>
      <c r="AA143" s="2"/>
    </row>
    <row r="144" ht="12.75" customHeight="1">
      <c r="A144" s="8">
        <v>142.0</v>
      </c>
      <c r="B144" s="9" t="s">
        <v>172</v>
      </c>
      <c r="C144" s="9" t="s">
        <v>173</v>
      </c>
      <c r="D144" s="6" t="str">
        <f t="shared" si="1"/>
        <v>IVA SEPTIE ANGGRAINI-PC</v>
      </c>
      <c r="E144" s="9" t="s">
        <v>34</v>
      </c>
      <c r="F144" s="10" t="s">
        <v>26</v>
      </c>
      <c r="G144" s="10">
        <v>1.0</v>
      </c>
      <c r="H144" s="2"/>
      <c r="I144" s="14">
        <v>140.0</v>
      </c>
      <c r="J144" s="2" t="str">
        <f t="array" ref="J144">IFERROR(INDEX($C$3:$C$348,MATCH(0,COUNTIF($J$4:J143,$C$3:$C$348),0)),"")</f>
        <v>EDI SUPRIADI</v>
      </c>
      <c r="K144" s="2"/>
      <c r="L144" s="2">
        <f t="shared" ref="L144:W144" si="141">SUMIFS($G$3:$G$545,$D$3:$D$545,$J144&amp;"-"&amp;L$4)</f>
        <v>0</v>
      </c>
      <c r="M144" s="2">
        <f t="shared" si="141"/>
        <v>0</v>
      </c>
      <c r="N144" s="2">
        <f t="shared" si="141"/>
        <v>0</v>
      </c>
      <c r="O144" s="2">
        <f t="shared" si="141"/>
        <v>0</v>
      </c>
      <c r="P144" s="2">
        <f t="shared" si="141"/>
        <v>0</v>
      </c>
      <c r="Q144" s="2">
        <f t="shared" si="141"/>
        <v>0</v>
      </c>
      <c r="R144" s="2">
        <f t="shared" si="141"/>
        <v>0</v>
      </c>
      <c r="S144" s="2">
        <f t="shared" si="141"/>
        <v>0</v>
      </c>
      <c r="T144" s="2">
        <f t="shared" si="141"/>
        <v>0</v>
      </c>
      <c r="U144" s="2">
        <f t="shared" si="141"/>
        <v>0</v>
      </c>
      <c r="V144" s="2">
        <f t="shared" si="141"/>
        <v>0</v>
      </c>
      <c r="W144" s="2">
        <f t="shared" si="141"/>
        <v>0</v>
      </c>
      <c r="X144" s="2"/>
      <c r="Y144" s="2"/>
      <c r="Z144" s="2"/>
      <c r="AA144" s="2"/>
    </row>
    <row r="145" ht="12.75" customHeight="1">
      <c r="A145" s="8">
        <v>143.0</v>
      </c>
      <c r="B145" s="9" t="s">
        <v>172</v>
      </c>
      <c r="C145" s="9" t="s">
        <v>173</v>
      </c>
      <c r="D145" s="6" t="str">
        <f t="shared" si="1"/>
        <v>IVA SEPTIE ANGGRAINI-LAIN2</v>
      </c>
      <c r="E145" s="9" t="s">
        <v>174</v>
      </c>
      <c r="F145" s="10" t="s">
        <v>11</v>
      </c>
      <c r="G145" s="10">
        <v>10.0</v>
      </c>
      <c r="H145" s="2"/>
      <c r="I145" s="14">
        <v>141.0</v>
      </c>
      <c r="J145" s="2" t="str">
        <f t="array" ref="J145">IFERROR(INDEX($C$3:$C$348,MATCH(0,COUNTIF($J$4:J144,$C$3:$C$348),0)),"")</f>
        <v>ENDANG SARTONO</v>
      </c>
      <c r="K145" s="2"/>
      <c r="L145" s="2">
        <f t="shared" ref="L145:W145" si="142">SUMIFS($G$3:$G$545,$D$3:$D$545,$J145&amp;"-"&amp;L$4)</f>
        <v>2</v>
      </c>
      <c r="M145" s="2">
        <f t="shared" si="142"/>
        <v>0</v>
      </c>
      <c r="N145" s="2">
        <f t="shared" si="142"/>
        <v>0</v>
      </c>
      <c r="O145" s="2">
        <f t="shared" si="142"/>
        <v>1</v>
      </c>
      <c r="P145" s="2">
        <f t="shared" si="142"/>
        <v>0</v>
      </c>
      <c r="Q145" s="2">
        <f t="shared" si="142"/>
        <v>0</v>
      </c>
      <c r="R145" s="2">
        <f t="shared" si="142"/>
        <v>3</v>
      </c>
      <c r="S145" s="2">
        <f t="shared" si="142"/>
        <v>0</v>
      </c>
      <c r="T145" s="2">
        <f t="shared" si="142"/>
        <v>0</v>
      </c>
      <c r="U145" s="2">
        <f t="shared" si="142"/>
        <v>0</v>
      </c>
      <c r="V145" s="2">
        <f t="shared" si="142"/>
        <v>1</v>
      </c>
      <c r="W145" s="2">
        <f t="shared" si="142"/>
        <v>0</v>
      </c>
      <c r="X145" s="2"/>
      <c r="Y145" s="2"/>
      <c r="Z145" s="2"/>
      <c r="AA145" s="2"/>
    </row>
    <row r="146" ht="12.75" customHeight="1">
      <c r="A146" s="8">
        <v>144.0</v>
      </c>
      <c r="B146" s="9" t="s">
        <v>172</v>
      </c>
      <c r="C146" s="9" t="s">
        <v>173</v>
      </c>
      <c r="D146" s="6" t="str">
        <f t="shared" si="1"/>
        <v>IVA SEPTIE ANGGRAINI-LAIN2</v>
      </c>
      <c r="E146" s="9" t="s">
        <v>102</v>
      </c>
      <c r="F146" s="10" t="s">
        <v>11</v>
      </c>
      <c r="G146" s="10">
        <v>5.0</v>
      </c>
      <c r="H146" s="2"/>
      <c r="I146" s="14">
        <v>142.0</v>
      </c>
      <c r="J146" s="2" t="str">
        <f t="array" ref="J146">IFERROR(INDEX($C$3:$C$348,MATCH(0,COUNTIF($J$4:J145,$C$3:$C$348),0)),"")</f>
        <v>ABDUL ROHMAN</v>
      </c>
      <c r="K146" s="2"/>
      <c r="L146" s="2">
        <f t="shared" ref="L146:W146" si="143">SUMIFS($G$3:$G$545,$D$3:$D$545,$J146&amp;"-"&amp;L$4)</f>
        <v>0</v>
      </c>
      <c r="M146" s="2">
        <f t="shared" si="143"/>
        <v>0</v>
      </c>
      <c r="N146" s="2">
        <f t="shared" si="143"/>
        <v>0</v>
      </c>
      <c r="O146" s="2">
        <f t="shared" si="143"/>
        <v>0</v>
      </c>
      <c r="P146" s="2">
        <f t="shared" si="143"/>
        <v>0</v>
      </c>
      <c r="Q146" s="2">
        <f t="shared" si="143"/>
        <v>0</v>
      </c>
      <c r="R146" s="2">
        <f t="shared" si="143"/>
        <v>1</v>
      </c>
      <c r="S146" s="2">
        <f t="shared" si="143"/>
        <v>0</v>
      </c>
      <c r="T146" s="2">
        <f t="shared" si="143"/>
        <v>0</v>
      </c>
      <c r="U146" s="2">
        <f t="shared" si="143"/>
        <v>0</v>
      </c>
      <c r="V146" s="2">
        <f t="shared" si="143"/>
        <v>0</v>
      </c>
      <c r="W146" s="2">
        <f t="shared" si="143"/>
        <v>0</v>
      </c>
      <c r="X146" s="2"/>
      <c r="Y146" s="2"/>
      <c r="Z146" s="2"/>
      <c r="AA146" s="2"/>
    </row>
    <row r="147" ht="12.75" customHeight="1">
      <c r="A147" s="8">
        <v>145.0</v>
      </c>
      <c r="B147" s="9" t="s">
        <v>172</v>
      </c>
      <c r="C147" s="9" t="s">
        <v>173</v>
      </c>
      <c r="D147" s="6" t="str">
        <f t="shared" si="1"/>
        <v>IVA SEPTIE ANGGRAINI-SD</v>
      </c>
      <c r="E147" s="9" t="s">
        <v>67</v>
      </c>
      <c r="F147" s="10" t="s">
        <v>15</v>
      </c>
      <c r="G147" s="10">
        <v>1.0</v>
      </c>
      <c r="H147" s="2"/>
      <c r="I147" s="14">
        <v>143.0</v>
      </c>
      <c r="J147" s="2" t="str">
        <f t="array" ref="J147">IFERROR(INDEX($C$3:$C$348,MATCH(0,COUNTIF($J$4:J146,$C$3:$C$348),0)),"")</f>
        <v>MULYADI</v>
      </c>
      <c r="K147" s="2"/>
      <c r="L147" s="2">
        <f t="shared" ref="L147:W147" si="144">SUMIFS($G$3:$G$545,$D$3:$D$545,$J147&amp;"-"&amp;L$4)</f>
        <v>1</v>
      </c>
      <c r="M147" s="2">
        <f t="shared" si="144"/>
        <v>1</v>
      </c>
      <c r="N147" s="2">
        <f t="shared" si="144"/>
        <v>0</v>
      </c>
      <c r="O147" s="2">
        <f t="shared" si="144"/>
        <v>0</v>
      </c>
      <c r="P147" s="2">
        <f t="shared" si="144"/>
        <v>0</v>
      </c>
      <c r="Q147" s="2">
        <f t="shared" si="144"/>
        <v>0</v>
      </c>
      <c r="R147" s="2">
        <f t="shared" si="144"/>
        <v>1</v>
      </c>
      <c r="S147" s="2">
        <f t="shared" si="144"/>
        <v>2</v>
      </c>
      <c r="T147" s="2">
        <f t="shared" si="144"/>
        <v>0</v>
      </c>
      <c r="U147" s="2">
        <f t="shared" si="144"/>
        <v>0</v>
      </c>
      <c r="V147" s="2">
        <f t="shared" si="144"/>
        <v>0</v>
      </c>
      <c r="W147" s="2">
        <f t="shared" si="144"/>
        <v>0</v>
      </c>
      <c r="X147" s="2"/>
      <c r="Y147" s="2"/>
      <c r="Z147" s="2"/>
      <c r="AA147" s="2"/>
    </row>
    <row r="148" ht="12.75" customHeight="1">
      <c r="A148" s="8">
        <v>146.0</v>
      </c>
      <c r="B148" s="9" t="s">
        <v>175</v>
      </c>
      <c r="C148" s="9" t="s">
        <v>176</v>
      </c>
      <c r="D148" s="6" t="str">
        <f t="shared" si="1"/>
        <v>SIFA FITRIANI-PC</v>
      </c>
      <c r="E148" s="9" t="s">
        <v>90</v>
      </c>
      <c r="F148" s="10" t="s">
        <v>26</v>
      </c>
      <c r="G148" s="10">
        <v>1.0</v>
      </c>
      <c r="H148" s="2"/>
      <c r="I148" s="14">
        <v>144.0</v>
      </c>
      <c r="J148" s="2" t="str">
        <f t="array" ref="J148">IFERROR(INDEX($C$3:$C$348,MATCH(0,COUNTIF($J$4:J147,$C$3:$C$348),0)),"")</f>
        <v/>
      </c>
      <c r="K148" s="2"/>
      <c r="L148" s="2">
        <f t="shared" ref="L148:W148" si="145">SUMIFS($G$3:$G$545,$D$3:$D$545,$J148&amp;"-"&amp;L$4)</f>
        <v>0</v>
      </c>
      <c r="M148" s="2">
        <f t="shared" si="145"/>
        <v>0</v>
      </c>
      <c r="N148" s="2">
        <f t="shared" si="145"/>
        <v>0</v>
      </c>
      <c r="O148" s="2">
        <f t="shared" si="145"/>
        <v>0</v>
      </c>
      <c r="P148" s="2">
        <f t="shared" si="145"/>
        <v>0</v>
      </c>
      <c r="Q148" s="2">
        <f t="shared" si="145"/>
        <v>0</v>
      </c>
      <c r="R148" s="2">
        <f t="shared" si="145"/>
        <v>0</v>
      </c>
      <c r="S148" s="2">
        <f t="shared" si="145"/>
        <v>0</v>
      </c>
      <c r="T148" s="2">
        <f t="shared" si="145"/>
        <v>0</v>
      </c>
      <c r="U148" s="2">
        <f t="shared" si="145"/>
        <v>0</v>
      </c>
      <c r="V148" s="2">
        <f t="shared" si="145"/>
        <v>0</v>
      </c>
      <c r="W148" s="2">
        <f t="shared" si="145"/>
        <v>0</v>
      </c>
      <c r="X148" s="2"/>
      <c r="Y148" s="2"/>
      <c r="Z148" s="2"/>
      <c r="AA148" s="2"/>
    </row>
    <row r="149" ht="12.75" customHeight="1">
      <c r="A149" s="8">
        <v>147.0</v>
      </c>
      <c r="B149" s="9" t="s">
        <v>175</v>
      </c>
      <c r="C149" s="9" t="s">
        <v>176</v>
      </c>
      <c r="D149" s="6" t="str">
        <f t="shared" si="1"/>
        <v>SIFA FITRIANI-LAIN2</v>
      </c>
      <c r="E149" s="9" t="s">
        <v>102</v>
      </c>
      <c r="F149" s="10" t="s">
        <v>11</v>
      </c>
      <c r="G149" s="10">
        <v>5.0</v>
      </c>
      <c r="H149" s="2"/>
      <c r="I149" s="14">
        <v>145.0</v>
      </c>
      <c r="J149" s="2" t="str">
        <f t="array" ref="J149">IFERROR(INDEX($C$3:$C$348,MATCH(0,COUNTIF($J$4:J148,$C$3:$C$348),0)),"")</f>
        <v/>
      </c>
      <c r="K149" s="2"/>
      <c r="L149" s="2">
        <f t="shared" ref="L149:W149" si="146">SUMIFS($G$3:$G$545,$D$3:$D$545,$J149&amp;"-"&amp;L$4)</f>
        <v>0</v>
      </c>
      <c r="M149" s="2">
        <f t="shared" si="146"/>
        <v>0</v>
      </c>
      <c r="N149" s="2">
        <f t="shared" si="146"/>
        <v>0</v>
      </c>
      <c r="O149" s="2">
        <f t="shared" si="146"/>
        <v>0</v>
      </c>
      <c r="P149" s="2">
        <f t="shared" si="146"/>
        <v>0</v>
      </c>
      <c r="Q149" s="2">
        <f t="shared" si="146"/>
        <v>0</v>
      </c>
      <c r="R149" s="2">
        <f t="shared" si="146"/>
        <v>0</v>
      </c>
      <c r="S149" s="2">
        <f t="shared" si="146"/>
        <v>0</v>
      </c>
      <c r="T149" s="2">
        <f t="shared" si="146"/>
        <v>0</v>
      </c>
      <c r="U149" s="2">
        <f t="shared" si="146"/>
        <v>0</v>
      </c>
      <c r="V149" s="2">
        <f t="shared" si="146"/>
        <v>0</v>
      </c>
      <c r="W149" s="2">
        <f t="shared" si="146"/>
        <v>0</v>
      </c>
      <c r="X149" s="2"/>
      <c r="Y149" s="2"/>
      <c r="Z149" s="2"/>
      <c r="AA149" s="2"/>
    </row>
    <row r="150" ht="12.75" customHeight="1">
      <c r="A150" s="8">
        <v>148.0</v>
      </c>
      <c r="B150" s="9" t="s">
        <v>175</v>
      </c>
      <c r="C150" s="9" t="s">
        <v>176</v>
      </c>
      <c r="D150" s="6" t="str">
        <f t="shared" si="1"/>
        <v>SIFA FITRIANI-LAIN2</v>
      </c>
      <c r="E150" s="9" t="s">
        <v>174</v>
      </c>
      <c r="F150" s="10" t="s">
        <v>11</v>
      </c>
      <c r="G150" s="10">
        <v>10.0</v>
      </c>
      <c r="H150" s="2"/>
      <c r="I150" s="14">
        <v>146.0</v>
      </c>
      <c r="J150" s="2" t="str">
        <f t="array" ref="J150">IFERROR(INDEX($C$3:$C$348,MATCH(0,COUNTIF($J$4:J149,$C$3:$C$348),0)),"")</f>
        <v/>
      </c>
      <c r="K150" s="2"/>
      <c r="L150" s="2">
        <f t="shared" ref="L150:W150" si="147">SUMIFS($G$3:$G$545,$D$3:$D$545,$J150&amp;"-"&amp;L$4)</f>
        <v>0</v>
      </c>
      <c r="M150" s="2">
        <f t="shared" si="147"/>
        <v>0</v>
      </c>
      <c r="N150" s="2">
        <f t="shared" si="147"/>
        <v>0</v>
      </c>
      <c r="O150" s="2">
        <f t="shared" si="147"/>
        <v>0</v>
      </c>
      <c r="P150" s="2">
        <f t="shared" si="147"/>
        <v>0</v>
      </c>
      <c r="Q150" s="2">
        <f t="shared" si="147"/>
        <v>0</v>
      </c>
      <c r="R150" s="2">
        <f t="shared" si="147"/>
        <v>0</v>
      </c>
      <c r="S150" s="2">
        <f t="shared" si="147"/>
        <v>0</v>
      </c>
      <c r="T150" s="2">
        <f t="shared" si="147"/>
        <v>0</v>
      </c>
      <c r="U150" s="2">
        <f t="shared" si="147"/>
        <v>0</v>
      </c>
      <c r="V150" s="2">
        <f t="shared" si="147"/>
        <v>0</v>
      </c>
      <c r="W150" s="2">
        <f t="shared" si="147"/>
        <v>0</v>
      </c>
      <c r="X150" s="2"/>
      <c r="Y150" s="2"/>
      <c r="Z150" s="2"/>
      <c r="AA150" s="2"/>
    </row>
    <row r="151" ht="12.75" customHeight="1">
      <c r="A151" s="8">
        <v>149.0</v>
      </c>
      <c r="B151" s="9" t="s">
        <v>175</v>
      </c>
      <c r="C151" s="9" t="s">
        <v>176</v>
      </c>
      <c r="D151" s="6" t="str">
        <f t="shared" si="1"/>
        <v>SIFA FITRIANI-LAIN2</v>
      </c>
      <c r="E151" s="9" t="s">
        <v>177</v>
      </c>
      <c r="F151" s="10" t="s">
        <v>11</v>
      </c>
      <c r="G151" s="10">
        <v>2.0</v>
      </c>
      <c r="H151" s="2"/>
      <c r="I151" s="14">
        <v>147.0</v>
      </c>
      <c r="J151" s="2" t="str">
        <f t="array" ref="J151">IFERROR(INDEX($C$3:$C$348,MATCH(0,COUNTIF($J$4:J150,$C$3:$C$348),0)),"")</f>
        <v/>
      </c>
      <c r="K151" s="2"/>
      <c r="L151" s="2">
        <f t="shared" ref="L151:W151" si="148">SUMIFS($G$3:$G$545,$D$3:$D$545,$J151&amp;"-"&amp;L$4)</f>
        <v>0</v>
      </c>
      <c r="M151" s="2">
        <f t="shared" si="148"/>
        <v>0</v>
      </c>
      <c r="N151" s="2">
        <f t="shared" si="148"/>
        <v>0</v>
      </c>
      <c r="O151" s="2">
        <f t="shared" si="148"/>
        <v>0</v>
      </c>
      <c r="P151" s="2">
        <f t="shared" si="148"/>
        <v>0</v>
      </c>
      <c r="Q151" s="2">
        <f t="shared" si="148"/>
        <v>0</v>
      </c>
      <c r="R151" s="2">
        <f t="shared" si="148"/>
        <v>0</v>
      </c>
      <c r="S151" s="2">
        <f t="shared" si="148"/>
        <v>0</v>
      </c>
      <c r="T151" s="2">
        <f t="shared" si="148"/>
        <v>0</v>
      </c>
      <c r="U151" s="2">
        <f t="shared" si="148"/>
        <v>0</v>
      </c>
      <c r="V151" s="2">
        <f t="shared" si="148"/>
        <v>0</v>
      </c>
      <c r="W151" s="2">
        <f t="shared" si="148"/>
        <v>0</v>
      </c>
      <c r="X151" s="2"/>
      <c r="Y151" s="2"/>
      <c r="Z151" s="2"/>
      <c r="AA151" s="2"/>
    </row>
    <row r="152" ht="12.75" customHeight="1">
      <c r="A152" s="8">
        <v>150.0</v>
      </c>
      <c r="B152" s="9" t="s">
        <v>178</v>
      </c>
      <c r="C152" s="9" t="s">
        <v>179</v>
      </c>
      <c r="D152" s="6" t="str">
        <f t="shared" si="1"/>
        <v>RIFDANU EKA NUR MUWARIS-SD</v>
      </c>
      <c r="E152" s="9" t="s">
        <v>180</v>
      </c>
      <c r="F152" s="10" t="s">
        <v>15</v>
      </c>
      <c r="G152" s="10">
        <v>1.0</v>
      </c>
      <c r="H152" s="2"/>
      <c r="I152" s="14">
        <v>148.0</v>
      </c>
      <c r="J152" s="2" t="str">
        <f t="array" ref="J152">IFERROR(INDEX($C$3:$C$348,MATCH(0,COUNTIF($J$4:J151,$C$3:$C$348),0)),"")</f>
        <v/>
      </c>
      <c r="K152" s="2"/>
      <c r="L152" s="2">
        <f t="shared" ref="L152:W152" si="149">SUMIFS($G$3:$G$545,$D$3:$D$545,$J152&amp;"-"&amp;L$4)</f>
        <v>0</v>
      </c>
      <c r="M152" s="2">
        <f t="shared" si="149"/>
        <v>0</v>
      </c>
      <c r="N152" s="2">
        <f t="shared" si="149"/>
        <v>0</v>
      </c>
      <c r="O152" s="2">
        <f t="shared" si="149"/>
        <v>0</v>
      </c>
      <c r="P152" s="2">
        <f t="shared" si="149"/>
        <v>0</v>
      </c>
      <c r="Q152" s="2">
        <f t="shared" si="149"/>
        <v>0</v>
      </c>
      <c r="R152" s="2">
        <f t="shared" si="149"/>
        <v>0</v>
      </c>
      <c r="S152" s="2">
        <f t="shared" si="149"/>
        <v>0</v>
      </c>
      <c r="T152" s="2">
        <f t="shared" si="149"/>
        <v>0</v>
      </c>
      <c r="U152" s="2">
        <f t="shared" si="149"/>
        <v>0</v>
      </c>
      <c r="V152" s="2">
        <f t="shared" si="149"/>
        <v>0</v>
      </c>
      <c r="W152" s="2">
        <f t="shared" si="149"/>
        <v>0</v>
      </c>
      <c r="X152" s="2"/>
      <c r="Y152" s="2"/>
      <c r="Z152" s="2"/>
      <c r="AA152" s="2"/>
    </row>
    <row r="153" ht="12.75" customHeight="1">
      <c r="A153" s="8">
        <v>151.0</v>
      </c>
      <c r="B153" s="9" t="s">
        <v>178</v>
      </c>
      <c r="C153" s="9" t="s">
        <v>179</v>
      </c>
      <c r="D153" s="6" t="str">
        <f t="shared" si="1"/>
        <v>RIFDANU EKA NUR MUWARIS-SD</v>
      </c>
      <c r="E153" s="9" t="s">
        <v>180</v>
      </c>
      <c r="F153" s="10" t="s">
        <v>15</v>
      </c>
      <c r="G153" s="10">
        <v>1.0</v>
      </c>
      <c r="H153" s="2"/>
      <c r="I153" s="14">
        <v>149.0</v>
      </c>
      <c r="J153" s="2" t="str">
        <f t="array" ref="J153">IFERROR(INDEX($C$3:$C$348,MATCH(0,COUNTIF($J$4:J152,$C$3:$C$348),0)),"")</f>
        <v/>
      </c>
      <c r="K153" s="2"/>
      <c r="L153" s="2">
        <f t="shared" ref="L153:W153" si="150">SUMIFS($G$3:$G$545,$D$3:$D$545,$J153&amp;"-"&amp;L$4)</f>
        <v>0</v>
      </c>
      <c r="M153" s="2">
        <f t="shared" si="150"/>
        <v>0</v>
      </c>
      <c r="N153" s="2">
        <f t="shared" si="150"/>
        <v>0</v>
      </c>
      <c r="O153" s="2">
        <f t="shared" si="150"/>
        <v>0</v>
      </c>
      <c r="P153" s="2">
        <f t="shared" si="150"/>
        <v>0</v>
      </c>
      <c r="Q153" s="2">
        <f t="shared" si="150"/>
        <v>0</v>
      </c>
      <c r="R153" s="2">
        <f t="shared" si="150"/>
        <v>0</v>
      </c>
      <c r="S153" s="2">
        <f t="shared" si="150"/>
        <v>0</v>
      </c>
      <c r="T153" s="2">
        <f t="shared" si="150"/>
        <v>0</v>
      </c>
      <c r="U153" s="2">
        <f t="shared" si="150"/>
        <v>0</v>
      </c>
      <c r="V153" s="2">
        <f t="shared" si="150"/>
        <v>0</v>
      </c>
      <c r="W153" s="2">
        <f t="shared" si="150"/>
        <v>0</v>
      </c>
      <c r="X153" s="2"/>
      <c r="Y153" s="2"/>
      <c r="Z153" s="2"/>
      <c r="AA153" s="2"/>
    </row>
    <row r="154" ht="12.75" customHeight="1">
      <c r="A154" s="8">
        <v>152.0</v>
      </c>
      <c r="B154" s="9" t="s">
        <v>178</v>
      </c>
      <c r="C154" s="9" t="s">
        <v>179</v>
      </c>
      <c r="D154" s="6" t="str">
        <f t="shared" si="1"/>
        <v>RIFDANU EKA NUR MUWARIS-LAIN2</v>
      </c>
      <c r="E154" s="9" t="s">
        <v>177</v>
      </c>
      <c r="F154" s="10" t="s">
        <v>11</v>
      </c>
      <c r="G154" s="10">
        <v>1.0</v>
      </c>
      <c r="H154" s="2"/>
      <c r="I154" s="14">
        <v>150.0</v>
      </c>
      <c r="J154" s="2" t="str">
        <f t="array" ref="J154">IFERROR(INDEX($C$3:$C$348,MATCH(0,COUNTIF($J$4:J153,$C$3:$C$348),0)),"")</f>
        <v/>
      </c>
      <c r="K154" s="2"/>
      <c r="L154" s="2">
        <f t="shared" ref="L154:W154" si="151">SUMIFS($G$3:$G$545,$D$3:$D$545,$J154&amp;"-"&amp;L$4)</f>
        <v>0</v>
      </c>
      <c r="M154" s="2">
        <f t="shared" si="151"/>
        <v>0</v>
      </c>
      <c r="N154" s="2">
        <f t="shared" si="151"/>
        <v>0</v>
      </c>
      <c r="O154" s="2">
        <f t="shared" si="151"/>
        <v>0</v>
      </c>
      <c r="P154" s="2">
        <f t="shared" si="151"/>
        <v>0</v>
      </c>
      <c r="Q154" s="2">
        <f t="shared" si="151"/>
        <v>0</v>
      </c>
      <c r="R154" s="2">
        <f t="shared" si="151"/>
        <v>0</v>
      </c>
      <c r="S154" s="2">
        <f t="shared" si="151"/>
        <v>0</v>
      </c>
      <c r="T154" s="2">
        <f t="shared" si="151"/>
        <v>0</v>
      </c>
      <c r="U154" s="2">
        <f t="shared" si="151"/>
        <v>0</v>
      </c>
      <c r="V154" s="2">
        <f t="shared" si="151"/>
        <v>0</v>
      </c>
      <c r="W154" s="2">
        <f t="shared" si="151"/>
        <v>0</v>
      </c>
      <c r="X154" s="2"/>
      <c r="Y154" s="2"/>
      <c r="Z154" s="2"/>
      <c r="AA154" s="2"/>
    </row>
    <row r="155" ht="12.75" customHeight="1">
      <c r="A155" s="8">
        <v>153.0</v>
      </c>
      <c r="B155" s="9" t="s">
        <v>178</v>
      </c>
      <c r="C155" s="9" t="s">
        <v>179</v>
      </c>
      <c r="D155" s="6" t="str">
        <f t="shared" si="1"/>
        <v>RIFDANU EKA NUR MUWARIS-LAIN2</v>
      </c>
      <c r="E155" s="9" t="s">
        <v>102</v>
      </c>
      <c r="F155" s="10" t="s">
        <v>11</v>
      </c>
      <c r="G155" s="10">
        <v>5.0</v>
      </c>
      <c r="H155" s="2"/>
      <c r="I155" s="14">
        <v>151.0</v>
      </c>
      <c r="J155" s="2" t="str">
        <f t="array" ref="J155">IFERROR(INDEX($C$3:$C$348,MATCH(0,COUNTIF($J$4:J154,$C$3:$C$348),0)),"")</f>
        <v/>
      </c>
      <c r="K155" s="2"/>
      <c r="L155" s="2">
        <f t="shared" ref="L155:W155" si="152">SUMIFS($G$3:$G$545,$D$3:$D$545,$J155&amp;"-"&amp;L$4)</f>
        <v>0</v>
      </c>
      <c r="M155" s="2">
        <f t="shared" si="152"/>
        <v>0</v>
      </c>
      <c r="N155" s="2">
        <f t="shared" si="152"/>
        <v>0</v>
      </c>
      <c r="O155" s="2">
        <f t="shared" si="152"/>
        <v>0</v>
      </c>
      <c r="P155" s="2">
        <f t="shared" si="152"/>
        <v>0</v>
      </c>
      <c r="Q155" s="2">
        <f t="shared" si="152"/>
        <v>0</v>
      </c>
      <c r="R155" s="2">
        <f t="shared" si="152"/>
        <v>0</v>
      </c>
      <c r="S155" s="2">
        <f t="shared" si="152"/>
        <v>0</v>
      </c>
      <c r="T155" s="2">
        <f t="shared" si="152"/>
        <v>0</v>
      </c>
      <c r="U155" s="2">
        <f t="shared" si="152"/>
        <v>0</v>
      </c>
      <c r="V155" s="2">
        <f t="shared" si="152"/>
        <v>0</v>
      </c>
      <c r="W155" s="2">
        <f t="shared" si="152"/>
        <v>0</v>
      </c>
      <c r="X155" s="2"/>
      <c r="Y155" s="2"/>
      <c r="Z155" s="2"/>
      <c r="AA155" s="2"/>
    </row>
    <row r="156" ht="12.75" customHeight="1">
      <c r="A156" s="8">
        <v>154.0</v>
      </c>
      <c r="B156" s="9" t="s">
        <v>178</v>
      </c>
      <c r="C156" s="9" t="s">
        <v>179</v>
      </c>
      <c r="D156" s="6" t="str">
        <f t="shared" si="1"/>
        <v>RIFDANU EKA NUR MUWARIS-LAIN2</v>
      </c>
      <c r="E156" s="9" t="s">
        <v>71</v>
      </c>
      <c r="F156" s="10" t="s">
        <v>11</v>
      </c>
      <c r="G156" s="10">
        <v>13.0</v>
      </c>
      <c r="H156" s="2"/>
      <c r="I156" s="14">
        <v>152.0</v>
      </c>
      <c r="J156" s="2" t="str">
        <f t="array" ref="J156">IFERROR(INDEX($C$3:$C$348,MATCH(0,COUNTIF($J$4:J155,$C$3:$C$348),0)),"")</f>
        <v/>
      </c>
      <c r="K156" s="2"/>
      <c r="L156" s="2">
        <f t="shared" ref="L156:W156" si="153">SUMIFS($G$3:$G$545,$D$3:$D$545,$J156&amp;"-"&amp;L$4)</f>
        <v>0</v>
      </c>
      <c r="M156" s="2">
        <f t="shared" si="153"/>
        <v>0</v>
      </c>
      <c r="N156" s="2">
        <f t="shared" si="153"/>
        <v>0</v>
      </c>
      <c r="O156" s="2">
        <f t="shared" si="153"/>
        <v>0</v>
      </c>
      <c r="P156" s="2">
        <f t="shared" si="153"/>
        <v>0</v>
      </c>
      <c r="Q156" s="2">
        <f t="shared" si="153"/>
        <v>0</v>
      </c>
      <c r="R156" s="2">
        <f t="shared" si="153"/>
        <v>0</v>
      </c>
      <c r="S156" s="2">
        <f t="shared" si="153"/>
        <v>0</v>
      </c>
      <c r="T156" s="2">
        <f t="shared" si="153"/>
        <v>0</v>
      </c>
      <c r="U156" s="2">
        <f t="shared" si="153"/>
        <v>0</v>
      </c>
      <c r="V156" s="2">
        <f t="shared" si="153"/>
        <v>0</v>
      </c>
      <c r="W156" s="2">
        <f t="shared" si="153"/>
        <v>0</v>
      </c>
      <c r="X156" s="2"/>
      <c r="Y156" s="2"/>
      <c r="Z156" s="2"/>
      <c r="AA156" s="2"/>
    </row>
    <row r="157" ht="12.75" customHeight="1">
      <c r="A157" s="8">
        <v>155.0</v>
      </c>
      <c r="B157" s="9" t="s">
        <v>181</v>
      </c>
      <c r="C157" s="9" t="s">
        <v>182</v>
      </c>
      <c r="D157" s="6" t="str">
        <f t="shared" si="1"/>
        <v>APRI HIDAYAT-LAIN2</v>
      </c>
      <c r="E157" s="9" t="s">
        <v>102</v>
      </c>
      <c r="F157" s="10" t="s">
        <v>11</v>
      </c>
      <c r="G157" s="10">
        <v>5.0</v>
      </c>
      <c r="H157" s="2"/>
      <c r="I157" s="14">
        <v>153.0</v>
      </c>
      <c r="J157" s="2" t="str">
        <f t="array" ref="J157">IFERROR(INDEX($C$3:$C$348,MATCH(0,COUNTIF($J$4:J156,$C$3:$C$348),0)),"")</f>
        <v/>
      </c>
      <c r="K157" s="2"/>
      <c r="L157" s="2">
        <f t="shared" ref="L157:W157" si="154">SUMIFS($G$3:$G$545,$D$3:$D$545,$J157&amp;"-"&amp;L$4)</f>
        <v>0</v>
      </c>
      <c r="M157" s="2">
        <f t="shared" si="154"/>
        <v>0</v>
      </c>
      <c r="N157" s="2">
        <f t="shared" si="154"/>
        <v>0</v>
      </c>
      <c r="O157" s="2">
        <f t="shared" si="154"/>
        <v>0</v>
      </c>
      <c r="P157" s="2">
        <f t="shared" si="154"/>
        <v>0</v>
      </c>
      <c r="Q157" s="2">
        <f t="shared" si="154"/>
        <v>0</v>
      </c>
      <c r="R157" s="2">
        <f t="shared" si="154"/>
        <v>0</v>
      </c>
      <c r="S157" s="2">
        <f t="shared" si="154"/>
        <v>0</v>
      </c>
      <c r="T157" s="2">
        <f t="shared" si="154"/>
        <v>0</v>
      </c>
      <c r="U157" s="2">
        <f t="shared" si="154"/>
        <v>0</v>
      </c>
      <c r="V157" s="2">
        <f t="shared" si="154"/>
        <v>0</v>
      </c>
      <c r="W157" s="2">
        <f t="shared" si="154"/>
        <v>0</v>
      </c>
      <c r="X157" s="2"/>
      <c r="Y157" s="2"/>
      <c r="Z157" s="2"/>
      <c r="AA157" s="2"/>
    </row>
    <row r="158" ht="12.75" customHeight="1">
      <c r="A158" s="8">
        <v>156.0</v>
      </c>
      <c r="B158" s="9" t="s">
        <v>181</v>
      </c>
      <c r="C158" s="9" t="s">
        <v>182</v>
      </c>
      <c r="D158" s="6" t="str">
        <f t="shared" si="1"/>
        <v>APRI HIDAYAT-LAIN2</v>
      </c>
      <c r="E158" s="9" t="s">
        <v>71</v>
      </c>
      <c r="F158" s="10" t="s">
        <v>11</v>
      </c>
      <c r="G158" s="10">
        <v>13.0</v>
      </c>
      <c r="H158" s="2"/>
      <c r="I158" s="14">
        <v>154.0</v>
      </c>
      <c r="J158" s="2" t="str">
        <f t="array" ref="J158">IFERROR(INDEX($C$3:$C$348,MATCH(0,COUNTIF($J$4:J157,$C$3:$C$348),0)),"")</f>
        <v/>
      </c>
      <c r="K158" s="2"/>
      <c r="L158" s="2">
        <f t="shared" ref="L158:W158" si="155">SUMIFS($G$3:$G$545,$D$3:$D$545,$J158&amp;"-"&amp;L$4)</f>
        <v>0</v>
      </c>
      <c r="M158" s="2">
        <f t="shared" si="155"/>
        <v>0</v>
      </c>
      <c r="N158" s="2">
        <f t="shared" si="155"/>
        <v>0</v>
      </c>
      <c r="O158" s="2">
        <f t="shared" si="155"/>
        <v>0</v>
      </c>
      <c r="P158" s="2">
        <f t="shared" si="155"/>
        <v>0</v>
      </c>
      <c r="Q158" s="2">
        <f t="shared" si="155"/>
        <v>0</v>
      </c>
      <c r="R158" s="2">
        <f t="shared" si="155"/>
        <v>0</v>
      </c>
      <c r="S158" s="2">
        <f t="shared" si="155"/>
        <v>0</v>
      </c>
      <c r="T158" s="2">
        <f t="shared" si="155"/>
        <v>0</v>
      </c>
      <c r="U158" s="2">
        <f t="shared" si="155"/>
        <v>0</v>
      </c>
      <c r="V158" s="2">
        <f t="shared" si="155"/>
        <v>0</v>
      </c>
      <c r="W158" s="2">
        <f t="shared" si="155"/>
        <v>0</v>
      </c>
      <c r="X158" s="2"/>
      <c r="Y158" s="2"/>
      <c r="Z158" s="2"/>
      <c r="AA158" s="2"/>
    </row>
    <row r="159" ht="12.75" customHeight="1">
      <c r="A159" s="8">
        <v>157.0</v>
      </c>
      <c r="B159" s="9" t="s">
        <v>183</v>
      </c>
      <c r="C159" s="9" t="s">
        <v>184</v>
      </c>
      <c r="D159" s="6" t="str">
        <f t="shared" si="1"/>
        <v>SITI SUHAENI-LAIN2</v>
      </c>
      <c r="E159" s="9" t="s">
        <v>102</v>
      </c>
      <c r="F159" s="10" t="s">
        <v>11</v>
      </c>
      <c r="G159" s="10">
        <v>5.0</v>
      </c>
      <c r="H159" s="2"/>
      <c r="I159" s="14">
        <v>155.0</v>
      </c>
      <c r="J159" s="2" t="str">
        <f t="array" ref="J159">IFERROR(INDEX($C$3:$C$348,MATCH(0,COUNTIF($J$4:J158,$C$3:$C$348),0)),"")</f>
        <v/>
      </c>
      <c r="K159" s="2"/>
      <c r="L159" s="2">
        <f t="shared" ref="L159:W159" si="156">SUMIFS($G$3:$G$545,$D$3:$D$545,$J159&amp;"-"&amp;L$4)</f>
        <v>0</v>
      </c>
      <c r="M159" s="2">
        <f t="shared" si="156"/>
        <v>0</v>
      </c>
      <c r="N159" s="2">
        <f t="shared" si="156"/>
        <v>0</v>
      </c>
      <c r="O159" s="2">
        <f t="shared" si="156"/>
        <v>0</v>
      </c>
      <c r="P159" s="2">
        <f t="shared" si="156"/>
        <v>0</v>
      </c>
      <c r="Q159" s="2">
        <f t="shared" si="156"/>
        <v>0</v>
      </c>
      <c r="R159" s="2">
        <f t="shared" si="156"/>
        <v>0</v>
      </c>
      <c r="S159" s="2">
        <f t="shared" si="156"/>
        <v>0</v>
      </c>
      <c r="T159" s="2">
        <f t="shared" si="156"/>
        <v>0</v>
      </c>
      <c r="U159" s="2">
        <f t="shared" si="156"/>
        <v>0</v>
      </c>
      <c r="V159" s="2">
        <f t="shared" si="156"/>
        <v>0</v>
      </c>
      <c r="W159" s="2">
        <f t="shared" si="156"/>
        <v>0</v>
      </c>
      <c r="X159" s="2"/>
      <c r="Y159" s="2"/>
      <c r="Z159" s="2"/>
      <c r="AA159" s="2"/>
    </row>
    <row r="160" ht="12.75" customHeight="1">
      <c r="A160" s="8">
        <v>158.0</v>
      </c>
      <c r="B160" s="9" t="s">
        <v>183</v>
      </c>
      <c r="C160" s="9" t="s">
        <v>184</v>
      </c>
      <c r="D160" s="6" t="str">
        <f t="shared" si="1"/>
        <v>SITI SUHAENI-STD</v>
      </c>
      <c r="E160" s="9" t="s">
        <v>42</v>
      </c>
      <c r="F160" s="10" t="s">
        <v>19</v>
      </c>
      <c r="G160" s="10">
        <v>1.0</v>
      </c>
      <c r="H160" s="2"/>
      <c r="I160" s="14">
        <v>156.0</v>
      </c>
      <c r="J160" s="2" t="str">
        <f t="array" ref="J160">IFERROR(INDEX($C$3:$C$348,MATCH(0,COUNTIF($J$4:J159,$C$3:$C$348),0)),"")</f>
        <v/>
      </c>
      <c r="K160" s="2"/>
      <c r="L160" s="2">
        <f t="shared" ref="L160:W160" si="157">SUMIFS($G$3:$G$545,$D$3:$D$545,$J160&amp;"-"&amp;L$4)</f>
        <v>0</v>
      </c>
      <c r="M160" s="2">
        <f t="shared" si="157"/>
        <v>0</v>
      </c>
      <c r="N160" s="2">
        <f t="shared" si="157"/>
        <v>0</v>
      </c>
      <c r="O160" s="2">
        <f t="shared" si="157"/>
        <v>0</v>
      </c>
      <c r="P160" s="2">
        <f t="shared" si="157"/>
        <v>0</v>
      </c>
      <c r="Q160" s="2">
        <f t="shared" si="157"/>
        <v>0</v>
      </c>
      <c r="R160" s="2">
        <f t="shared" si="157"/>
        <v>0</v>
      </c>
      <c r="S160" s="2">
        <f t="shared" si="157"/>
        <v>0</v>
      </c>
      <c r="T160" s="2">
        <f t="shared" si="157"/>
        <v>0</v>
      </c>
      <c r="U160" s="2">
        <f t="shared" si="157"/>
        <v>0</v>
      </c>
      <c r="V160" s="2">
        <f t="shared" si="157"/>
        <v>0</v>
      </c>
      <c r="W160" s="2">
        <f t="shared" si="157"/>
        <v>0</v>
      </c>
      <c r="X160" s="2"/>
      <c r="Y160" s="2"/>
      <c r="Z160" s="2"/>
      <c r="AA160" s="2"/>
    </row>
    <row r="161" ht="12.75" customHeight="1">
      <c r="A161" s="8">
        <v>159.0</v>
      </c>
      <c r="B161" s="9" t="s">
        <v>183</v>
      </c>
      <c r="C161" s="9" t="s">
        <v>184</v>
      </c>
      <c r="D161" s="6" t="str">
        <f t="shared" si="1"/>
        <v>SITI SUHAENI-LAIN2</v>
      </c>
      <c r="E161" s="9" t="s">
        <v>71</v>
      </c>
      <c r="F161" s="10" t="s">
        <v>11</v>
      </c>
      <c r="G161" s="10">
        <v>15.0</v>
      </c>
      <c r="H161" s="2"/>
      <c r="I161" s="14">
        <v>157.0</v>
      </c>
      <c r="J161" s="2" t="str">
        <f t="array" ref="J161">IFERROR(INDEX($C$3:$C$348,MATCH(0,COUNTIF($J$4:J160,$C$3:$C$348),0)),"")</f>
        <v/>
      </c>
      <c r="K161" s="2"/>
      <c r="L161" s="2">
        <f t="shared" ref="L161:W161" si="158">SUMIFS($G$3:$G$545,$D$3:$D$545,$J161&amp;"-"&amp;L$4)</f>
        <v>0</v>
      </c>
      <c r="M161" s="2">
        <f t="shared" si="158"/>
        <v>0</v>
      </c>
      <c r="N161" s="2">
        <f t="shared" si="158"/>
        <v>0</v>
      </c>
      <c r="O161" s="2">
        <f t="shared" si="158"/>
        <v>0</v>
      </c>
      <c r="P161" s="2">
        <f t="shared" si="158"/>
        <v>0</v>
      </c>
      <c r="Q161" s="2">
        <f t="shared" si="158"/>
        <v>0</v>
      </c>
      <c r="R161" s="2">
        <f t="shared" si="158"/>
        <v>0</v>
      </c>
      <c r="S161" s="2">
        <f t="shared" si="158"/>
        <v>0</v>
      </c>
      <c r="T161" s="2">
        <f t="shared" si="158"/>
        <v>0</v>
      </c>
      <c r="U161" s="2">
        <f t="shared" si="158"/>
        <v>0</v>
      </c>
      <c r="V161" s="2">
        <f t="shared" si="158"/>
        <v>0</v>
      </c>
      <c r="W161" s="2">
        <f t="shared" si="158"/>
        <v>0</v>
      </c>
      <c r="X161" s="2"/>
      <c r="Y161" s="2"/>
      <c r="Z161" s="2"/>
      <c r="AA161" s="2"/>
    </row>
    <row r="162" ht="12.75" customHeight="1">
      <c r="A162" s="8">
        <v>160.0</v>
      </c>
      <c r="B162" s="9" t="s">
        <v>185</v>
      </c>
      <c r="C162" s="9" t="s">
        <v>186</v>
      </c>
      <c r="D162" s="6" t="str">
        <f t="shared" si="1"/>
        <v>DEVIANA INDAH AYU LESTARI-SDL</v>
      </c>
      <c r="E162" s="9" t="s">
        <v>29</v>
      </c>
      <c r="F162" s="10" t="s">
        <v>17</v>
      </c>
      <c r="G162" s="10">
        <v>1.0</v>
      </c>
      <c r="H162" s="2"/>
      <c r="I162" s="14">
        <v>158.0</v>
      </c>
      <c r="J162" s="2" t="str">
        <f t="array" ref="J162">IFERROR(INDEX($C$3:$C$348,MATCH(0,COUNTIF($J$4:J161,$C$3:$C$348),0)),"")</f>
        <v/>
      </c>
      <c r="K162" s="2"/>
      <c r="L162" s="2">
        <f t="shared" ref="L162:W162" si="159">SUMIFS($G$3:$G$545,$D$3:$D$545,$J162&amp;"-"&amp;L$4)</f>
        <v>0</v>
      </c>
      <c r="M162" s="2">
        <f t="shared" si="159"/>
        <v>0</v>
      </c>
      <c r="N162" s="2">
        <f t="shared" si="159"/>
        <v>0</v>
      </c>
      <c r="O162" s="2">
        <f t="shared" si="159"/>
        <v>0</v>
      </c>
      <c r="P162" s="2">
        <f t="shared" si="159"/>
        <v>0</v>
      </c>
      <c r="Q162" s="2">
        <f t="shared" si="159"/>
        <v>0</v>
      </c>
      <c r="R162" s="2">
        <f t="shared" si="159"/>
        <v>0</v>
      </c>
      <c r="S162" s="2">
        <f t="shared" si="159"/>
        <v>0</v>
      </c>
      <c r="T162" s="2">
        <f t="shared" si="159"/>
        <v>0</v>
      </c>
      <c r="U162" s="2">
        <f t="shared" si="159"/>
        <v>0</v>
      </c>
      <c r="V162" s="2">
        <f t="shared" si="159"/>
        <v>0</v>
      </c>
      <c r="W162" s="2">
        <f t="shared" si="159"/>
        <v>0</v>
      </c>
      <c r="X162" s="2"/>
      <c r="Y162" s="2"/>
      <c r="Z162" s="2"/>
      <c r="AA162" s="2"/>
    </row>
    <row r="163" ht="12.75" customHeight="1">
      <c r="A163" s="8">
        <v>161.0</v>
      </c>
      <c r="B163" s="9" t="s">
        <v>185</v>
      </c>
      <c r="C163" s="9" t="s">
        <v>186</v>
      </c>
      <c r="D163" s="6" t="str">
        <f t="shared" si="1"/>
        <v>DEVIANA INDAH AYU LESTARI-LAIN2</v>
      </c>
      <c r="E163" s="9" t="s">
        <v>71</v>
      </c>
      <c r="F163" s="10" t="s">
        <v>11</v>
      </c>
      <c r="G163" s="10">
        <v>15.0</v>
      </c>
      <c r="H163" s="2"/>
      <c r="I163" s="14">
        <v>159.0</v>
      </c>
      <c r="J163" s="2" t="str">
        <f t="array" ref="J163">IFERROR(INDEX($C$3:$C$348,MATCH(0,COUNTIF($J$4:J162,$C$3:$C$348),0)),"")</f>
        <v/>
      </c>
      <c r="K163" s="2"/>
      <c r="L163" s="2">
        <f t="shared" ref="L163:W163" si="160">SUMIFS($G$3:$G$545,$D$3:$D$545,$J163&amp;"-"&amp;L$4)</f>
        <v>0</v>
      </c>
      <c r="M163" s="2">
        <f t="shared" si="160"/>
        <v>0</v>
      </c>
      <c r="N163" s="2">
        <f t="shared" si="160"/>
        <v>0</v>
      </c>
      <c r="O163" s="2">
        <f t="shared" si="160"/>
        <v>0</v>
      </c>
      <c r="P163" s="2">
        <f t="shared" si="160"/>
        <v>0</v>
      </c>
      <c r="Q163" s="2">
        <f t="shared" si="160"/>
        <v>0</v>
      </c>
      <c r="R163" s="2">
        <f t="shared" si="160"/>
        <v>0</v>
      </c>
      <c r="S163" s="2">
        <f t="shared" si="160"/>
        <v>0</v>
      </c>
      <c r="T163" s="2">
        <f t="shared" si="160"/>
        <v>0</v>
      </c>
      <c r="U163" s="2">
        <f t="shared" si="160"/>
        <v>0</v>
      </c>
      <c r="V163" s="2">
        <f t="shared" si="160"/>
        <v>0</v>
      </c>
      <c r="W163" s="2">
        <f t="shared" si="160"/>
        <v>0</v>
      </c>
      <c r="X163" s="2"/>
      <c r="Y163" s="2"/>
      <c r="Z163" s="2"/>
      <c r="AA163" s="2"/>
    </row>
    <row r="164" ht="12.75" customHeight="1">
      <c r="A164" s="8">
        <v>162.0</v>
      </c>
      <c r="B164" s="9" t="s">
        <v>185</v>
      </c>
      <c r="C164" s="9" t="s">
        <v>186</v>
      </c>
      <c r="D164" s="6" t="str">
        <f t="shared" si="1"/>
        <v>DEVIANA INDAH AYU LESTARI-SD</v>
      </c>
      <c r="E164" s="9" t="s">
        <v>42</v>
      </c>
      <c r="F164" s="10" t="s">
        <v>15</v>
      </c>
      <c r="G164" s="10">
        <v>1.0</v>
      </c>
      <c r="H164" s="2"/>
      <c r="I164" s="14">
        <v>160.0</v>
      </c>
      <c r="J164" s="2" t="str">
        <f t="array" ref="J164">IFERROR(INDEX($C$3:$C$348,MATCH(0,COUNTIF($J$4:J163,$C$3:$C$348),0)),"")</f>
        <v/>
      </c>
      <c r="K164" s="2"/>
      <c r="L164" s="2">
        <f t="shared" ref="L164:W164" si="161">SUMIFS($G$3:$G$545,$D$3:$D$545,$J164&amp;"-"&amp;L$4)</f>
        <v>0</v>
      </c>
      <c r="M164" s="2">
        <f t="shared" si="161"/>
        <v>0</v>
      </c>
      <c r="N164" s="2">
        <f t="shared" si="161"/>
        <v>0</v>
      </c>
      <c r="O164" s="2">
        <f t="shared" si="161"/>
        <v>0</v>
      </c>
      <c r="P164" s="2">
        <f t="shared" si="161"/>
        <v>0</v>
      </c>
      <c r="Q164" s="2">
        <f t="shared" si="161"/>
        <v>0</v>
      </c>
      <c r="R164" s="2">
        <f t="shared" si="161"/>
        <v>0</v>
      </c>
      <c r="S164" s="2">
        <f t="shared" si="161"/>
        <v>0</v>
      </c>
      <c r="T164" s="2">
        <f t="shared" si="161"/>
        <v>0</v>
      </c>
      <c r="U164" s="2">
        <f t="shared" si="161"/>
        <v>0</v>
      </c>
      <c r="V164" s="2">
        <f t="shared" si="161"/>
        <v>0</v>
      </c>
      <c r="W164" s="2">
        <f t="shared" si="161"/>
        <v>0</v>
      </c>
      <c r="X164" s="2"/>
      <c r="Y164" s="2"/>
      <c r="Z164" s="2"/>
      <c r="AA164" s="2"/>
    </row>
    <row r="165" ht="12.75" customHeight="1">
      <c r="A165" s="8">
        <v>163.0</v>
      </c>
      <c r="B165" s="9" t="s">
        <v>185</v>
      </c>
      <c r="C165" s="9" t="s">
        <v>186</v>
      </c>
      <c r="D165" s="6" t="str">
        <f t="shared" si="1"/>
        <v>DEVIANA INDAH AYU LESTARI-TK</v>
      </c>
      <c r="E165" s="9" t="s">
        <v>116</v>
      </c>
      <c r="F165" s="10" t="s">
        <v>24</v>
      </c>
      <c r="G165" s="10">
        <v>15.0</v>
      </c>
      <c r="H165" s="2"/>
      <c r="I165" s="14">
        <v>161.0</v>
      </c>
      <c r="J165" s="2" t="str">
        <f t="array" ref="J165">IFERROR(INDEX($C$3:$C$348,MATCH(0,COUNTIF($J$4:J164,$C$3:$C$348),0)),"")</f>
        <v/>
      </c>
      <c r="K165" s="2"/>
      <c r="L165" s="2">
        <f t="shared" ref="L165:W165" si="162">SUMIFS($G$3:$G$545,$D$3:$D$545,$J165&amp;"-"&amp;L$4)</f>
        <v>0</v>
      </c>
      <c r="M165" s="2">
        <f t="shared" si="162"/>
        <v>0</v>
      </c>
      <c r="N165" s="2">
        <f t="shared" si="162"/>
        <v>0</v>
      </c>
      <c r="O165" s="2">
        <f t="shared" si="162"/>
        <v>0</v>
      </c>
      <c r="P165" s="2">
        <f t="shared" si="162"/>
        <v>0</v>
      </c>
      <c r="Q165" s="2">
        <f t="shared" si="162"/>
        <v>0</v>
      </c>
      <c r="R165" s="2">
        <f t="shared" si="162"/>
        <v>0</v>
      </c>
      <c r="S165" s="2">
        <f t="shared" si="162"/>
        <v>0</v>
      </c>
      <c r="T165" s="2">
        <f t="shared" si="162"/>
        <v>0</v>
      </c>
      <c r="U165" s="2">
        <f t="shared" si="162"/>
        <v>0</v>
      </c>
      <c r="V165" s="2">
        <f t="shared" si="162"/>
        <v>0</v>
      </c>
      <c r="W165" s="2">
        <f t="shared" si="162"/>
        <v>0</v>
      </c>
      <c r="X165" s="2"/>
      <c r="Y165" s="2"/>
      <c r="Z165" s="2"/>
      <c r="AA165" s="2"/>
    </row>
    <row r="166" ht="12.75" customHeight="1">
      <c r="A166" s="8">
        <v>164.0</v>
      </c>
      <c r="B166" s="9" t="s">
        <v>185</v>
      </c>
      <c r="C166" s="9" t="s">
        <v>186</v>
      </c>
      <c r="D166" s="6" t="str">
        <f t="shared" si="1"/>
        <v>DEVIANA INDAH AYU LESTARI-SD</v>
      </c>
      <c r="E166" s="9" t="s">
        <v>187</v>
      </c>
      <c r="F166" s="10" t="s">
        <v>15</v>
      </c>
      <c r="G166" s="10">
        <v>1.0</v>
      </c>
      <c r="H166" s="2"/>
      <c r="I166" s="14">
        <v>162.0</v>
      </c>
      <c r="J166" s="2" t="str">
        <f t="array" ref="J166">IFERROR(INDEX($C$3:$C$348,MATCH(0,COUNTIF($J$4:J165,$C$3:$C$348),0)),"")</f>
        <v/>
      </c>
      <c r="K166" s="2"/>
      <c r="L166" s="2">
        <f t="shared" ref="L166:W166" si="163">SUMIFS($G$3:$G$545,$D$3:$D$545,$J166&amp;"-"&amp;L$4)</f>
        <v>0</v>
      </c>
      <c r="M166" s="2">
        <f t="shared" si="163"/>
        <v>0</v>
      </c>
      <c r="N166" s="2">
        <f t="shared" si="163"/>
        <v>0</v>
      </c>
      <c r="O166" s="2">
        <f t="shared" si="163"/>
        <v>0</v>
      </c>
      <c r="P166" s="2">
        <f t="shared" si="163"/>
        <v>0</v>
      </c>
      <c r="Q166" s="2">
        <f t="shared" si="163"/>
        <v>0</v>
      </c>
      <c r="R166" s="2">
        <f t="shared" si="163"/>
        <v>0</v>
      </c>
      <c r="S166" s="2">
        <f t="shared" si="163"/>
        <v>0</v>
      </c>
      <c r="T166" s="2">
        <f t="shared" si="163"/>
        <v>0</v>
      </c>
      <c r="U166" s="2">
        <f t="shared" si="163"/>
        <v>0</v>
      </c>
      <c r="V166" s="2">
        <f t="shared" si="163"/>
        <v>0</v>
      </c>
      <c r="W166" s="2">
        <f t="shared" si="163"/>
        <v>0</v>
      </c>
      <c r="X166" s="2"/>
      <c r="Y166" s="2"/>
      <c r="Z166" s="2"/>
      <c r="AA166" s="2"/>
    </row>
    <row r="167" ht="12.75" customHeight="1">
      <c r="A167" s="8">
        <v>165.0</v>
      </c>
      <c r="B167" s="9" t="s">
        <v>185</v>
      </c>
      <c r="C167" s="9" t="s">
        <v>186</v>
      </c>
      <c r="D167" s="6" t="str">
        <f t="shared" si="1"/>
        <v>DEVIANA INDAH AYU LESTARI-I</v>
      </c>
      <c r="E167" s="9" t="s">
        <v>67</v>
      </c>
      <c r="F167" s="10" t="s">
        <v>21</v>
      </c>
      <c r="G167" s="10">
        <v>1.0</v>
      </c>
      <c r="H167" s="2"/>
      <c r="I167" s="14">
        <v>163.0</v>
      </c>
      <c r="J167" s="2" t="str">
        <f t="array" ref="J167">IFERROR(INDEX($C$3:$C$348,MATCH(0,COUNTIF($J$4:J166,$C$3:$C$348),0)),"")</f>
        <v/>
      </c>
      <c r="K167" s="2"/>
      <c r="L167" s="2">
        <f t="shared" ref="L167:W167" si="164">SUMIFS($G$3:$G$545,$D$3:$D$545,$J167&amp;"-"&amp;L$4)</f>
        <v>0</v>
      </c>
      <c r="M167" s="2">
        <f t="shared" si="164"/>
        <v>0</v>
      </c>
      <c r="N167" s="2">
        <f t="shared" si="164"/>
        <v>0</v>
      </c>
      <c r="O167" s="2">
        <f t="shared" si="164"/>
        <v>0</v>
      </c>
      <c r="P167" s="2">
        <f t="shared" si="164"/>
        <v>0</v>
      </c>
      <c r="Q167" s="2">
        <f t="shared" si="164"/>
        <v>0</v>
      </c>
      <c r="R167" s="2">
        <f t="shared" si="164"/>
        <v>0</v>
      </c>
      <c r="S167" s="2">
        <f t="shared" si="164"/>
        <v>0</v>
      </c>
      <c r="T167" s="2">
        <f t="shared" si="164"/>
        <v>0</v>
      </c>
      <c r="U167" s="2">
        <f t="shared" si="164"/>
        <v>0</v>
      </c>
      <c r="V167" s="2">
        <f t="shared" si="164"/>
        <v>0</v>
      </c>
      <c r="W167" s="2">
        <f t="shared" si="164"/>
        <v>0</v>
      </c>
      <c r="X167" s="2"/>
      <c r="Y167" s="2"/>
      <c r="Z167" s="2"/>
      <c r="AA167" s="2"/>
    </row>
    <row r="168" ht="12.75" customHeight="1">
      <c r="A168" s="8">
        <v>166.0</v>
      </c>
      <c r="B168" s="9" t="s">
        <v>185</v>
      </c>
      <c r="C168" s="9" t="s">
        <v>186</v>
      </c>
      <c r="D168" s="6" t="str">
        <f t="shared" si="1"/>
        <v>DEVIANA INDAH AYU LESTARI-SD</v>
      </c>
      <c r="E168" s="9" t="s">
        <v>98</v>
      </c>
      <c r="F168" s="10" t="s">
        <v>15</v>
      </c>
      <c r="G168" s="10">
        <v>1.0</v>
      </c>
      <c r="H168" s="2"/>
      <c r="I168" s="14">
        <v>164.0</v>
      </c>
      <c r="J168" s="2" t="str">
        <f t="array" ref="J168">IFERROR(INDEX($C$3:$C$348,MATCH(0,COUNTIF($J$4:J167,$C$3:$C$348),0)),"")</f>
        <v/>
      </c>
      <c r="K168" s="2"/>
      <c r="L168" s="2">
        <f t="shared" ref="L168:W168" si="165">SUMIFS($G$3:$G$545,$D$3:$D$545,$J168&amp;"-"&amp;L$4)</f>
        <v>0</v>
      </c>
      <c r="M168" s="2">
        <f t="shared" si="165"/>
        <v>0</v>
      </c>
      <c r="N168" s="2">
        <f t="shared" si="165"/>
        <v>0</v>
      </c>
      <c r="O168" s="2">
        <f t="shared" si="165"/>
        <v>0</v>
      </c>
      <c r="P168" s="2">
        <f t="shared" si="165"/>
        <v>0</v>
      </c>
      <c r="Q168" s="2">
        <f t="shared" si="165"/>
        <v>0</v>
      </c>
      <c r="R168" s="2">
        <f t="shared" si="165"/>
        <v>0</v>
      </c>
      <c r="S168" s="2">
        <f t="shared" si="165"/>
        <v>0</v>
      </c>
      <c r="T168" s="2">
        <f t="shared" si="165"/>
        <v>0</v>
      </c>
      <c r="U168" s="2">
        <f t="shared" si="165"/>
        <v>0</v>
      </c>
      <c r="V168" s="2">
        <f t="shared" si="165"/>
        <v>0</v>
      </c>
      <c r="W168" s="2">
        <f t="shared" si="165"/>
        <v>0</v>
      </c>
      <c r="X168" s="2"/>
      <c r="Y168" s="2"/>
      <c r="Z168" s="2"/>
      <c r="AA168" s="2"/>
    </row>
    <row r="169" ht="12.75" customHeight="1">
      <c r="A169" s="8">
        <v>167.0</v>
      </c>
      <c r="B169" s="9" t="s">
        <v>185</v>
      </c>
      <c r="C169" s="9" t="s">
        <v>186</v>
      </c>
      <c r="D169" s="6" t="str">
        <f t="shared" si="1"/>
        <v>DEVIANA INDAH AYU LESTARI-LAIN2</v>
      </c>
      <c r="E169" s="9" t="s">
        <v>102</v>
      </c>
      <c r="F169" s="10" t="s">
        <v>11</v>
      </c>
      <c r="G169" s="10">
        <v>5.0</v>
      </c>
      <c r="H169" s="2"/>
      <c r="I169" s="14">
        <v>165.0</v>
      </c>
      <c r="J169" s="2" t="str">
        <f t="array" ref="J169">IFERROR(INDEX($C$3:$C$348,MATCH(0,COUNTIF($J$4:J168,$C$3:$C$348),0)),"")</f>
        <v/>
      </c>
      <c r="K169" s="2"/>
      <c r="L169" s="2">
        <f t="shared" ref="L169:W169" si="166">SUMIFS($G$3:$G$545,$D$3:$D$545,$J169&amp;"-"&amp;L$4)</f>
        <v>0</v>
      </c>
      <c r="M169" s="2">
        <f t="shared" si="166"/>
        <v>0</v>
      </c>
      <c r="N169" s="2">
        <f t="shared" si="166"/>
        <v>0</v>
      </c>
      <c r="O169" s="2">
        <f t="shared" si="166"/>
        <v>0</v>
      </c>
      <c r="P169" s="2">
        <f t="shared" si="166"/>
        <v>0</v>
      </c>
      <c r="Q169" s="2">
        <f t="shared" si="166"/>
        <v>0</v>
      </c>
      <c r="R169" s="2">
        <f t="shared" si="166"/>
        <v>0</v>
      </c>
      <c r="S169" s="2">
        <f t="shared" si="166"/>
        <v>0</v>
      </c>
      <c r="T169" s="2">
        <f t="shared" si="166"/>
        <v>0</v>
      </c>
      <c r="U169" s="2">
        <f t="shared" si="166"/>
        <v>0</v>
      </c>
      <c r="V169" s="2">
        <f t="shared" si="166"/>
        <v>0</v>
      </c>
      <c r="W169" s="2">
        <f t="shared" si="166"/>
        <v>0</v>
      </c>
      <c r="X169" s="2"/>
      <c r="Y169" s="2"/>
      <c r="Z169" s="2"/>
      <c r="AA169" s="2"/>
    </row>
    <row r="170" ht="12.75" customHeight="1">
      <c r="A170" s="8">
        <v>168.0</v>
      </c>
      <c r="B170" s="9" t="s">
        <v>188</v>
      </c>
      <c r="C170" s="9" t="s">
        <v>189</v>
      </c>
      <c r="D170" s="6" t="str">
        <f t="shared" si="1"/>
        <v>AGUS SUTISNA-C</v>
      </c>
      <c r="E170" s="9" t="s">
        <v>190</v>
      </c>
      <c r="F170" s="10" t="s">
        <v>22</v>
      </c>
      <c r="G170" s="10">
        <v>2.0</v>
      </c>
      <c r="H170" s="2"/>
      <c r="I170" s="14">
        <v>166.0</v>
      </c>
      <c r="J170" s="2" t="str">
        <f t="array" ref="J170">IFERROR(INDEX($C$3:$C$348,MATCH(0,COUNTIF($J$4:J169,$C$3:$C$348),0)),"")</f>
        <v/>
      </c>
      <c r="K170" s="2"/>
      <c r="L170" s="2">
        <f t="shared" ref="L170:W170" si="167">SUMIFS($G$3:$G$545,$D$3:$D$545,$J170&amp;"-"&amp;L$4)</f>
        <v>0</v>
      </c>
      <c r="M170" s="2">
        <f t="shared" si="167"/>
        <v>0</v>
      </c>
      <c r="N170" s="2">
        <f t="shared" si="167"/>
        <v>0</v>
      </c>
      <c r="O170" s="2">
        <f t="shared" si="167"/>
        <v>0</v>
      </c>
      <c r="P170" s="2">
        <f t="shared" si="167"/>
        <v>0</v>
      </c>
      <c r="Q170" s="2">
        <f t="shared" si="167"/>
        <v>0</v>
      </c>
      <c r="R170" s="2">
        <f t="shared" si="167"/>
        <v>0</v>
      </c>
      <c r="S170" s="2">
        <f t="shared" si="167"/>
        <v>0</v>
      </c>
      <c r="T170" s="2">
        <f t="shared" si="167"/>
        <v>0</v>
      </c>
      <c r="U170" s="2">
        <f t="shared" si="167"/>
        <v>0</v>
      </c>
      <c r="V170" s="2">
        <f t="shared" si="167"/>
        <v>0</v>
      </c>
      <c r="W170" s="2">
        <f t="shared" si="167"/>
        <v>0</v>
      </c>
      <c r="X170" s="2"/>
      <c r="Y170" s="2"/>
      <c r="Z170" s="2"/>
      <c r="AA170" s="2"/>
    </row>
    <row r="171" ht="12.75" customHeight="1">
      <c r="A171" s="8">
        <v>169.0</v>
      </c>
      <c r="B171" s="9" t="s">
        <v>191</v>
      </c>
      <c r="C171" s="9" t="s">
        <v>192</v>
      </c>
      <c r="D171" s="6" t="str">
        <f t="shared" si="1"/>
        <v>ARIFIEN-LAIN2</v>
      </c>
      <c r="E171" s="9" t="s">
        <v>102</v>
      </c>
      <c r="F171" s="10" t="s">
        <v>11</v>
      </c>
      <c r="G171" s="10">
        <v>5.0</v>
      </c>
      <c r="H171" s="2"/>
      <c r="I171" s="14">
        <v>167.0</v>
      </c>
      <c r="J171" s="2" t="str">
        <f t="array" ref="J171">IFERROR(INDEX($C$3:$C$348,MATCH(0,COUNTIF($J$4:J170,$C$3:$C$348),0)),"")</f>
        <v/>
      </c>
      <c r="K171" s="2"/>
      <c r="L171" s="2">
        <f t="shared" ref="L171:W171" si="168">SUMIFS($G$3:$G$545,$D$3:$D$545,$J171&amp;"-"&amp;L$4)</f>
        <v>0</v>
      </c>
      <c r="M171" s="2">
        <f t="shared" si="168"/>
        <v>0</v>
      </c>
      <c r="N171" s="2">
        <f t="shared" si="168"/>
        <v>0</v>
      </c>
      <c r="O171" s="2">
        <f t="shared" si="168"/>
        <v>0</v>
      </c>
      <c r="P171" s="2">
        <f t="shared" si="168"/>
        <v>0</v>
      </c>
      <c r="Q171" s="2">
        <f t="shared" si="168"/>
        <v>0</v>
      </c>
      <c r="R171" s="2">
        <f t="shared" si="168"/>
        <v>0</v>
      </c>
      <c r="S171" s="2">
        <f t="shared" si="168"/>
        <v>0</v>
      </c>
      <c r="T171" s="2">
        <f t="shared" si="168"/>
        <v>0</v>
      </c>
      <c r="U171" s="2">
        <f t="shared" si="168"/>
        <v>0</v>
      </c>
      <c r="V171" s="2">
        <f t="shared" si="168"/>
        <v>0</v>
      </c>
      <c r="W171" s="2">
        <f t="shared" si="168"/>
        <v>0</v>
      </c>
      <c r="X171" s="2"/>
      <c r="Y171" s="2"/>
      <c r="Z171" s="2"/>
      <c r="AA171" s="2"/>
    </row>
    <row r="172" ht="12.75" customHeight="1">
      <c r="A172" s="8">
        <v>170.0</v>
      </c>
      <c r="B172" s="9" t="s">
        <v>191</v>
      </c>
      <c r="C172" s="9" t="s">
        <v>192</v>
      </c>
      <c r="D172" s="6" t="str">
        <f t="shared" si="1"/>
        <v>ARIFIEN-C</v>
      </c>
      <c r="E172" s="9" t="s">
        <v>56</v>
      </c>
      <c r="F172" s="10" t="s">
        <v>22</v>
      </c>
      <c r="G172" s="10">
        <v>1.0</v>
      </c>
      <c r="H172" s="2"/>
      <c r="I172" s="14">
        <v>168.0</v>
      </c>
      <c r="J172" s="2" t="str">
        <f t="array" ref="J172">IFERROR(INDEX($C$3:$C$348,MATCH(0,COUNTIF($J$4:J171,$C$3:$C$348),0)),"")</f>
        <v/>
      </c>
      <c r="K172" s="2"/>
      <c r="L172" s="2">
        <f t="shared" ref="L172:W172" si="169">SUMIFS($G$3:$G$545,$D$3:$D$545,$J172&amp;"-"&amp;L$4)</f>
        <v>0</v>
      </c>
      <c r="M172" s="2">
        <f t="shared" si="169"/>
        <v>0</v>
      </c>
      <c r="N172" s="2">
        <f t="shared" si="169"/>
        <v>0</v>
      </c>
      <c r="O172" s="2">
        <f t="shared" si="169"/>
        <v>0</v>
      </c>
      <c r="P172" s="2">
        <f t="shared" si="169"/>
        <v>0</v>
      </c>
      <c r="Q172" s="2">
        <f t="shared" si="169"/>
        <v>0</v>
      </c>
      <c r="R172" s="2">
        <f t="shared" si="169"/>
        <v>0</v>
      </c>
      <c r="S172" s="2">
        <f t="shared" si="169"/>
        <v>0</v>
      </c>
      <c r="T172" s="2">
        <f t="shared" si="169"/>
        <v>0</v>
      </c>
      <c r="U172" s="2">
        <f t="shared" si="169"/>
        <v>0</v>
      </c>
      <c r="V172" s="2">
        <f t="shared" si="169"/>
        <v>0</v>
      </c>
      <c r="W172" s="2">
        <f t="shared" si="169"/>
        <v>0</v>
      </c>
      <c r="X172" s="2"/>
      <c r="Y172" s="2"/>
      <c r="Z172" s="2"/>
      <c r="AA172" s="2"/>
    </row>
    <row r="173" ht="12.75" customHeight="1">
      <c r="A173" s="8">
        <v>171.0</v>
      </c>
      <c r="B173" s="9" t="s">
        <v>193</v>
      </c>
      <c r="C173" s="9" t="s">
        <v>194</v>
      </c>
      <c r="D173" s="6" t="str">
        <f t="shared" si="1"/>
        <v>IWAN SUDRAJAT-C</v>
      </c>
      <c r="E173" s="9" t="s">
        <v>59</v>
      </c>
      <c r="F173" s="10" t="s">
        <v>22</v>
      </c>
      <c r="G173" s="10">
        <v>1.0</v>
      </c>
      <c r="H173" s="2"/>
      <c r="I173" s="14">
        <v>169.0</v>
      </c>
      <c r="J173" s="2" t="str">
        <f t="array" ref="J173">IFERROR(INDEX($C$3:$C$348,MATCH(0,COUNTIF($J$4:J172,$C$3:$C$348),0)),"")</f>
        <v/>
      </c>
      <c r="K173" s="2"/>
      <c r="L173" s="2">
        <f t="shared" ref="L173:W173" si="170">SUMIFS($G$3:$G$545,$D$3:$D$545,$J173&amp;"-"&amp;L$4)</f>
        <v>0</v>
      </c>
      <c r="M173" s="2">
        <f t="shared" si="170"/>
        <v>0</v>
      </c>
      <c r="N173" s="2">
        <f t="shared" si="170"/>
        <v>0</v>
      </c>
      <c r="O173" s="2">
        <f t="shared" si="170"/>
        <v>0</v>
      </c>
      <c r="P173" s="2">
        <f t="shared" si="170"/>
        <v>0</v>
      </c>
      <c r="Q173" s="2">
        <f t="shared" si="170"/>
        <v>0</v>
      </c>
      <c r="R173" s="2">
        <f t="shared" si="170"/>
        <v>0</v>
      </c>
      <c r="S173" s="2">
        <f t="shared" si="170"/>
        <v>0</v>
      </c>
      <c r="T173" s="2">
        <f t="shared" si="170"/>
        <v>0</v>
      </c>
      <c r="U173" s="2">
        <f t="shared" si="170"/>
        <v>0</v>
      </c>
      <c r="V173" s="2">
        <f t="shared" si="170"/>
        <v>0</v>
      </c>
      <c r="W173" s="2">
        <f t="shared" si="170"/>
        <v>0</v>
      </c>
      <c r="X173" s="2"/>
      <c r="Y173" s="2"/>
      <c r="Z173" s="2"/>
      <c r="AA173" s="2"/>
    </row>
    <row r="174" ht="12.75" customHeight="1">
      <c r="A174" s="8">
        <v>172.0</v>
      </c>
      <c r="B174" s="9" t="s">
        <v>193</v>
      </c>
      <c r="C174" s="9" t="s">
        <v>194</v>
      </c>
      <c r="D174" s="6" t="str">
        <f t="shared" si="1"/>
        <v>IWAN SUDRAJAT-PC</v>
      </c>
      <c r="E174" s="9" t="s">
        <v>56</v>
      </c>
      <c r="F174" s="10" t="s">
        <v>26</v>
      </c>
      <c r="G174" s="10">
        <v>1.0</v>
      </c>
      <c r="H174" s="2"/>
      <c r="I174" s="14">
        <v>170.0</v>
      </c>
      <c r="J174" s="2" t="str">
        <f t="array" ref="J174">IFERROR(INDEX($C$3:$C$348,MATCH(0,COUNTIF($J$4:J173,$C$3:$C$348),0)),"")</f>
        <v/>
      </c>
      <c r="K174" s="2"/>
      <c r="L174" s="2">
        <f t="shared" ref="L174:W174" si="171">SUMIFS($G$3:$G$545,$D$3:$D$545,$J174&amp;"-"&amp;L$4)</f>
        <v>0</v>
      </c>
      <c r="M174" s="2">
        <f t="shared" si="171"/>
        <v>0</v>
      </c>
      <c r="N174" s="2">
        <f t="shared" si="171"/>
        <v>0</v>
      </c>
      <c r="O174" s="2">
        <f t="shared" si="171"/>
        <v>0</v>
      </c>
      <c r="P174" s="2">
        <f t="shared" si="171"/>
        <v>0</v>
      </c>
      <c r="Q174" s="2">
        <f t="shared" si="171"/>
        <v>0</v>
      </c>
      <c r="R174" s="2">
        <f t="shared" si="171"/>
        <v>0</v>
      </c>
      <c r="S174" s="2">
        <f t="shared" si="171"/>
        <v>0</v>
      </c>
      <c r="T174" s="2">
        <f t="shared" si="171"/>
        <v>0</v>
      </c>
      <c r="U174" s="2">
        <f t="shared" si="171"/>
        <v>0</v>
      </c>
      <c r="V174" s="2">
        <f t="shared" si="171"/>
        <v>0</v>
      </c>
      <c r="W174" s="2">
        <f t="shared" si="171"/>
        <v>0</v>
      </c>
      <c r="X174" s="2"/>
      <c r="Y174" s="2"/>
      <c r="Z174" s="2"/>
      <c r="AA174" s="2"/>
    </row>
    <row r="175" ht="12.75" customHeight="1">
      <c r="A175" s="8">
        <v>173.0</v>
      </c>
      <c r="B175" s="9" t="s">
        <v>195</v>
      </c>
      <c r="C175" s="9" t="s">
        <v>196</v>
      </c>
      <c r="D175" s="6" t="str">
        <f t="shared" si="1"/>
        <v>BANGUN ADI SETYO-PC</v>
      </c>
      <c r="E175" s="9" t="s">
        <v>197</v>
      </c>
      <c r="F175" s="10" t="s">
        <v>26</v>
      </c>
      <c r="G175" s="10">
        <v>1.0</v>
      </c>
      <c r="H175" s="2"/>
      <c r="I175" s="14">
        <v>171.0</v>
      </c>
      <c r="J175" s="2" t="str">
        <f t="array" ref="J175">IFERROR(INDEX($C$3:$C$348,MATCH(0,COUNTIF($J$4:J174,$C$3:$C$348),0)),"")</f>
        <v/>
      </c>
      <c r="K175" s="2"/>
      <c r="L175" s="2">
        <f t="shared" ref="L175:W175" si="172">SUMIFS($G$3:$G$545,$D$3:$D$545,$J175&amp;"-"&amp;L$4)</f>
        <v>0</v>
      </c>
      <c r="M175" s="2">
        <f t="shared" si="172"/>
        <v>0</v>
      </c>
      <c r="N175" s="2">
        <f t="shared" si="172"/>
        <v>0</v>
      </c>
      <c r="O175" s="2">
        <f t="shared" si="172"/>
        <v>0</v>
      </c>
      <c r="P175" s="2">
        <f t="shared" si="172"/>
        <v>0</v>
      </c>
      <c r="Q175" s="2">
        <f t="shared" si="172"/>
        <v>0</v>
      </c>
      <c r="R175" s="2">
        <f t="shared" si="172"/>
        <v>0</v>
      </c>
      <c r="S175" s="2">
        <f t="shared" si="172"/>
        <v>0</v>
      </c>
      <c r="T175" s="2">
        <f t="shared" si="172"/>
        <v>0</v>
      </c>
      <c r="U175" s="2">
        <f t="shared" si="172"/>
        <v>0</v>
      </c>
      <c r="V175" s="2">
        <f t="shared" si="172"/>
        <v>0</v>
      </c>
      <c r="W175" s="2">
        <f t="shared" si="172"/>
        <v>0</v>
      </c>
      <c r="X175" s="2"/>
      <c r="Y175" s="2"/>
      <c r="Z175" s="2"/>
      <c r="AA175" s="2"/>
    </row>
    <row r="176" ht="12.75" customHeight="1">
      <c r="A176" s="8">
        <v>174.0</v>
      </c>
      <c r="B176" s="9" t="s">
        <v>195</v>
      </c>
      <c r="C176" s="9" t="s">
        <v>196</v>
      </c>
      <c r="D176" s="6" t="str">
        <f t="shared" si="1"/>
        <v>BANGUN ADI SETYO-C</v>
      </c>
      <c r="E176" s="9" t="s">
        <v>121</v>
      </c>
      <c r="F176" s="10" t="s">
        <v>22</v>
      </c>
      <c r="G176" s="10">
        <v>1.0</v>
      </c>
      <c r="H176" s="2"/>
      <c r="I176" s="14">
        <v>172.0</v>
      </c>
      <c r="J176" s="2" t="str">
        <f t="array" ref="J176">IFERROR(INDEX($C$3:$C$348,MATCH(0,COUNTIF($J$4:J175,$C$3:$C$348),0)),"")</f>
        <v/>
      </c>
      <c r="K176" s="2"/>
      <c r="L176" s="2">
        <f t="shared" ref="L176:W176" si="173">SUMIFS($G$3:$G$545,$D$3:$D$545,$J176&amp;"-"&amp;L$4)</f>
        <v>0</v>
      </c>
      <c r="M176" s="2">
        <f t="shared" si="173"/>
        <v>0</v>
      </c>
      <c r="N176" s="2">
        <f t="shared" si="173"/>
        <v>0</v>
      </c>
      <c r="O176" s="2">
        <f t="shared" si="173"/>
        <v>0</v>
      </c>
      <c r="P176" s="2">
        <f t="shared" si="173"/>
        <v>0</v>
      </c>
      <c r="Q176" s="2">
        <f t="shared" si="173"/>
        <v>0</v>
      </c>
      <c r="R176" s="2">
        <f t="shared" si="173"/>
        <v>0</v>
      </c>
      <c r="S176" s="2">
        <f t="shared" si="173"/>
        <v>0</v>
      </c>
      <c r="T176" s="2">
        <f t="shared" si="173"/>
        <v>0</v>
      </c>
      <c r="U176" s="2">
        <f t="shared" si="173"/>
        <v>0</v>
      </c>
      <c r="V176" s="2">
        <f t="shared" si="173"/>
        <v>0</v>
      </c>
      <c r="W176" s="2">
        <f t="shared" si="173"/>
        <v>0</v>
      </c>
      <c r="X176" s="2"/>
      <c r="Y176" s="2"/>
      <c r="Z176" s="2"/>
      <c r="AA176" s="2"/>
    </row>
    <row r="177" ht="12.75" customHeight="1">
      <c r="A177" s="8">
        <v>175.0</v>
      </c>
      <c r="B177" s="9" t="s">
        <v>195</v>
      </c>
      <c r="C177" s="9" t="s">
        <v>196</v>
      </c>
      <c r="D177" s="6" t="str">
        <f t="shared" si="1"/>
        <v>BANGUN ADI SETYO-PC</v>
      </c>
      <c r="E177" s="9" t="s">
        <v>56</v>
      </c>
      <c r="F177" s="10" t="s">
        <v>26</v>
      </c>
      <c r="G177" s="10">
        <v>1.0</v>
      </c>
      <c r="H177" s="2"/>
      <c r="I177" s="14">
        <v>173.0</v>
      </c>
      <c r="J177" s="2" t="str">
        <f t="array" ref="J177">IFERROR(INDEX($C$3:$C$348,MATCH(0,COUNTIF($J$4:J176,$C$3:$C$348),0)),"")</f>
        <v/>
      </c>
      <c r="K177" s="2"/>
      <c r="L177" s="2">
        <f t="shared" ref="L177:W177" si="174">SUMIFS($G$3:$G$545,$D$3:$D$545,$J177&amp;"-"&amp;L$4)</f>
        <v>0</v>
      </c>
      <c r="M177" s="2">
        <f t="shared" si="174"/>
        <v>0</v>
      </c>
      <c r="N177" s="2">
        <f t="shared" si="174"/>
        <v>0</v>
      </c>
      <c r="O177" s="2">
        <f t="shared" si="174"/>
        <v>0</v>
      </c>
      <c r="P177" s="2">
        <f t="shared" si="174"/>
        <v>0</v>
      </c>
      <c r="Q177" s="2">
        <f t="shared" si="174"/>
        <v>0</v>
      </c>
      <c r="R177" s="2">
        <f t="shared" si="174"/>
        <v>0</v>
      </c>
      <c r="S177" s="2">
        <f t="shared" si="174"/>
        <v>0</v>
      </c>
      <c r="T177" s="2">
        <f t="shared" si="174"/>
        <v>0</v>
      </c>
      <c r="U177" s="2">
        <f t="shared" si="174"/>
        <v>0</v>
      </c>
      <c r="V177" s="2">
        <f t="shared" si="174"/>
        <v>0</v>
      </c>
      <c r="W177" s="2">
        <f t="shared" si="174"/>
        <v>0</v>
      </c>
      <c r="X177" s="2"/>
      <c r="Y177" s="2"/>
      <c r="Z177" s="2"/>
      <c r="AA177" s="2"/>
    </row>
    <row r="178" ht="12.75" customHeight="1">
      <c r="A178" s="8">
        <v>176.0</v>
      </c>
      <c r="B178" s="9" t="s">
        <v>198</v>
      </c>
      <c r="C178" s="9" t="s">
        <v>199</v>
      </c>
      <c r="D178" s="6" t="str">
        <f t="shared" si="1"/>
        <v>DEDI SETIAWAN-SD</v>
      </c>
      <c r="E178" s="9" t="s">
        <v>82</v>
      </c>
      <c r="F178" s="10" t="s">
        <v>15</v>
      </c>
      <c r="G178" s="10">
        <v>1.0</v>
      </c>
      <c r="H178" s="2"/>
      <c r="I178" s="14">
        <v>174.0</v>
      </c>
      <c r="J178" s="2" t="str">
        <f t="array" ref="J178">IFERROR(INDEX($C$3:$C$348,MATCH(0,COUNTIF($J$4:J177,$C$3:$C$348),0)),"")</f>
        <v/>
      </c>
      <c r="K178" s="2"/>
      <c r="L178" s="2">
        <f t="shared" ref="L178:W178" si="175">SUMIFS($G$3:$G$545,$D$3:$D$545,$J178&amp;"-"&amp;L$4)</f>
        <v>0</v>
      </c>
      <c r="M178" s="2">
        <f t="shared" si="175"/>
        <v>0</v>
      </c>
      <c r="N178" s="2">
        <f t="shared" si="175"/>
        <v>0</v>
      </c>
      <c r="O178" s="2">
        <f t="shared" si="175"/>
        <v>0</v>
      </c>
      <c r="P178" s="2">
        <f t="shared" si="175"/>
        <v>0</v>
      </c>
      <c r="Q178" s="2">
        <f t="shared" si="175"/>
        <v>0</v>
      </c>
      <c r="R178" s="2">
        <f t="shared" si="175"/>
        <v>0</v>
      </c>
      <c r="S178" s="2">
        <f t="shared" si="175"/>
        <v>0</v>
      </c>
      <c r="T178" s="2">
        <f t="shared" si="175"/>
        <v>0</v>
      </c>
      <c r="U178" s="2">
        <f t="shared" si="175"/>
        <v>0</v>
      </c>
      <c r="V178" s="2">
        <f t="shared" si="175"/>
        <v>0</v>
      </c>
      <c r="W178" s="2">
        <f t="shared" si="175"/>
        <v>0</v>
      </c>
      <c r="X178" s="2"/>
      <c r="Y178" s="2"/>
      <c r="Z178" s="2"/>
      <c r="AA178" s="2"/>
    </row>
    <row r="179" ht="12.75" customHeight="1">
      <c r="A179" s="8">
        <v>177.0</v>
      </c>
      <c r="B179" s="9" t="s">
        <v>198</v>
      </c>
      <c r="C179" s="9" t="s">
        <v>199</v>
      </c>
      <c r="D179" s="6" t="str">
        <f t="shared" si="1"/>
        <v>DEDI SETIAWAN-SD</v>
      </c>
      <c r="E179" s="9" t="s">
        <v>10</v>
      </c>
      <c r="F179" s="10" t="s">
        <v>15</v>
      </c>
      <c r="G179" s="10">
        <v>1.0</v>
      </c>
      <c r="H179" s="2"/>
      <c r="I179" s="14">
        <v>175.0</v>
      </c>
      <c r="J179" s="2" t="str">
        <f t="array" ref="J179">IFERROR(INDEX($C$3:$C$348,MATCH(0,COUNTIF($J$4:J178,$C$3:$C$348),0)),"")</f>
        <v/>
      </c>
      <c r="K179" s="2"/>
      <c r="L179" s="2">
        <f t="shared" ref="L179:W179" si="176">SUMIFS($G$3:$G$545,$D$3:$D$545,$J179&amp;"-"&amp;L$4)</f>
        <v>0</v>
      </c>
      <c r="M179" s="2">
        <f t="shared" si="176"/>
        <v>0</v>
      </c>
      <c r="N179" s="2">
        <f t="shared" si="176"/>
        <v>0</v>
      </c>
      <c r="O179" s="2">
        <f t="shared" si="176"/>
        <v>0</v>
      </c>
      <c r="P179" s="2">
        <f t="shared" si="176"/>
        <v>0</v>
      </c>
      <c r="Q179" s="2">
        <f t="shared" si="176"/>
        <v>0</v>
      </c>
      <c r="R179" s="2">
        <f t="shared" si="176"/>
        <v>0</v>
      </c>
      <c r="S179" s="2">
        <f t="shared" si="176"/>
        <v>0</v>
      </c>
      <c r="T179" s="2">
        <f t="shared" si="176"/>
        <v>0</v>
      </c>
      <c r="U179" s="2">
        <f t="shared" si="176"/>
        <v>0</v>
      </c>
      <c r="V179" s="2">
        <f t="shared" si="176"/>
        <v>0</v>
      </c>
      <c r="W179" s="2">
        <f t="shared" si="176"/>
        <v>0</v>
      </c>
      <c r="X179" s="2"/>
      <c r="Y179" s="2"/>
      <c r="Z179" s="2"/>
      <c r="AA179" s="2"/>
    </row>
    <row r="180" ht="12.75" customHeight="1">
      <c r="A180" s="8">
        <v>178.0</v>
      </c>
      <c r="B180" s="9" t="s">
        <v>198</v>
      </c>
      <c r="C180" s="9" t="s">
        <v>199</v>
      </c>
      <c r="D180" s="6" t="str">
        <f t="shared" si="1"/>
        <v>DEDI SETIAWAN-STD</v>
      </c>
      <c r="E180" s="9" t="s">
        <v>42</v>
      </c>
      <c r="F180" s="10" t="s">
        <v>19</v>
      </c>
      <c r="G180" s="10">
        <v>1.0</v>
      </c>
      <c r="H180" s="2"/>
      <c r="I180" s="14">
        <v>176.0</v>
      </c>
      <c r="J180" s="2" t="str">
        <f t="array" ref="J180">IFERROR(INDEX($C$3:$C$348,MATCH(0,COUNTIF($J$4:J179,$C$3:$C$348),0)),"")</f>
        <v/>
      </c>
      <c r="K180" s="2"/>
      <c r="L180" s="2">
        <f t="shared" ref="L180:W180" si="177">SUMIFS($G$3:$G$545,$D$3:$D$545,$J180&amp;"-"&amp;L$4)</f>
        <v>0</v>
      </c>
      <c r="M180" s="2">
        <f t="shared" si="177"/>
        <v>0</v>
      </c>
      <c r="N180" s="2">
        <f t="shared" si="177"/>
        <v>0</v>
      </c>
      <c r="O180" s="2">
        <f t="shared" si="177"/>
        <v>0</v>
      </c>
      <c r="P180" s="2">
        <f t="shared" si="177"/>
        <v>0</v>
      </c>
      <c r="Q180" s="2">
        <f t="shared" si="177"/>
        <v>0</v>
      </c>
      <c r="R180" s="2">
        <f t="shared" si="177"/>
        <v>0</v>
      </c>
      <c r="S180" s="2">
        <f t="shared" si="177"/>
        <v>0</v>
      </c>
      <c r="T180" s="2">
        <f t="shared" si="177"/>
        <v>0</v>
      </c>
      <c r="U180" s="2">
        <f t="shared" si="177"/>
        <v>0</v>
      </c>
      <c r="V180" s="2">
        <f t="shared" si="177"/>
        <v>0</v>
      </c>
      <c r="W180" s="2">
        <f t="shared" si="177"/>
        <v>0</v>
      </c>
      <c r="X180" s="2"/>
      <c r="Y180" s="2"/>
      <c r="Z180" s="2"/>
      <c r="AA180" s="2"/>
    </row>
    <row r="181" ht="12.75" customHeight="1">
      <c r="A181" s="8">
        <v>179.0</v>
      </c>
      <c r="B181" s="9" t="s">
        <v>198</v>
      </c>
      <c r="C181" s="9" t="s">
        <v>199</v>
      </c>
      <c r="D181" s="6" t="str">
        <f t="shared" si="1"/>
        <v>DEDI SETIAWAN-C</v>
      </c>
      <c r="E181" s="9" t="s">
        <v>42</v>
      </c>
      <c r="F181" s="10" t="s">
        <v>22</v>
      </c>
      <c r="G181" s="10">
        <v>1.0</v>
      </c>
      <c r="H181" s="2"/>
      <c r="I181" s="14">
        <v>177.0</v>
      </c>
      <c r="J181" s="2" t="str">
        <f t="array" ref="J181">IFERROR(INDEX($C$3:$C$348,MATCH(0,COUNTIF($J$4:J180,$C$3:$C$348),0)),"")</f>
        <v/>
      </c>
      <c r="K181" s="2"/>
      <c r="L181" s="2">
        <f t="shared" ref="L181:W181" si="178">SUMIFS($G$3:$G$545,$D$3:$D$545,$J181&amp;"-"&amp;L$4)</f>
        <v>0</v>
      </c>
      <c r="M181" s="2">
        <f t="shared" si="178"/>
        <v>0</v>
      </c>
      <c r="N181" s="2">
        <f t="shared" si="178"/>
        <v>0</v>
      </c>
      <c r="O181" s="2">
        <f t="shared" si="178"/>
        <v>0</v>
      </c>
      <c r="P181" s="2">
        <f t="shared" si="178"/>
        <v>0</v>
      </c>
      <c r="Q181" s="2">
        <f t="shared" si="178"/>
        <v>0</v>
      </c>
      <c r="R181" s="2">
        <f t="shared" si="178"/>
        <v>0</v>
      </c>
      <c r="S181" s="2">
        <f t="shared" si="178"/>
        <v>0</v>
      </c>
      <c r="T181" s="2">
        <f t="shared" si="178"/>
        <v>0</v>
      </c>
      <c r="U181" s="2">
        <f t="shared" si="178"/>
        <v>0</v>
      </c>
      <c r="V181" s="2">
        <f t="shared" si="178"/>
        <v>0</v>
      </c>
      <c r="W181" s="2">
        <f t="shared" si="178"/>
        <v>0</v>
      </c>
      <c r="X181" s="2"/>
      <c r="Y181" s="2"/>
      <c r="Z181" s="2"/>
      <c r="AA181" s="2"/>
    </row>
    <row r="182" ht="12.75" customHeight="1">
      <c r="A182" s="8">
        <v>180.0</v>
      </c>
      <c r="B182" s="9" t="s">
        <v>198</v>
      </c>
      <c r="C182" s="9" t="s">
        <v>199</v>
      </c>
      <c r="D182" s="6" t="str">
        <f t="shared" si="1"/>
        <v>DEDI SETIAWAN-SD</v>
      </c>
      <c r="E182" s="9" t="s">
        <v>59</v>
      </c>
      <c r="F182" s="10" t="s">
        <v>15</v>
      </c>
      <c r="G182" s="10">
        <v>1.0</v>
      </c>
      <c r="H182" s="2"/>
      <c r="I182" s="14">
        <v>178.0</v>
      </c>
      <c r="J182" s="2" t="str">
        <f t="array" ref="J182">IFERROR(INDEX($C$3:$C$348,MATCH(0,COUNTIF($J$4:J181,$C$3:$C$348),0)),"")</f>
        <v/>
      </c>
      <c r="K182" s="2"/>
      <c r="L182" s="2">
        <f t="shared" ref="L182:W182" si="179">SUMIFS($G$3:$G$545,$D$3:$D$545,$J182&amp;"-"&amp;L$4)</f>
        <v>0</v>
      </c>
      <c r="M182" s="2">
        <f t="shared" si="179"/>
        <v>0</v>
      </c>
      <c r="N182" s="2">
        <f t="shared" si="179"/>
        <v>0</v>
      </c>
      <c r="O182" s="2">
        <f t="shared" si="179"/>
        <v>0</v>
      </c>
      <c r="P182" s="2">
        <f t="shared" si="179"/>
        <v>0</v>
      </c>
      <c r="Q182" s="2">
        <f t="shared" si="179"/>
        <v>0</v>
      </c>
      <c r="R182" s="2">
        <f t="shared" si="179"/>
        <v>0</v>
      </c>
      <c r="S182" s="2">
        <f t="shared" si="179"/>
        <v>0</v>
      </c>
      <c r="T182" s="2">
        <f t="shared" si="179"/>
        <v>0</v>
      </c>
      <c r="U182" s="2">
        <f t="shared" si="179"/>
        <v>0</v>
      </c>
      <c r="V182" s="2">
        <f t="shared" si="179"/>
        <v>0</v>
      </c>
      <c r="W182" s="2">
        <f t="shared" si="179"/>
        <v>0</v>
      </c>
      <c r="X182" s="2"/>
      <c r="Y182" s="2"/>
      <c r="Z182" s="2"/>
      <c r="AA182" s="2"/>
    </row>
    <row r="183" ht="12.75" customHeight="1">
      <c r="A183" s="8">
        <v>181.0</v>
      </c>
      <c r="B183" s="9" t="s">
        <v>198</v>
      </c>
      <c r="C183" s="9" t="s">
        <v>199</v>
      </c>
      <c r="D183" s="6" t="str">
        <f t="shared" si="1"/>
        <v>DEDI SETIAWAN-SD</v>
      </c>
      <c r="E183" s="9" t="s">
        <v>30</v>
      </c>
      <c r="F183" s="10" t="s">
        <v>15</v>
      </c>
      <c r="G183" s="10">
        <v>1.0</v>
      </c>
      <c r="H183" s="2"/>
      <c r="I183" s="14">
        <v>179.0</v>
      </c>
      <c r="J183" s="2" t="str">
        <f t="array" ref="J183">IFERROR(INDEX($C$3:$C$348,MATCH(0,COUNTIF($J$4:J182,$C$3:$C$348),0)),"")</f>
        <v/>
      </c>
      <c r="K183" s="2"/>
      <c r="L183" s="2">
        <f t="shared" ref="L183:W183" si="180">SUMIFS($G$3:$G$545,$D$3:$D$545,$J183&amp;"-"&amp;L$4)</f>
        <v>0</v>
      </c>
      <c r="M183" s="2">
        <f t="shared" si="180"/>
        <v>0</v>
      </c>
      <c r="N183" s="2">
        <f t="shared" si="180"/>
        <v>0</v>
      </c>
      <c r="O183" s="2">
        <f t="shared" si="180"/>
        <v>0</v>
      </c>
      <c r="P183" s="2">
        <f t="shared" si="180"/>
        <v>0</v>
      </c>
      <c r="Q183" s="2">
        <f t="shared" si="180"/>
        <v>0</v>
      </c>
      <c r="R183" s="2">
        <f t="shared" si="180"/>
        <v>0</v>
      </c>
      <c r="S183" s="2">
        <f t="shared" si="180"/>
        <v>0</v>
      </c>
      <c r="T183" s="2">
        <f t="shared" si="180"/>
        <v>0</v>
      </c>
      <c r="U183" s="2">
        <f t="shared" si="180"/>
        <v>0</v>
      </c>
      <c r="V183" s="2">
        <f t="shared" si="180"/>
        <v>0</v>
      </c>
      <c r="W183" s="2">
        <f t="shared" si="180"/>
        <v>0</v>
      </c>
      <c r="X183" s="2"/>
      <c r="Y183" s="2"/>
      <c r="Z183" s="2"/>
      <c r="AA183" s="2"/>
    </row>
    <row r="184" ht="12.75" customHeight="1">
      <c r="A184" s="8">
        <v>182.0</v>
      </c>
      <c r="B184" s="9" t="s">
        <v>198</v>
      </c>
      <c r="C184" s="9" t="s">
        <v>199</v>
      </c>
      <c r="D184" s="6" t="str">
        <f t="shared" si="1"/>
        <v>DEDI SETIAWAN-SD</v>
      </c>
      <c r="E184" s="9" t="s">
        <v>180</v>
      </c>
      <c r="F184" s="10" t="s">
        <v>15</v>
      </c>
      <c r="G184" s="10">
        <v>8.0</v>
      </c>
      <c r="H184" s="2"/>
      <c r="I184" s="14">
        <v>180.0</v>
      </c>
      <c r="J184" s="2" t="str">
        <f t="array" ref="J184">IFERROR(INDEX($C$3:$C$348,MATCH(0,COUNTIF($J$4:J183,$C$3:$C$348),0)),"")</f>
        <v/>
      </c>
      <c r="K184" s="2"/>
      <c r="L184" s="2">
        <f t="shared" ref="L184:W184" si="181">SUMIFS($G$3:$G$545,$D$3:$D$545,$J184&amp;"-"&amp;L$4)</f>
        <v>0</v>
      </c>
      <c r="M184" s="2">
        <f t="shared" si="181"/>
        <v>0</v>
      </c>
      <c r="N184" s="2">
        <f t="shared" si="181"/>
        <v>0</v>
      </c>
      <c r="O184" s="2">
        <f t="shared" si="181"/>
        <v>0</v>
      </c>
      <c r="P184" s="2">
        <f t="shared" si="181"/>
        <v>0</v>
      </c>
      <c r="Q184" s="2">
        <f t="shared" si="181"/>
        <v>0</v>
      </c>
      <c r="R184" s="2">
        <f t="shared" si="181"/>
        <v>0</v>
      </c>
      <c r="S184" s="2">
        <f t="shared" si="181"/>
        <v>0</v>
      </c>
      <c r="T184" s="2">
        <f t="shared" si="181"/>
        <v>0</v>
      </c>
      <c r="U184" s="2">
        <f t="shared" si="181"/>
        <v>0</v>
      </c>
      <c r="V184" s="2">
        <f t="shared" si="181"/>
        <v>0</v>
      </c>
      <c r="W184" s="2">
        <f t="shared" si="181"/>
        <v>0</v>
      </c>
      <c r="X184" s="2"/>
      <c r="Y184" s="2"/>
      <c r="Z184" s="2"/>
      <c r="AA184" s="2"/>
    </row>
    <row r="185" ht="12.75" customHeight="1">
      <c r="A185" s="8">
        <v>183.0</v>
      </c>
      <c r="B185" s="9" t="s">
        <v>198</v>
      </c>
      <c r="C185" s="9" t="s">
        <v>199</v>
      </c>
      <c r="D185" s="6" t="str">
        <f t="shared" si="1"/>
        <v>DEDI SETIAWAN-SD</v>
      </c>
      <c r="E185" s="9" t="s">
        <v>67</v>
      </c>
      <c r="F185" s="10" t="s">
        <v>15</v>
      </c>
      <c r="G185" s="10">
        <v>1.0</v>
      </c>
      <c r="H185" s="2"/>
      <c r="I185" s="14">
        <v>181.0</v>
      </c>
      <c r="J185" s="2" t="str">
        <f t="array" ref="J185">IFERROR(INDEX($C$3:$C$348,MATCH(0,COUNTIF($J$4:J184,$C$3:$C$348),0)),"")</f>
        <v/>
      </c>
      <c r="K185" s="2"/>
      <c r="L185" s="2">
        <f t="shared" ref="L185:W185" si="182">SUMIFS($G$3:$G$545,$D$3:$D$545,$J185&amp;"-"&amp;L$4)</f>
        <v>0</v>
      </c>
      <c r="M185" s="2">
        <f t="shared" si="182"/>
        <v>0</v>
      </c>
      <c r="N185" s="2">
        <f t="shared" si="182"/>
        <v>0</v>
      </c>
      <c r="O185" s="2">
        <f t="shared" si="182"/>
        <v>0</v>
      </c>
      <c r="P185" s="2">
        <f t="shared" si="182"/>
        <v>0</v>
      </c>
      <c r="Q185" s="2">
        <f t="shared" si="182"/>
        <v>0</v>
      </c>
      <c r="R185" s="2">
        <f t="shared" si="182"/>
        <v>0</v>
      </c>
      <c r="S185" s="2">
        <f t="shared" si="182"/>
        <v>0</v>
      </c>
      <c r="T185" s="2">
        <f t="shared" si="182"/>
        <v>0</v>
      </c>
      <c r="U185" s="2">
        <f t="shared" si="182"/>
        <v>0</v>
      </c>
      <c r="V185" s="2">
        <f t="shared" si="182"/>
        <v>0</v>
      </c>
      <c r="W185" s="2">
        <f t="shared" si="182"/>
        <v>0</v>
      </c>
      <c r="X185" s="2"/>
      <c r="Y185" s="2"/>
      <c r="Z185" s="2"/>
      <c r="AA185" s="2"/>
    </row>
    <row r="186" ht="12.75" customHeight="1">
      <c r="A186" s="8">
        <v>184.0</v>
      </c>
      <c r="B186" s="9" t="s">
        <v>198</v>
      </c>
      <c r="C186" s="9" t="s">
        <v>199</v>
      </c>
      <c r="D186" s="6" t="str">
        <f t="shared" si="1"/>
        <v>DEDI SETIAWAN-C</v>
      </c>
      <c r="E186" s="9" t="s">
        <v>42</v>
      </c>
      <c r="F186" s="10" t="s">
        <v>22</v>
      </c>
      <c r="G186" s="10">
        <v>1.0</v>
      </c>
      <c r="H186" s="2"/>
      <c r="I186" s="14">
        <v>182.0</v>
      </c>
      <c r="J186" s="2" t="str">
        <f t="array" ref="J186">IFERROR(INDEX($C$3:$C$348,MATCH(0,COUNTIF($J$4:J185,$C$3:$C$348),0)),"")</f>
        <v/>
      </c>
      <c r="K186" s="2"/>
      <c r="L186" s="2">
        <f t="shared" ref="L186:W186" si="183">SUMIFS($G$3:$G$545,$D$3:$D$545,$J186&amp;"-"&amp;L$4)</f>
        <v>0</v>
      </c>
      <c r="M186" s="2">
        <f t="shared" si="183"/>
        <v>0</v>
      </c>
      <c r="N186" s="2">
        <f t="shared" si="183"/>
        <v>0</v>
      </c>
      <c r="O186" s="2">
        <f t="shared" si="183"/>
        <v>0</v>
      </c>
      <c r="P186" s="2">
        <f t="shared" si="183"/>
        <v>0</v>
      </c>
      <c r="Q186" s="2">
        <f t="shared" si="183"/>
        <v>0</v>
      </c>
      <c r="R186" s="2">
        <f t="shared" si="183"/>
        <v>0</v>
      </c>
      <c r="S186" s="2">
        <f t="shared" si="183"/>
        <v>0</v>
      </c>
      <c r="T186" s="2">
        <f t="shared" si="183"/>
        <v>0</v>
      </c>
      <c r="U186" s="2">
        <f t="shared" si="183"/>
        <v>0</v>
      </c>
      <c r="V186" s="2">
        <f t="shared" si="183"/>
        <v>0</v>
      </c>
      <c r="W186" s="2">
        <f t="shared" si="183"/>
        <v>0</v>
      </c>
      <c r="X186" s="2"/>
      <c r="Y186" s="2"/>
      <c r="Z186" s="2"/>
      <c r="AA186" s="2"/>
    </row>
    <row r="187" ht="12.75" customHeight="1">
      <c r="A187" s="8">
        <v>185.0</v>
      </c>
      <c r="B187" s="9" t="s">
        <v>198</v>
      </c>
      <c r="C187" s="9" t="s">
        <v>199</v>
      </c>
      <c r="D187" s="6" t="str">
        <f t="shared" si="1"/>
        <v>DEDI SETIAWAN-SD</v>
      </c>
      <c r="E187" s="9" t="s">
        <v>10</v>
      </c>
      <c r="F187" s="10" t="s">
        <v>15</v>
      </c>
      <c r="G187" s="10">
        <v>1.0</v>
      </c>
      <c r="H187" s="2"/>
      <c r="I187" s="14">
        <v>183.0</v>
      </c>
      <c r="J187" s="2" t="str">
        <f t="array" ref="J187">IFERROR(INDEX($C$3:$C$348,MATCH(0,COUNTIF($J$4:J186,$C$3:$C$348),0)),"")</f>
        <v/>
      </c>
      <c r="K187" s="2"/>
      <c r="L187" s="2">
        <f t="shared" ref="L187:W187" si="184">SUMIFS($G$3:$G$545,$D$3:$D$545,$J187&amp;"-"&amp;L$4)</f>
        <v>0</v>
      </c>
      <c r="M187" s="2">
        <f t="shared" si="184"/>
        <v>0</v>
      </c>
      <c r="N187" s="2">
        <f t="shared" si="184"/>
        <v>0</v>
      </c>
      <c r="O187" s="2">
        <f t="shared" si="184"/>
        <v>0</v>
      </c>
      <c r="P187" s="2">
        <f t="shared" si="184"/>
        <v>0</v>
      </c>
      <c r="Q187" s="2">
        <f t="shared" si="184"/>
        <v>0</v>
      </c>
      <c r="R187" s="2">
        <f t="shared" si="184"/>
        <v>0</v>
      </c>
      <c r="S187" s="2">
        <f t="shared" si="184"/>
        <v>0</v>
      </c>
      <c r="T187" s="2">
        <f t="shared" si="184"/>
        <v>0</v>
      </c>
      <c r="U187" s="2">
        <f t="shared" si="184"/>
        <v>0</v>
      </c>
      <c r="V187" s="2">
        <f t="shared" si="184"/>
        <v>0</v>
      </c>
      <c r="W187" s="2">
        <f t="shared" si="184"/>
        <v>0</v>
      </c>
      <c r="X187" s="2"/>
      <c r="Y187" s="2"/>
      <c r="Z187" s="2"/>
      <c r="AA187" s="2"/>
    </row>
    <row r="188" ht="12.75" customHeight="1">
      <c r="A188" s="8">
        <v>186.0</v>
      </c>
      <c r="B188" s="9" t="s">
        <v>200</v>
      </c>
      <c r="C188" s="9" t="s">
        <v>201</v>
      </c>
      <c r="D188" s="6" t="str">
        <f t="shared" si="1"/>
        <v>DINA NURUL HASANAH-LAIN2</v>
      </c>
      <c r="E188" s="9" t="s">
        <v>171</v>
      </c>
      <c r="F188" s="10" t="s">
        <v>11</v>
      </c>
      <c r="G188" s="10">
        <v>3.0</v>
      </c>
      <c r="H188" s="2"/>
      <c r="I188" s="14">
        <v>184.0</v>
      </c>
      <c r="J188" s="2" t="str">
        <f t="array" ref="J188">IFERROR(INDEX($C$3:$C$348,MATCH(0,COUNTIF($J$4:J187,$C$3:$C$348),0)),"")</f>
        <v/>
      </c>
      <c r="K188" s="2"/>
      <c r="L188" s="2">
        <f t="shared" ref="L188:W188" si="185">SUMIFS($G$3:$G$545,$D$3:$D$545,$J188&amp;"-"&amp;L$4)</f>
        <v>0</v>
      </c>
      <c r="M188" s="2">
        <f t="shared" si="185"/>
        <v>0</v>
      </c>
      <c r="N188" s="2">
        <f t="shared" si="185"/>
        <v>0</v>
      </c>
      <c r="O188" s="2">
        <f t="shared" si="185"/>
        <v>0</v>
      </c>
      <c r="P188" s="2">
        <f t="shared" si="185"/>
        <v>0</v>
      </c>
      <c r="Q188" s="2">
        <f t="shared" si="185"/>
        <v>0</v>
      </c>
      <c r="R188" s="2">
        <f t="shared" si="185"/>
        <v>0</v>
      </c>
      <c r="S188" s="2">
        <f t="shared" si="185"/>
        <v>0</v>
      </c>
      <c r="T188" s="2">
        <f t="shared" si="185"/>
        <v>0</v>
      </c>
      <c r="U188" s="2">
        <f t="shared" si="185"/>
        <v>0</v>
      </c>
      <c r="V188" s="2">
        <f t="shared" si="185"/>
        <v>0</v>
      </c>
      <c r="W188" s="2">
        <f t="shared" si="185"/>
        <v>0</v>
      </c>
      <c r="X188" s="2"/>
      <c r="Y188" s="2"/>
      <c r="Z188" s="2"/>
      <c r="AA188" s="2"/>
    </row>
    <row r="189" ht="12.75" customHeight="1">
      <c r="A189" s="8">
        <v>187.0</v>
      </c>
      <c r="B189" s="9" t="s">
        <v>200</v>
      </c>
      <c r="C189" s="9" t="s">
        <v>201</v>
      </c>
      <c r="D189" s="6" t="str">
        <f t="shared" si="1"/>
        <v>DINA NURUL HASANAH-I</v>
      </c>
      <c r="E189" s="9" t="s">
        <v>42</v>
      </c>
      <c r="F189" s="10" t="s">
        <v>21</v>
      </c>
      <c r="G189" s="10">
        <v>1.0</v>
      </c>
      <c r="H189" s="2"/>
      <c r="I189" s="14">
        <v>185.0</v>
      </c>
      <c r="J189" s="2" t="str">
        <f t="array" ref="J189">IFERROR(INDEX($C$3:$C$348,MATCH(0,COUNTIF($J$4:J188,$C$3:$C$348),0)),"")</f>
        <v/>
      </c>
      <c r="K189" s="2"/>
      <c r="L189" s="2">
        <f t="shared" ref="L189:W189" si="186">SUMIFS($G$3:$G$545,$D$3:$D$545,$J189&amp;"-"&amp;L$4)</f>
        <v>0</v>
      </c>
      <c r="M189" s="2">
        <f t="shared" si="186"/>
        <v>0</v>
      </c>
      <c r="N189" s="2">
        <f t="shared" si="186"/>
        <v>0</v>
      </c>
      <c r="O189" s="2">
        <f t="shared" si="186"/>
        <v>0</v>
      </c>
      <c r="P189" s="2">
        <f t="shared" si="186"/>
        <v>0</v>
      </c>
      <c r="Q189" s="2">
        <f t="shared" si="186"/>
        <v>0</v>
      </c>
      <c r="R189" s="2">
        <f t="shared" si="186"/>
        <v>0</v>
      </c>
      <c r="S189" s="2">
        <f t="shared" si="186"/>
        <v>0</v>
      </c>
      <c r="T189" s="2">
        <f t="shared" si="186"/>
        <v>0</v>
      </c>
      <c r="U189" s="2">
        <f t="shared" si="186"/>
        <v>0</v>
      </c>
      <c r="V189" s="2">
        <f t="shared" si="186"/>
        <v>0</v>
      </c>
      <c r="W189" s="2">
        <f t="shared" si="186"/>
        <v>0</v>
      </c>
      <c r="X189" s="2"/>
      <c r="Y189" s="2"/>
      <c r="Z189" s="2"/>
      <c r="AA189" s="2"/>
    </row>
    <row r="190" ht="12.75" customHeight="1">
      <c r="A190" s="8">
        <v>188.0</v>
      </c>
      <c r="B190" s="9" t="s">
        <v>200</v>
      </c>
      <c r="C190" s="9" t="s">
        <v>201</v>
      </c>
      <c r="D190" s="6" t="str">
        <f t="shared" si="1"/>
        <v>DINA NURUL HASANAH-LAIN2</v>
      </c>
      <c r="E190" s="9" t="s">
        <v>171</v>
      </c>
      <c r="F190" s="10" t="s">
        <v>11</v>
      </c>
      <c r="G190" s="10">
        <v>1.0</v>
      </c>
      <c r="H190" s="2"/>
      <c r="I190" s="14">
        <v>186.0</v>
      </c>
      <c r="J190" s="2" t="str">
        <f t="array" ref="J190">IFERROR(INDEX($C$3:$C$348,MATCH(0,COUNTIF($J$4:J189,$C$3:$C$348),0)),"")</f>
        <v/>
      </c>
      <c r="K190" s="2"/>
      <c r="L190" s="2">
        <f t="shared" ref="L190:W190" si="187">SUMIFS($G$3:$G$545,$D$3:$D$545,$J190&amp;"-"&amp;L$4)</f>
        <v>0</v>
      </c>
      <c r="M190" s="2">
        <f t="shared" si="187"/>
        <v>0</v>
      </c>
      <c r="N190" s="2">
        <f t="shared" si="187"/>
        <v>0</v>
      </c>
      <c r="O190" s="2">
        <f t="shared" si="187"/>
        <v>0</v>
      </c>
      <c r="P190" s="2">
        <f t="shared" si="187"/>
        <v>0</v>
      </c>
      <c r="Q190" s="2">
        <f t="shared" si="187"/>
        <v>0</v>
      </c>
      <c r="R190" s="2">
        <f t="shared" si="187"/>
        <v>0</v>
      </c>
      <c r="S190" s="2">
        <f t="shared" si="187"/>
        <v>0</v>
      </c>
      <c r="T190" s="2">
        <f t="shared" si="187"/>
        <v>0</v>
      </c>
      <c r="U190" s="2">
        <f t="shared" si="187"/>
        <v>0</v>
      </c>
      <c r="V190" s="2">
        <f t="shared" si="187"/>
        <v>0</v>
      </c>
      <c r="W190" s="2">
        <f t="shared" si="187"/>
        <v>0</v>
      </c>
      <c r="X190" s="2"/>
      <c r="Y190" s="2"/>
      <c r="Z190" s="2"/>
      <c r="AA190" s="2"/>
    </row>
    <row r="191" ht="12.75" customHeight="1">
      <c r="A191" s="8">
        <v>189.0</v>
      </c>
      <c r="B191" s="9" t="s">
        <v>200</v>
      </c>
      <c r="C191" s="9" t="s">
        <v>201</v>
      </c>
      <c r="D191" s="6" t="str">
        <f t="shared" si="1"/>
        <v>DINA NURUL HASANAH-LAIN2</v>
      </c>
      <c r="E191" s="9" t="s">
        <v>102</v>
      </c>
      <c r="F191" s="10" t="s">
        <v>11</v>
      </c>
      <c r="G191" s="10">
        <v>5.0</v>
      </c>
      <c r="H191" s="2"/>
      <c r="I191" s="14">
        <v>187.0</v>
      </c>
      <c r="J191" s="2" t="str">
        <f t="array" ref="J191">IFERROR(INDEX($C$3:$C$348,MATCH(0,COUNTIF($J$4:J190,$C$3:$C$348),0)),"")</f>
        <v/>
      </c>
      <c r="K191" s="2"/>
      <c r="L191" s="2">
        <f t="shared" ref="L191:W191" si="188">SUMIFS($G$3:$G$545,$D$3:$D$545,$J191&amp;"-"&amp;L$4)</f>
        <v>0</v>
      </c>
      <c r="M191" s="2">
        <f t="shared" si="188"/>
        <v>0</v>
      </c>
      <c r="N191" s="2">
        <f t="shared" si="188"/>
        <v>0</v>
      </c>
      <c r="O191" s="2">
        <f t="shared" si="188"/>
        <v>0</v>
      </c>
      <c r="P191" s="2">
        <f t="shared" si="188"/>
        <v>0</v>
      </c>
      <c r="Q191" s="2">
        <f t="shared" si="188"/>
        <v>0</v>
      </c>
      <c r="R191" s="2">
        <f t="shared" si="188"/>
        <v>0</v>
      </c>
      <c r="S191" s="2">
        <f t="shared" si="188"/>
        <v>0</v>
      </c>
      <c r="T191" s="2">
        <f t="shared" si="188"/>
        <v>0</v>
      </c>
      <c r="U191" s="2">
        <f t="shared" si="188"/>
        <v>0</v>
      </c>
      <c r="V191" s="2">
        <f t="shared" si="188"/>
        <v>0</v>
      </c>
      <c r="W191" s="2">
        <f t="shared" si="188"/>
        <v>0</v>
      </c>
      <c r="X191" s="2"/>
      <c r="Y191" s="2"/>
      <c r="Z191" s="2"/>
      <c r="AA191" s="2"/>
    </row>
    <row r="192" ht="12.75" customHeight="1">
      <c r="A192" s="8">
        <v>190.0</v>
      </c>
      <c r="B192" s="9" t="s">
        <v>202</v>
      </c>
      <c r="C192" s="9" t="s">
        <v>203</v>
      </c>
      <c r="D192" s="6" t="str">
        <f t="shared" si="1"/>
        <v>TRI KURNIAWAN-LAIN2</v>
      </c>
      <c r="E192" s="9" t="s">
        <v>59</v>
      </c>
      <c r="F192" s="10" t="s">
        <v>11</v>
      </c>
      <c r="G192" s="10">
        <v>1.0</v>
      </c>
      <c r="H192" s="2"/>
      <c r="I192" s="14">
        <v>188.0</v>
      </c>
      <c r="J192" s="2" t="str">
        <f t="array" ref="J192">IFERROR(INDEX($C$3:$C$348,MATCH(0,COUNTIF($J$4:J191,$C$3:$C$348),0)),"")</f>
        <v/>
      </c>
      <c r="K192" s="2"/>
      <c r="L192" s="2">
        <f t="shared" ref="L192:W192" si="189">SUMIFS($G$3:$G$545,$D$3:$D$545,$J192&amp;"-"&amp;L$4)</f>
        <v>0</v>
      </c>
      <c r="M192" s="2">
        <f t="shared" si="189"/>
        <v>0</v>
      </c>
      <c r="N192" s="2">
        <f t="shared" si="189"/>
        <v>0</v>
      </c>
      <c r="O192" s="2">
        <f t="shared" si="189"/>
        <v>0</v>
      </c>
      <c r="P192" s="2">
        <f t="shared" si="189"/>
        <v>0</v>
      </c>
      <c r="Q192" s="2">
        <f t="shared" si="189"/>
        <v>0</v>
      </c>
      <c r="R192" s="2">
        <f t="shared" si="189"/>
        <v>0</v>
      </c>
      <c r="S192" s="2">
        <f t="shared" si="189"/>
        <v>0</v>
      </c>
      <c r="T192" s="2">
        <f t="shared" si="189"/>
        <v>0</v>
      </c>
      <c r="U192" s="2">
        <f t="shared" si="189"/>
        <v>0</v>
      </c>
      <c r="V192" s="2">
        <f t="shared" si="189"/>
        <v>0</v>
      </c>
      <c r="W192" s="2">
        <f t="shared" si="189"/>
        <v>0</v>
      </c>
      <c r="X192" s="2"/>
      <c r="Y192" s="2"/>
      <c r="Z192" s="2"/>
      <c r="AA192" s="2"/>
    </row>
    <row r="193" ht="12.75" customHeight="1">
      <c r="A193" s="4">
        <v>191.0</v>
      </c>
      <c r="B193" s="5" t="s">
        <v>202</v>
      </c>
      <c r="C193" s="5" t="s">
        <v>203</v>
      </c>
      <c r="D193" s="6" t="str">
        <f t="shared" si="1"/>
        <v>TRI KURNIAWAN-LAIN2</v>
      </c>
      <c r="E193" s="5" t="s">
        <v>59</v>
      </c>
      <c r="F193" s="6" t="s">
        <v>11</v>
      </c>
      <c r="G193" s="6">
        <v>6.0</v>
      </c>
      <c r="H193" s="2"/>
      <c r="I193" s="14">
        <v>189.0</v>
      </c>
      <c r="J193" s="2" t="str">
        <f t="array" ref="J193">IFERROR(INDEX($C$3:$C$348,MATCH(0,COUNTIF($J$4:J192,$C$3:$C$348),0)),"")</f>
        <v/>
      </c>
      <c r="K193" s="2"/>
      <c r="L193" s="2">
        <f t="shared" ref="L193:W193" si="190">SUMIFS($G$3:$G$545,$D$3:$D$545,$J193&amp;"-"&amp;L$4)</f>
        <v>0</v>
      </c>
      <c r="M193" s="2">
        <f t="shared" si="190"/>
        <v>0</v>
      </c>
      <c r="N193" s="2">
        <f t="shared" si="190"/>
        <v>0</v>
      </c>
      <c r="O193" s="2">
        <f t="shared" si="190"/>
        <v>0</v>
      </c>
      <c r="P193" s="2">
        <f t="shared" si="190"/>
        <v>0</v>
      </c>
      <c r="Q193" s="2">
        <f t="shared" si="190"/>
        <v>0</v>
      </c>
      <c r="R193" s="2">
        <f t="shared" si="190"/>
        <v>0</v>
      </c>
      <c r="S193" s="2">
        <f t="shared" si="190"/>
        <v>0</v>
      </c>
      <c r="T193" s="2">
        <f t="shared" si="190"/>
        <v>0</v>
      </c>
      <c r="U193" s="2">
        <f t="shared" si="190"/>
        <v>0</v>
      </c>
      <c r="V193" s="2">
        <f t="shared" si="190"/>
        <v>0</v>
      </c>
      <c r="W193" s="2">
        <f t="shared" si="190"/>
        <v>0</v>
      </c>
      <c r="X193" s="2"/>
      <c r="Y193" s="2"/>
      <c r="Z193" s="2"/>
      <c r="AA193" s="2"/>
    </row>
    <row r="194" ht="12.75" customHeight="1">
      <c r="A194" s="8">
        <v>192.0</v>
      </c>
      <c r="B194" s="9" t="s">
        <v>202</v>
      </c>
      <c r="C194" s="9" t="s">
        <v>203</v>
      </c>
      <c r="D194" s="6" t="str">
        <f t="shared" si="1"/>
        <v>TRI KURNIAWAN-SD</v>
      </c>
      <c r="E194" s="9" t="s">
        <v>56</v>
      </c>
      <c r="F194" s="10" t="s">
        <v>15</v>
      </c>
      <c r="G194" s="10">
        <v>1.0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8">
        <v>193.0</v>
      </c>
      <c r="B195" s="9" t="s">
        <v>202</v>
      </c>
      <c r="C195" s="9" t="s">
        <v>203</v>
      </c>
      <c r="D195" s="6" t="str">
        <f t="shared" si="1"/>
        <v>TRI KURNIAWAN-LAIN2</v>
      </c>
      <c r="E195" s="9" t="s">
        <v>102</v>
      </c>
      <c r="F195" s="10" t="s">
        <v>11</v>
      </c>
      <c r="G195" s="10">
        <v>4.0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8">
        <v>194.0</v>
      </c>
      <c r="B196" s="9" t="s">
        <v>204</v>
      </c>
      <c r="C196" s="9" t="s">
        <v>205</v>
      </c>
      <c r="D196" s="6" t="str">
        <f t="shared" si="1"/>
        <v>MUHAMAD SULAIMAN-LAIN2</v>
      </c>
      <c r="E196" s="9" t="s">
        <v>102</v>
      </c>
      <c r="F196" s="10" t="s">
        <v>11</v>
      </c>
      <c r="G196" s="10">
        <v>5.0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8">
        <v>195.0</v>
      </c>
      <c r="B197" s="9" t="s">
        <v>204</v>
      </c>
      <c r="C197" s="9" t="s">
        <v>205</v>
      </c>
      <c r="D197" s="6" t="str">
        <f t="shared" si="1"/>
        <v>MUHAMAD SULAIMAN-LAIN2</v>
      </c>
      <c r="E197" s="9" t="s">
        <v>85</v>
      </c>
      <c r="F197" s="10" t="s">
        <v>11</v>
      </c>
      <c r="G197" s="10">
        <v>2.0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8">
        <v>196.0</v>
      </c>
      <c r="B198" s="9" t="s">
        <v>206</v>
      </c>
      <c r="C198" s="9" t="s">
        <v>207</v>
      </c>
      <c r="D198" s="6" t="str">
        <f t="shared" si="1"/>
        <v>ASEP SAEPUDIN-LAIN2</v>
      </c>
      <c r="E198" s="9" t="s">
        <v>102</v>
      </c>
      <c r="F198" s="10" t="s">
        <v>11</v>
      </c>
      <c r="G198" s="10">
        <v>5.0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8">
        <v>197.0</v>
      </c>
      <c r="B199" s="9" t="s">
        <v>206</v>
      </c>
      <c r="C199" s="9" t="s">
        <v>207</v>
      </c>
      <c r="D199" s="6" t="str">
        <f t="shared" si="1"/>
        <v>ASEP SAEPUDIN-SD</v>
      </c>
      <c r="E199" s="9" t="s">
        <v>56</v>
      </c>
      <c r="F199" s="10" t="s">
        <v>15</v>
      </c>
      <c r="G199" s="10">
        <v>1.0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8">
        <v>198.0</v>
      </c>
      <c r="B200" s="9" t="s">
        <v>206</v>
      </c>
      <c r="C200" s="9" t="s">
        <v>207</v>
      </c>
      <c r="D200" s="6" t="str">
        <f t="shared" si="1"/>
        <v>ASEP SAEPUDIN-LAIN2</v>
      </c>
      <c r="E200" s="9" t="s">
        <v>85</v>
      </c>
      <c r="F200" s="10" t="s">
        <v>11</v>
      </c>
      <c r="G200" s="10">
        <v>2.0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4">
        <v>199.0</v>
      </c>
      <c r="B201" s="5" t="s">
        <v>208</v>
      </c>
      <c r="C201" s="5" t="s">
        <v>209</v>
      </c>
      <c r="D201" s="6" t="str">
        <f t="shared" si="1"/>
        <v>REKAN MAULIDI-SD</v>
      </c>
      <c r="E201" s="5" t="s">
        <v>110</v>
      </c>
      <c r="F201" s="6" t="s">
        <v>15</v>
      </c>
      <c r="G201" s="6">
        <v>5.0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8">
        <v>200.0</v>
      </c>
      <c r="B202" s="9" t="s">
        <v>210</v>
      </c>
      <c r="C202" s="9" t="s">
        <v>211</v>
      </c>
      <c r="D202" s="6" t="str">
        <f t="shared" si="1"/>
        <v>CITRA DAMAYANTI-STD</v>
      </c>
      <c r="E202" s="9" t="s">
        <v>53</v>
      </c>
      <c r="F202" s="10" t="s">
        <v>19</v>
      </c>
      <c r="G202" s="10">
        <v>1.0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8">
        <v>201.0</v>
      </c>
      <c r="B203" s="9" t="s">
        <v>210</v>
      </c>
      <c r="C203" s="9" t="s">
        <v>211</v>
      </c>
      <c r="D203" s="6" t="str">
        <f t="shared" si="1"/>
        <v>CITRA DAMAYANTI-SD</v>
      </c>
      <c r="E203" s="9" t="s">
        <v>53</v>
      </c>
      <c r="F203" s="10" t="s">
        <v>15</v>
      </c>
      <c r="G203" s="10">
        <v>1.0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8">
        <v>202.0</v>
      </c>
      <c r="B204" s="9" t="s">
        <v>212</v>
      </c>
      <c r="C204" s="9" t="s">
        <v>213</v>
      </c>
      <c r="D204" s="6" t="str">
        <f t="shared" si="1"/>
        <v>DIVA AUDRY SURYANA-I</v>
      </c>
      <c r="E204" s="9" t="s">
        <v>67</v>
      </c>
      <c r="F204" s="10" t="s">
        <v>21</v>
      </c>
      <c r="G204" s="10">
        <v>1.0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8">
        <v>203.0</v>
      </c>
      <c r="B205" s="9" t="s">
        <v>214</v>
      </c>
      <c r="C205" s="9" t="s">
        <v>215</v>
      </c>
      <c r="D205" s="6" t="str">
        <f t="shared" si="1"/>
        <v>AGUS TRIYATNO-LAIN2</v>
      </c>
      <c r="E205" s="9" t="s">
        <v>98</v>
      </c>
      <c r="F205" s="10" t="s">
        <v>11</v>
      </c>
      <c r="G205" s="10">
        <v>10.0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4">
        <v>204.0</v>
      </c>
      <c r="B206" s="5" t="s">
        <v>216</v>
      </c>
      <c r="C206" s="5" t="s">
        <v>217</v>
      </c>
      <c r="D206" s="6" t="str">
        <f t="shared" si="1"/>
        <v>AGUNG YULIYANTO-LAIN2</v>
      </c>
      <c r="E206" s="5" t="s">
        <v>98</v>
      </c>
      <c r="F206" s="6" t="s">
        <v>11</v>
      </c>
      <c r="G206" s="6">
        <v>10.0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8">
        <v>205.0</v>
      </c>
      <c r="B207" s="9" t="s">
        <v>218</v>
      </c>
      <c r="C207" s="9" t="s">
        <v>219</v>
      </c>
      <c r="D207" s="6" t="str">
        <f t="shared" si="1"/>
        <v>AHMAD RUSLIANA-SD</v>
      </c>
      <c r="E207" s="9" t="s">
        <v>67</v>
      </c>
      <c r="F207" s="10" t="s">
        <v>15</v>
      </c>
      <c r="G207" s="10">
        <v>1.0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8">
        <v>206.0</v>
      </c>
      <c r="B208" s="9" t="s">
        <v>218</v>
      </c>
      <c r="C208" s="9" t="s">
        <v>219</v>
      </c>
      <c r="D208" s="6" t="str">
        <f t="shared" si="1"/>
        <v>AHMAD RUSLIANA-SD</v>
      </c>
      <c r="E208" s="9" t="s">
        <v>98</v>
      </c>
      <c r="F208" s="10" t="s">
        <v>15</v>
      </c>
      <c r="G208" s="10">
        <v>1.0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8">
        <v>207.0</v>
      </c>
      <c r="B209" s="9" t="s">
        <v>218</v>
      </c>
      <c r="C209" s="9" t="s">
        <v>219</v>
      </c>
      <c r="D209" s="6" t="str">
        <f t="shared" si="1"/>
        <v>AHMAD RUSLIANA-SDL</v>
      </c>
      <c r="E209" s="9" t="s">
        <v>67</v>
      </c>
      <c r="F209" s="10" t="s">
        <v>17</v>
      </c>
      <c r="G209" s="10">
        <v>1.0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4">
        <v>208.0</v>
      </c>
      <c r="B210" s="5" t="s">
        <v>218</v>
      </c>
      <c r="C210" s="5" t="s">
        <v>219</v>
      </c>
      <c r="D210" s="6" t="str">
        <f t="shared" si="1"/>
        <v>AHMAD RUSLIANA-LAIN2</v>
      </c>
      <c r="E210" s="5" t="s">
        <v>98</v>
      </c>
      <c r="F210" s="6" t="s">
        <v>11</v>
      </c>
      <c r="G210" s="6">
        <v>10.0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8">
        <v>209.0</v>
      </c>
      <c r="B211" s="9" t="s">
        <v>220</v>
      </c>
      <c r="C211" s="9" t="s">
        <v>221</v>
      </c>
      <c r="D211" s="6" t="str">
        <f t="shared" si="1"/>
        <v>INDRA RIAWAN-LAIN2</v>
      </c>
      <c r="E211" s="9" t="s">
        <v>98</v>
      </c>
      <c r="F211" s="10" t="s">
        <v>11</v>
      </c>
      <c r="G211" s="10">
        <v>10.0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8">
        <v>210.0</v>
      </c>
      <c r="B212" s="9" t="s">
        <v>222</v>
      </c>
      <c r="C212" s="9" t="s">
        <v>223</v>
      </c>
      <c r="D212" s="6" t="str">
        <f t="shared" si="1"/>
        <v>ABDUL RAHMAN-LAIN2</v>
      </c>
      <c r="E212" s="9" t="s">
        <v>98</v>
      </c>
      <c r="F212" s="10" t="s">
        <v>11</v>
      </c>
      <c r="G212" s="10">
        <v>10.0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8">
        <v>211.0</v>
      </c>
      <c r="B213" s="9" t="s">
        <v>224</v>
      </c>
      <c r="C213" s="9" t="s">
        <v>225</v>
      </c>
      <c r="D213" s="6" t="str">
        <f t="shared" si="1"/>
        <v>MUHAMMAD SYAHRUL RAMDHANI-SD</v>
      </c>
      <c r="E213" s="9" t="s">
        <v>67</v>
      </c>
      <c r="F213" s="10" t="s">
        <v>15</v>
      </c>
      <c r="G213" s="10">
        <v>1.0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8">
        <v>212.0</v>
      </c>
      <c r="B214" s="9" t="s">
        <v>224</v>
      </c>
      <c r="C214" s="9" t="s">
        <v>225</v>
      </c>
      <c r="D214" s="6" t="str">
        <f t="shared" si="1"/>
        <v>MUHAMMAD SYAHRUL RAMDHANI-LAIN2</v>
      </c>
      <c r="E214" s="9" t="s">
        <v>98</v>
      </c>
      <c r="F214" s="10" t="s">
        <v>11</v>
      </c>
      <c r="G214" s="10">
        <v>10.0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8">
        <v>213.0</v>
      </c>
      <c r="B215" s="9" t="s">
        <v>224</v>
      </c>
      <c r="C215" s="9" t="s">
        <v>225</v>
      </c>
      <c r="D215" s="6" t="str">
        <f t="shared" si="1"/>
        <v>MUHAMMAD SYAHRUL RAMDHANI-I</v>
      </c>
      <c r="E215" s="9" t="s">
        <v>29</v>
      </c>
      <c r="F215" s="10" t="s">
        <v>21</v>
      </c>
      <c r="G215" s="10">
        <v>1.0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8">
        <v>214.0</v>
      </c>
      <c r="B216" s="9" t="s">
        <v>224</v>
      </c>
      <c r="C216" s="9" t="s">
        <v>225</v>
      </c>
      <c r="D216" s="6" t="str">
        <f t="shared" si="1"/>
        <v>MUHAMMAD SYAHRUL RAMDHANI-SD</v>
      </c>
      <c r="E216" s="9" t="s">
        <v>67</v>
      </c>
      <c r="F216" s="10" t="s">
        <v>15</v>
      </c>
      <c r="G216" s="10">
        <v>1.0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8">
        <v>215.0</v>
      </c>
      <c r="B217" s="9" t="s">
        <v>224</v>
      </c>
      <c r="C217" s="9" t="s">
        <v>225</v>
      </c>
      <c r="D217" s="6" t="str">
        <f t="shared" si="1"/>
        <v>MUHAMMAD SYAHRUL RAMDHANI-LAIN2</v>
      </c>
      <c r="E217" s="9" t="s">
        <v>98</v>
      </c>
      <c r="F217" s="10" t="s">
        <v>11</v>
      </c>
      <c r="G217" s="10">
        <v>1.0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4">
        <v>216.0</v>
      </c>
      <c r="B218" s="5" t="s">
        <v>224</v>
      </c>
      <c r="C218" s="5" t="s">
        <v>225</v>
      </c>
      <c r="D218" s="6" t="str">
        <f t="shared" si="1"/>
        <v>MUHAMMAD SYAHRUL RAMDHANI-PC</v>
      </c>
      <c r="E218" s="5" t="s">
        <v>67</v>
      </c>
      <c r="F218" s="6" t="s">
        <v>26</v>
      </c>
      <c r="G218" s="6">
        <v>1.0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8">
        <v>217.0</v>
      </c>
      <c r="B219" s="9" t="s">
        <v>226</v>
      </c>
      <c r="C219" s="9" t="s">
        <v>227</v>
      </c>
      <c r="D219" s="6" t="str">
        <f t="shared" si="1"/>
        <v>KOHAR SIDIK-LAIN2</v>
      </c>
      <c r="E219" s="9" t="s">
        <v>98</v>
      </c>
      <c r="F219" s="10" t="s">
        <v>11</v>
      </c>
      <c r="G219" s="10">
        <v>13.0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8">
        <v>218.0</v>
      </c>
      <c r="B220" s="9" t="s">
        <v>228</v>
      </c>
      <c r="C220" s="9" t="s">
        <v>229</v>
      </c>
      <c r="D220" s="6" t="str">
        <f t="shared" si="1"/>
        <v>SUGENG WIDODO-LAIN2</v>
      </c>
      <c r="E220" s="9" t="s">
        <v>98</v>
      </c>
      <c r="F220" s="10" t="s">
        <v>11</v>
      </c>
      <c r="G220" s="10">
        <v>13.0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8">
        <v>219.0</v>
      </c>
      <c r="B221" s="9" t="s">
        <v>230</v>
      </c>
      <c r="C221" s="9" t="s">
        <v>231</v>
      </c>
      <c r="D221" s="6" t="str">
        <f t="shared" si="1"/>
        <v>MUHAMMAD ISKANDAR-LAIN2</v>
      </c>
      <c r="E221" s="9" t="s">
        <v>98</v>
      </c>
      <c r="F221" s="10" t="s">
        <v>11</v>
      </c>
      <c r="G221" s="10">
        <v>13.0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8">
        <v>220.0</v>
      </c>
      <c r="B222" s="9" t="s">
        <v>232</v>
      </c>
      <c r="C222" s="9" t="s">
        <v>233</v>
      </c>
      <c r="D222" s="6" t="str">
        <f t="shared" si="1"/>
        <v>FEBRIANTO-LAIN2</v>
      </c>
      <c r="E222" s="9" t="s">
        <v>28</v>
      </c>
      <c r="F222" s="10" t="s">
        <v>11</v>
      </c>
      <c r="G222" s="10">
        <v>17.0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8">
        <v>221.0</v>
      </c>
      <c r="B223" s="9" t="s">
        <v>234</v>
      </c>
      <c r="C223" s="9" t="s">
        <v>235</v>
      </c>
      <c r="D223" s="6" t="str">
        <f t="shared" si="1"/>
        <v>AKHMAD EKO RIYANTO-STD</v>
      </c>
      <c r="E223" s="9" t="s">
        <v>180</v>
      </c>
      <c r="F223" s="10" t="s">
        <v>19</v>
      </c>
      <c r="G223" s="10">
        <v>2.0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8">
        <v>222.0</v>
      </c>
      <c r="B224" s="9" t="s">
        <v>234</v>
      </c>
      <c r="C224" s="9" t="s">
        <v>235</v>
      </c>
      <c r="D224" s="6" t="str">
        <f t="shared" si="1"/>
        <v>AKHMAD EKO RIYANTO-SDL</v>
      </c>
      <c r="E224" s="9" t="s">
        <v>67</v>
      </c>
      <c r="F224" s="10" t="s">
        <v>17</v>
      </c>
      <c r="G224" s="10">
        <v>1.0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4">
        <v>223.0</v>
      </c>
      <c r="B225" s="5" t="s">
        <v>234</v>
      </c>
      <c r="C225" s="5" t="s">
        <v>235</v>
      </c>
      <c r="D225" s="6" t="str">
        <f t="shared" si="1"/>
        <v>AKHMAD EKO RIYANTO-A</v>
      </c>
      <c r="E225" s="5" t="s">
        <v>67</v>
      </c>
      <c r="F225" s="6" t="s">
        <v>236</v>
      </c>
      <c r="G225" s="6">
        <v>1.0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8">
        <v>224.0</v>
      </c>
      <c r="B226" s="9" t="s">
        <v>234</v>
      </c>
      <c r="C226" s="9" t="s">
        <v>235</v>
      </c>
      <c r="D226" s="6" t="str">
        <f t="shared" si="1"/>
        <v>AKHMAD EKO RIYANTO-LAIN2</v>
      </c>
      <c r="E226" s="9" t="s">
        <v>98</v>
      </c>
      <c r="F226" s="10" t="s">
        <v>11</v>
      </c>
      <c r="G226" s="10">
        <v>18.0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8">
        <v>225.0</v>
      </c>
      <c r="B227" s="9" t="s">
        <v>237</v>
      </c>
      <c r="C227" s="9" t="s">
        <v>238</v>
      </c>
      <c r="D227" s="6" t="str">
        <f t="shared" si="1"/>
        <v>DENI SETIYAWAN-SD</v>
      </c>
      <c r="E227" s="9" t="s">
        <v>67</v>
      </c>
      <c r="F227" s="10" t="s">
        <v>15</v>
      </c>
      <c r="G227" s="10">
        <v>1.0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8">
        <v>226.0</v>
      </c>
      <c r="B228" s="9" t="s">
        <v>237</v>
      </c>
      <c r="C228" s="9" t="s">
        <v>238</v>
      </c>
      <c r="D228" s="6" t="str">
        <f t="shared" si="1"/>
        <v>DENI SETIYAWAN-SD</v>
      </c>
      <c r="E228" s="9" t="s">
        <v>29</v>
      </c>
      <c r="F228" s="10" t="s">
        <v>15</v>
      </c>
      <c r="G228" s="10">
        <v>1.0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8">
        <v>227.0</v>
      </c>
      <c r="B229" s="9" t="s">
        <v>237</v>
      </c>
      <c r="C229" s="9" t="s">
        <v>238</v>
      </c>
      <c r="D229" s="6" t="str">
        <f t="shared" si="1"/>
        <v>DENI SETIYAWAN-LAIN2</v>
      </c>
      <c r="E229" s="9" t="s">
        <v>98</v>
      </c>
      <c r="F229" s="10" t="s">
        <v>11</v>
      </c>
      <c r="G229" s="10">
        <v>18.0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8">
        <v>228.0</v>
      </c>
      <c r="B230" s="9" t="s">
        <v>237</v>
      </c>
      <c r="C230" s="9" t="s">
        <v>238</v>
      </c>
      <c r="D230" s="6" t="str">
        <f t="shared" si="1"/>
        <v>DENI SETIYAWAN-SDL</v>
      </c>
      <c r="E230" s="9" t="s">
        <v>67</v>
      </c>
      <c r="F230" s="10" t="s">
        <v>17</v>
      </c>
      <c r="G230" s="10">
        <v>1.0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8">
        <v>229.0</v>
      </c>
      <c r="B231" s="9" t="s">
        <v>239</v>
      </c>
      <c r="C231" s="9" t="s">
        <v>240</v>
      </c>
      <c r="D231" s="6" t="str">
        <f t="shared" si="1"/>
        <v>TRI AMRIL LUKMANUDIN-LAIN2</v>
      </c>
      <c r="E231" s="9" t="s">
        <v>98</v>
      </c>
      <c r="F231" s="10" t="s">
        <v>11</v>
      </c>
      <c r="G231" s="10">
        <v>18.0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8">
        <v>230.0</v>
      </c>
      <c r="B232" s="9" t="s">
        <v>241</v>
      </c>
      <c r="C232" s="9" t="s">
        <v>242</v>
      </c>
      <c r="D232" s="6" t="str">
        <f t="shared" si="1"/>
        <v>ANDI KURNIAWAN-LAIN2</v>
      </c>
      <c r="E232" s="9" t="s">
        <v>98</v>
      </c>
      <c r="F232" s="10" t="s">
        <v>11</v>
      </c>
      <c r="G232" s="10">
        <v>18.0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8">
        <v>231.0</v>
      </c>
      <c r="B233" s="9" t="s">
        <v>243</v>
      </c>
      <c r="C233" s="9" t="s">
        <v>244</v>
      </c>
      <c r="D233" s="6" t="str">
        <f t="shared" si="1"/>
        <v>SOFYAN TRIROHMAN-LAIN2</v>
      </c>
      <c r="E233" s="9" t="s">
        <v>98</v>
      </c>
      <c r="F233" s="10" t="s">
        <v>11</v>
      </c>
      <c r="G233" s="10">
        <v>18.0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8">
        <v>232.0</v>
      </c>
      <c r="B234" s="9" t="s">
        <v>245</v>
      </c>
      <c r="C234" s="9" t="s">
        <v>246</v>
      </c>
      <c r="D234" s="6" t="str">
        <f t="shared" si="1"/>
        <v>DIMAS ERLANGGA SAPUTRA-LAIN2</v>
      </c>
      <c r="E234" s="9" t="s">
        <v>98</v>
      </c>
      <c r="F234" s="10" t="s">
        <v>11</v>
      </c>
      <c r="G234" s="10">
        <v>18.0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8">
        <v>233.0</v>
      </c>
      <c r="B235" s="9" t="s">
        <v>247</v>
      </c>
      <c r="C235" s="9" t="s">
        <v>248</v>
      </c>
      <c r="D235" s="6" t="str">
        <f t="shared" si="1"/>
        <v>GILANG SRI ARIYANTO-LAIN2</v>
      </c>
      <c r="E235" s="9" t="s">
        <v>98</v>
      </c>
      <c r="F235" s="10" t="s">
        <v>11</v>
      </c>
      <c r="G235" s="10">
        <v>18.0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8">
        <v>234.0</v>
      </c>
      <c r="B236" s="9" t="s">
        <v>249</v>
      </c>
      <c r="C236" s="9" t="s">
        <v>250</v>
      </c>
      <c r="D236" s="6" t="str">
        <f t="shared" si="1"/>
        <v>ERIK RIANSYAH-LAIN2</v>
      </c>
      <c r="E236" s="9" t="s">
        <v>98</v>
      </c>
      <c r="F236" s="10" t="s">
        <v>11</v>
      </c>
      <c r="G236" s="10">
        <v>18.0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8">
        <v>235.0</v>
      </c>
      <c r="B237" s="9" t="s">
        <v>249</v>
      </c>
      <c r="C237" s="9" t="s">
        <v>250</v>
      </c>
      <c r="D237" s="6" t="str">
        <f t="shared" si="1"/>
        <v>ERIK RIANSYAH-SD</v>
      </c>
      <c r="E237" s="9" t="s">
        <v>67</v>
      </c>
      <c r="F237" s="10" t="s">
        <v>15</v>
      </c>
      <c r="G237" s="10">
        <v>1.0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8">
        <v>236.0</v>
      </c>
      <c r="B238" s="9" t="s">
        <v>251</v>
      </c>
      <c r="C238" s="9" t="s">
        <v>252</v>
      </c>
      <c r="D238" s="6" t="str">
        <f t="shared" si="1"/>
        <v>FAISOL ZUHRI-SD</v>
      </c>
      <c r="E238" s="9" t="s">
        <v>53</v>
      </c>
      <c r="F238" s="10" t="s">
        <v>15</v>
      </c>
      <c r="G238" s="10">
        <v>1.0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8">
        <v>237.0</v>
      </c>
      <c r="B239" s="9" t="s">
        <v>251</v>
      </c>
      <c r="C239" s="9" t="s">
        <v>252</v>
      </c>
      <c r="D239" s="6" t="str">
        <f t="shared" si="1"/>
        <v>FAISOL ZUHRI-LAIN2</v>
      </c>
      <c r="E239" s="9" t="s">
        <v>98</v>
      </c>
      <c r="F239" s="10" t="s">
        <v>11</v>
      </c>
      <c r="G239" s="10">
        <v>21.0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8">
        <v>238.0</v>
      </c>
      <c r="B240" s="9" t="s">
        <v>251</v>
      </c>
      <c r="C240" s="9" t="s">
        <v>252</v>
      </c>
      <c r="D240" s="6" t="str">
        <f t="shared" si="1"/>
        <v>FAISOL ZUHRI-I</v>
      </c>
      <c r="E240" s="9" t="s">
        <v>116</v>
      </c>
      <c r="F240" s="10" t="s">
        <v>21</v>
      </c>
      <c r="G240" s="10">
        <v>1.0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8">
        <v>239.0</v>
      </c>
      <c r="B241" s="9" t="s">
        <v>253</v>
      </c>
      <c r="C241" s="9" t="s">
        <v>254</v>
      </c>
      <c r="D241" s="6" t="str">
        <f t="shared" si="1"/>
        <v>YOHAN KURNIAWAN-LAIN2</v>
      </c>
      <c r="E241" s="9" t="s">
        <v>98</v>
      </c>
      <c r="F241" s="10" t="s">
        <v>11</v>
      </c>
      <c r="G241" s="10">
        <v>22.0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8">
        <v>240.0</v>
      </c>
      <c r="B242" s="9" t="s">
        <v>255</v>
      </c>
      <c r="C242" s="9" t="s">
        <v>256</v>
      </c>
      <c r="D242" s="6" t="str">
        <f t="shared" si="1"/>
        <v>WAHYU PURNOMO-LAIN2</v>
      </c>
      <c r="E242" s="9" t="s">
        <v>98</v>
      </c>
      <c r="F242" s="10" t="s">
        <v>11</v>
      </c>
      <c r="G242" s="10">
        <v>22.0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8">
        <v>241.0</v>
      </c>
      <c r="B243" s="9" t="s">
        <v>257</v>
      </c>
      <c r="C243" s="9" t="s">
        <v>258</v>
      </c>
      <c r="D243" s="6" t="str">
        <f t="shared" si="1"/>
        <v>ANDIK MARDIYANTO-LAIN2</v>
      </c>
      <c r="E243" s="9" t="s">
        <v>98</v>
      </c>
      <c r="F243" s="10" t="s">
        <v>11</v>
      </c>
      <c r="G243" s="10">
        <v>22.0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8">
        <v>242.0</v>
      </c>
      <c r="B244" s="9" t="s">
        <v>259</v>
      </c>
      <c r="C244" s="9" t="s">
        <v>260</v>
      </c>
      <c r="D244" s="6" t="str">
        <f t="shared" si="1"/>
        <v>HAZIFAL-LAIN2</v>
      </c>
      <c r="E244" s="9" t="s">
        <v>98</v>
      </c>
      <c r="F244" s="10" t="s">
        <v>11</v>
      </c>
      <c r="G244" s="10">
        <v>23.0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8">
        <v>243.0</v>
      </c>
      <c r="B245" s="9" t="s">
        <v>261</v>
      </c>
      <c r="C245" s="9" t="s">
        <v>262</v>
      </c>
      <c r="D245" s="6" t="str">
        <f t="shared" si="1"/>
        <v>DEA ANDARESTA-LAIN2</v>
      </c>
      <c r="E245" s="9" t="s">
        <v>98</v>
      </c>
      <c r="F245" s="10" t="s">
        <v>11</v>
      </c>
      <c r="G245" s="10">
        <v>23.0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8">
        <v>244.0</v>
      </c>
      <c r="B246" s="9" t="s">
        <v>263</v>
      </c>
      <c r="C246" s="9" t="s">
        <v>264</v>
      </c>
      <c r="D246" s="6" t="str">
        <f t="shared" si="1"/>
        <v>NOVIA REGITA-LAIN2</v>
      </c>
      <c r="E246" s="9" t="s">
        <v>98</v>
      </c>
      <c r="F246" s="10" t="s">
        <v>11</v>
      </c>
      <c r="G246" s="10">
        <v>23.0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8">
        <v>245.0</v>
      </c>
      <c r="B247" s="9" t="s">
        <v>265</v>
      </c>
      <c r="C247" s="9" t="s">
        <v>266</v>
      </c>
      <c r="D247" s="6" t="str">
        <f t="shared" si="1"/>
        <v>FAQIH ASDAKUL KULUB-LAIN2</v>
      </c>
      <c r="E247" s="9" t="s">
        <v>98</v>
      </c>
      <c r="F247" s="10" t="s">
        <v>11</v>
      </c>
      <c r="G247" s="10">
        <v>23.0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8">
        <v>246.0</v>
      </c>
      <c r="B248" s="9" t="s">
        <v>267</v>
      </c>
      <c r="C248" s="9" t="s">
        <v>268</v>
      </c>
      <c r="D248" s="6" t="str">
        <f t="shared" si="1"/>
        <v>AJI ANDRIAN-LAIN2</v>
      </c>
      <c r="E248" s="9" t="s">
        <v>98</v>
      </c>
      <c r="F248" s="10" t="s">
        <v>11</v>
      </c>
      <c r="G248" s="10">
        <v>23.0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8">
        <v>247.0</v>
      </c>
      <c r="B249" s="9" t="s">
        <v>269</v>
      </c>
      <c r="C249" s="9" t="s">
        <v>270</v>
      </c>
      <c r="D249" s="6" t="str">
        <f t="shared" si="1"/>
        <v>RISKA NUR ARIFAH-PC</v>
      </c>
      <c r="E249" s="9" t="s">
        <v>29</v>
      </c>
      <c r="F249" s="10" t="s">
        <v>26</v>
      </c>
      <c r="G249" s="10">
        <v>1.0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8">
        <v>248.0</v>
      </c>
      <c r="B250" s="9" t="s">
        <v>271</v>
      </c>
      <c r="C250" s="9" t="s">
        <v>272</v>
      </c>
      <c r="D250" s="6" t="str">
        <f t="shared" si="1"/>
        <v>NURJANA-SD</v>
      </c>
      <c r="E250" s="9" t="s">
        <v>110</v>
      </c>
      <c r="F250" s="10" t="s">
        <v>15</v>
      </c>
      <c r="G250" s="10">
        <v>7.0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8">
        <v>249.0</v>
      </c>
      <c r="B251" s="9" t="s">
        <v>273</v>
      </c>
      <c r="C251" s="9" t="s">
        <v>274</v>
      </c>
      <c r="D251" s="6" t="str">
        <f t="shared" si="1"/>
        <v>PARMIN-LAIN2</v>
      </c>
      <c r="E251" s="9" t="s">
        <v>98</v>
      </c>
      <c r="F251" s="10" t="s">
        <v>11</v>
      </c>
      <c r="G251" s="10">
        <v>1.0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8">
        <v>250.0</v>
      </c>
      <c r="B252" s="9" t="s">
        <v>273</v>
      </c>
      <c r="C252" s="9" t="s">
        <v>274</v>
      </c>
      <c r="D252" s="6" t="str">
        <f t="shared" si="1"/>
        <v>PARMIN-LAIN2</v>
      </c>
      <c r="E252" s="9" t="s">
        <v>98</v>
      </c>
      <c r="F252" s="10" t="s">
        <v>11</v>
      </c>
      <c r="G252" s="10">
        <v>2.0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8">
        <v>251.0</v>
      </c>
      <c r="B253" s="9" t="s">
        <v>273</v>
      </c>
      <c r="C253" s="9" t="s">
        <v>274</v>
      </c>
      <c r="D253" s="6" t="str">
        <f t="shared" si="1"/>
        <v>PARMIN-LAIN2</v>
      </c>
      <c r="E253" s="9" t="s">
        <v>98</v>
      </c>
      <c r="F253" s="10" t="s">
        <v>11</v>
      </c>
      <c r="G253" s="10">
        <v>1.0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8">
        <v>252.0</v>
      </c>
      <c r="B254" s="9" t="s">
        <v>275</v>
      </c>
      <c r="C254" s="9" t="s">
        <v>276</v>
      </c>
      <c r="D254" s="6" t="str">
        <f t="shared" si="1"/>
        <v>FENNY YULIASTANTO-SD</v>
      </c>
      <c r="E254" s="9" t="s">
        <v>59</v>
      </c>
      <c r="F254" s="10" t="s">
        <v>15</v>
      </c>
      <c r="G254" s="10">
        <v>1.0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8">
        <v>253.0</v>
      </c>
      <c r="B255" s="9" t="s">
        <v>275</v>
      </c>
      <c r="C255" s="9" t="s">
        <v>276</v>
      </c>
      <c r="D255" s="6" t="str">
        <f t="shared" si="1"/>
        <v>FENNY YULIASTANTO-SD</v>
      </c>
      <c r="E255" s="9" t="s">
        <v>14</v>
      </c>
      <c r="F255" s="10" t="s">
        <v>15</v>
      </c>
      <c r="G255" s="10">
        <v>1.0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8">
        <v>254.0</v>
      </c>
      <c r="B256" s="9" t="s">
        <v>275</v>
      </c>
      <c r="C256" s="9" t="s">
        <v>276</v>
      </c>
      <c r="D256" s="6" t="str">
        <f t="shared" si="1"/>
        <v>FENNY YULIASTANTO-SD</v>
      </c>
      <c r="E256" s="9" t="s">
        <v>14</v>
      </c>
      <c r="F256" s="10" t="s">
        <v>15</v>
      </c>
      <c r="G256" s="10">
        <v>5.0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8">
        <v>255.0</v>
      </c>
      <c r="B257" s="9" t="s">
        <v>277</v>
      </c>
      <c r="C257" s="9" t="s">
        <v>278</v>
      </c>
      <c r="D257" s="6" t="str">
        <f t="shared" si="1"/>
        <v>YUDI HARTONO-SD</v>
      </c>
      <c r="E257" s="9" t="s">
        <v>70</v>
      </c>
      <c r="F257" s="10" t="s">
        <v>15</v>
      </c>
      <c r="G257" s="10">
        <v>1.0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8">
        <v>256.0</v>
      </c>
      <c r="B258" s="9" t="s">
        <v>277</v>
      </c>
      <c r="C258" s="9" t="s">
        <v>278</v>
      </c>
      <c r="D258" s="6" t="str">
        <f t="shared" si="1"/>
        <v>YUDI HARTONO-C</v>
      </c>
      <c r="E258" s="9" t="s">
        <v>177</v>
      </c>
      <c r="F258" s="10" t="s">
        <v>22</v>
      </c>
      <c r="G258" s="10">
        <v>1.0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8">
        <v>257.0</v>
      </c>
      <c r="B259" s="9" t="s">
        <v>277</v>
      </c>
      <c r="C259" s="9" t="s">
        <v>278</v>
      </c>
      <c r="D259" s="6" t="str">
        <f t="shared" si="1"/>
        <v>YUDI HARTONO-C</v>
      </c>
      <c r="E259" s="9" t="s">
        <v>30</v>
      </c>
      <c r="F259" s="10" t="s">
        <v>22</v>
      </c>
      <c r="G259" s="10">
        <v>1.0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8">
        <v>258.0</v>
      </c>
      <c r="B260" s="9" t="s">
        <v>279</v>
      </c>
      <c r="C260" s="9" t="s">
        <v>280</v>
      </c>
      <c r="D260" s="6" t="str">
        <f t="shared" si="1"/>
        <v>ASEP SUTARMAN-C</v>
      </c>
      <c r="E260" s="9" t="s">
        <v>77</v>
      </c>
      <c r="F260" s="10" t="s">
        <v>22</v>
      </c>
      <c r="G260" s="10">
        <v>1.0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8">
        <v>259.0</v>
      </c>
      <c r="B261" s="9" t="s">
        <v>279</v>
      </c>
      <c r="C261" s="9" t="s">
        <v>280</v>
      </c>
      <c r="D261" s="6" t="str">
        <f t="shared" si="1"/>
        <v>ASEP SUTARMAN-SD</v>
      </c>
      <c r="E261" s="9" t="s">
        <v>110</v>
      </c>
      <c r="F261" s="10" t="s">
        <v>15</v>
      </c>
      <c r="G261" s="10">
        <v>9.0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8">
        <v>260.0</v>
      </c>
      <c r="B262" s="9" t="s">
        <v>281</v>
      </c>
      <c r="C262" s="9" t="s">
        <v>282</v>
      </c>
      <c r="D262" s="6" t="str">
        <f t="shared" si="1"/>
        <v>ELA MAELAWATI-C</v>
      </c>
      <c r="E262" s="9" t="s">
        <v>59</v>
      </c>
      <c r="F262" s="10" t="s">
        <v>22</v>
      </c>
      <c r="G262" s="10">
        <v>1.0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8">
        <v>261.0</v>
      </c>
      <c r="B263" s="9" t="s">
        <v>281</v>
      </c>
      <c r="C263" s="9" t="s">
        <v>282</v>
      </c>
      <c r="D263" s="6" t="str">
        <f t="shared" si="1"/>
        <v>ELA MAELAWATI-C</v>
      </c>
      <c r="E263" s="9" t="s">
        <v>283</v>
      </c>
      <c r="F263" s="10" t="s">
        <v>22</v>
      </c>
      <c r="G263" s="10">
        <v>1.0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8">
        <v>262.0</v>
      </c>
      <c r="B264" s="9" t="s">
        <v>284</v>
      </c>
      <c r="C264" s="9" t="s">
        <v>285</v>
      </c>
      <c r="D264" s="6" t="str">
        <f t="shared" si="1"/>
        <v>RIDWAN MUSTOPA-STD</v>
      </c>
      <c r="E264" s="9" t="s">
        <v>59</v>
      </c>
      <c r="F264" s="10" t="s">
        <v>19</v>
      </c>
      <c r="G264" s="10">
        <v>1.0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8">
        <v>263.0</v>
      </c>
      <c r="B265" s="9" t="s">
        <v>284</v>
      </c>
      <c r="C265" s="9" t="s">
        <v>285</v>
      </c>
      <c r="D265" s="6" t="str">
        <f t="shared" si="1"/>
        <v>RIDWAN MUSTOPA-C</v>
      </c>
      <c r="E265" s="9" t="s">
        <v>53</v>
      </c>
      <c r="F265" s="10" t="s">
        <v>22</v>
      </c>
      <c r="G265" s="10">
        <v>1.0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8">
        <v>264.0</v>
      </c>
      <c r="B266" s="9" t="s">
        <v>284</v>
      </c>
      <c r="C266" s="9" t="s">
        <v>285</v>
      </c>
      <c r="D266" s="6" t="str">
        <f t="shared" si="1"/>
        <v>RIDWAN MUSTOPA-C</v>
      </c>
      <c r="E266" s="9" t="s">
        <v>286</v>
      </c>
      <c r="F266" s="10" t="s">
        <v>22</v>
      </c>
      <c r="G266" s="10">
        <v>1.0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8">
        <v>265.0</v>
      </c>
      <c r="B267" s="9" t="s">
        <v>287</v>
      </c>
      <c r="C267" s="9" t="s">
        <v>288</v>
      </c>
      <c r="D267" s="6" t="str">
        <f t="shared" si="1"/>
        <v>WASIS PAMBUDI SETYAWAN-SD</v>
      </c>
      <c r="E267" s="9" t="s">
        <v>110</v>
      </c>
      <c r="F267" s="10" t="s">
        <v>15</v>
      </c>
      <c r="G267" s="10">
        <v>2.0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8">
        <v>266.0</v>
      </c>
      <c r="B268" s="9" t="s">
        <v>287</v>
      </c>
      <c r="C268" s="9" t="s">
        <v>288</v>
      </c>
      <c r="D268" s="6" t="str">
        <f t="shared" si="1"/>
        <v>WASIS PAMBUDI SETYAWAN-SD</v>
      </c>
      <c r="E268" s="9" t="s">
        <v>289</v>
      </c>
      <c r="F268" s="10" t="s">
        <v>15</v>
      </c>
      <c r="G268" s="10">
        <v>11.0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8">
        <v>267.0</v>
      </c>
      <c r="B269" s="9" t="s">
        <v>290</v>
      </c>
      <c r="C269" s="9" t="s">
        <v>291</v>
      </c>
      <c r="D269" s="6" t="str">
        <f t="shared" si="1"/>
        <v>FAJAR RAMADHAN-STD</v>
      </c>
      <c r="E269" s="9" t="s">
        <v>292</v>
      </c>
      <c r="F269" s="10" t="s">
        <v>19</v>
      </c>
      <c r="G269" s="10">
        <v>1.0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8">
        <v>268.0</v>
      </c>
      <c r="B270" s="9" t="s">
        <v>290</v>
      </c>
      <c r="C270" s="9" t="s">
        <v>291</v>
      </c>
      <c r="D270" s="6" t="str">
        <f t="shared" si="1"/>
        <v>FAJAR RAMADHAN-SDL</v>
      </c>
      <c r="E270" s="9" t="s">
        <v>180</v>
      </c>
      <c r="F270" s="10" t="s">
        <v>17</v>
      </c>
      <c r="G270" s="10">
        <v>1.0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8">
        <v>269.0</v>
      </c>
      <c r="B271" s="9" t="s">
        <v>290</v>
      </c>
      <c r="C271" s="9" t="s">
        <v>291</v>
      </c>
      <c r="D271" s="6" t="str">
        <f t="shared" si="1"/>
        <v>FAJAR RAMADHAN-LAIN2</v>
      </c>
      <c r="E271" s="9" t="s">
        <v>71</v>
      </c>
      <c r="F271" s="10" t="s">
        <v>11</v>
      </c>
      <c r="G271" s="10">
        <v>1.0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8">
        <v>270.0</v>
      </c>
      <c r="B272" s="9" t="s">
        <v>293</v>
      </c>
      <c r="C272" s="9" t="s">
        <v>294</v>
      </c>
      <c r="D272" s="6" t="str">
        <f t="shared" si="1"/>
        <v>NURHIDAYAT-LAIN2</v>
      </c>
      <c r="E272" s="9" t="s">
        <v>98</v>
      </c>
      <c r="F272" s="10" t="s">
        <v>11</v>
      </c>
      <c r="G272" s="10">
        <v>22.0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8">
        <v>271.0</v>
      </c>
      <c r="B273" s="9" t="s">
        <v>295</v>
      </c>
      <c r="C273" s="9" t="s">
        <v>296</v>
      </c>
      <c r="D273" s="6" t="str">
        <f t="shared" si="1"/>
        <v>ERDIN NUR AQSO IMANUDIN-SD</v>
      </c>
      <c r="E273" s="9" t="s">
        <v>110</v>
      </c>
      <c r="F273" s="10" t="s">
        <v>15</v>
      </c>
      <c r="G273" s="10">
        <v>5.0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8">
        <v>272.0</v>
      </c>
      <c r="B274" s="9" t="s">
        <v>295</v>
      </c>
      <c r="C274" s="9" t="s">
        <v>296</v>
      </c>
      <c r="D274" s="6" t="str">
        <f t="shared" si="1"/>
        <v>ERDIN NUR AQSO IMANUDIN-LAIN2</v>
      </c>
      <c r="E274" s="9" t="s">
        <v>98</v>
      </c>
      <c r="F274" s="10" t="s">
        <v>11</v>
      </c>
      <c r="G274" s="10">
        <v>22.0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8">
        <v>273.0</v>
      </c>
      <c r="B275" s="9" t="s">
        <v>297</v>
      </c>
      <c r="C275" s="9" t="s">
        <v>298</v>
      </c>
      <c r="D275" s="6" t="str">
        <f t="shared" si="1"/>
        <v>DIDIN SAMSUDIN-C</v>
      </c>
      <c r="E275" s="9" t="s">
        <v>95</v>
      </c>
      <c r="F275" s="10" t="s">
        <v>22</v>
      </c>
      <c r="G275" s="10">
        <v>1.0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8">
        <v>274.0</v>
      </c>
      <c r="B276" s="9" t="s">
        <v>297</v>
      </c>
      <c r="C276" s="9" t="s">
        <v>298</v>
      </c>
      <c r="D276" s="6" t="str">
        <f t="shared" si="1"/>
        <v>DIDIN SAMSUDIN-C</v>
      </c>
      <c r="E276" s="9" t="s">
        <v>56</v>
      </c>
      <c r="F276" s="10" t="s">
        <v>22</v>
      </c>
      <c r="G276" s="10">
        <v>1.0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8">
        <v>275.0</v>
      </c>
      <c r="B277" s="9" t="s">
        <v>297</v>
      </c>
      <c r="C277" s="9" t="s">
        <v>298</v>
      </c>
      <c r="D277" s="6" t="str">
        <f t="shared" si="1"/>
        <v>DIDIN SAMSUDIN-C</v>
      </c>
      <c r="E277" s="9" t="s">
        <v>144</v>
      </c>
      <c r="F277" s="10" t="s">
        <v>22</v>
      </c>
      <c r="G277" s="10">
        <v>1.0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8">
        <v>276.0</v>
      </c>
      <c r="B278" s="9" t="s">
        <v>297</v>
      </c>
      <c r="C278" s="9" t="s">
        <v>298</v>
      </c>
      <c r="D278" s="6" t="str">
        <f t="shared" si="1"/>
        <v>DIDIN SAMSUDIN-C</v>
      </c>
      <c r="E278" s="9" t="s">
        <v>59</v>
      </c>
      <c r="F278" s="10" t="s">
        <v>22</v>
      </c>
      <c r="G278" s="10">
        <v>1.0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8">
        <v>277.0</v>
      </c>
      <c r="B279" s="9" t="s">
        <v>297</v>
      </c>
      <c r="C279" s="9" t="s">
        <v>298</v>
      </c>
      <c r="D279" s="6" t="str">
        <f t="shared" si="1"/>
        <v>DIDIN SAMSUDIN-SD</v>
      </c>
      <c r="E279" s="9" t="s">
        <v>110</v>
      </c>
      <c r="F279" s="10" t="s">
        <v>15</v>
      </c>
      <c r="G279" s="10">
        <v>5.0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8">
        <v>278.0</v>
      </c>
      <c r="B280" s="9" t="s">
        <v>299</v>
      </c>
      <c r="C280" s="9" t="s">
        <v>300</v>
      </c>
      <c r="D280" s="6" t="str">
        <f t="shared" si="1"/>
        <v>FIRDA MARYANTI-LAIN2</v>
      </c>
      <c r="E280" s="9" t="s">
        <v>289</v>
      </c>
      <c r="F280" s="10" t="s">
        <v>11</v>
      </c>
      <c r="G280" s="10">
        <v>1.0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8">
        <v>279.0</v>
      </c>
      <c r="B281" s="9" t="s">
        <v>299</v>
      </c>
      <c r="C281" s="9" t="s">
        <v>300</v>
      </c>
      <c r="D281" s="6" t="str">
        <f t="shared" si="1"/>
        <v>FIRDA MARYANTI-SD</v>
      </c>
      <c r="E281" s="9" t="s">
        <v>67</v>
      </c>
      <c r="F281" s="10" t="s">
        <v>15</v>
      </c>
      <c r="G281" s="10">
        <v>1.0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8">
        <v>280.0</v>
      </c>
      <c r="B282" s="9" t="s">
        <v>299</v>
      </c>
      <c r="C282" s="9" t="s">
        <v>300</v>
      </c>
      <c r="D282" s="6" t="str">
        <f t="shared" si="1"/>
        <v>FIRDA MARYANTI-SD</v>
      </c>
      <c r="E282" s="9" t="s">
        <v>144</v>
      </c>
      <c r="F282" s="10" t="s">
        <v>15</v>
      </c>
      <c r="G282" s="10">
        <v>1.0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8">
        <v>281.0</v>
      </c>
      <c r="B283" s="9" t="s">
        <v>301</v>
      </c>
      <c r="C283" s="9" t="s">
        <v>302</v>
      </c>
      <c r="D283" s="6" t="str">
        <f t="shared" si="1"/>
        <v>ANDRI SUPRIATNA-C</v>
      </c>
      <c r="E283" s="9" t="s">
        <v>53</v>
      </c>
      <c r="F283" s="10" t="s">
        <v>22</v>
      </c>
      <c r="G283" s="10">
        <v>2.0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8">
        <v>282.0</v>
      </c>
      <c r="B284" s="9" t="s">
        <v>303</v>
      </c>
      <c r="C284" s="9" t="s">
        <v>304</v>
      </c>
      <c r="D284" s="6" t="str">
        <f t="shared" si="1"/>
        <v>ACEP MUHAMMAD HAMBALI-STD</v>
      </c>
      <c r="E284" s="9" t="s">
        <v>53</v>
      </c>
      <c r="F284" s="10" t="s">
        <v>19</v>
      </c>
      <c r="G284" s="10">
        <v>1.0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8">
        <v>283.0</v>
      </c>
      <c r="B285" s="9" t="s">
        <v>305</v>
      </c>
      <c r="C285" s="9" t="s">
        <v>306</v>
      </c>
      <c r="D285" s="6" t="str">
        <f t="shared" si="1"/>
        <v>ASEP APRIANTO-I</v>
      </c>
      <c r="E285" s="9" t="s">
        <v>53</v>
      </c>
      <c r="F285" s="10" t="s">
        <v>21</v>
      </c>
      <c r="G285" s="10">
        <v>1.0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8">
        <v>284.0</v>
      </c>
      <c r="B286" s="9" t="s">
        <v>305</v>
      </c>
      <c r="C286" s="9" t="s">
        <v>306</v>
      </c>
      <c r="D286" s="6" t="str">
        <f t="shared" si="1"/>
        <v>ASEP APRIANTO-STD</v>
      </c>
      <c r="E286" s="9" t="s">
        <v>53</v>
      </c>
      <c r="F286" s="10" t="s">
        <v>19</v>
      </c>
      <c r="G286" s="10">
        <v>2.0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8">
        <v>285.0</v>
      </c>
      <c r="B287" s="9" t="s">
        <v>305</v>
      </c>
      <c r="C287" s="9" t="s">
        <v>306</v>
      </c>
      <c r="D287" s="6" t="str">
        <f t="shared" si="1"/>
        <v>ASEP APRIANTO-I</v>
      </c>
      <c r="E287" s="9" t="s">
        <v>190</v>
      </c>
      <c r="F287" s="10" t="s">
        <v>21</v>
      </c>
      <c r="G287" s="10">
        <v>1.0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8">
        <v>286.0</v>
      </c>
      <c r="B288" s="9" t="s">
        <v>307</v>
      </c>
      <c r="C288" s="9" t="s">
        <v>308</v>
      </c>
      <c r="D288" s="6" t="str">
        <f t="shared" si="1"/>
        <v>MOCHAMAD RIZAL FAUZI-STD</v>
      </c>
      <c r="E288" s="9" t="s">
        <v>67</v>
      </c>
      <c r="F288" s="10" t="s">
        <v>19</v>
      </c>
      <c r="G288" s="10">
        <v>1.0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8">
        <v>287.0</v>
      </c>
      <c r="B289" s="9" t="s">
        <v>309</v>
      </c>
      <c r="C289" s="9" t="s">
        <v>310</v>
      </c>
      <c r="D289" s="6" t="str">
        <f t="shared" si="1"/>
        <v>SEPRIADI-LAIN2</v>
      </c>
      <c r="E289" s="9" t="s">
        <v>30</v>
      </c>
      <c r="F289" s="10" t="s">
        <v>11</v>
      </c>
      <c r="G289" s="10">
        <v>5.0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8">
        <v>288.0</v>
      </c>
      <c r="B290" s="9" t="s">
        <v>311</v>
      </c>
      <c r="C290" s="9" t="s">
        <v>312</v>
      </c>
      <c r="D290" s="6" t="str">
        <f t="shared" si="1"/>
        <v>NYOMAN YUSUP SETIADI-LAIN2</v>
      </c>
      <c r="E290" s="9" t="s">
        <v>289</v>
      </c>
      <c r="F290" s="10" t="s">
        <v>11</v>
      </c>
      <c r="G290" s="10">
        <v>0.0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8">
        <v>289.0</v>
      </c>
      <c r="B291" s="9" t="s">
        <v>313</v>
      </c>
      <c r="C291" s="9" t="s">
        <v>314</v>
      </c>
      <c r="D291" s="6" t="str">
        <f t="shared" si="1"/>
        <v>JUFRIYANTO-SD</v>
      </c>
      <c r="E291" s="9" t="s">
        <v>56</v>
      </c>
      <c r="F291" s="10" t="s">
        <v>15</v>
      </c>
      <c r="G291" s="10" t="s">
        <v>315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8">
        <v>290.0</v>
      </c>
      <c r="B292" s="9" t="s">
        <v>313</v>
      </c>
      <c r="C292" s="9" t="s">
        <v>314</v>
      </c>
      <c r="D292" s="6" t="str">
        <f t="shared" si="1"/>
        <v>JUFRIYANTO-C</v>
      </c>
      <c r="E292" s="9" t="s">
        <v>90</v>
      </c>
      <c r="F292" s="10" t="s">
        <v>22</v>
      </c>
      <c r="G292" s="10" t="s">
        <v>315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8">
        <v>291.0</v>
      </c>
      <c r="B293" s="9" t="s">
        <v>313</v>
      </c>
      <c r="C293" s="9" t="s">
        <v>314</v>
      </c>
      <c r="D293" s="6" t="str">
        <f t="shared" si="1"/>
        <v>JUFRIYANTO-I</v>
      </c>
      <c r="E293" s="9" t="s">
        <v>316</v>
      </c>
      <c r="F293" s="10" t="s">
        <v>21</v>
      </c>
      <c r="G293" s="10" t="s">
        <v>315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8">
        <v>292.0</v>
      </c>
      <c r="B294" s="9" t="s">
        <v>313</v>
      </c>
      <c r="C294" s="9" t="s">
        <v>314</v>
      </c>
      <c r="D294" s="6" t="str">
        <f t="shared" si="1"/>
        <v>JUFRIYANTO-SD</v>
      </c>
      <c r="E294" s="9" t="s">
        <v>34</v>
      </c>
      <c r="F294" s="10" t="s">
        <v>15</v>
      </c>
      <c r="G294" s="10" t="s">
        <v>315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8">
        <v>293.0</v>
      </c>
      <c r="B295" s="9" t="s">
        <v>313</v>
      </c>
      <c r="C295" s="9" t="s">
        <v>314</v>
      </c>
      <c r="D295" s="6" t="str">
        <f t="shared" si="1"/>
        <v>JUFRIYANTO-I</v>
      </c>
      <c r="E295" s="9" t="s">
        <v>317</v>
      </c>
      <c r="F295" s="10" t="s">
        <v>21</v>
      </c>
      <c r="G295" s="10" t="s">
        <v>315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8">
        <v>294.0</v>
      </c>
      <c r="B296" s="9" t="s">
        <v>318</v>
      </c>
      <c r="C296" s="9" t="s">
        <v>319</v>
      </c>
      <c r="D296" s="6" t="str">
        <f t="shared" si="1"/>
        <v>AGUS PRANOTO-C</v>
      </c>
      <c r="E296" s="9" t="s">
        <v>71</v>
      </c>
      <c r="F296" s="10" t="s">
        <v>22</v>
      </c>
      <c r="G296" s="10" t="s">
        <v>315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8">
        <v>295.0</v>
      </c>
      <c r="B297" s="9" t="s">
        <v>318</v>
      </c>
      <c r="C297" s="9" t="s">
        <v>319</v>
      </c>
      <c r="D297" s="6" t="str">
        <f t="shared" si="1"/>
        <v>AGUS PRANOTO-SD</v>
      </c>
      <c r="E297" s="9" t="s">
        <v>71</v>
      </c>
      <c r="F297" s="10" t="s">
        <v>15</v>
      </c>
      <c r="G297" s="10" t="s">
        <v>315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8">
        <v>296.0</v>
      </c>
      <c r="B298" s="9" t="s">
        <v>320</v>
      </c>
      <c r="C298" s="9" t="s">
        <v>321</v>
      </c>
      <c r="D298" s="6" t="str">
        <f t="shared" si="1"/>
        <v>LUHUR PRASETYO-C</v>
      </c>
      <c r="E298" s="9" t="s">
        <v>90</v>
      </c>
      <c r="F298" s="10" t="s">
        <v>22</v>
      </c>
      <c r="G298" s="10" t="s">
        <v>315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8">
        <v>297.0</v>
      </c>
      <c r="B299" s="9" t="s">
        <v>320</v>
      </c>
      <c r="C299" s="9" t="s">
        <v>321</v>
      </c>
      <c r="D299" s="6" t="str">
        <f t="shared" si="1"/>
        <v>LUHUR PRASETYO-SD</v>
      </c>
      <c r="E299" s="9" t="s">
        <v>42</v>
      </c>
      <c r="F299" s="10" t="s">
        <v>15</v>
      </c>
      <c r="G299" s="10" t="s">
        <v>315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8">
        <v>298.0</v>
      </c>
      <c r="B300" s="9" t="s">
        <v>320</v>
      </c>
      <c r="C300" s="9" t="s">
        <v>321</v>
      </c>
      <c r="D300" s="6" t="str">
        <f t="shared" si="1"/>
        <v>LUHUR PRASETYO-SD</v>
      </c>
      <c r="E300" s="9" t="s">
        <v>71</v>
      </c>
      <c r="F300" s="10" t="s">
        <v>15</v>
      </c>
      <c r="G300" s="10" t="s">
        <v>315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8">
        <v>299.0</v>
      </c>
      <c r="B301" s="9" t="s">
        <v>320</v>
      </c>
      <c r="C301" s="9" t="s">
        <v>321</v>
      </c>
      <c r="D301" s="6" t="str">
        <f t="shared" si="1"/>
        <v>LUHUR PRASETYO-C</v>
      </c>
      <c r="E301" s="9" t="s">
        <v>56</v>
      </c>
      <c r="F301" s="10" t="s">
        <v>22</v>
      </c>
      <c r="G301" s="10" t="s">
        <v>315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8">
        <v>300.0</v>
      </c>
      <c r="B302" s="9" t="s">
        <v>320</v>
      </c>
      <c r="C302" s="9" t="s">
        <v>321</v>
      </c>
      <c r="D302" s="6" t="str">
        <f t="shared" si="1"/>
        <v>LUHUR PRASETYO-C</v>
      </c>
      <c r="E302" s="9" t="s">
        <v>56</v>
      </c>
      <c r="F302" s="10" t="s">
        <v>22</v>
      </c>
      <c r="G302" s="10" t="s">
        <v>315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8">
        <v>301.0</v>
      </c>
      <c r="B303" s="9" t="s">
        <v>322</v>
      </c>
      <c r="C303" s="9" t="s">
        <v>323</v>
      </c>
      <c r="D303" s="6" t="str">
        <f t="shared" si="1"/>
        <v>IMAS MASAROH-SDL</v>
      </c>
      <c r="E303" s="9" t="s">
        <v>324</v>
      </c>
      <c r="F303" s="10" t="s">
        <v>17</v>
      </c>
      <c r="G303" s="10" t="s">
        <v>315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8">
        <v>302.0</v>
      </c>
      <c r="B304" s="9" t="s">
        <v>322</v>
      </c>
      <c r="C304" s="9" t="s">
        <v>323</v>
      </c>
      <c r="D304" s="6" t="str">
        <f t="shared" si="1"/>
        <v>IMAS MASAROH-LAIN2</v>
      </c>
      <c r="E304" s="9" t="s">
        <v>71</v>
      </c>
      <c r="F304" s="10" t="s">
        <v>11</v>
      </c>
      <c r="G304" s="10" t="s">
        <v>325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8">
        <v>303.0</v>
      </c>
      <c r="B305" s="9" t="s">
        <v>326</v>
      </c>
      <c r="C305" s="9" t="s">
        <v>327</v>
      </c>
      <c r="D305" s="6" t="str">
        <f t="shared" si="1"/>
        <v>DIKA KURNIAWAN-LAIN2</v>
      </c>
      <c r="E305" s="9" t="s">
        <v>41</v>
      </c>
      <c r="F305" s="10" t="s">
        <v>11</v>
      </c>
      <c r="G305" s="10" t="s">
        <v>328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8">
        <v>304.0</v>
      </c>
      <c r="B306" s="9" t="s">
        <v>329</v>
      </c>
      <c r="C306" s="9" t="s">
        <v>330</v>
      </c>
      <c r="D306" s="6" t="str">
        <f t="shared" si="1"/>
        <v>ANDI SOPANDI-C</v>
      </c>
      <c r="E306" s="9" t="s">
        <v>30</v>
      </c>
      <c r="F306" s="10" t="s">
        <v>22</v>
      </c>
      <c r="G306" s="10">
        <v>3.0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8">
        <v>305.0</v>
      </c>
      <c r="B307" s="9" t="s">
        <v>331</v>
      </c>
      <c r="C307" s="9" t="s">
        <v>332</v>
      </c>
      <c r="D307" s="6" t="str">
        <f t="shared" si="1"/>
        <v>GANI ISNANTO-C</v>
      </c>
      <c r="E307" s="9" t="s">
        <v>67</v>
      </c>
      <c r="F307" s="10" t="s">
        <v>22</v>
      </c>
      <c r="G307" s="10">
        <v>1.0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8">
        <v>306.0</v>
      </c>
      <c r="B308" s="9" t="s">
        <v>331</v>
      </c>
      <c r="C308" s="9" t="s">
        <v>332</v>
      </c>
      <c r="D308" s="6" t="str">
        <f t="shared" si="1"/>
        <v>GANI ISNANTO-SD</v>
      </c>
      <c r="E308" s="9" t="s">
        <v>56</v>
      </c>
      <c r="F308" s="10" t="s">
        <v>15</v>
      </c>
      <c r="G308" s="10">
        <v>1.0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8">
        <v>307.0</v>
      </c>
      <c r="B309" s="9" t="s">
        <v>331</v>
      </c>
      <c r="C309" s="9" t="s">
        <v>332</v>
      </c>
      <c r="D309" s="6" t="str">
        <f t="shared" si="1"/>
        <v>GANI ISNANTO-C</v>
      </c>
      <c r="E309" s="9" t="s">
        <v>113</v>
      </c>
      <c r="F309" s="10" t="s">
        <v>22</v>
      </c>
      <c r="G309" s="10">
        <v>3.0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8">
        <v>308.0</v>
      </c>
      <c r="B310" s="9" t="s">
        <v>331</v>
      </c>
      <c r="C310" s="9" t="s">
        <v>332</v>
      </c>
      <c r="D310" s="6" t="str">
        <f t="shared" si="1"/>
        <v>GANI ISNANTO-C</v>
      </c>
      <c r="E310" s="9" t="s">
        <v>113</v>
      </c>
      <c r="F310" s="10" t="s">
        <v>22</v>
      </c>
      <c r="G310" s="10">
        <v>5.0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8">
        <v>309.0</v>
      </c>
      <c r="B311" s="9" t="s">
        <v>333</v>
      </c>
      <c r="C311" s="9" t="s">
        <v>334</v>
      </c>
      <c r="D311" s="6" t="str">
        <f t="shared" si="1"/>
        <v>SOFFAH-C</v>
      </c>
      <c r="E311" s="9" t="s">
        <v>53</v>
      </c>
      <c r="F311" s="10" t="s">
        <v>22</v>
      </c>
      <c r="G311" s="10">
        <v>1.0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8">
        <v>310.0</v>
      </c>
      <c r="B312" s="9" t="s">
        <v>333</v>
      </c>
      <c r="C312" s="9" t="s">
        <v>334</v>
      </c>
      <c r="D312" s="6" t="str">
        <f t="shared" si="1"/>
        <v>SOFFAH-C</v>
      </c>
      <c r="E312" s="9" t="s">
        <v>197</v>
      </c>
      <c r="F312" s="10" t="s">
        <v>22</v>
      </c>
      <c r="G312" s="10">
        <v>1.0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8">
        <v>311.0</v>
      </c>
      <c r="B313" s="9" t="s">
        <v>335</v>
      </c>
      <c r="C313" s="9" t="s">
        <v>336</v>
      </c>
      <c r="D313" s="6" t="str">
        <f t="shared" si="1"/>
        <v>M. ILHAM FATHURROHMAN-C</v>
      </c>
      <c r="E313" s="9" t="s">
        <v>144</v>
      </c>
      <c r="F313" s="10" t="s">
        <v>22</v>
      </c>
      <c r="G313" s="10">
        <v>1.0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8">
        <v>312.0</v>
      </c>
      <c r="B314" s="9" t="s">
        <v>337</v>
      </c>
      <c r="C314" s="9" t="s">
        <v>338</v>
      </c>
      <c r="D314" s="6" t="str">
        <f t="shared" si="1"/>
        <v>EDI SUSIYANTO-C</v>
      </c>
      <c r="E314" s="9" t="s">
        <v>339</v>
      </c>
      <c r="F314" s="10" t="s">
        <v>22</v>
      </c>
      <c r="G314" s="10">
        <v>1.0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8">
        <v>313.0</v>
      </c>
      <c r="B315" s="9" t="s">
        <v>340</v>
      </c>
      <c r="C315" s="9" t="s">
        <v>341</v>
      </c>
      <c r="D315" s="6" t="str">
        <f t="shared" si="1"/>
        <v>SAHRUL GUNAWAN-C</v>
      </c>
      <c r="E315" s="9" t="s">
        <v>30</v>
      </c>
      <c r="F315" s="10" t="s">
        <v>22</v>
      </c>
      <c r="G315" s="10">
        <v>1.0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8">
        <v>314.0</v>
      </c>
      <c r="B316" s="9" t="s">
        <v>340</v>
      </c>
      <c r="C316" s="9" t="s">
        <v>341</v>
      </c>
      <c r="D316" s="6" t="str">
        <f t="shared" si="1"/>
        <v>SAHRUL GUNAWAN-C</v>
      </c>
      <c r="E316" s="9" t="s">
        <v>56</v>
      </c>
      <c r="F316" s="10" t="s">
        <v>22</v>
      </c>
      <c r="G316" s="10">
        <v>1.0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8">
        <v>315.0</v>
      </c>
      <c r="B317" s="9" t="s">
        <v>342</v>
      </c>
      <c r="C317" s="9" t="s">
        <v>343</v>
      </c>
      <c r="D317" s="6" t="str">
        <f t="shared" si="1"/>
        <v>MUHAMMAD ALDI YUSUF-LAIN2</v>
      </c>
      <c r="E317" s="9" t="s">
        <v>99</v>
      </c>
      <c r="F317" s="10" t="s">
        <v>11</v>
      </c>
      <c r="G317" s="10">
        <v>5.0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8">
        <v>316.0</v>
      </c>
      <c r="B318" s="9" t="s">
        <v>342</v>
      </c>
      <c r="C318" s="9" t="s">
        <v>343</v>
      </c>
      <c r="D318" s="6" t="str">
        <f t="shared" si="1"/>
        <v>MUHAMMAD ALDI YUSUF-LAIN2</v>
      </c>
      <c r="E318" s="9" t="s">
        <v>81</v>
      </c>
      <c r="F318" s="10" t="s">
        <v>11</v>
      </c>
      <c r="G318" s="10">
        <v>2.0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4">
        <v>317.0</v>
      </c>
      <c r="B319" s="5" t="s">
        <v>344</v>
      </c>
      <c r="C319" s="5" t="s">
        <v>345</v>
      </c>
      <c r="D319" s="6" t="str">
        <f t="shared" si="1"/>
        <v>FIRMAN EKA SETIANDI-LAIN2</v>
      </c>
      <c r="E319" s="5" t="s">
        <v>121</v>
      </c>
      <c r="F319" s="6" t="s">
        <v>11</v>
      </c>
      <c r="G319" s="6">
        <v>3.0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8">
        <v>318.0</v>
      </c>
      <c r="B320" s="9" t="s">
        <v>346</v>
      </c>
      <c r="C320" s="9" t="s">
        <v>347</v>
      </c>
      <c r="D320" s="6" t="str">
        <f t="shared" si="1"/>
        <v>NIKEN VERAWATI-C</v>
      </c>
      <c r="E320" s="9" t="s">
        <v>56</v>
      </c>
      <c r="F320" s="10" t="s">
        <v>22</v>
      </c>
      <c r="G320" s="10">
        <v>1.0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8">
        <v>319.0</v>
      </c>
      <c r="B321" s="9" t="s">
        <v>346</v>
      </c>
      <c r="C321" s="9" t="s">
        <v>347</v>
      </c>
      <c r="D321" s="6" t="str">
        <f t="shared" si="1"/>
        <v>NIKEN VERAWATI-C</v>
      </c>
      <c r="E321" s="9" t="s">
        <v>56</v>
      </c>
      <c r="F321" s="10" t="s">
        <v>22</v>
      </c>
      <c r="G321" s="10">
        <v>1.0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8">
        <v>320.0</v>
      </c>
      <c r="B322" s="9" t="s">
        <v>348</v>
      </c>
      <c r="C322" s="9" t="s">
        <v>349</v>
      </c>
      <c r="D322" s="6" t="str">
        <f t="shared" si="1"/>
        <v>SUGIMAN-SD</v>
      </c>
      <c r="E322" s="9" t="s">
        <v>90</v>
      </c>
      <c r="F322" s="10" t="s">
        <v>15</v>
      </c>
      <c r="G322" s="10">
        <v>2.0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8">
        <v>321.0</v>
      </c>
      <c r="B323" s="9" t="s">
        <v>348</v>
      </c>
      <c r="C323" s="9" t="s">
        <v>349</v>
      </c>
      <c r="D323" s="6" t="str">
        <f t="shared" si="1"/>
        <v>SUGIMAN-C</v>
      </c>
      <c r="E323" s="9" t="s">
        <v>90</v>
      </c>
      <c r="F323" s="10" t="s">
        <v>22</v>
      </c>
      <c r="G323" s="10">
        <v>1.0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8">
        <v>322.0</v>
      </c>
      <c r="B324" s="9" t="s">
        <v>350</v>
      </c>
      <c r="C324" s="9" t="s">
        <v>351</v>
      </c>
      <c r="D324" s="6" t="str">
        <f t="shared" si="1"/>
        <v>PUPUNG PURJAMAN-C</v>
      </c>
      <c r="E324" s="9" t="s">
        <v>339</v>
      </c>
      <c r="F324" s="10" t="s">
        <v>22</v>
      </c>
      <c r="G324" s="10">
        <v>2.0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8">
        <v>323.0</v>
      </c>
      <c r="B325" s="9" t="s">
        <v>350</v>
      </c>
      <c r="C325" s="9" t="s">
        <v>351</v>
      </c>
      <c r="D325" s="6" t="str">
        <f t="shared" si="1"/>
        <v>PUPUNG PURJAMAN-C</v>
      </c>
      <c r="E325" s="9" t="s">
        <v>30</v>
      </c>
      <c r="F325" s="10" t="s">
        <v>22</v>
      </c>
      <c r="G325" s="10">
        <v>1.0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8">
        <v>324.0</v>
      </c>
      <c r="B326" s="9" t="s">
        <v>352</v>
      </c>
      <c r="C326" s="9" t="s">
        <v>353</v>
      </c>
      <c r="D326" s="6" t="str">
        <f t="shared" si="1"/>
        <v>EVI NOVITASARI-I</v>
      </c>
      <c r="E326" s="9" t="s">
        <v>109</v>
      </c>
      <c r="F326" s="10" t="s">
        <v>21</v>
      </c>
      <c r="G326" s="10">
        <v>1.0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8">
        <v>325.0</v>
      </c>
      <c r="B327" s="9" t="s">
        <v>354</v>
      </c>
      <c r="C327" s="9" t="s">
        <v>355</v>
      </c>
      <c r="D327" s="6" t="str">
        <f t="shared" si="1"/>
        <v>HARLY ANDANI ARPIANA-C</v>
      </c>
      <c r="E327" s="9" t="s">
        <v>80</v>
      </c>
      <c r="F327" s="10" t="s">
        <v>22</v>
      </c>
      <c r="G327" s="10">
        <v>1.0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8">
        <v>326.0</v>
      </c>
      <c r="B328" s="9" t="s">
        <v>354</v>
      </c>
      <c r="C328" s="9" t="s">
        <v>355</v>
      </c>
      <c r="D328" s="6" t="str">
        <f t="shared" si="1"/>
        <v>HARLY ANDANI ARPIANA-C</v>
      </c>
      <c r="E328" s="9" t="s">
        <v>85</v>
      </c>
      <c r="F328" s="10" t="s">
        <v>22</v>
      </c>
      <c r="G328" s="10">
        <v>2.0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8">
        <v>327.0</v>
      </c>
      <c r="B329" s="9" t="s">
        <v>354</v>
      </c>
      <c r="C329" s="9" t="s">
        <v>355</v>
      </c>
      <c r="D329" s="6" t="str">
        <f t="shared" si="1"/>
        <v>HARLY ANDANI ARPIANA-CX</v>
      </c>
      <c r="E329" s="9" t="s">
        <v>56</v>
      </c>
      <c r="F329" s="10" t="s">
        <v>23</v>
      </c>
      <c r="G329" s="10">
        <v>2.0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8">
        <v>328.0</v>
      </c>
      <c r="B330" s="9" t="s">
        <v>354</v>
      </c>
      <c r="C330" s="9" t="s">
        <v>355</v>
      </c>
      <c r="D330" s="6" t="str">
        <f t="shared" si="1"/>
        <v>HARLY ANDANI ARPIANA-CX</v>
      </c>
      <c r="E330" s="9" t="s">
        <v>56</v>
      </c>
      <c r="F330" s="10" t="s">
        <v>23</v>
      </c>
      <c r="G330" s="10">
        <v>2.0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8">
        <v>329.0</v>
      </c>
      <c r="B331" s="9" t="s">
        <v>354</v>
      </c>
      <c r="C331" s="9" t="s">
        <v>355</v>
      </c>
      <c r="D331" s="6" t="str">
        <f t="shared" si="1"/>
        <v>HARLY ANDANI ARPIANA-C</v>
      </c>
      <c r="E331" s="9" t="s">
        <v>30</v>
      </c>
      <c r="F331" s="10" t="s">
        <v>22</v>
      </c>
      <c r="G331" s="10">
        <v>2.0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8">
        <v>330.0</v>
      </c>
      <c r="B332" s="9" t="s">
        <v>356</v>
      </c>
      <c r="C332" s="9" t="s">
        <v>357</v>
      </c>
      <c r="D332" s="6" t="str">
        <f t="shared" si="1"/>
        <v>TUTI RAHMADANI-C</v>
      </c>
      <c r="E332" s="9" t="s">
        <v>67</v>
      </c>
      <c r="F332" s="10" t="s">
        <v>22</v>
      </c>
      <c r="G332" s="10">
        <v>1.0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8">
        <v>331.0</v>
      </c>
      <c r="B333" s="9" t="s">
        <v>356</v>
      </c>
      <c r="C333" s="9" t="s">
        <v>357</v>
      </c>
      <c r="D333" s="6" t="str">
        <f t="shared" si="1"/>
        <v>TUTI RAHMADANI-C</v>
      </c>
      <c r="E333" s="9" t="s">
        <v>339</v>
      </c>
      <c r="F333" s="10" t="s">
        <v>22</v>
      </c>
      <c r="G333" s="10">
        <v>2.0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8">
        <v>332.0</v>
      </c>
      <c r="B334" s="9" t="s">
        <v>356</v>
      </c>
      <c r="C334" s="9" t="s">
        <v>357</v>
      </c>
      <c r="D334" s="6" t="str">
        <f t="shared" si="1"/>
        <v>TUTI RAHMADANI-C</v>
      </c>
      <c r="E334" s="9" t="s">
        <v>80</v>
      </c>
      <c r="F334" s="10" t="s">
        <v>22</v>
      </c>
      <c r="G334" s="10">
        <v>1.0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8">
        <v>333.0</v>
      </c>
      <c r="B335" s="9" t="s">
        <v>358</v>
      </c>
      <c r="C335" s="9" t="s">
        <v>359</v>
      </c>
      <c r="D335" s="6" t="str">
        <f t="shared" si="1"/>
        <v>SUGITO-CX</v>
      </c>
      <c r="E335" s="9" t="s">
        <v>56</v>
      </c>
      <c r="F335" s="10" t="s">
        <v>23</v>
      </c>
      <c r="G335" s="10">
        <v>2.0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8">
        <v>334.0</v>
      </c>
      <c r="B336" s="9" t="s">
        <v>358</v>
      </c>
      <c r="C336" s="9" t="s">
        <v>359</v>
      </c>
      <c r="D336" s="6" t="str">
        <f t="shared" si="1"/>
        <v>SUGITO-PC</v>
      </c>
      <c r="E336" s="9" t="s">
        <v>113</v>
      </c>
      <c r="F336" s="10" t="s">
        <v>26</v>
      </c>
      <c r="G336" s="10">
        <v>1.0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8">
        <v>335.0</v>
      </c>
      <c r="B337" s="9" t="s">
        <v>360</v>
      </c>
      <c r="C337" s="9" t="s">
        <v>361</v>
      </c>
      <c r="D337" s="6" t="str">
        <f t="shared" si="1"/>
        <v>EDI SUPRIADI-LAIN2</v>
      </c>
      <c r="E337" s="9" t="s">
        <v>102</v>
      </c>
      <c r="F337" s="10" t="s">
        <v>11</v>
      </c>
      <c r="G337" s="10">
        <v>4.0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8">
        <v>336.0</v>
      </c>
      <c r="B338" s="9" t="s">
        <v>362</v>
      </c>
      <c r="C338" s="9" t="s">
        <v>363</v>
      </c>
      <c r="D338" s="6" t="str">
        <f t="shared" si="1"/>
        <v>ENDANG SARTONO-STD</v>
      </c>
      <c r="E338" s="9" t="s">
        <v>364</v>
      </c>
      <c r="F338" s="10" t="s">
        <v>19</v>
      </c>
      <c r="G338" s="10">
        <v>1.0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8">
        <v>337.0</v>
      </c>
      <c r="B339" s="9" t="s">
        <v>362</v>
      </c>
      <c r="C339" s="9" t="s">
        <v>363</v>
      </c>
      <c r="D339" s="6" t="str">
        <f t="shared" si="1"/>
        <v>ENDANG SARTONO-PC</v>
      </c>
      <c r="E339" s="9" t="s">
        <v>41</v>
      </c>
      <c r="F339" s="10" t="s">
        <v>26</v>
      </c>
      <c r="G339" s="10">
        <v>1.0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8">
        <v>338.0</v>
      </c>
      <c r="B340" s="9" t="s">
        <v>362</v>
      </c>
      <c r="C340" s="9" t="s">
        <v>363</v>
      </c>
      <c r="D340" s="6" t="str">
        <f t="shared" si="1"/>
        <v>ENDANG SARTONO-SD</v>
      </c>
      <c r="E340" s="9" t="s">
        <v>53</v>
      </c>
      <c r="F340" s="10" t="s">
        <v>15</v>
      </c>
      <c r="G340" s="10">
        <v>1.0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8">
        <v>339.0</v>
      </c>
      <c r="B341" s="9" t="s">
        <v>362</v>
      </c>
      <c r="C341" s="9" t="s">
        <v>363</v>
      </c>
      <c r="D341" s="6" t="str">
        <f t="shared" si="1"/>
        <v>ENDANG SARTONO-SD</v>
      </c>
      <c r="E341" s="9" t="s">
        <v>364</v>
      </c>
      <c r="F341" s="10" t="s">
        <v>15</v>
      </c>
      <c r="G341" s="10">
        <v>1.0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8">
        <v>340.0</v>
      </c>
      <c r="B342" s="9" t="s">
        <v>362</v>
      </c>
      <c r="C342" s="9" t="s">
        <v>363</v>
      </c>
      <c r="D342" s="6" t="str">
        <f t="shared" si="1"/>
        <v>ENDANG SARTONO-C</v>
      </c>
      <c r="E342" s="9" t="s">
        <v>365</v>
      </c>
      <c r="F342" s="10" t="s">
        <v>22</v>
      </c>
      <c r="G342" s="10">
        <v>1.0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8">
        <v>341.0</v>
      </c>
      <c r="B343" s="9" t="s">
        <v>362</v>
      </c>
      <c r="C343" s="9" t="s">
        <v>363</v>
      </c>
      <c r="D343" s="6" t="str">
        <f t="shared" si="1"/>
        <v>ENDANG SARTONO-C</v>
      </c>
      <c r="E343" s="9" t="s">
        <v>56</v>
      </c>
      <c r="F343" s="10" t="s">
        <v>22</v>
      </c>
      <c r="G343" s="10">
        <v>2.0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8">
        <v>342.0</v>
      </c>
      <c r="B344" s="9" t="s">
        <v>366</v>
      </c>
      <c r="C344" s="9" t="s">
        <v>367</v>
      </c>
      <c r="D344" s="6" t="str">
        <f t="shared" si="1"/>
        <v>ABDUL ROHMAN-C</v>
      </c>
      <c r="E344" s="9" t="s">
        <v>42</v>
      </c>
      <c r="F344" s="10" t="s">
        <v>22</v>
      </c>
      <c r="G344" s="10">
        <v>1.0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8">
        <v>343.0</v>
      </c>
      <c r="B345" s="9" t="s">
        <v>368</v>
      </c>
      <c r="C345" s="9" t="s">
        <v>369</v>
      </c>
      <c r="D345" s="6" t="str">
        <f t="shared" si="1"/>
        <v>MULYADI-SD</v>
      </c>
      <c r="E345" s="9" t="s">
        <v>56</v>
      </c>
      <c r="F345" s="10" t="s">
        <v>15</v>
      </c>
      <c r="G345" s="10">
        <v>1.0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8">
        <v>344.0</v>
      </c>
      <c r="B346" s="9" t="s">
        <v>368</v>
      </c>
      <c r="C346" s="9" t="s">
        <v>369</v>
      </c>
      <c r="D346" s="6" t="str">
        <f t="shared" si="1"/>
        <v>MULYADI-SDL</v>
      </c>
      <c r="E346" s="9" t="s">
        <v>99</v>
      </c>
      <c r="F346" s="10" t="s">
        <v>17</v>
      </c>
      <c r="G346" s="10">
        <v>1.0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8">
        <v>345.0</v>
      </c>
      <c r="B347" s="9" t="s">
        <v>368</v>
      </c>
      <c r="C347" s="9" t="s">
        <v>369</v>
      </c>
      <c r="D347" s="6" t="str">
        <f t="shared" si="1"/>
        <v>MULYADI-LAIN2</v>
      </c>
      <c r="E347" s="9" t="s">
        <v>102</v>
      </c>
      <c r="F347" s="10" t="s">
        <v>11</v>
      </c>
      <c r="G347" s="10">
        <v>4.0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8">
        <v>346.0</v>
      </c>
      <c r="B348" s="9" t="s">
        <v>368</v>
      </c>
      <c r="C348" s="9" t="s">
        <v>369</v>
      </c>
      <c r="D348" s="6" t="str">
        <f t="shared" si="1"/>
        <v>MULYADI-C</v>
      </c>
      <c r="E348" s="9" t="s">
        <v>42</v>
      </c>
      <c r="F348" s="10" t="s">
        <v>22</v>
      </c>
      <c r="G348" s="10">
        <v>1.0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15" t="s">
        <v>370</v>
      </c>
      <c r="B349" s="15" t="s">
        <v>368</v>
      </c>
      <c r="C349" s="15" t="s">
        <v>369</v>
      </c>
      <c r="D349" s="6" t="str">
        <f t="shared" si="1"/>
        <v>MULYADI-CX</v>
      </c>
      <c r="E349" s="15" t="s">
        <v>30</v>
      </c>
      <c r="F349" s="15" t="s">
        <v>23</v>
      </c>
      <c r="G349" s="15">
        <v>2.0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15" t="s">
        <v>371</v>
      </c>
      <c r="B350" s="15" t="s">
        <v>372</v>
      </c>
      <c r="C350" s="15" t="s">
        <v>373</v>
      </c>
      <c r="D350" s="6" t="str">
        <f t="shared" si="1"/>
        <v>JOKO PURNOMO-C</v>
      </c>
      <c r="E350" s="15" t="s">
        <v>29</v>
      </c>
      <c r="F350" s="15" t="s">
        <v>22</v>
      </c>
      <c r="G350" s="15">
        <v>2.0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15" t="s">
        <v>374</v>
      </c>
      <c r="B351" s="15" t="s">
        <v>372</v>
      </c>
      <c r="C351" s="15" t="s">
        <v>373</v>
      </c>
      <c r="D351" s="6" t="str">
        <f t="shared" si="1"/>
        <v>JOKO PURNOMO-I</v>
      </c>
      <c r="E351" s="15" t="s">
        <v>71</v>
      </c>
      <c r="F351" s="15" t="s">
        <v>21</v>
      </c>
      <c r="G351" s="15">
        <v>1.0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15" t="s">
        <v>375</v>
      </c>
      <c r="B352" s="15" t="s">
        <v>372</v>
      </c>
      <c r="C352" s="15" t="s">
        <v>373</v>
      </c>
      <c r="D352" s="6" t="str">
        <f t="shared" si="1"/>
        <v>JOKO PURNOMO-A</v>
      </c>
      <c r="E352" s="15" t="s">
        <v>187</v>
      </c>
      <c r="F352" s="15" t="s">
        <v>236</v>
      </c>
      <c r="G352" s="15">
        <v>1.0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15" t="s">
        <v>376</v>
      </c>
      <c r="B353" s="15" t="s">
        <v>372</v>
      </c>
      <c r="C353" s="15" t="s">
        <v>373</v>
      </c>
      <c r="D353" s="6" t="str">
        <f t="shared" si="1"/>
        <v>JOKO PURNOMO-SD</v>
      </c>
      <c r="E353" s="15" t="s">
        <v>59</v>
      </c>
      <c r="F353" s="15" t="s">
        <v>15</v>
      </c>
      <c r="G353" s="15">
        <v>1.0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15" t="s">
        <v>377</v>
      </c>
      <c r="B354" s="15" t="s">
        <v>372</v>
      </c>
      <c r="C354" s="15" t="s">
        <v>373</v>
      </c>
      <c r="D354" s="6" t="str">
        <f t="shared" si="1"/>
        <v>JOKO PURNOMO-C</v>
      </c>
      <c r="E354" s="15" t="s">
        <v>42</v>
      </c>
      <c r="F354" s="15" t="s">
        <v>22</v>
      </c>
      <c r="G354" s="15">
        <v>3.0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15" t="s">
        <v>378</v>
      </c>
      <c r="B355" s="15" t="s">
        <v>379</v>
      </c>
      <c r="C355" s="15" t="s">
        <v>380</v>
      </c>
      <c r="D355" s="6" t="str">
        <f t="shared" si="1"/>
        <v>TUJIANTO-C</v>
      </c>
      <c r="E355" s="15" t="s">
        <v>81</v>
      </c>
      <c r="F355" s="15" t="s">
        <v>22</v>
      </c>
      <c r="G355" s="15">
        <v>3.0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15" t="s">
        <v>381</v>
      </c>
      <c r="B356" s="15" t="s">
        <v>379</v>
      </c>
      <c r="C356" s="15" t="s">
        <v>380</v>
      </c>
      <c r="D356" s="6" t="str">
        <f t="shared" si="1"/>
        <v>TUJIANTO-I</v>
      </c>
      <c r="E356" s="15" t="s">
        <v>168</v>
      </c>
      <c r="F356" s="15" t="s">
        <v>21</v>
      </c>
      <c r="G356" s="15">
        <v>1.0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15" t="s">
        <v>382</v>
      </c>
      <c r="B357" s="15" t="s">
        <v>379</v>
      </c>
      <c r="C357" s="15" t="s">
        <v>380</v>
      </c>
      <c r="D357" s="6" t="str">
        <f t="shared" si="1"/>
        <v>TUJIANTO-C</v>
      </c>
      <c r="E357" s="15" t="s">
        <v>98</v>
      </c>
      <c r="F357" s="15" t="s">
        <v>22</v>
      </c>
      <c r="G357" s="15">
        <v>2.0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15" t="s">
        <v>383</v>
      </c>
      <c r="B358" s="15" t="s">
        <v>384</v>
      </c>
      <c r="C358" s="15" t="s">
        <v>385</v>
      </c>
      <c r="D358" s="6" t="str">
        <f t="shared" si="1"/>
        <v>INDRAYADI-C</v>
      </c>
      <c r="E358" s="15" t="s">
        <v>283</v>
      </c>
      <c r="F358" s="15" t="s">
        <v>22</v>
      </c>
      <c r="G358" s="15">
        <v>1.0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15" t="s">
        <v>386</v>
      </c>
      <c r="B359" s="15" t="s">
        <v>384</v>
      </c>
      <c r="C359" s="15" t="s">
        <v>385</v>
      </c>
      <c r="D359" s="6" t="str">
        <f t="shared" si="1"/>
        <v>INDRAYADI-C</v>
      </c>
      <c r="E359" s="15" t="s">
        <v>283</v>
      </c>
      <c r="F359" s="15" t="s">
        <v>22</v>
      </c>
      <c r="G359" s="15">
        <v>1.0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15" t="s">
        <v>387</v>
      </c>
      <c r="B360" s="15" t="s">
        <v>388</v>
      </c>
      <c r="C360" s="15" t="s">
        <v>389</v>
      </c>
      <c r="D360" s="6" t="str">
        <f t="shared" si="1"/>
        <v>ARIF RIYANTO-SD</v>
      </c>
      <c r="E360" s="15" t="s">
        <v>42</v>
      </c>
      <c r="F360" s="15" t="s">
        <v>15</v>
      </c>
      <c r="G360" s="15">
        <v>1.0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15" t="s">
        <v>390</v>
      </c>
      <c r="B361" s="15" t="s">
        <v>388</v>
      </c>
      <c r="C361" s="15" t="s">
        <v>389</v>
      </c>
      <c r="D361" s="6" t="str">
        <f t="shared" si="1"/>
        <v>ARIF RIYANTO-C</v>
      </c>
      <c r="E361" s="15" t="s">
        <v>98</v>
      </c>
      <c r="F361" s="15" t="s">
        <v>22</v>
      </c>
      <c r="G361" s="15">
        <v>2.0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16"/>
      <c r="B362" s="16" t="s">
        <v>388</v>
      </c>
      <c r="C362" s="16" t="s">
        <v>389</v>
      </c>
      <c r="D362" s="6" t="str">
        <f t="shared" si="1"/>
        <v>ARIF RIYANTO-SD</v>
      </c>
      <c r="E362" s="16" t="s">
        <v>42</v>
      </c>
      <c r="F362" s="17" t="s">
        <v>15</v>
      </c>
      <c r="G362" s="17">
        <v>1.0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16"/>
      <c r="B363" s="16" t="s">
        <v>388</v>
      </c>
      <c r="C363" s="16" t="s">
        <v>389</v>
      </c>
      <c r="D363" s="6" t="str">
        <f t="shared" si="1"/>
        <v>ARIF RIYANTO-LAIN2</v>
      </c>
      <c r="E363" s="16" t="s">
        <v>102</v>
      </c>
      <c r="F363" s="17" t="s">
        <v>11</v>
      </c>
      <c r="G363" s="17">
        <v>4.0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16"/>
      <c r="B364" s="16" t="s">
        <v>391</v>
      </c>
      <c r="C364" s="16" t="s">
        <v>392</v>
      </c>
      <c r="D364" s="6" t="str">
        <f t="shared" si="1"/>
        <v>ANDILIANTO-SD</v>
      </c>
      <c r="E364" s="16" t="s">
        <v>59</v>
      </c>
      <c r="F364" s="17" t="s">
        <v>15</v>
      </c>
      <c r="G364" s="17">
        <v>1.0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16"/>
      <c r="B365" s="16" t="s">
        <v>391</v>
      </c>
      <c r="C365" s="16" t="s">
        <v>392</v>
      </c>
      <c r="D365" s="6" t="str">
        <f t="shared" si="1"/>
        <v>ANDILIANTO-LAIN2</v>
      </c>
      <c r="E365" s="16" t="s">
        <v>102</v>
      </c>
      <c r="F365" s="17" t="s">
        <v>11</v>
      </c>
      <c r="G365" s="17">
        <v>4.0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16"/>
      <c r="B366" s="16" t="s">
        <v>391</v>
      </c>
      <c r="C366" s="16" t="s">
        <v>392</v>
      </c>
      <c r="D366" s="6" t="str">
        <f t="shared" si="1"/>
        <v>ANDILIANTO-SD</v>
      </c>
      <c r="E366" s="16" t="s">
        <v>59</v>
      </c>
      <c r="F366" s="17" t="s">
        <v>15</v>
      </c>
      <c r="G366" s="17">
        <v>4.0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16"/>
      <c r="B367" s="16" t="s">
        <v>391</v>
      </c>
      <c r="C367" s="16" t="s">
        <v>392</v>
      </c>
      <c r="D367" s="6" t="str">
        <f t="shared" si="1"/>
        <v>ANDILIANTO-I</v>
      </c>
      <c r="E367" s="16" t="s">
        <v>10</v>
      </c>
      <c r="F367" s="17" t="s">
        <v>21</v>
      </c>
      <c r="G367" s="17">
        <v>1.0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16"/>
      <c r="B368" s="16" t="s">
        <v>391</v>
      </c>
      <c r="C368" s="16" t="s">
        <v>392</v>
      </c>
      <c r="D368" s="6" t="str">
        <f t="shared" si="1"/>
        <v>ANDILIANTO-SD</v>
      </c>
      <c r="E368" s="16" t="s">
        <v>116</v>
      </c>
      <c r="F368" s="17" t="s">
        <v>15</v>
      </c>
      <c r="G368" s="17">
        <v>1.0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16"/>
      <c r="B369" s="16" t="s">
        <v>393</v>
      </c>
      <c r="C369" s="16" t="s">
        <v>394</v>
      </c>
      <c r="D369" s="6" t="str">
        <f t="shared" si="1"/>
        <v>MOHAMAD FATHUL ILHAM-SD</v>
      </c>
      <c r="E369" s="16" t="s">
        <v>67</v>
      </c>
      <c r="F369" s="17" t="s">
        <v>15</v>
      </c>
      <c r="G369" s="17">
        <v>1.0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16"/>
      <c r="B370" s="16" t="s">
        <v>393</v>
      </c>
      <c r="C370" s="16" t="s">
        <v>394</v>
      </c>
      <c r="D370" s="6" t="str">
        <f t="shared" si="1"/>
        <v>MOHAMAD FATHUL ILHAM-C</v>
      </c>
      <c r="E370" s="16" t="s">
        <v>42</v>
      </c>
      <c r="F370" s="17" t="s">
        <v>22</v>
      </c>
      <c r="G370" s="17">
        <v>1.0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16"/>
      <c r="B371" s="16" t="s">
        <v>393</v>
      </c>
      <c r="C371" s="16" t="s">
        <v>394</v>
      </c>
      <c r="D371" s="6" t="str">
        <f t="shared" si="1"/>
        <v>MOHAMAD FATHUL ILHAM-C</v>
      </c>
      <c r="E371" s="16" t="s">
        <v>67</v>
      </c>
      <c r="F371" s="17" t="s">
        <v>22</v>
      </c>
      <c r="G371" s="17">
        <v>1.0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16"/>
      <c r="B372" s="16" t="s">
        <v>393</v>
      </c>
      <c r="C372" s="16" t="s">
        <v>394</v>
      </c>
      <c r="D372" s="6" t="str">
        <f t="shared" si="1"/>
        <v>MOHAMAD FATHUL ILHAM-SD</v>
      </c>
      <c r="E372" s="16" t="s">
        <v>29</v>
      </c>
      <c r="F372" s="17" t="s">
        <v>15</v>
      </c>
      <c r="G372" s="17">
        <v>1.0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16"/>
      <c r="B373" s="16" t="s">
        <v>393</v>
      </c>
      <c r="C373" s="16" t="s">
        <v>394</v>
      </c>
      <c r="D373" s="6" t="str">
        <f t="shared" si="1"/>
        <v>MOHAMAD FATHUL ILHAM-STD</v>
      </c>
      <c r="E373" s="16" t="s">
        <v>29</v>
      </c>
      <c r="F373" s="17" t="s">
        <v>19</v>
      </c>
      <c r="G373" s="17">
        <v>1.0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 t="s">
        <v>393</v>
      </c>
      <c r="C374" s="2" t="s">
        <v>394</v>
      </c>
      <c r="D374" s="6" t="str">
        <f t="shared" si="1"/>
        <v>MOHAMAD FATHUL ILHAM-I</v>
      </c>
      <c r="E374" s="2" t="s">
        <v>53</v>
      </c>
      <c r="F374" s="2" t="s">
        <v>21</v>
      </c>
      <c r="G374" s="2">
        <v>1.0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 t="s">
        <v>393</v>
      </c>
      <c r="C375" s="2" t="s">
        <v>394</v>
      </c>
      <c r="D375" s="6" t="str">
        <f t="shared" si="1"/>
        <v>MOHAMAD FATHUL ILHAM-SD</v>
      </c>
      <c r="E375" s="2" t="s">
        <v>59</v>
      </c>
      <c r="F375" s="2" t="s">
        <v>15</v>
      </c>
      <c r="G375" s="2">
        <v>1.0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 t="s">
        <v>393</v>
      </c>
      <c r="C376" s="2" t="s">
        <v>394</v>
      </c>
      <c r="D376" s="6" t="str">
        <f t="shared" si="1"/>
        <v>MOHAMAD FATHUL ILHAM-LAIN2</v>
      </c>
      <c r="E376" s="2" t="s">
        <v>102</v>
      </c>
      <c r="F376" s="2" t="s">
        <v>11</v>
      </c>
      <c r="G376" s="2">
        <v>4.0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 t="s">
        <v>393</v>
      </c>
      <c r="C377" s="2" t="s">
        <v>394</v>
      </c>
      <c r="D377" s="6" t="str">
        <f t="shared" si="1"/>
        <v>MOHAMAD FATHUL ILHAM-SD</v>
      </c>
      <c r="E377" s="2" t="s">
        <v>56</v>
      </c>
      <c r="F377" s="2" t="s">
        <v>15</v>
      </c>
      <c r="G377" s="2">
        <v>1.0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 t="s">
        <v>393</v>
      </c>
      <c r="C378" s="2" t="s">
        <v>394</v>
      </c>
      <c r="D378" s="6" t="str">
        <f t="shared" si="1"/>
        <v>MOHAMAD FATHUL ILHAM-SD</v>
      </c>
      <c r="E378" s="2" t="s">
        <v>67</v>
      </c>
      <c r="F378" s="2" t="s">
        <v>15</v>
      </c>
      <c r="G378" s="2">
        <v>3.0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 t="s">
        <v>393</v>
      </c>
      <c r="C379" s="2" t="s">
        <v>394</v>
      </c>
      <c r="D379" s="6" t="str">
        <f t="shared" si="1"/>
        <v>MOHAMAD FATHUL ILHAM-SD</v>
      </c>
      <c r="E379" s="2" t="s">
        <v>95</v>
      </c>
      <c r="F379" s="2" t="s">
        <v>15</v>
      </c>
      <c r="G379" s="2">
        <v>1.0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 t="s">
        <v>393</v>
      </c>
      <c r="C380" s="2" t="s">
        <v>394</v>
      </c>
      <c r="D380" s="6" t="str">
        <f t="shared" si="1"/>
        <v>MOHAMAD FATHUL ILHAM-SD</v>
      </c>
      <c r="E380" s="2" t="s">
        <v>144</v>
      </c>
      <c r="F380" s="2" t="s">
        <v>15</v>
      </c>
      <c r="G380" s="2">
        <v>1.0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 t="s">
        <v>393</v>
      </c>
      <c r="C381" s="2" t="s">
        <v>394</v>
      </c>
      <c r="D381" s="6" t="str">
        <f t="shared" si="1"/>
        <v>MOHAMAD FATHUL ILHAM-I</v>
      </c>
      <c r="E381" s="2" t="s">
        <v>29</v>
      </c>
      <c r="F381" s="2" t="s">
        <v>21</v>
      </c>
      <c r="G381" s="2">
        <v>1.0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 t="s">
        <v>395</v>
      </c>
      <c r="C382" s="2" t="s">
        <v>396</v>
      </c>
      <c r="D382" s="6" t="str">
        <f t="shared" si="1"/>
        <v>UJANG ROHMAN-LAIN2</v>
      </c>
      <c r="E382" s="2" t="s">
        <v>102</v>
      </c>
      <c r="F382" s="2" t="s">
        <v>11</v>
      </c>
      <c r="G382" s="2">
        <v>4.0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 t="s">
        <v>395</v>
      </c>
      <c r="C383" s="2" t="s">
        <v>396</v>
      </c>
      <c r="D383" s="6" t="str">
        <f t="shared" si="1"/>
        <v>UJANG ROHMAN-C</v>
      </c>
      <c r="E383" s="2" t="s">
        <v>292</v>
      </c>
      <c r="F383" s="2" t="s">
        <v>22</v>
      </c>
      <c r="G383" s="2">
        <v>2.0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 t="s">
        <v>397</v>
      </c>
      <c r="C384" s="2" t="s">
        <v>398</v>
      </c>
      <c r="D384" s="6" t="str">
        <f t="shared" si="1"/>
        <v>ASEP DANI SAEFULLOH-SD</v>
      </c>
      <c r="E384" s="2" t="s">
        <v>95</v>
      </c>
      <c r="F384" s="2" t="s">
        <v>15</v>
      </c>
      <c r="G384" s="2">
        <v>1.0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 t="s">
        <v>397</v>
      </c>
      <c r="C385" s="2" t="s">
        <v>398</v>
      </c>
      <c r="D385" s="6" t="str">
        <f t="shared" si="1"/>
        <v>ASEP DANI SAEFULLOH-LAIN2</v>
      </c>
      <c r="E385" s="2" t="s">
        <v>102</v>
      </c>
      <c r="F385" s="2" t="s">
        <v>11</v>
      </c>
      <c r="G385" s="2">
        <v>4.0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 t="s">
        <v>397</v>
      </c>
      <c r="C386" s="2" t="s">
        <v>398</v>
      </c>
      <c r="D386" s="6" t="str">
        <f t="shared" si="1"/>
        <v>ASEP DANI SAEFULLOH-PC</v>
      </c>
      <c r="E386" s="2" t="s">
        <v>67</v>
      </c>
      <c r="F386" s="2" t="s">
        <v>26</v>
      </c>
      <c r="G386" s="2">
        <v>1.0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 t="s">
        <v>399</v>
      </c>
      <c r="C387" s="2" t="s">
        <v>400</v>
      </c>
      <c r="D387" s="6" t="str">
        <f t="shared" si="1"/>
        <v>AJI APRIYANTO-LAIN2</v>
      </c>
      <c r="E387" s="2" t="s">
        <v>102</v>
      </c>
      <c r="F387" s="2" t="s">
        <v>11</v>
      </c>
      <c r="G387" s="2">
        <v>4.0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 t="s">
        <v>401</v>
      </c>
      <c r="C388" s="2" t="s">
        <v>402</v>
      </c>
      <c r="D388" s="6" t="str">
        <f t="shared" si="1"/>
        <v>ANTA SUMA-LAIN2</v>
      </c>
      <c r="E388" s="2" t="s">
        <v>102</v>
      </c>
      <c r="F388" s="2" t="s">
        <v>11</v>
      </c>
      <c r="G388" s="2">
        <v>4.0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 t="s">
        <v>403</v>
      </c>
      <c r="C389" s="2" t="s">
        <v>404</v>
      </c>
      <c r="D389" s="6" t="str">
        <f t="shared" si="1"/>
        <v>RESTU PANDU DEWANTORO-I</v>
      </c>
      <c r="E389" s="2" t="s">
        <v>365</v>
      </c>
      <c r="F389" s="2" t="s">
        <v>21</v>
      </c>
      <c r="G389" s="2">
        <v>3.0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 t="s">
        <v>403</v>
      </c>
      <c r="C390" s="2" t="s">
        <v>404</v>
      </c>
      <c r="D390" s="6" t="str">
        <f t="shared" si="1"/>
        <v>RESTU PANDU DEWANTORO-SD</v>
      </c>
      <c r="E390" s="2" t="s">
        <v>53</v>
      </c>
      <c r="F390" s="2" t="s">
        <v>15</v>
      </c>
      <c r="G390" s="2">
        <v>1.0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 t="s">
        <v>403</v>
      </c>
      <c r="C391" s="2" t="s">
        <v>404</v>
      </c>
      <c r="D391" s="6" t="str">
        <f t="shared" si="1"/>
        <v>RESTU PANDU DEWANTORO-LAIN2</v>
      </c>
      <c r="E391" s="2" t="s">
        <v>102</v>
      </c>
      <c r="F391" s="2" t="s">
        <v>11</v>
      </c>
      <c r="G391" s="2">
        <v>4.0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 t="s">
        <v>403</v>
      </c>
      <c r="C392" s="2" t="s">
        <v>404</v>
      </c>
      <c r="D392" s="6" t="str">
        <f t="shared" si="1"/>
        <v>RESTU PANDU DEWANTORO-I</v>
      </c>
      <c r="E392" s="2" t="s">
        <v>109</v>
      </c>
      <c r="F392" s="2" t="s">
        <v>21</v>
      </c>
      <c r="G392" s="2">
        <v>1.0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 t="s">
        <v>403</v>
      </c>
      <c r="C393" s="2" t="s">
        <v>404</v>
      </c>
      <c r="D393" s="6" t="str">
        <f t="shared" si="1"/>
        <v>RESTU PANDU DEWANTORO-CX</v>
      </c>
      <c r="E393" s="2" t="s">
        <v>197</v>
      </c>
      <c r="F393" s="2" t="s">
        <v>23</v>
      </c>
      <c r="G393" s="2">
        <v>1.0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 t="s">
        <v>403</v>
      </c>
      <c r="C394" s="2" t="s">
        <v>404</v>
      </c>
      <c r="D394" s="6" t="str">
        <f t="shared" si="1"/>
        <v>RESTU PANDU DEWANTORO-A</v>
      </c>
      <c r="E394" s="2" t="s">
        <v>365</v>
      </c>
      <c r="F394" s="2" t="s">
        <v>236</v>
      </c>
      <c r="G394" s="2">
        <v>2.0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 t="s">
        <v>403</v>
      </c>
      <c r="C395" s="2" t="s">
        <v>404</v>
      </c>
      <c r="D395" s="6" t="str">
        <f t="shared" si="1"/>
        <v>RESTU PANDU DEWANTORO-C</v>
      </c>
      <c r="E395" s="2" t="s">
        <v>42</v>
      </c>
      <c r="F395" s="2" t="s">
        <v>22</v>
      </c>
      <c r="G395" s="2">
        <v>2.0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 t="s">
        <v>403</v>
      </c>
      <c r="C396" s="2" t="s">
        <v>404</v>
      </c>
      <c r="D396" s="6" t="str">
        <f t="shared" si="1"/>
        <v>RESTU PANDU DEWANTORO-C</v>
      </c>
      <c r="E396" s="2" t="s">
        <v>144</v>
      </c>
      <c r="F396" s="2" t="s">
        <v>22</v>
      </c>
      <c r="G396" s="2">
        <v>1.0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 t="s">
        <v>403</v>
      </c>
      <c r="C397" s="2" t="s">
        <v>404</v>
      </c>
      <c r="D397" s="6" t="str">
        <f t="shared" si="1"/>
        <v>RESTU PANDU DEWANTORO-CX</v>
      </c>
      <c r="E397" s="2" t="s">
        <v>197</v>
      </c>
      <c r="F397" s="2" t="s">
        <v>23</v>
      </c>
      <c r="G397" s="2">
        <v>2.0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 t="s">
        <v>403</v>
      </c>
      <c r="C398" s="2" t="s">
        <v>404</v>
      </c>
      <c r="D398" s="6" t="str">
        <f t="shared" si="1"/>
        <v>RESTU PANDU DEWANTORO-SD</v>
      </c>
      <c r="E398" s="2" t="s">
        <v>365</v>
      </c>
      <c r="F398" s="2" t="s">
        <v>15</v>
      </c>
      <c r="G398" s="2">
        <v>1.0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 t="s">
        <v>405</v>
      </c>
      <c r="C399" s="2" t="s">
        <v>406</v>
      </c>
      <c r="D399" s="6" t="str">
        <f t="shared" si="1"/>
        <v>AEP SAEPUDIN-SDL</v>
      </c>
      <c r="E399" s="2" t="s">
        <v>71</v>
      </c>
      <c r="F399" s="2" t="s">
        <v>17</v>
      </c>
      <c r="G399" s="2">
        <v>1.0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 t="s">
        <v>405</v>
      </c>
      <c r="C400" s="2" t="s">
        <v>406</v>
      </c>
      <c r="D400" s="6" t="str">
        <f t="shared" si="1"/>
        <v>AEP SAEPUDIN-LAIN2</v>
      </c>
      <c r="E400" s="2" t="s">
        <v>102</v>
      </c>
      <c r="F400" s="2" t="s">
        <v>11</v>
      </c>
      <c r="G400" s="2">
        <v>4.0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 t="s">
        <v>405</v>
      </c>
      <c r="C401" s="2" t="s">
        <v>406</v>
      </c>
      <c r="D401" s="6" t="str">
        <f t="shared" si="1"/>
        <v>AEP SAEPUDIN-SDL</v>
      </c>
      <c r="E401" s="2" t="s">
        <v>67</v>
      </c>
      <c r="F401" s="2" t="s">
        <v>17</v>
      </c>
      <c r="G401" s="2">
        <v>1.0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 t="s">
        <v>405</v>
      </c>
      <c r="C402" s="2" t="s">
        <v>406</v>
      </c>
      <c r="D402" s="6" t="str">
        <f t="shared" si="1"/>
        <v>AEP SAEPUDIN-LI</v>
      </c>
      <c r="E402" s="2" t="s">
        <v>56</v>
      </c>
      <c r="F402" s="2" t="s">
        <v>407</v>
      </c>
      <c r="G402" s="2">
        <v>1.0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 t="s">
        <v>408</v>
      </c>
      <c r="C403" s="2" t="s">
        <v>409</v>
      </c>
      <c r="D403" s="6" t="str">
        <f t="shared" si="1"/>
        <v>DWI ARIYANTO-LAIN2</v>
      </c>
      <c r="E403" s="2" t="s">
        <v>102</v>
      </c>
      <c r="F403" s="2" t="s">
        <v>11</v>
      </c>
      <c r="G403" s="2">
        <v>4.0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 t="s">
        <v>410</v>
      </c>
      <c r="C404" s="2" t="s">
        <v>411</v>
      </c>
      <c r="D404" s="6" t="str">
        <f t="shared" si="1"/>
        <v>DEDE RIZKI FADILAH-I</v>
      </c>
      <c r="E404" s="2" t="s">
        <v>365</v>
      </c>
      <c r="F404" s="2" t="s">
        <v>21</v>
      </c>
      <c r="G404" s="2">
        <v>1.0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 t="s">
        <v>410</v>
      </c>
      <c r="C405" s="2" t="s">
        <v>411</v>
      </c>
      <c r="D405" s="6" t="str">
        <f t="shared" si="1"/>
        <v>DEDE RIZKI FADILAH-C</v>
      </c>
      <c r="E405" s="2" t="s">
        <v>116</v>
      </c>
      <c r="F405" s="2" t="s">
        <v>22</v>
      </c>
      <c r="G405" s="2">
        <v>1.0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 t="s">
        <v>410</v>
      </c>
      <c r="C406" s="2" t="s">
        <v>411</v>
      </c>
      <c r="D406" s="6" t="str">
        <f t="shared" si="1"/>
        <v>DEDE RIZKI FADILAH-SD</v>
      </c>
      <c r="E406" s="2" t="s">
        <v>187</v>
      </c>
      <c r="F406" s="2" t="s">
        <v>15</v>
      </c>
      <c r="G406" s="2">
        <v>4.0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 t="s">
        <v>410</v>
      </c>
      <c r="C407" s="2" t="s">
        <v>411</v>
      </c>
      <c r="D407" s="6" t="str">
        <f t="shared" si="1"/>
        <v>DEDE RIZKI FADILAH-PC</v>
      </c>
      <c r="E407" s="2" t="s">
        <v>95</v>
      </c>
      <c r="F407" s="2" t="s">
        <v>26</v>
      </c>
      <c r="G407" s="2">
        <v>1.0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 t="s">
        <v>410</v>
      </c>
      <c r="C408" s="2" t="s">
        <v>411</v>
      </c>
      <c r="D408" s="6" t="str">
        <f t="shared" si="1"/>
        <v>DEDE RIZKI FADILAH-LAIN2</v>
      </c>
      <c r="E408" s="2" t="s">
        <v>102</v>
      </c>
      <c r="F408" s="2" t="s">
        <v>11</v>
      </c>
      <c r="G408" s="2">
        <v>4.0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 t="s">
        <v>410</v>
      </c>
      <c r="C409" s="2" t="s">
        <v>411</v>
      </c>
      <c r="D409" s="6" t="str">
        <f t="shared" si="1"/>
        <v>DEDE RIZKI FADILAH-SD</v>
      </c>
      <c r="E409" s="2" t="s">
        <v>187</v>
      </c>
      <c r="F409" s="2" t="s">
        <v>15</v>
      </c>
      <c r="G409" s="2">
        <v>3.0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 t="s">
        <v>410</v>
      </c>
      <c r="C410" s="2" t="s">
        <v>411</v>
      </c>
      <c r="D410" s="6" t="str">
        <f t="shared" si="1"/>
        <v>DEDE RIZKI FADILAH-PC</v>
      </c>
      <c r="E410" s="2" t="s">
        <v>10</v>
      </c>
      <c r="F410" s="2" t="s">
        <v>26</v>
      </c>
      <c r="G410" s="2">
        <v>6.0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 t="s">
        <v>410</v>
      </c>
      <c r="C411" s="2" t="s">
        <v>411</v>
      </c>
      <c r="D411" s="6" t="str">
        <f t="shared" si="1"/>
        <v>DEDE RIZKI FADILAH-SDL</v>
      </c>
      <c r="E411" s="2" t="s">
        <v>67</v>
      </c>
      <c r="F411" s="2" t="s">
        <v>17</v>
      </c>
      <c r="G411" s="2">
        <v>1.0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 t="s">
        <v>412</v>
      </c>
      <c r="C412" s="2" t="s">
        <v>413</v>
      </c>
      <c r="D412" s="6" t="str">
        <f t="shared" si="1"/>
        <v>NUR IRFAN MAULANA-SD</v>
      </c>
      <c r="E412" s="2" t="s">
        <v>34</v>
      </c>
      <c r="F412" s="2" t="s">
        <v>15</v>
      </c>
      <c r="G412" s="2">
        <v>1.0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 t="s">
        <v>412</v>
      </c>
      <c r="C413" s="2" t="s">
        <v>413</v>
      </c>
      <c r="D413" s="6" t="str">
        <f t="shared" si="1"/>
        <v>NUR IRFAN MAULANA-LAIN2</v>
      </c>
      <c r="E413" s="2" t="s">
        <v>102</v>
      </c>
      <c r="F413" s="2" t="s">
        <v>11</v>
      </c>
      <c r="G413" s="2">
        <v>4.0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 t="s">
        <v>414</v>
      </c>
      <c r="C414" s="2" t="s">
        <v>415</v>
      </c>
      <c r="D414" s="6" t="str">
        <f t="shared" si="1"/>
        <v>ERWAN SETIAWAN H. S,-SDL</v>
      </c>
      <c r="E414" s="2" t="s">
        <v>53</v>
      </c>
      <c r="F414" s="2" t="s">
        <v>17</v>
      </c>
      <c r="G414" s="2">
        <v>1.0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 t="s">
        <v>414</v>
      </c>
      <c r="C415" s="2" t="s">
        <v>415</v>
      </c>
      <c r="D415" s="6" t="str">
        <f t="shared" si="1"/>
        <v>ERWAN SETIAWAN H. S,-A</v>
      </c>
      <c r="E415" s="2" t="s">
        <v>85</v>
      </c>
      <c r="F415" s="2" t="s">
        <v>236</v>
      </c>
      <c r="G415" s="2">
        <v>1.0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 t="s">
        <v>414</v>
      </c>
      <c r="C416" s="2" t="s">
        <v>415</v>
      </c>
      <c r="D416" s="6" t="str">
        <f t="shared" si="1"/>
        <v>ERWAN SETIAWAN H. S,-STD</v>
      </c>
      <c r="E416" s="2" t="s">
        <v>53</v>
      </c>
      <c r="F416" s="2" t="s">
        <v>19</v>
      </c>
      <c r="G416" s="2">
        <v>1.0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 t="s">
        <v>414</v>
      </c>
      <c r="C417" s="2" t="s">
        <v>415</v>
      </c>
      <c r="D417" s="6" t="str">
        <f t="shared" si="1"/>
        <v>ERWAN SETIAWAN H. S,-C</v>
      </c>
      <c r="E417" s="2" t="s">
        <v>67</v>
      </c>
      <c r="F417" s="2" t="s">
        <v>22</v>
      </c>
      <c r="G417" s="2">
        <v>1.0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 t="s">
        <v>414</v>
      </c>
      <c r="C418" s="2" t="s">
        <v>415</v>
      </c>
      <c r="D418" s="6" t="str">
        <f t="shared" si="1"/>
        <v>ERWAN SETIAWAN H. S,-SDL</v>
      </c>
      <c r="E418" s="2" t="s">
        <v>42</v>
      </c>
      <c r="F418" s="2" t="s">
        <v>17</v>
      </c>
      <c r="G418" s="2">
        <v>2.0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 t="s">
        <v>414</v>
      </c>
      <c r="C419" s="2" t="s">
        <v>415</v>
      </c>
      <c r="D419" s="6" t="str">
        <f t="shared" si="1"/>
        <v>ERWAN SETIAWAN H. S,-LAIN2</v>
      </c>
      <c r="E419" s="2" t="s">
        <v>102</v>
      </c>
      <c r="F419" s="2" t="s">
        <v>11</v>
      </c>
      <c r="G419" s="2">
        <v>4.0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 t="s">
        <v>416</v>
      </c>
      <c r="C420" s="2" t="s">
        <v>417</v>
      </c>
      <c r="D420" s="6" t="str">
        <f t="shared" si="1"/>
        <v>DADAN HAMDANI-LAIN2</v>
      </c>
      <c r="E420" s="2" t="s">
        <v>102</v>
      </c>
      <c r="F420" s="2" t="s">
        <v>11</v>
      </c>
      <c r="G420" s="2">
        <v>4.0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 t="s">
        <v>416</v>
      </c>
      <c r="C421" s="2" t="s">
        <v>417</v>
      </c>
      <c r="D421" s="6" t="str">
        <f t="shared" si="1"/>
        <v>DADAN HAMDANI-SDL</v>
      </c>
      <c r="E421" s="2" t="s">
        <v>418</v>
      </c>
      <c r="F421" s="2" t="s">
        <v>17</v>
      </c>
      <c r="G421" s="2">
        <v>1.0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 t="s">
        <v>419</v>
      </c>
      <c r="C422" s="2" t="s">
        <v>420</v>
      </c>
      <c r="D422" s="6" t="str">
        <f t="shared" si="1"/>
        <v>TURISNO-LAIN2</v>
      </c>
      <c r="E422" s="2" t="s">
        <v>102</v>
      </c>
      <c r="F422" s="2" t="s">
        <v>11</v>
      </c>
      <c r="G422" s="2">
        <v>4.0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 t="s">
        <v>421</v>
      </c>
      <c r="C423" s="2" t="s">
        <v>422</v>
      </c>
      <c r="D423" s="6" t="str">
        <f t="shared" si="1"/>
        <v>ARIE SUTIKNO-LAIN2</v>
      </c>
      <c r="E423" s="2" t="s">
        <v>102</v>
      </c>
      <c r="F423" s="2" t="s">
        <v>11</v>
      </c>
      <c r="G423" s="2">
        <v>4.0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 t="s">
        <v>423</v>
      </c>
      <c r="C424" s="2" t="s">
        <v>424</v>
      </c>
      <c r="D424" s="6" t="str">
        <f t="shared" si="1"/>
        <v>FRIE FAUZI RAMADHAN-SD</v>
      </c>
      <c r="E424" s="2" t="s">
        <v>95</v>
      </c>
      <c r="F424" s="2" t="s">
        <v>15</v>
      </c>
      <c r="G424" s="2">
        <v>1.0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 t="s">
        <v>423</v>
      </c>
      <c r="C425" s="2" t="s">
        <v>424</v>
      </c>
      <c r="D425" s="6" t="str">
        <f t="shared" si="1"/>
        <v>FRIE FAUZI RAMADHAN-LAIN2</v>
      </c>
      <c r="E425" s="2" t="s">
        <v>102</v>
      </c>
      <c r="F425" s="2" t="s">
        <v>11</v>
      </c>
      <c r="G425" s="2">
        <v>4.0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 t="s">
        <v>425</v>
      </c>
      <c r="C426" s="2" t="s">
        <v>426</v>
      </c>
      <c r="D426" s="6" t="str">
        <f t="shared" si="1"/>
        <v>DIDIN JAKLUDIN FALLAH-LAIN2</v>
      </c>
      <c r="E426" s="2" t="s">
        <v>102</v>
      </c>
      <c r="F426" s="2" t="s">
        <v>11</v>
      </c>
      <c r="G426" s="2">
        <v>4.0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 t="s">
        <v>427</v>
      </c>
      <c r="C427" s="2" t="s">
        <v>428</v>
      </c>
      <c r="D427" s="6" t="str">
        <f t="shared" si="1"/>
        <v>ROHADI-LAIN2</v>
      </c>
      <c r="E427" s="2" t="s">
        <v>102</v>
      </c>
      <c r="F427" s="2" t="s">
        <v>11</v>
      </c>
      <c r="G427" s="2">
        <v>4.0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 t="s">
        <v>427</v>
      </c>
      <c r="C428" s="2" t="s">
        <v>428</v>
      </c>
      <c r="D428" s="6" t="str">
        <f t="shared" si="1"/>
        <v>ROHADI-LAIN2</v>
      </c>
      <c r="E428" s="2" t="s">
        <v>81</v>
      </c>
      <c r="F428" s="2" t="s">
        <v>11</v>
      </c>
      <c r="G428" s="2">
        <v>18.0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 t="s">
        <v>429</v>
      </c>
      <c r="C429" s="2" t="s">
        <v>430</v>
      </c>
      <c r="D429" s="6" t="str">
        <f t="shared" si="1"/>
        <v>KEVIN ADITHYA PERMANA-SDL</v>
      </c>
      <c r="E429" s="2" t="s">
        <v>292</v>
      </c>
      <c r="F429" s="2" t="s">
        <v>17</v>
      </c>
      <c r="G429" s="2">
        <v>1.0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 t="s">
        <v>429</v>
      </c>
      <c r="C430" s="2" t="s">
        <v>430</v>
      </c>
      <c r="D430" s="6" t="str">
        <f t="shared" si="1"/>
        <v>KEVIN ADITHYA PERMANA-LAIN2</v>
      </c>
      <c r="E430" s="2" t="s">
        <v>102</v>
      </c>
      <c r="F430" s="2" t="s">
        <v>11</v>
      </c>
      <c r="G430" s="2">
        <v>4.0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 t="s">
        <v>429</v>
      </c>
      <c r="C431" s="2" t="s">
        <v>430</v>
      </c>
      <c r="D431" s="6" t="str">
        <f t="shared" si="1"/>
        <v>KEVIN ADITHYA PERMANA-LAIN2</v>
      </c>
      <c r="E431" s="2" t="s">
        <v>59</v>
      </c>
      <c r="F431" s="2" t="s">
        <v>11</v>
      </c>
      <c r="G431" s="2">
        <v>6.0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 t="s">
        <v>429</v>
      </c>
      <c r="C432" s="2" t="s">
        <v>430</v>
      </c>
      <c r="D432" s="6" t="str">
        <f t="shared" si="1"/>
        <v>KEVIN ADITHYA PERMANA-LAIN2</v>
      </c>
      <c r="E432" s="2" t="s">
        <v>59</v>
      </c>
      <c r="F432" s="2" t="s">
        <v>11</v>
      </c>
      <c r="G432" s="2">
        <v>1.0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 t="s">
        <v>429</v>
      </c>
      <c r="C433" s="2" t="s">
        <v>430</v>
      </c>
      <c r="D433" s="6" t="str">
        <f t="shared" si="1"/>
        <v>KEVIN ADITHYA PERMANA-A</v>
      </c>
      <c r="E433" s="2" t="s">
        <v>10</v>
      </c>
      <c r="F433" s="2" t="s">
        <v>236</v>
      </c>
      <c r="G433" s="2">
        <v>1.0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 t="s">
        <v>431</v>
      </c>
      <c r="C434" s="2" t="s">
        <v>432</v>
      </c>
      <c r="D434" s="6" t="str">
        <f t="shared" si="1"/>
        <v>SULIS TYABUDI-LAIN2</v>
      </c>
      <c r="E434" s="2" t="s">
        <v>59</v>
      </c>
      <c r="F434" s="2" t="s">
        <v>11</v>
      </c>
      <c r="G434" s="2">
        <v>1.0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 t="s">
        <v>431</v>
      </c>
      <c r="C435" s="2" t="s">
        <v>432</v>
      </c>
      <c r="D435" s="6" t="str">
        <f t="shared" si="1"/>
        <v>SULIS TYABUDI-LAIN2</v>
      </c>
      <c r="E435" s="2" t="s">
        <v>59</v>
      </c>
      <c r="F435" s="2" t="s">
        <v>11</v>
      </c>
      <c r="G435" s="2">
        <v>6.0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 t="s">
        <v>431</v>
      </c>
      <c r="C436" s="2" t="s">
        <v>432</v>
      </c>
      <c r="D436" s="6" t="str">
        <f t="shared" si="1"/>
        <v>SULIS TYABUDI-LAIN2</v>
      </c>
      <c r="E436" s="2" t="s">
        <v>102</v>
      </c>
      <c r="F436" s="2" t="s">
        <v>11</v>
      </c>
      <c r="G436" s="2">
        <v>4.0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 t="s">
        <v>433</v>
      </c>
      <c r="C437" s="2" t="s">
        <v>434</v>
      </c>
      <c r="D437" s="6" t="str">
        <f t="shared" si="1"/>
        <v>ADITYA PRASTIO-SDL</v>
      </c>
      <c r="E437" s="2" t="s">
        <v>67</v>
      </c>
      <c r="F437" s="2" t="s">
        <v>17</v>
      </c>
      <c r="G437" s="2">
        <v>1.0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 t="s">
        <v>433</v>
      </c>
      <c r="C438" s="2" t="s">
        <v>434</v>
      </c>
      <c r="D438" s="6" t="str">
        <f t="shared" si="1"/>
        <v>ADITYA PRASTIO-PC</v>
      </c>
      <c r="E438" s="2" t="s">
        <v>197</v>
      </c>
      <c r="F438" s="2" t="s">
        <v>26</v>
      </c>
      <c r="G438" s="2">
        <v>2.0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 t="s">
        <v>433</v>
      </c>
      <c r="C439" s="2" t="s">
        <v>434</v>
      </c>
      <c r="D439" s="6" t="str">
        <f t="shared" si="1"/>
        <v>ADITYA PRASTIO-LAIN2</v>
      </c>
      <c r="E439" s="2" t="s">
        <v>102</v>
      </c>
      <c r="F439" s="2" t="s">
        <v>11</v>
      </c>
      <c r="G439" s="2">
        <v>4.0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 t="s">
        <v>433</v>
      </c>
      <c r="C440" s="2" t="s">
        <v>434</v>
      </c>
      <c r="D440" s="6" t="str">
        <f t="shared" si="1"/>
        <v>ADITYA PRASTIO-CX</v>
      </c>
      <c r="E440" s="2" t="s">
        <v>317</v>
      </c>
      <c r="F440" s="2" t="s">
        <v>23</v>
      </c>
      <c r="G440" s="2">
        <v>2.0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 t="s">
        <v>433</v>
      </c>
      <c r="C441" s="2" t="s">
        <v>434</v>
      </c>
      <c r="D441" s="6" t="str">
        <f t="shared" si="1"/>
        <v>ADITYA PRASTIO-LAIN2</v>
      </c>
      <c r="E441" s="2" t="s">
        <v>59</v>
      </c>
      <c r="F441" s="2" t="s">
        <v>11</v>
      </c>
      <c r="G441" s="2">
        <v>6.0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 t="s">
        <v>433</v>
      </c>
      <c r="C442" s="2" t="s">
        <v>434</v>
      </c>
      <c r="D442" s="6" t="str">
        <f t="shared" si="1"/>
        <v>ADITYA PRASTIO-SD</v>
      </c>
      <c r="E442" s="2" t="s">
        <v>102</v>
      </c>
      <c r="F442" s="2" t="s">
        <v>15</v>
      </c>
      <c r="G442" s="2">
        <v>4.0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 t="s">
        <v>433</v>
      </c>
      <c r="C443" s="2" t="s">
        <v>434</v>
      </c>
      <c r="D443" s="6" t="str">
        <f t="shared" si="1"/>
        <v>ADITYA PRASTIO-LAIN2</v>
      </c>
      <c r="E443" s="2" t="s">
        <v>59</v>
      </c>
      <c r="F443" s="2" t="s">
        <v>11</v>
      </c>
      <c r="G443" s="2">
        <v>1.0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 t="s">
        <v>433</v>
      </c>
      <c r="C444" s="2" t="s">
        <v>434</v>
      </c>
      <c r="D444" s="6" t="str">
        <f t="shared" si="1"/>
        <v>ADITYA PRASTIO-A</v>
      </c>
      <c r="E444" s="2" t="s">
        <v>95</v>
      </c>
      <c r="F444" s="2" t="s">
        <v>236</v>
      </c>
      <c r="G444" s="2">
        <v>1.0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 t="s">
        <v>435</v>
      </c>
      <c r="C445" s="2" t="s">
        <v>436</v>
      </c>
      <c r="D445" s="6" t="str">
        <f t="shared" si="1"/>
        <v>DENI ISKANDAR-SDL</v>
      </c>
      <c r="E445" s="2" t="s">
        <v>67</v>
      </c>
      <c r="F445" s="2" t="s">
        <v>17</v>
      </c>
      <c r="G445" s="2">
        <v>1.0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 t="s">
        <v>437</v>
      </c>
      <c r="C446" s="2" t="s">
        <v>438</v>
      </c>
      <c r="D446" s="6" t="str">
        <f t="shared" si="1"/>
        <v>TISYONO-SD</v>
      </c>
      <c r="E446" s="2" t="s">
        <v>292</v>
      </c>
      <c r="F446" s="2" t="s">
        <v>15</v>
      </c>
      <c r="G446" s="2">
        <v>1.0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 t="s">
        <v>437</v>
      </c>
      <c r="C447" s="2" t="s">
        <v>438</v>
      </c>
      <c r="D447" s="6" t="str">
        <f t="shared" si="1"/>
        <v>TISYONO-SD</v>
      </c>
      <c r="E447" s="2" t="s">
        <v>53</v>
      </c>
      <c r="F447" s="2" t="s">
        <v>15</v>
      </c>
      <c r="G447" s="2">
        <v>1.0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 t="s">
        <v>439</v>
      </c>
      <c r="C448" s="2" t="s">
        <v>440</v>
      </c>
      <c r="D448" s="6" t="str">
        <f t="shared" si="1"/>
        <v>RADI SETIAWAN-SD</v>
      </c>
      <c r="E448" s="2" t="s">
        <v>292</v>
      </c>
      <c r="F448" s="2" t="s">
        <v>15</v>
      </c>
      <c r="G448" s="2">
        <v>1.0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 t="s">
        <v>441</v>
      </c>
      <c r="C449" s="2" t="s">
        <v>442</v>
      </c>
      <c r="D449" s="6" t="str">
        <f t="shared" si="1"/>
        <v>RAMA MAULANA-SDL</v>
      </c>
      <c r="E449" s="2" t="s">
        <v>67</v>
      </c>
      <c r="F449" s="2" t="s">
        <v>17</v>
      </c>
      <c r="G449" s="2">
        <v>1.0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 t="s">
        <v>441</v>
      </c>
      <c r="C450" s="2" t="s">
        <v>442</v>
      </c>
      <c r="D450" s="6" t="str">
        <f t="shared" si="1"/>
        <v>RAMA MAULANA-LAIN2</v>
      </c>
      <c r="E450" s="2" t="s">
        <v>98</v>
      </c>
      <c r="F450" s="2" t="s">
        <v>11</v>
      </c>
      <c r="G450" s="2">
        <v>10.0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 t="s">
        <v>443</v>
      </c>
      <c r="C451" s="2" t="s">
        <v>444</v>
      </c>
      <c r="D451" s="6" t="str">
        <f t="shared" si="1"/>
        <v>TOMI KURNIAWAN-LAIN2</v>
      </c>
      <c r="E451" s="2" t="s">
        <v>98</v>
      </c>
      <c r="F451" s="2" t="s">
        <v>11</v>
      </c>
      <c r="G451" s="2">
        <v>10.0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 t="s">
        <v>445</v>
      </c>
      <c r="C452" s="2" t="s">
        <v>446</v>
      </c>
      <c r="D452" s="6" t="str">
        <f t="shared" si="1"/>
        <v>ARIP MUFTAPIN-LAIN2</v>
      </c>
      <c r="E452" s="2" t="s">
        <v>98</v>
      </c>
      <c r="F452" s="2" t="s">
        <v>11</v>
      </c>
      <c r="G452" s="2">
        <v>10.0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 t="s">
        <v>447</v>
      </c>
      <c r="C453" s="2" t="s">
        <v>448</v>
      </c>
      <c r="D453" s="6" t="str">
        <f t="shared" si="1"/>
        <v>RIDWAN FIRMANSYAH-LAIN2</v>
      </c>
      <c r="E453" s="2" t="s">
        <v>98</v>
      </c>
      <c r="F453" s="2" t="s">
        <v>11</v>
      </c>
      <c r="G453" s="2">
        <v>3.0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 t="s">
        <v>449</v>
      </c>
      <c r="C454" s="2" t="s">
        <v>450</v>
      </c>
      <c r="D454" s="6" t="str">
        <f t="shared" si="1"/>
        <v>WAHYU KUNCORO-LAIN2</v>
      </c>
      <c r="E454" s="2" t="s">
        <v>98</v>
      </c>
      <c r="F454" s="2" t="s">
        <v>11</v>
      </c>
      <c r="G454" s="2">
        <v>18.0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 t="s">
        <v>451</v>
      </c>
      <c r="C455" s="2" t="s">
        <v>452</v>
      </c>
      <c r="D455" s="6" t="str">
        <f t="shared" si="1"/>
        <v>JUNAEDI-LAIN2</v>
      </c>
      <c r="E455" s="2" t="s">
        <v>98</v>
      </c>
      <c r="F455" s="2" t="s">
        <v>11</v>
      </c>
      <c r="G455" s="2">
        <v>17.0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 t="s">
        <v>453</v>
      </c>
      <c r="C456" s="2" t="s">
        <v>454</v>
      </c>
      <c r="D456" s="6" t="str">
        <f t="shared" si="1"/>
        <v>AMAD PALGUNA-LAIN2</v>
      </c>
      <c r="E456" s="2" t="s">
        <v>98</v>
      </c>
      <c r="F456" s="2" t="s">
        <v>11</v>
      </c>
      <c r="G456" s="2">
        <v>17.0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 t="s">
        <v>455</v>
      </c>
      <c r="C457" s="2" t="s">
        <v>456</v>
      </c>
      <c r="D457" s="6" t="str">
        <f t="shared" si="1"/>
        <v>ZAENUL MAULANA-LAIN2</v>
      </c>
      <c r="E457" s="2" t="s">
        <v>98</v>
      </c>
      <c r="F457" s="2" t="s">
        <v>11</v>
      </c>
      <c r="G457" s="2">
        <v>17.0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 t="s">
        <v>457</v>
      </c>
      <c r="C458" s="2" t="s">
        <v>458</v>
      </c>
      <c r="D458" s="6" t="str">
        <f t="shared" si="1"/>
        <v>KRISMULYADI-LAIN2</v>
      </c>
      <c r="E458" s="2" t="s">
        <v>98</v>
      </c>
      <c r="F458" s="2" t="s">
        <v>11</v>
      </c>
      <c r="G458" s="2">
        <v>17.0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 t="s">
        <v>457</v>
      </c>
      <c r="C459" s="2" t="s">
        <v>458</v>
      </c>
      <c r="D459" s="6" t="str">
        <f t="shared" si="1"/>
        <v>KRISMULYADI-SD</v>
      </c>
      <c r="E459" s="2" t="s">
        <v>67</v>
      </c>
      <c r="F459" s="2" t="s">
        <v>15</v>
      </c>
      <c r="G459" s="2">
        <v>1.0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 t="s">
        <v>459</v>
      </c>
      <c r="C460" s="2" t="s">
        <v>460</v>
      </c>
      <c r="D460" s="6" t="str">
        <f t="shared" si="1"/>
        <v>CECEP NUGGRAHA-LAIN2</v>
      </c>
      <c r="E460" s="2" t="s">
        <v>98</v>
      </c>
      <c r="F460" s="2" t="s">
        <v>11</v>
      </c>
      <c r="G460" s="2">
        <v>17.0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 t="s">
        <v>461</v>
      </c>
      <c r="C461" s="2" t="s">
        <v>462</v>
      </c>
      <c r="D461" s="6" t="str">
        <f t="shared" si="1"/>
        <v>ANGGI JAYA SAPUTRA-LAIN2</v>
      </c>
      <c r="E461" s="2" t="s">
        <v>98</v>
      </c>
      <c r="F461" s="2" t="s">
        <v>11</v>
      </c>
      <c r="G461" s="2">
        <v>17.0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 t="s">
        <v>463</v>
      </c>
      <c r="C462" s="2" t="s">
        <v>464</v>
      </c>
      <c r="D462" s="6" t="str">
        <f t="shared" si="1"/>
        <v>M. JAPAR SIDIK-SDL</v>
      </c>
      <c r="E462" s="2" t="s">
        <v>29</v>
      </c>
      <c r="F462" s="2" t="s">
        <v>17</v>
      </c>
      <c r="G462" s="2">
        <v>1.0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 t="s">
        <v>463</v>
      </c>
      <c r="C463" s="2" t="s">
        <v>464</v>
      </c>
      <c r="D463" s="6" t="str">
        <f t="shared" si="1"/>
        <v>M. JAPAR SIDIK-STD</v>
      </c>
      <c r="E463" s="2" t="s">
        <v>29</v>
      </c>
      <c r="F463" s="2" t="s">
        <v>19</v>
      </c>
      <c r="G463" s="2">
        <v>1.0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 t="s">
        <v>463</v>
      </c>
      <c r="C464" s="2" t="s">
        <v>464</v>
      </c>
      <c r="D464" s="6" t="str">
        <f t="shared" si="1"/>
        <v>M. JAPAR SIDIK-LAIN2</v>
      </c>
      <c r="E464" s="2" t="s">
        <v>98</v>
      </c>
      <c r="F464" s="2" t="s">
        <v>11</v>
      </c>
      <c r="G464" s="2">
        <v>17.0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 t="s">
        <v>465</v>
      </c>
      <c r="C465" s="2" t="s">
        <v>466</v>
      </c>
      <c r="D465" s="6" t="str">
        <f t="shared" si="1"/>
        <v>HAFID-LAIN2</v>
      </c>
      <c r="E465" s="2" t="s">
        <v>98</v>
      </c>
      <c r="F465" s="2" t="s">
        <v>11</v>
      </c>
      <c r="G465" s="2">
        <v>17.0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 t="s">
        <v>467</v>
      </c>
      <c r="C466" s="2" t="s">
        <v>468</v>
      </c>
      <c r="D466" s="6" t="str">
        <f t="shared" si="1"/>
        <v>AJAT SUDRAJAT-LAIN2</v>
      </c>
      <c r="E466" s="2" t="s">
        <v>98</v>
      </c>
      <c r="F466" s="2" t="s">
        <v>11</v>
      </c>
      <c r="G466" s="2">
        <v>17.0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 t="s">
        <v>469</v>
      </c>
      <c r="C467" s="2" t="s">
        <v>470</v>
      </c>
      <c r="D467" s="6" t="str">
        <f t="shared" si="1"/>
        <v>GILANG ALFIAN-LAIN2</v>
      </c>
      <c r="E467" s="2" t="s">
        <v>98</v>
      </c>
      <c r="F467" s="2" t="s">
        <v>11</v>
      </c>
      <c r="G467" s="2">
        <v>17.0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 t="s">
        <v>471</v>
      </c>
      <c r="C468" s="2" t="s">
        <v>472</v>
      </c>
      <c r="D468" s="6" t="str">
        <f t="shared" si="1"/>
        <v>ARDIANSYAH SAPUTRA-LAIN2</v>
      </c>
      <c r="E468" s="2" t="s">
        <v>98</v>
      </c>
      <c r="F468" s="2" t="s">
        <v>11</v>
      </c>
      <c r="G468" s="2">
        <v>23.0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 t="s">
        <v>473</v>
      </c>
      <c r="C469" s="2" t="s">
        <v>474</v>
      </c>
      <c r="D469" s="6" t="str">
        <f t="shared" si="1"/>
        <v>MOH ABDUL MUFID-LAIN2</v>
      </c>
      <c r="E469" s="2" t="s">
        <v>98</v>
      </c>
      <c r="F469" s="2" t="s">
        <v>11</v>
      </c>
      <c r="G469" s="2">
        <v>23.0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 t="s">
        <v>475</v>
      </c>
      <c r="C470" s="2" t="s">
        <v>476</v>
      </c>
      <c r="D470" s="6" t="str">
        <f t="shared" si="1"/>
        <v>BUDI MULYANA-LAIN2</v>
      </c>
      <c r="E470" s="2" t="s">
        <v>67</v>
      </c>
      <c r="F470" s="2" t="s">
        <v>11</v>
      </c>
      <c r="G470" s="2">
        <v>0.0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 t="s">
        <v>477</v>
      </c>
      <c r="C471" s="2" t="s">
        <v>478</v>
      </c>
      <c r="D471" s="6" t="str">
        <f t="shared" si="1"/>
        <v>ANDRI ISMAIL-C</v>
      </c>
      <c r="E471" s="2" t="s">
        <v>187</v>
      </c>
      <c r="F471" s="2" t="s">
        <v>22</v>
      </c>
      <c r="G471" s="2">
        <v>1.0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 t="s">
        <v>477</v>
      </c>
      <c r="C472" s="2" t="s">
        <v>478</v>
      </c>
      <c r="D472" s="6" t="str">
        <f t="shared" si="1"/>
        <v>ANDRI ISMAIL-CX</v>
      </c>
      <c r="E472" s="2" t="s">
        <v>67</v>
      </c>
      <c r="F472" s="2" t="s">
        <v>23</v>
      </c>
      <c r="G472" s="2">
        <v>2.0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 t="s">
        <v>479</v>
      </c>
      <c r="C473" s="2" t="s">
        <v>480</v>
      </c>
      <c r="D473" s="6" t="str">
        <f t="shared" si="1"/>
        <v>DASEP MAHPUD-CX</v>
      </c>
      <c r="E473" s="2" t="s">
        <v>174</v>
      </c>
      <c r="F473" s="2" t="s">
        <v>23</v>
      </c>
      <c r="G473" s="2">
        <v>1.0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 t="s">
        <v>479</v>
      </c>
      <c r="C474" s="2" t="s">
        <v>480</v>
      </c>
      <c r="D474" s="6" t="str">
        <f t="shared" si="1"/>
        <v>DASEP MAHPUD-C</v>
      </c>
      <c r="E474" s="2" t="s">
        <v>174</v>
      </c>
      <c r="F474" s="2" t="s">
        <v>22</v>
      </c>
      <c r="G474" s="2">
        <v>1.0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 t="s">
        <v>479</v>
      </c>
      <c r="C475" s="2" t="s">
        <v>480</v>
      </c>
      <c r="D475" s="6" t="str">
        <f t="shared" si="1"/>
        <v>DASEP MAHPUD-C</v>
      </c>
      <c r="E475" s="2" t="s">
        <v>56</v>
      </c>
      <c r="F475" s="2" t="s">
        <v>22</v>
      </c>
      <c r="G475" s="2">
        <v>2.0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 t="s">
        <v>481</v>
      </c>
      <c r="C476" s="2" t="s">
        <v>482</v>
      </c>
      <c r="D476" s="6" t="str">
        <f t="shared" si="1"/>
        <v>TEGUH RAHAYU-LAIN2</v>
      </c>
      <c r="E476" s="2" t="s">
        <v>102</v>
      </c>
      <c r="F476" s="2" t="s">
        <v>11</v>
      </c>
      <c r="G476" s="2">
        <v>4.0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 t="s">
        <v>481</v>
      </c>
      <c r="C477" s="2" t="s">
        <v>482</v>
      </c>
      <c r="D477" s="6" t="str">
        <f t="shared" si="1"/>
        <v>TEGUH RAHAYU-C</v>
      </c>
      <c r="E477" s="2" t="s">
        <v>292</v>
      </c>
      <c r="F477" s="2" t="s">
        <v>22</v>
      </c>
      <c r="G477" s="2">
        <v>2.0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 t="s">
        <v>483</v>
      </c>
      <c r="C478" s="2" t="s">
        <v>484</v>
      </c>
      <c r="D478" s="6" t="str">
        <f t="shared" si="1"/>
        <v>AHMAD FAUZI-C</v>
      </c>
      <c r="E478" s="2" t="s">
        <v>144</v>
      </c>
      <c r="F478" s="2" t="s">
        <v>22</v>
      </c>
      <c r="G478" s="2">
        <v>1.0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 t="s">
        <v>483</v>
      </c>
      <c r="C479" s="2" t="s">
        <v>484</v>
      </c>
      <c r="D479" s="6" t="str">
        <f t="shared" si="1"/>
        <v>AHMAD FAUZI-STD</v>
      </c>
      <c r="E479" s="2" t="s">
        <v>324</v>
      </c>
      <c r="F479" s="2" t="s">
        <v>19</v>
      </c>
      <c r="G479" s="2">
        <v>1.0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 t="s">
        <v>483</v>
      </c>
      <c r="C480" s="2" t="s">
        <v>484</v>
      </c>
      <c r="D480" s="6" t="str">
        <f t="shared" si="1"/>
        <v>AHMAD FAUZI-LAIN2</v>
      </c>
      <c r="E480" s="2" t="s">
        <v>102</v>
      </c>
      <c r="F480" s="2" t="s">
        <v>11</v>
      </c>
      <c r="G480" s="2">
        <v>4.0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 t="s">
        <v>483</v>
      </c>
      <c r="C481" s="2" t="s">
        <v>484</v>
      </c>
      <c r="D481" s="6" t="str">
        <f t="shared" si="1"/>
        <v>AHMAD FAUZI-C</v>
      </c>
      <c r="E481" s="2" t="s">
        <v>144</v>
      </c>
      <c r="F481" s="2" t="s">
        <v>22</v>
      </c>
      <c r="G481" s="2">
        <v>1.0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 t="s">
        <v>483</v>
      </c>
      <c r="C482" s="2" t="s">
        <v>484</v>
      </c>
      <c r="D482" s="6" t="str">
        <f t="shared" si="1"/>
        <v>AHMAD FAUZI-SD</v>
      </c>
      <c r="E482" s="2" t="s">
        <v>187</v>
      </c>
      <c r="F482" s="2" t="s">
        <v>15</v>
      </c>
      <c r="G482" s="2">
        <v>1.0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 t="s">
        <v>485</v>
      </c>
      <c r="C483" s="2" t="s">
        <v>486</v>
      </c>
      <c r="D483" s="6" t="str">
        <f t="shared" si="1"/>
        <v>BADRIMAN-C</v>
      </c>
      <c r="E483" s="2" t="s">
        <v>324</v>
      </c>
      <c r="F483" s="2" t="s">
        <v>22</v>
      </c>
      <c r="G483" s="2">
        <v>2.0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 t="s">
        <v>485</v>
      </c>
      <c r="C484" s="2" t="s">
        <v>486</v>
      </c>
      <c r="D484" s="6" t="str">
        <f t="shared" si="1"/>
        <v>BADRIMAN-LAIN2</v>
      </c>
      <c r="E484" s="2" t="s">
        <v>102</v>
      </c>
      <c r="F484" s="2" t="s">
        <v>11</v>
      </c>
      <c r="G484" s="2">
        <v>4.0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 t="s">
        <v>487</v>
      </c>
      <c r="C485" s="2" t="s">
        <v>488</v>
      </c>
      <c r="D485" s="6" t="str">
        <f t="shared" si="1"/>
        <v>ANTON SUTISNA-C</v>
      </c>
      <c r="E485" s="2" t="s">
        <v>30</v>
      </c>
      <c r="F485" s="2" t="s">
        <v>22</v>
      </c>
      <c r="G485" s="2">
        <v>1.0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 t="s">
        <v>487</v>
      </c>
      <c r="C486" s="2" t="s">
        <v>488</v>
      </c>
      <c r="D486" s="6" t="str">
        <f t="shared" si="1"/>
        <v>ANTON SUTISNA-C</v>
      </c>
      <c r="E486" s="2" t="s">
        <v>67</v>
      </c>
      <c r="F486" s="2" t="s">
        <v>22</v>
      </c>
      <c r="G486" s="2">
        <v>1.0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 t="s">
        <v>487</v>
      </c>
      <c r="C487" s="2" t="s">
        <v>488</v>
      </c>
      <c r="D487" s="6" t="str">
        <f t="shared" si="1"/>
        <v>ANTON SUTISNA-C</v>
      </c>
      <c r="E487" s="2" t="s">
        <v>180</v>
      </c>
      <c r="F487" s="2" t="s">
        <v>22</v>
      </c>
      <c r="G487" s="2">
        <v>2.0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 t="s">
        <v>487</v>
      </c>
      <c r="C488" s="2" t="s">
        <v>488</v>
      </c>
      <c r="D488" s="6" t="str">
        <f t="shared" si="1"/>
        <v>ANTON SUTISNA-LAIN2</v>
      </c>
      <c r="E488" s="2" t="s">
        <v>102</v>
      </c>
      <c r="F488" s="2" t="s">
        <v>11</v>
      </c>
      <c r="G488" s="2">
        <v>4.0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 t="s">
        <v>489</v>
      </c>
      <c r="C489" s="2" t="s">
        <v>490</v>
      </c>
      <c r="D489" s="6" t="str">
        <f t="shared" si="1"/>
        <v>TARYONO-SD</v>
      </c>
      <c r="E489" s="2" t="s">
        <v>121</v>
      </c>
      <c r="F489" s="2" t="s">
        <v>15</v>
      </c>
      <c r="G489" s="2">
        <v>1.0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 t="s">
        <v>491</v>
      </c>
      <c r="C490" s="2" t="s">
        <v>492</v>
      </c>
      <c r="D490" s="6" t="str">
        <f t="shared" si="1"/>
        <v>RIZKY KURNIA-C</v>
      </c>
      <c r="E490" s="2" t="s">
        <v>121</v>
      </c>
      <c r="F490" s="2" t="s">
        <v>22</v>
      </c>
      <c r="G490" s="2">
        <v>1.0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 t="s">
        <v>491</v>
      </c>
      <c r="C491" s="2" t="s">
        <v>492</v>
      </c>
      <c r="D491" s="6" t="str">
        <f t="shared" si="1"/>
        <v>RIZKY KURNIA-C</v>
      </c>
      <c r="E491" s="2" t="s">
        <v>187</v>
      </c>
      <c r="F491" s="2" t="s">
        <v>22</v>
      </c>
      <c r="G491" s="2">
        <v>1.0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 t="s">
        <v>491</v>
      </c>
      <c r="C492" s="2" t="s">
        <v>492</v>
      </c>
      <c r="D492" s="6" t="str">
        <f t="shared" si="1"/>
        <v>RIZKY KURNIA-LAIN2</v>
      </c>
      <c r="E492" s="2" t="s">
        <v>102</v>
      </c>
      <c r="F492" s="2" t="s">
        <v>11</v>
      </c>
      <c r="G492" s="2">
        <v>4.0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 t="s">
        <v>491</v>
      </c>
      <c r="C493" s="2" t="s">
        <v>492</v>
      </c>
      <c r="D493" s="6" t="str">
        <f t="shared" si="1"/>
        <v>RIZKY KURNIA-SD</v>
      </c>
      <c r="E493" s="2" t="s">
        <v>30</v>
      </c>
      <c r="F493" s="2" t="s">
        <v>15</v>
      </c>
      <c r="G493" s="2">
        <v>1.0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 t="s">
        <v>493</v>
      </c>
      <c r="C494" s="2" t="s">
        <v>494</v>
      </c>
      <c r="D494" s="6" t="str">
        <f t="shared" si="1"/>
        <v>HERI RIZAL SUHAYA TERISMAN-STD</v>
      </c>
      <c r="E494" s="2" t="s">
        <v>71</v>
      </c>
      <c r="F494" s="2" t="s">
        <v>19</v>
      </c>
      <c r="G494" s="2">
        <v>1.0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 t="s">
        <v>493</v>
      </c>
      <c r="C495" s="2" t="s">
        <v>494</v>
      </c>
      <c r="D495" s="6" t="str">
        <f t="shared" si="1"/>
        <v>HERI RIZAL SUHAYA TERISMAN-SD</v>
      </c>
      <c r="E495" s="2" t="s">
        <v>59</v>
      </c>
      <c r="F495" s="2" t="s">
        <v>15</v>
      </c>
      <c r="G495" s="2">
        <v>2.0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 t="s">
        <v>493</v>
      </c>
      <c r="C496" s="2" t="s">
        <v>494</v>
      </c>
      <c r="D496" s="6" t="str">
        <f t="shared" si="1"/>
        <v>HERI RIZAL SUHAYA TERISMAN-LAIN2</v>
      </c>
      <c r="E496" s="2" t="s">
        <v>102</v>
      </c>
      <c r="F496" s="2" t="s">
        <v>11</v>
      </c>
      <c r="G496" s="2">
        <v>4.0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 t="s">
        <v>493</v>
      </c>
      <c r="C497" s="2" t="s">
        <v>494</v>
      </c>
      <c r="D497" s="6" t="str">
        <f t="shared" si="1"/>
        <v>HERI RIZAL SUHAYA TERISMAN-SD</v>
      </c>
      <c r="E497" s="2" t="s">
        <v>56</v>
      </c>
      <c r="F497" s="2" t="s">
        <v>15</v>
      </c>
      <c r="G497" s="2">
        <v>2.0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 t="s">
        <v>495</v>
      </c>
      <c r="C498" s="2" t="s">
        <v>496</v>
      </c>
      <c r="D498" s="6" t="str">
        <f t="shared" si="1"/>
        <v>ANDRI-SD</v>
      </c>
      <c r="E498" s="2" t="s">
        <v>144</v>
      </c>
      <c r="F498" s="2" t="s">
        <v>15</v>
      </c>
      <c r="G498" s="2">
        <v>1.0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 t="s">
        <v>495</v>
      </c>
      <c r="C499" s="2" t="s">
        <v>496</v>
      </c>
      <c r="D499" s="6" t="str">
        <f t="shared" si="1"/>
        <v>ANDRI-LAIN2</v>
      </c>
      <c r="E499" s="2" t="s">
        <v>102</v>
      </c>
      <c r="F499" s="2" t="s">
        <v>11</v>
      </c>
      <c r="G499" s="2">
        <v>4.0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 t="s">
        <v>497</v>
      </c>
      <c r="C500" s="2" t="s">
        <v>498</v>
      </c>
      <c r="D500" s="6" t="str">
        <f t="shared" si="1"/>
        <v>WAHYU ROMADLONI-LAIN2</v>
      </c>
      <c r="E500" s="2" t="s">
        <v>102</v>
      </c>
      <c r="F500" s="2" t="s">
        <v>11</v>
      </c>
      <c r="G500" s="2">
        <v>4.0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 t="s">
        <v>497</v>
      </c>
      <c r="C501" s="2" t="s">
        <v>498</v>
      </c>
      <c r="D501" s="6" t="str">
        <f t="shared" si="1"/>
        <v>WAHYU ROMADLONI-SDL</v>
      </c>
      <c r="E501" s="2" t="s">
        <v>418</v>
      </c>
      <c r="F501" s="2" t="s">
        <v>17</v>
      </c>
      <c r="G501" s="2">
        <v>1.0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 t="s">
        <v>499</v>
      </c>
      <c r="C502" s="2" t="s">
        <v>500</v>
      </c>
      <c r="D502" s="6" t="str">
        <f t="shared" si="1"/>
        <v>ISMAIL BIN UTAR-I</v>
      </c>
      <c r="E502" s="2" t="s">
        <v>113</v>
      </c>
      <c r="F502" s="2" t="s">
        <v>21</v>
      </c>
      <c r="G502" s="2">
        <v>1.0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 t="s">
        <v>499</v>
      </c>
      <c r="C503" s="2" t="s">
        <v>500</v>
      </c>
      <c r="D503" s="6" t="str">
        <f t="shared" si="1"/>
        <v>ISMAIL BIN UTAR-I</v>
      </c>
      <c r="E503" s="2" t="s">
        <v>317</v>
      </c>
      <c r="F503" s="2" t="s">
        <v>21</v>
      </c>
      <c r="G503" s="2">
        <v>1.0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 t="s">
        <v>499</v>
      </c>
      <c r="C504" s="2" t="s">
        <v>500</v>
      </c>
      <c r="D504" s="6" t="str">
        <f t="shared" si="1"/>
        <v>ISMAIL BIN UTAR-SD</v>
      </c>
      <c r="E504" s="2" t="s">
        <v>187</v>
      </c>
      <c r="F504" s="2" t="s">
        <v>15</v>
      </c>
      <c r="G504" s="2">
        <v>1.0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 t="s">
        <v>499</v>
      </c>
      <c r="C505" s="2" t="s">
        <v>500</v>
      </c>
      <c r="D505" s="6" t="str">
        <f t="shared" si="1"/>
        <v>ISMAIL BIN UTAR-SD</v>
      </c>
      <c r="E505" s="2" t="s">
        <v>324</v>
      </c>
      <c r="F505" s="2" t="s">
        <v>15</v>
      </c>
      <c r="G505" s="2">
        <v>1.0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 t="s">
        <v>499</v>
      </c>
      <c r="C506" s="2" t="s">
        <v>500</v>
      </c>
      <c r="D506" s="6" t="str">
        <f t="shared" si="1"/>
        <v>ISMAIL BIN UTAR-LAIN2</v>
      </c>
      <c r="E506" s="2" t="s">
        <v>102</v>
      </c>
      <c r="F506" s="2" t="s">
        <v>11</v>
      </c>
      <c r="G506" s="2">
        <v>4.0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 t="s">
        <v>501</v>
      </c>
      <c r="C507" s="2" t="s">
        <v>502</v>
      </c>
      <c r="D507" s="6" t="str">
        <f t="shared" si="1"/>
        <v>KHADIRIN-LAIN2</v>
      </c>
      <c r="E507" s="2" t="s">
        <v>171</v>
      </c>
      <c r="F507" s="2" t="s">
        <v>11</v>
      </c>
      <c r="G507" s="2">
        <v>8.0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 t="s">
        <v>501</v>
      </c>
      <c r="C508" s="2" t="s">
        <v>502</v>
      </c>
      <c r="D508" s="6" t="str">
        <f t="shared" si="1"/>
        <v>KHADIRIN-LAIN2</v>
      </c>
      <c r="E508" s="2" t="s">
        <v>102</v>
      </c>
      <c r="F508" s="2" t="s">
        <v>11</v>
      </c>
      <c r="G508" s="2">
        <v>4.0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 t="s">
        <v>503</v>
      </c>
      <c r="C509" s="2" t="s">
        <v>504</v>
      </c>
      <c r="D509" s="6" t="str">
        <f t="shared" si="1"/>
        <v>MUHAMMAD HUSEN-A</v>
      </c>
      <c r="E509" s="2" t="s">
        <v>365</v>
      </c>
      <c r="F509" s="2" t="s">
        <v>236</v>
      </c>
      <c r="G509" s="2">
        <v>1.0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 t="s">
        <v>503</v>
      </c>
      <c r="C510" s="2" t="s">
        <v>504</v>
      </c>
      <c r="D510" s="6" t="str">
        <f t="shared" si="1"/>
        <v>MUHAMMAD HUSEN-LAIN2</v>
      </c>
      <c r="E510" s="2" t="s">
        <v>59</v>
      </c>
      <c r="F510" s="2" t="s">
        <v>11</v>
      </c>
      <c r="G510" s="2">
        <v>4.0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 t="s">
        <v>503</v>
      </c>
      <c r="C511" s="2" t="s">
        <v>504</v>
      </c>
      <c r="D511" s="6" t="str">
        <f t="shared" si="1"/>
        <v>MUHAMMAD HUSEN-LAIN2</v>
      </c>
      <c r="E511" s="2" t="s">
        <v>59</v>
      </c>
      <c r="F511" s="2" t="s">
        <v>11</v>
      </c>
      <c r="G511" s="2">
        <v>1.0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 t="s">
        <v>503</v>
      </c>
      <c r="C512" s="2" t="s">
        <v>504</v>
      </c>
      <c r="D512" s="6" t="str">
        <f t="shared" si="1"/>
        <v>MUHAMMAD HUSEN-LAIN2</v>
      </c>
      <c r="E512" s="2" t="s">
        <v>85</v>
      </c>
      <c r="F512" s="2" t="s">
        <v>11</v>
      </c>
      <c r="G512" s="2">
        <v>1.0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 t="s">
        <v>503</v>
      </c>
      <c r="C513" s="2" t="s">
        <v>504</v>
      </c>
      <c r="D513" s="6" t="str">
        <f t="shared" si="1"/>
        <v>MUHAMMAD HUSEN-LAIN2</v>
      </c>
      <c r="E513" s="2" t="s">
        <v>102</v>
      </c>
      <c r="F513" s="2" t="s">
        <v>11</v>
      </c>
      <c r="G513" s="2">
        <v>4.0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 t="s">
        <v>505</v>
      </c>
      <c r="C514" s="2" t="s">
        <v>506</v>
      </c>
      <c r="D514" s="6" t="str">
        <f t="shared" si="1"/>
        <v>MAJID SA'BANI-LAIN2</v>
      </c>
      <c r="E514" s="2" t="s">
        <v>59</v>
      </c>
      <c r="F514" s="2" t="s">
        <v>11</v>
      </c>
      <c r="G514" s="2">
        <v>1.0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 t="s">
        <v>505</v>
      </c>
      <c r="C515" s="2" t="s">
        <v>506</v>
      </c>
      <c r="D515" s="6" t="str">
        <f t="shared" si="1"/>
        <v>MAJID SA'BANI-LAIN2</v>
      </c>
      <c r="E515" s="2" t="s">
        <v>102</v>
      </c>
      <c r="F515" s="2" t="s">
        <v>11</v>
      </c>
      <c r="G515" s="2">
        <v>4.0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 t="s">
        <v>505</v>
      </c>
      <c r="C516" s="2" t="s">
        <v>506</v>
      </c>
      <c r="D516" s="6" t="str">
        <f t="shared" si="1"/>
        <v>MAJID SA'BANI-LAIN2</v>
      </c>
      <c r="E516" s="2" t="s">
        <v>59</v>
      </c>
      <c r="F516" s="2" t="s">
        <v>11</v>
      </c>
      <c r="G516" s="2">
        <v>4.0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 t="s">
        <v>507</v>
      </c>
      <c r="C517" s="2" t="s">
        <v>508</v>
      </c>
      <c r="D517" s="6" t="str">
        <f t="shared" si="1"/>
        <v>SIGIT GUNTORO-LAIN2</v>
      </c>
      <c r="E517" s="2" t="s">
        <v>102</v>
      </c>
      <c r="F517" s="2" t="s">
        <v>11</v>
      </c>
      <c r="G517" s="2">
        <v>4.0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 t="s">
        <v>507</v>
      </c>
      <c r="C518" s="2" t="s">
        <v>508</v>
      </c>
      <c r="D518" s="6" t="str">
        <f t="shared" si="1"/>
        <v>SIGIT GUNTORO-LAIN2</v>
      </c>
      <c r="E518" s="2" t="s">
        <v>59</v>
      </c>
      <c r="F518" s="2" t="s">
        <v>11</v>
      </c>
      <c r="G518" s="2">
        <v>1.0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 t="s">
        <v>507</v>
      </c>
      <c r="C519" s="2" t="s">
        <v>508</v>
      </c>
      <c r="D519" s="6" t="str">
        <f t="shared" si="1"/>
        <v>SIGIT GUNTORO-LAIN2</v>
      </c>
      <c r="E519" s="2" t="s">
        <v>59</v>
      </c>
      <c r="F519" s="2" t="s">
        <v>11</v>
      </c>
      <c r="G519" s="2">
        <v>6.0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 t="s">
        <v>507</v>
      </c>
      <c r="C520" s="2" t="s">
        <v>508</v>
      </c>
      <c r="D520" s="6" t="str">
        <f t="shared" si="1"/>
        <v>SIGIT GUNTORO-SD</v>
      </c>
      <c r="E520" s="2" t="s">
        <v>42</v>
      </c>
      <c r="F520" s="2" t="s">
        <v>15</v>
      </c>
      <c r="G520" s="2">
        <v>1.0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 t="s">
        <v>509</v>
      </c>
      <c r="C521" s="2" t="s">
        <v>510</v>
      </c>
      <c r="D521" s="6" t="str">
        <f t="shared" si="1"/>
        <v>SUKMA HIDAYATULLAH-LAIN2</v>
      </c>
      <c r="E521" s="2" t="s">
        <v>102</v>
      </c>
      <c r="F521" s="2" t="s">
        <v>11</v>
      </c>
      <c r="G521" s="2">
        <v>5.0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 t="s">
        <v>509</v>
      </c>
      <c r="C522" s="2" t="s">
        <v>510</v>
      </c>
      <c r="D522" s="6" t="str">
        <f t="shared" si="1"/>
        <v>SUKMA HIDAYATULLAH-LAIN2</v>
      </c>
      <c r="E522" s="2" t="s">
        <v>85</v>
      </c>
      <c r="F522" s="2" t="s">
        <v>11</v>
      </c>
      <c r="G522" s="2">
        <v>2.0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 t="s">
        <v>511</v>
      </c>
      <c r="C523" s="2" t="s">
        <v>512</v>
      </c>
      <c r="D523" s="6" t="str">
        <f t="shared" si="1"/>
        <v>ALDI WIJAYA-LAIN2</v>
      </c>
      <c r="E523" s="2" t="s">
        <v>124</v>
      </c>
      <c r="F523" s="2" t="s">
        <v>11</v>
      </c>
      <c r="G523" s="2">
        <v>20.0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 t="s">
        <v>511</v>
      </c>
      <c r="C524" s="2" t="s">
        <v>512</v>
      </c>
      <c r="D524" s="6" t="str">
        <f t="shared" si="1"/>
        <v>ALDI WIJAYA-CX</v>
      </c>
      <c r="E524" s="2" t="s">
        <v>67</v>
      </c>
      <c r="F524" s="2" t="s">
        <v>23</v>
      </c>
      <c r="G524" s="2">
        <v>3.0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 t="s">
        <v>513</v>
      </c>
      <c r="C525" s="2" t="s">
        <v>514</v>
      </c>
      <c r="D525" s="6" t="str">
        <f t="shared" si="1"/>
        <v>YOGI WAWAN RISTIANTO-LAIN2</v>
      </c>
      <c r="E525" s="2" t="s">
        <v>124</v>
      </c>
      <c r="F525" s="2" t="s">
        <v>11</v>
      </c>
      <c r="G525" s="2">
        <v>20.0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 t="s">
        <v>515</v>
      </c>
      <c r="C526" s="2" t="s">
        <v>516</v>
      </c>
      <c r="D526" s="6" t="str">
        <f t="shared" si="1"/>
        <v>ANDRI ISMAIL SHALEH-LAIN2</v>
      </c>
      <c r="E526" s="2" t="s">
        <v>41</v>
      </c>
      <c r="F526" s="2" t="s">
        <v>11</v>
      </c>
      <c r="G526" s="2">
        <v>23.0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 t="s">
        <v>517</v>
      </c>
      <c r="C527" s="2" t="s">
        <v>518</v>
      </c>
      <c r="D527" s="6" t="str">
        <f t="shared" si="1"/>
        <v>GILANG TAUFIK ISMAIL-LAIN2</v>
      </c>
      <c r="E527" s="2" t="s">
        <v>41</v>
      </c>
      <c r="F527" s="2" t="s">
        <v>11</v>
      </c>
      <c r="G527" s="2">
        <v>23.0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 t="s">
        <v>519</v>
      </c>
      <c r="C528" s="2" t="s">
        <v>520</v>
      </c>
      <c r="D528" s="6" t="str">
        <f t="shared" si="1"/>
        <v>TANJUNG BASUKI-LAIN2</v>
      </c>
      <c r="E528" s="2" t="s">
        <v>41</v>
      </c>
      <c r="F528" s="2" t="s">
        <v>11</v>
      </c>
      <c r="G528" s="2">
        <v>23.0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 t="s">
        <v>521</v>
      </c>
      <c r="C529" s="2" t="s">
        <v>522</v>
      </c>
      <c r="D529" s="6" t="str">
        <f t="shared" si="1"/>
        <v>DIDIN WAHYUDIN-LAIN2</v>
      </c>
      <c r="E529" s="2" t="s">
        <v>28</v>
      </c>
      <c r="F529" s="2" t="s">
        <v>11</v>
      </c>
      <c r="G529" s="2">
        <v>10.0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 t="s">
        <v>523</v>
      </c>
      <c r="C530" s="2" t="s">
        <v>524</v>
      </c>
      <c r="D530" s="6" t="str">
        <f t="shared" si="1"/>
        <v>MANAP MULYONO-LAIN2</v>
      </c>
      <c r="E530" s="2" t="s">
        <v>28</v>
      </c>
      <c r="F530" s="2" t="s">
        <v>11</v>
      </c>
      <c r="G530" s="2">
        <v>10.0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 t="s">
        <v>525</v>
      </c>
      <c r="C531" s="2" t="s">
        <v>526</v>
      </c>
      <c r="D531" s="6" t="str">
        <f t="shared" si="1"/>
        <v>FAUZI MABRUR ARRIJAL-SD</v>
      </c>
      <c r="E531" s="2" t="s">
        <v>67</v>
      </c>
      <c r="F531" s="2" t="s">
        <v>15</v>
      </c>
      <c r="G531" s="2">
        <v>1.0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 t="s">
        <v>525</v>
      </c>
      <c r="C532" s="2" t="s">
        <v>526</v>
      </c>
      <c r="D532" s="6" t="str">
        <f t="shared" si="1"/>
        <v>FAUZI MABRUR ARRIJAL-LAIN2</v>
      </c>
      <c r="E532" s="2" t="s">
        <v>98</v>
      </c>
      <c r="F532" s="2" t="s">
        <v>11</v>
      </c>
      <c r="G532" s="2">
        <v>20.0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 t="s">
        <v>527</v>
      </c>
      <c r="C533" s="2" t="s">
        <v>528</v>
      </c>
      <c r="D533" s="6" t="str">
        <f t="shared" si="1"/>
        <v>DEDE SURYADINATA-LAIN2</v>
      </c>
      <c r="E533" s="2" t="s">
        <v>98</v>
      </c>
      <c r="F533" s="2" t="s">
        <v>11</v>
      </c>
      <c r="G533" s="2">
        <v>20.0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 t="s">
        <v>529</v>
      </c>
      <c r="C534" s="2" t="s">
        <v>530</v>
      </c>
      <c r="D534" s="6" t="str">
        <f t="shared" si="1"/>
        <v>ARIS RISMAWAN-LAIN2</v>
      </c>
      <c r="E534" s="2" t="s">
        <v>98</v>
      </c>
      <c r="F534" s="2" t="s">
        <v>11</v>
      </c>
      <c r="G534" s="2">
        <v>20.0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 t="s">
        <v>531</v>
      </c>
      <c r="C535" s="2" t="s">
        <v>532</v>
      </c>
      <c r="D535" s="6" t="str">
        <f t="shared" si="1"/>
        <v>AMILU SUROTO-LAIN2</v>
      </c>
      <c r="E535" s="2" t="s">
        <v>28</v>
      </c>
      <c r="F535" s="2" t="s">
        <v>11</v>
      </c>
      <c r="G535" s="2">
        <v>21.0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 t="s">
        <v>533</v>
      </c>
      <c r="C536" s="2" t="s">
        <v>534</v>
      </c>
      <c r="D536" s="6" t="str">
        <f t="shared" si="1"/>
        <v>SAEPUDIN-LAIN2</v>
      </c>
      <c r="E536" s="2" t="s">
        <v>98</v>
      </c>
      <c r="F536" s="2" t="s">
        <v>11</v>
      </c>
      <c r="G536" s="2">
        <v>23.0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 t="s">
        <v>535</v>
      </c>
      <c r="C537" s="2" t="s">
        <v>536</v>
      </c>
      <c r="D537" s="6" t="str">
        <f t="shared" si="1"/>
        <v>ANDIKA WAHYU ROMADON-LAIN2</v>
      </c>
      <c r="E537" s="2" t="s">
        <v>98</v>
      </c>
      <c r="F537" s="2" t="s">
        <v>11</v>
      </c>
      <c r="G537" s="2">
        <v>23.0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autoFilter ref="$A$2:$W$537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57"/>
    <col customWidth="1" min="2" max="2" width="4.71"/>
    <col customWidth="1" min="3" max="3" width="53.86"/>
    <col customWidth="1" min="4" max="4" width="10.14"/>
    <col customWidth="1" min="5" max="5" width="1.0"/>
    <col customWidth="1" min="6" max="6" width="4.43"/>
    <col customWidth="1" min="7" max="7" width="10.29"/>
    <col customWidth="1" min="8" max="8" width="8.43"/>
    <col customWidth="1" min="9" max="9" width="14.29"/>
    <col customWidth="1" min="10" max="10" width="14.71"/>
    <col customWidth="1" min="11" max="11" width="10.43"/>
    <col customWidth="1" min="12" max="17" width="9.14"/>
    <col customWidth="1" min="18" max="18" width="12.29"/>
    <col customWidth="1" min="19" max="27" width="9.14"/>
  </cols>
  <sheetData>
    <row r="1" ht="26.25" customHeight="1">
      <c r="A1" s="2"/>
      <c r="B1" s="18" t="s">
        <v>537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2.75" customHeight="1">
      <c r="A2" s="2"/>
      <c r="B2" s="18" t="s">
        <v>538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2.75" customHeight="1">
      <c r="A3" s="2"/>
      <c r="B3" s="19" t="s">
        <v>539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2"/>
      <c r="B4" s="20" t="s">
        <v>540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6.5" customHeight="1">
      <c r="A5" s="2"/>
      <c r="B5" s="21" t="s">
        <v>541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2.75" customHeight="1">
      <c r="A6" s="2"/>
      <c r="B6" s="22" t="s">
        <v>542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2.75" customHeight="1">
      <c r="A7" s="2"/>
      <c r="B7" s="22" t="s">
        <v>543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2"/>
      <c r="B8" s="23" t="str">
        <f>CONCATENATE("Nama karyawan  : ",VLOOKUP(A11,Data!$I$5:$W$193,2,FALSE))</f>
        <v>Nama karyawan  : PARMIN</v>
      </c>
      <c r="C8" s="24"/>
      <c r="D8" s="25"/>
      <c r="E8" s="2"/>
      <c r="F8" s="26" t="s">
        <v>1</v>
      </c>
      <c r="G8" s="27" t="s">
        <v>544</v>
      </c>
      <c r="H8" s="28"/>
      <c r="I8" s="28"/>
      <c r="J8" s="29"/>
      <c r="K8" s="26" t="s">
        <v>545</v>
      </c>
      <c r="L8" s="2"/>
      <c r="M8" s="2"/>
      <c r="N8" s="2"/>
      <c r="O8" s="30" t="s">
        <v>546</v>
      </c>
      <c r="X8" s="31"/>
      <c r="Y8" s="31"/>
      <c r="Z8" s="31"/>
      <c r="AA8" s="31"/>
    </row>
    <row r="9" ht="15.75" customHeight="1">
      <c r="A9" s="2"/>
      <c r="B9" s="23" t="str">
        <f>CONCATENATE("NRP                     :                                          Departemen : ",VLOOKUP(A11,Data!$I$5:$W$193,3,FALSE))</f>
        <v>NRP                     :                                          Departemen : </v>
      </c>
      <c r="C9" s="24"/>
      <c r="D9" s="25"/>
      <c r="E9" s="2"/>
      <c r="F9" s="32"/>
      <c r="G9" s="33"/>
      <c r="H9" s="34"/>
      <c r="I9" s="34"/>
      <c r="J9" s="35"/>
      <c r="K9" s="32"/>
      <c r="L9" s="2"/>
      <c r="M9" s="2"/>
      <c r="N9" s="2"/>
      <c r="X9" s="31"/>
      <c r="Y9" s="31"/>
      <c r="Z9" s="31"/>
      <c r="AA9" s="31"/>
    </row>
    <row r="10" ht="15.75" customHeight="1">
      <c r="A10" s="2"/>
      <c r="B10" s="36" t="s">
        <v>547</v>
      </c>
      <c r="C10" s="37"/>
      <c r="D10" s="38" t="s">
        <v>545</v>
      </c>
      <c r="E10" s="2"/>
      <c r="F10" s="39" t="s">
        <v>548</v>
      </c>
      <c r="G10" s="40"/>
      <c r="H10" s="40"/>
      <c r="I10" s="40"/>
      <c r="J10" s="40"/>
      <c r="K10" s="41"/>
      <c r="L10" s="2"/>
      <c r="M10" s="2"/>
      <c r="N10" s="2"/>
      <c r="X10" s="31"/>
      <c r="Y10" s="31"/>
      <c r="Z10" s="31"/>
      <c r="AA10" s="31"/>
    </row>
    <row r="11" ht="13.5" customHeight="1">
      <c r="A11" s="42">
        <v>102.0</v>
      </c>
      <c r="B11" s="43" t="s">
        <v>1</v>
      </c>
      <c r="C11" s="44" t="s">
        <v>544</v>
      </c>
      <c r="D11" s="45"/>
      <c r="E11" s="2"/>
      <c r="F11" s="46"/>
      <c r="G11" s="47" t="s">
        <v>549</v>
      </c>
      <c r="H11" s="47"/>
      <c r="I11" s="47"/>
      <c r="J11" s="47"/>
      <c r="K11" s="48"/>
      <c r="L11" s="2"/>
      <c r="M11" s="2"/>
      <c r="N11" s="2"/>
      <c r="X11" s="31"/>
      <c r="Y11" s="31"/>
      <c r="Z11" s="31"/>
      <c r="AA11" s="31"/>
    </row>
    <row r="12" ht="13.5" customHeight="1">
      <c r="A12" s="2"/>
      <c r="B12" s="49"/>
      <c r="C12" s="49"/>
      <c r="D12" s="49"/>
      <c r="E12" s="2"/>
      <c r="F12" s="45"/>
      <c r="G12" s="47" t="s">
        <v>550</v>
      </c>
      <c r="H12" s="47"/>
      <c r="I12" s="47"/>
      <c r="J12" s="47"/>
      <c r="K12" s="48"/>
      <c r="L12" s="2"/>
      <c r="M12" s="2"/>
      <c r="N12" s="2"/>
      <c r="X12" s="31"/>
      <c r="Y12" s="31"/>
      <c r="Z12" s="31"/>
      <c r="AA12" s="31"/>
    </row>
    <row r="13" ht="13.5" customHeight="1">
      <c r="A13" s="2"/>
      <c r="B13" s="50" t="s">
        <v>21</v>
      </c>
      <c r="C13" s="51" t="s">
        <v>551</v>
      </c>
      <c r="D13" s="25"/>
      <c r="E13" s="2"/>
      <c r="F13" s="45"/>
      <c r="G13" s="47" t="s">
        <v>552</v>
      </c>
      <c r="H13" s="47"/>
      <c r="I13" s="47"/>
      <c r="J13" s="47"/>
      <c r="K13" s="48"/>
      <c r="L13" s="2"/>
      <c r="M13" s="2"/>
      <c r="N13" s="2"/>
      <c r="O13" s="52"/>
      <c r="P13" s="52"/>
      <c r="Q13" s="52"/>
      <c r="R13" s="52"/>
      <c r="S13" s="52"/>
      <c r="T13" s="52"/>
      <c r="U13" s="52"/>
      <c r="V13" s="52"/>
      <c r="W13" s="52"/>
      <c r="X13" s="31"/>
      <c r="Y13" s="31"/>
      <c r="Z13" s="31"/>
      <c r="AA13" s="31"/>
    </row>
    <row r="14" ht="12.75" customHeight="1">
      <c r="A14" s="2"/>
      <c r="B14" s="45"/>
      <c r="C14" s="53" t="s">
        <v>553</v>
      </c>
      <c r="D14" s="54">
        <f>VLOOKUP(IF(VLOOKUP(A11,Data!$I$5:$W$193,14,FALSE)=0,1,VLOOKUP(A11,Data!$I$5:$W$193,14,FALSE)),$P$17:$Q$27,2,FALSE)</f>
        <v>5</v>
      </c>
      <c r="E14" s="2"/>
      <c r="F14" s="45"/>
      <c r="G14" s="47" t="s">
        <v>554</v>
      </c>
      <c r="H14" s="47"/>
      <c r="I14" s="47"/>
      <c r="J14" s="47"/>
      <c r="K14" s="48"/>
      <c r="L14" s="2"/>
      <c r="M14" s="2"/>
      <c r="N14" s="2"/>
      <c r="O14" s="55"/>
      <c r="P14" s="55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</row>
    <row r="15" ht="12.75" customHeight="1">
      <c r="A15" s="2"/>
      <c r="B15" s="45"/>
      <c r="C15" s="56" t="s">
        <v>555</v>
      </c>
      <c r="D15" s="25"/>
      <c r="E15" s="2"/>
      <c r="F15" s="45"/>
      <c r="G15" s="57" t="s">
        <v>556</v>
      </c>
      <c r="H15" s="58"/>
      <c r="I15" s="58"/>
      <c r="J15" s="58"/>
      <c r="K15" s="48"/>
      <c r="L15" s="2"/>
      <c r="M15" s="2"/>
      <c r="N15" s="2"/>
      <c r="O15" s="59" t="s">
        <v>557</v>
      </c>
      <c r="P15" s="60" t="s">
        <v>551</v>
      </c>
      <c r="Q15" s="61"/>
      <c r="R15" s="61"/>
      <c r="S15" s="62"/>
      <c r="T15" s="62"/>
      <c r="U15" s="62"/>
      <c r="V15" s="62"/>
      <c r="W15" s="63"/>
      <c r="X15" s="31"/>
      <c r="Y15" s="31"/>
      <c r="Z15" s="31"/>
      <c r="AA15" s="31"/>
    </row>
    <row r="16" ht="12.75" customHeight="1">
      <c r="A16" s="2"/>
      <c r="B16" s="45"/>
      <c r="C16" s="53" t="s">
        <v>558</v>
      </c>
      <c r="D16" s="64">
        <f>VLOOKUP(IF(VLOOKUP(A11,Data!$I$5:$W$193,13,FALSE)=0,1,VLOOKUP(A11,Data!$I$5:$W$193,13,FALSE)),$T$18:$U$23,2,FALSE)</f>
        <v>5</v>
      </c>
      <c r="E16" s="2"/>
      <c r="F16" s="49"/>
      <c r="G16" s="65" t="s">
        <v>559</v>
      </c>
      <c r="H16" s="66"/>
      <c r="I16" s="66"/>
      <c r="J16" s="66"/>
      <c r="K16" s="67"/>
      <c r="L16" s="2"/>
      <c r="M16" s="2"/>
      <c r="N16" s="2"/>
      <c r="O16" s="68"/>
      <c r="P16" s="68">
        <v>1.0</v>
      </c>
      <c r="Q16" s="62" t="s">
        <v>560</v>
      </c>
      <c r="R16" s="62"/>
      <c r="S16" s="62"/>
      <c r="T16" s="68">
        <v>2.0</v>
      </c>
      <c r="U16" s="62" t="s">
        <v>561</v>
      </c>
      <c r="V16" s="62"/>
      <c r="W16" s="62"/>
      <c r="X16" s="31"/>
      <c r="Y16" s="31"/>
      <c r="Z16" s="31"/>
      <c r="AA16" s="62"/>
    </row>
    <row r="17" ht="12.75" customHeight="1">
      <c r="A17" s="2"/>
      <c r="B17" s="45"/>
      <c r="C17" s="53" t="s">
        <v>562</v>
      </c>
      <c r="D17" s="64">
        <f>VLOOKUP(IF(VLOOKUP(A11,Data!$I$5:$W$193,8,FALSE)=0,1,VLOOKUP(A11,Data!$I$5:$W$193,8,FALSE)),$X$18:$Y$23,2,TRUE)</f>
        <v>4</v>
      </c>
      <c r="E17" s="2"/>
      <c r="F17" s="39" t="s">
        <v>563</v>
      </c>
      <c r="G17" s="40"/>
      <c r="H17" s="40"/>
      <c r="I17" s="40"/>
      <c r="J17" s="40"/>
      <c r="K17" s="41"/>
      <c r="L17" s="2"/>
      <c r="M17" s="2"/>
      <c r="N17" s="2"/>
      <c r="O17" s="68"/>
      <c r="P17" s="69">
        <v>1.0</v>
      </c>
      <c r="Q17" s="69">
        <v>5.0</v>
      </c>
      <c r="R17" s="70" t="s">
        <v>564</v>
      </c>
      <c r="S17" s="31"/>
      <c r="T17" s="71" t="s">
        <v>565</v>
      </c>
      <c r="U17" s="72" t="s">
        <v>566</v>
      </c>
      <c r="V17" s="72"/>
      <c r="W17" s="73"/>
      <c r="X17" s="71" t="s">
        <v>567</v>
      </c>
      <c r="Y17" s="62" t="s">
        <v>568</v>
      </c>
      <c r="Z17" s="62"/>
      <c r="AA17" s="73"/>
    </row>
    <row r="18" ht="12.75" customHeight="1">
      <c r="A18" s="2"/>
      <c r="B18" s="49"/>
      <c r="C18" s="53" t="s">
        <v>569</v>
      </c>
      <c r="D18" s="64"/>
      <c r="E18" s="2"/>
      <c r="F18" s="46"/>
      <c r="G18" s="47" t="s">
        <v>570</v>
      </c>
      <c r="H18" s="58"/>
      <c r="I18" s="58"/>
      <c r="J18" s="58"/>
      <c r="K18" s="48"/>
      <c r="L18" s="2"/>
      <c r="M18" s="2"/>
      <c r="N18" s="2"/>
      <c r="O18" s="68"/>
      <c r="P18" s="69">
        <v>2.0</v>
      </c>
      <c r="Q18" s="69">
        <v>4.0</v>
      </c>
      <c r="R18" s="70" t="s">
        <v>571</v>
      </c>
      <c r="S18" s="31"/>
      <c r="T18" s="74">
        <v>1.0</v>
      </c>
      <c r="U18" s="69">
        <v>5.0</v>
      </c>
      <c r="V18" s="75" t="s">
        <v>572</v>
      </c>
      <c r="W18" s="31"/>
      <c r="X18" s="74">
        <v>0.0</v>
      </c>
      <c r="Y18" s="69">
        <v>5.0</v>
      </c>
      <c r="Z18" s="76" t="s">
        <v>573</v>
      </c>
      <c r="AA18" s="25"/>
    </row>
    <row r="19" ht="12.75" customHeight="1">
      <c r="A19" s="2"/>
      <c r="B19" s="50" t="s">
        <v>574</v>
      </c>
      <c r="C19" s="51" t="s">
        <v>575</v>
      </c>
      <c r="D19" s="25"/>
      <c r="E19" s="2"/>
      <c r="F19" s="77"/>
      <c r="G19" s="47" t="s">
        <v>576</v>
      </c>
      <c r="H19" s="58"/>
      <c r="I19" s="58"/>
      <c r="J19" s="58"/>
      <c r="K19" s="48"/>
      <c r="L19" s="2"/>
      <c r="M19" s="2"/>
      <c r="N19" s="2"/>
      <c r="O19" s="68"/>
      <c r="P19" s="69">
        <v>3.0</v>
      </c>
      <c r="Q19" s="69">
        <v>3.0</v>
      </c>
      <c r="R19" s="70" t="s">
        <v>577</v>
      </c>
      <c r="S19" s="31"/>
      <c r="T19" s="74">
        <v>2.0</v>
      </c>
      <c r="U19" s="69">
        <v>2.0</v>
      </c>
      <c r="V19" s="75" t="s">
        <v>578</v>
      </c>
      <c r="W19" s="31"/>
      <c r="X19" s="74">
        <v>1.0</v>
      </c>
      <c r="Y19" s="69">
        <v>4.0</v>
      </c>
      <c r="Z19" s="76" t="s">
        <v>579</v>
      </c>
      <c r="AA19" s="25"/>
    </row>
    <row r="20" ht="12.75" customHeight="1">
      <c r="A20" s="2"/>
      <c r="B20" s="45"/>
      <c r="C20" s="53" t="s">
        <v>580</v>
      </c>
      <c r="D20" s="64"/>
      <c r="E20" s="2"/>
      <c r="F20" s="77"/>
      <c r="G20" s="47" t="s">
        <v>581</v>
      </c>
      <c r="H20" s="58"/>
      <c r="I20" s="58"/>
      <c r="J20" s="58"/>
      <c r="K20" s="48"/>
      <c r="L20" s="2"/>
      <c r="M20" s="2"/>
      <c r="N20" s="2"/>
      <c r="O20" s="68"/>
      <c r="P20" s="69">
        <v>4.0</v>
      </c>
      <c r="Q20" s="69">
        <v>2.0</v>
      </c>
      <c r="R20" s="70" t="s">
        <v>582</v>
      </c>
      <c r="S20" s="31"/>
      <c r="T20" s="74">
        <v>3.0</v>
      </c>
      <c r="U20" s="69">
        <v>0.0</v>
      </c>
      <c r="V20" s="75" t="s">
        <v>583</v>
      </c>
      <c r="W20" s="31"/>
      <c r="X20" s="74">
        <v>3.0</v>
      </c>
      <c r="Y20" s="69">
        <v>3.0</v>
      </c>
      <c r="Z20" s="76" t="s">
        <v>584</v>
      </c>
      <c r="AA20" s="25"/>
    </row>
    <row r="21" ht="12.75" customHeight="1">
      <c r="A21" s="2"/>
      <c r="B21" s="45"/>
      <c r="C21" s="78" t="s">
        <v>585</v>
      </c>
      <c r="D21" s="64"/>
      <c r="E21" s="2"/>
      <c r="F21" s="77"/>
      <c r="G21" s="47" t="s">
        <v>586</v>
      </c>
      <c r="H21" s="58"/>
      <c r="I21" s="58"/>
      <c r="J21" s="58"/>
      <c r="K21" s="48"/>
      <c r="L21" s="2"/>
      <c r="M21" s="2"/>
      <c r="N21" s="2"/>
      <c r="O21" s="68"/>
      <c r="P21" s="69">
        <v>5.0</v>
      </c>
      <c r="Q21" s="69">
        <v>1.0</v>
      </c>
      <c r="R21" s="70" t="s">
        <v>587</v>
      </c>
      <c r="S21" s="31"/>
      <c r="T21" s="74">
        <v>4.0</v>
      </c>
      <c r="U21" s="69">
        <v>-2.0</v>
      </c>
      <c r="V21" s="75" t="s">
        <v>588</v>
      </c>
      <c r="W21" s="31"/>
      <c r="X21" s="74">
        <v>5.0</v>
      </c>
      <c r="Y21" s="69">
        <v>2.0</v>
      </c>
      <c r="Z21" s="76" t="s">
        <v>589</v>
      </c>
      <c r="AA21" s="25"/>
    </row>
    <row r="22" ht="12.75" customHeight="1">
      <c r="A22" s="2"/>
      <c r="B22" s="49"/>
      <c r="C22" s="53" t="s">
        <v>590</v>
      </c>
      <c r="D22" s="64"/>
      <c r="E22" s="2"/>
      <c r="F22" s="79"/>
      <c r="G22" s="58" t="s">
        <v>556</v>
      </c>
      <c r="H22" s="58"/>
      <c r="I22" s="58"/>
      <c r="J22" s="47"/>
      <c r="K22" s="80"/>
      <c r="L22" s="2"/>
      <c r="M22" s="2"/>
      <c r="N22" s="2"/>
      <c r="O22" s="68"/>
      <c r="P22" s="69">
        <v>6.0</v>
      </c>
      <c r="Q22" s="69">
        <v>0.0</v>
      </c>
      <c r="R22" s="70" t="s">
        <v>591</v>
      </c>
      <c r="S22" s="31"/>
      <c r="T22" s="74">
        <v>5.0</v>
      </c>
      <c r="U22" s="69">
        <v>-4.0</v>
      </c>
      <c r="V22" s="75" t="s">
        <v>592</v>
      </c>
      <c r="W22" s="31"/>
      <c r="X22" s="74">
        <v>6.0</v>
      </c>
      <c r="Y22" s="69">
        <v>1.0</v>
      </c>
      <c r="Z22" s="76" t="s">
        <v>593</v>
      </c>
      <c r="AA22" s="25"/>
    </row>
    <row r="23" ht="12.75" customHeight="1">
      <c r="A23" s="2"/>
      <c r="B23" s="50" t="s">
        <v>594</v>
      </c>
      <c r="C23" s="81" t="s">
        <v>595</v>
      </c>
      <c r="D23" s="25"/>
      <c r="E23" s="2"/>
      <c r="F23" s="2"/>
      <c r="G23" s="82"/>
      <c r="H23" s="82"/>
      <c r="I23" s="82"/>
      <c r="J23" s="83" t="s">
        <v>596</v>
      </c>
      <c r="K23" s="84">
        <f>D14+D16+D17+D18+D20+D21+D22+D24+D25+D26+D28+D29+D30+D32+D33+D37+D38+D39+D41+D42+D44+D46+D47+D48+D49+D50+D52+D53+K11+K12+K13+K14+K15+K16+K18+K19+K20+K21+K22</f>
        <v>14</v>
      </c>
      <c r="L23" s="2"/>
      <c r="M23" s="2"/>
      <c r="N23" s="2"/>
      <c r="O23" s="68"/>
      <c r="P23" s="69">
        <v>7.0</v>
      </c>
      <c r="Q23" s="69">
        <v>-1.0</v>
      </c>
      <c r="R23" s="75" t="s">
        <v>597</v>
      </c>
      <c r="S23" s="31"/>
      <c r="T23" s="74">
        <v>6.0</v>
      </c>
      <c r="U23" s="69">
        <v>-6.0</v>
      </c>
      <c r="V23" s="75" t="s">
        <v>598</v>
      </c>
      <c r="W23" s="31"/>
      <c r="X23" s="69">
        <v>7.0</v>
      </c>
      <c r="Y23" s="69">
        <v>0.0</v>
      </c>
      <c r="Z23" s="76" t="s">
        <v>599</v>
      </c>
      <c r="AA23" s="25"/>
    </row>
    <row r="24" ht="12.75" customHeight="1">
      <c r="A24" s="2"/>
      <c r="B24" s="45"/>
      <c r="C24" s="53" t="s">
        <v>600</v>
      </c>
      <c r="D24" s="85"/>
      <c r="E24" s="2"/>
      <c r="F24" s="86" t="s">
        <v>601</v>
      </c>
      <c r="G24" s="28"/>
      <c r="H24" s="28"/>
      <c r="I24" s="28"/>
      <c r="J24" s="28"/>
      <c r="K24" s="29"/>
      <c r="L24" s="2"/>
      <c r="M24" s="2"/>
      <c r="N24" s="2"/>
      <c r="O24" s="62"/>
      <c r="P24" s="69">
        <v>8.0</v>
      </c>
      <c r="Q24" s="69">
        <v>-2.0</v>
      </c>
      <c r="R24" s="75" t="s">
        <v>602</v>
      </c>
      <c r="S24" s="31"/>
      <c r="T24" s="31"/>
      <c r="U24" s="31"/>
      <c r="V24" s="31"/>
      <c r="W24" s="31"/>
      <c r="X24" s="68"/>
      <c r="Y24" s="31"/>
      <c r="Z24" s="31"/>
      <c r="AA24" s="31"/>
    </row>
    <row r="25" ht="12.75" customHeight="1">
      <c r="A25" s="2"/>
      <c r="B25" s="45"/>
      <c r="C25" s="53" t="s">
        <v>603</v>
      </c>
      <c r="D25" s="85"/>
      <c r="E25" s="2"/>
      <c r="F25" s="87"/>
      <c r="K25" s="88"/>
      <c r="L25" s="2"/>
      <c r="M25" s="2"/>
      <c r="N25" s="2"/>
      <c r="O25" s="62"/>
      <c r="P25" s="69">
        <v>9.0</v>
      </c>
      <c r="Q25" s="69">
        <v>-3.0</v>
      </c>
      <c r="R25" s="75" t="s">
        <v>604</v>
      </c>
      <c r="S25" s="31"/>
      <c r="T25" s="31"/>
      <c r="U25" s="31"/>
      <c r="V25" s="31"/>
      <c r="W25" s="31"/>
      <c r="X25" s="31"/>
      <c r="Y25" s="31"/>
      <c r="Z25" s="31"/>
      <c r="AA25" s="31"/>
    </row>
    <row r="26" ht="12.75" customHeight="1">
      <c r="A26" s="89"/>
      <c r="B26" s="49"/>
      <c r="C26" s="53" t="s">
        <v>605</v>
      </c>
      <c r="D26" s="85"/>
      <c r="E26" s="89"/>
      <c r="F26" s="87"/>
      <c r="K26" s="88"/>
      <c r="L26" s="2"/>
      <c r="M26" s="2"/>
      <c r="N26" s="2"/>
      <c r="O26" s="31"/>
      <c r="P26" s="69">
        <v>10.0</v>
      </c>
      <c r="Q26" s="69">
        <v>-4.0</v>
      </c>
      <c r="R26" s="75" t="s">
        <v>606</v>
      </c>
      <c r="S26" s="31"/>
      <c r="T26" s="31"/>
      <c r="U26" s="31"/>
      <c r="V26" s="31"/>
      <c r="W26" s="31"/>
      <c r="X26" s="31"/>
      <c r="Y26" s="31"/>
      <c r="Z26" s="31"/>
      <c r="AA26" s="31"/>
    </row>
    <row r="27" ht="12.75" customHeight="1">
      <c r="A27" s="89"/>
      <c r="B27" s="50" t="s">
        <v>607</v>
      </c>
      <c r="C27" s="90" t="s">
        <v>608</v>
      </c>
      <c r="D27" s="25"/>
      <c r="E27" s="89"/>
      <c r="F27" s="87"/>
      <c r="K27" s="88"/>
      <c r="L27" s="2"/>
      <c r="M27" s="2"/>
      <c r="N27" s="2"/>
      <c r="O27" s="31"/>
      <c r="P27" s="69">
        <v>11.0</v>
      </c>
      <c r="Q27" s="69">
        <v>-5.0</v>
      </c>
      <c r="R27" s="75" t="s">
        <v>609</v>
      </c>
      <c r="S27" s="31"/>
      <c r="T27" s="31"/>
      <c r="U27" s="31"/>
      <c r="V27" s="31"/>
      <c r="W27" s="31"/>
      <c r="X27" s="91"/>
      <c r="Y27" s="91"/>
      <c r="Z27" s="91"/>
      <c r="AA27" s="91"/>
    </row>
    <row r="28" ht="12.75" customHeight="1">
      <c r="A28" s="89"/>
      <c r="B28" s="45"/>
      <c r="C28" s="53" t="s">
        <v>610</v>
      </c>
      <c r="D28" s="64"/>
      <c r="E28" s="89"/>
      <c r="F28" s="87"/>
      <c r="K28" s="88"/>
      <c r="L28" s="2"/>
      <c r="M28" s="2"/>
      <c r="N28" s="2"/>
      <c r="O28" s="31"/>
      <c r="P28" s="92"/>
      <c r="Q28" s="69"/>
      <c r="R28" s="75"/>
      <c r="S28" s="31"/>
      <c r="T28" s="31"/>
      <c r="U28" s="31"/>
      <c r="V28" s="31"/>
      <c r="W28" s="91"/>
      <c r="X28" s="91"/>
      <c r="Y28" s="91"/>
      <c r="Z28" s="91"/>
      <c r="AA28" s="91"/>
    </row>
    <row r="29" ht="12.75" customHeight="1">
      <c r="A29" s="89"/>
      <c r="B29" s="45"/>
      <c r="C29" s="53" t="s">
        <v>611</v>
      </c>
      <c r="D29" s="64"/>
      <c r="E29" s="89"/>
      <c r="F29" s="33"/>
      <c r="G29" s="34"/>
      <c r="H29" s="34"/>
      <c r="I29" s="34"/>
      <c r="J29" s="34"/>
      <c r="K29" s="35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2.75" customHeight="1">
      <c r="A30" s="2"/>
      <c r="B30" s="45"/>
      <c r="C30" s="93" t="s">
        <v>612</v>
      </c>
      <c r="D30" s="50"/>
      <c r="E30" s="2"/>
      <c r="F30" s="94" t="s">
        <v>613</v>
      </c>
      <c r="G30" s="25"/>
      <c r="H30" s="95" t="s">
        <v>614</v>
      </c>
      <c r="I30" s="95" t="s">
        <v>615</v>
      </c>
      <c r="J30" s="95" t="s">
        <v>563</v>
      </c>
      <c r="K30" s="95" t="s">
        <v>616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2.75" customHeight="1">
      <c r="A31" s="2"/>
      <c r="B31" s="45"/>
      <c r="C31" s="96" t="s">
        <v>617</v>
      </c>
      <c r="D31" s="49"/>
      <c r="E31" s="2"/>
      <c r="F31" s="97" t="s">
        <v>618</v>
      </c>
      <c r="G31" s="25"/>
      <c r="H31" s="64" t="s">
        <v>236</v>
      </c>
      <c r="I31" s="64" t="s">
        <v>619</v>
      </c>
      <c r="J31" s="64" t="s">
        <v>620</v>
      </c>
      <c r="K31" s="64" t="s">
        <v>621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2.75" customHeight="1">
      <c r="A32" s="2"/>
      <c r="B32" s="45"/>
      <c r="C32" s="53" t="s">
        <v>622</v>
      </c>
      <c r="D32" s="64"/>
      <c r="E32" s="2"/>
      <c r="F32" s="97" t="s">
        <v>623</v>
      </c>
      <c r="G32" s="98"/>
      <c r="H32" s="64" t="s">
        <v>624</v>
      </c>
      <c r="I32" s="64" t="s">
        <v>625</v>
      </c>
      <c r="J32" s="64" t="s">
        <v>626</v>
      </c>
      <c r="K32" s="64" t="s">
        <v>627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2.75" customHeight="1">
      <c r="A33" s="89"/>
      <c r="B33" s="45"/>
      <c r="C33" s="93" t="s">
        <v>628</v>
      </c>
      <c r="D33" s="50"/>
      <c r="E33" s="2"/>
      <c r="F33" s="97" t="s">
        <v>629</v>
      </c>
      <c r="G33" s="98"/>
      <c r="H33" s="64" t="s">
        <v>22</v>
      </c>
      <c r="I33" s="64" t="s">
        <v>630</v>
      </c>
      <c r="J33" s="64" t="s">
        <v>631</v>
      </c>
      <c r="K33" s="64" t="s">
        <v>632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2.75" customHeight="1">
      <c r="A34" s="89"/>
      <c r="B34" s="49"/>
      <c r="C34" s="96" t="s">
        <v>633</v>
      </c>
      <c r="D34" s="49"/>
      <c r="E34" s="2"/>
      <c r="F34" s="99" t="s">
        <v>634</v>
      </c>
      <c r="G34" s="100"/>
      <c r="H34" s="74" t="s">
        <v>635</v>
      </c>
      <c r="I34" s="74" t="s">
        <v>636</v>
      </c>
      <c r="J34" s="74" t="s">
        <v>637</v>
      </c>
      <c r="K34" s="74" t="s">
        <v>638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2.75" customHeight="1">
      <c r="A35" s="89"/>
      <c r="B35" s="50" t="s">
        <v>639</v>
      </c>
      <c r="C35" s="51" t="s">
        <v>640</v>
      </c>
      <c r="D35" s="25"/>
      <c r="E35" s="2"/>
      <c r="F35" s="101" t="s">
        <v>641</v>
      </c>
      <c r="G35" s="2"/>
      <c r="H35" s="2"/>
      <c r="I35" s="2"/>
      <c r="J35" s="102"/>
      <c r="K35" s="10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2.75" customHeight="1">
      <c r="A36" s="2"/>
      <c r="B36" s="45"/>
      <c r="C36" s="56" t="s">
        <v>642</v>
      </c>
      <c r="D36" s="25"/>
      <c r="E36" s="2"/>
      <c r="F36" s="104" t="s">
        <v>643</v>
      </c>
      <c r="G36" s="105"/>
      <c r="H36" s="105"/>
      <c r="I36" s="105"/>
      <c r="J36" s="105"/>
      <c r="K36" s="10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2.75" customHeight="1">
      <c r="A37" s="2"/>
      <c r="B37" s="45"/>
      <c r="C37" s="53" t="s">
        <v>644</v>
      </c>
      <c r="D37" s="64"/>
      <c r="E37" s="2"/>
      <c r="F37" s="22" t="s">
        <v>645</v>
      </c>
      <c r="G37" s="22"/>
      <c r="H37" s="22"/>
      <c r="I37" s="22"/>
      <c r="J37" s="22"/>
      <c r="K37" s="2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2.75" customHeight="1">
      <c r="A38" s="2"/>
      <c r="B38" s="45"/>
      <c r="C38" s="53" t="s">
        <v>646</v>
      </c>
      <c r="D38" s="64"/>
      <c r="E38" s="2"/>
      <c r="F38" s="2" t="s">
        <v>647</v>
      </c>
      <c r="G38" s="2"/>
      <c r="H38" s="2"/>
      <c r="I38" s="2"/>
      <c r="J38" s="2"/>
      <c r="K38" s="10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2.75" customHeight="1">
      <c r="A39" s="2"/>
      <c r="B39" s="49"/>
      <c r="C39" s="106" t="s">
        <v>648</v>
      </c>
      <c r="D39" s="64"/>
      <c r="E39" s="2"/>
      <c r="F39" s="2" t="s">
        <v>649</v>
      </c>
      <c r="G39" s="2"/>
      <c r="H39" s="2"/>
      <c r="I39" s="2"/>
      <c r="J39" s="22"/>
      <c r="K39" s="10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2.75" customHeight="1">
      <c r="A40" s="2"/>
      <c r="B40" s="50" t="s">
        <v>650</v>
      </c>
      <c r="C40" s="81" t="s">
        <v>651</v>
      </c>
      <c r="D40" s="25"/>
      <c r="E40" s="2"/>
      <c r="F40" s="22" t="s">
        <v>652</v>
      </c>
      <c r="G40" s="22"/>
      <c r="H40" s="22"/>
      <c r="I40" s="2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2.75" customHeight="1">
      <c r="A41" s="2"/>
      <c r="B41" s="45"/>
      <c r="C41" s="53" t="s">
        <v>653</v>
      </c>
      <c r="D41" s="64"/>
      <c r="E41" s="2"/>
      <c r="F41" s="107"/>
      <c r="G41" s="2" t="s">
        <v>654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2.75" customHeight="1">
      <c r="A42" s="2"/>
      <c r="B42" s="49"/>
      <c r="C42" s="53" t="s">
        <v>655</v>
      </c>
      <c r="D42" s="64"/>
      <c r="E42" s="2"/>
      <c r="F42" s="107"/>
      <c r="G42" s="2" t="s">
        <v>656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2.75" customHeight="1">
      <c r="A43" s="2"/>
      <c r="B43" s="50" t="s">
        <v>657</v>
      </c>
      <c r="C43" s="108" t="s">
        <v>658</v>
      </c>
      <c r="D43" s="25"/>
      <c r="E43" s="2"/>
      <c r="F43" s="107"/>
      <c r="G43" s="2" t="s">
        <v>659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2.75" customHeight="1">
      <c r="A44" s="2"/>
      <c r="B44" s="49"/>
      <c r="C44" s="53" t="s">
        <v>660</v>
      </c>
      <c r="D44" s="64"/>
      <c r="E44" s="2"/>
      <c r="F44" s="107"/>
      <c r="G44" s="2" t="s">
        <v>661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2.75" customHeight="1">
      <c r="A45" s="2"/>
      <c r="B45" s="109" t="s">
        <v>662</v>
      </c>
      <c r="C45" s="24"/>
      <c r="D45" s="25"/>
      <c r="E45" s="2"/>
      <c r="F45" s="110"/>
      <c r="G45" s="21"/>
      <c r="H45" s="21"/>
      <c r="I45" s="21"/>
      <c r="J45" s="21"/>
      <c r="K45" s="21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2.75" customHeight="1">
      <c r="A46" s="2"/>
      <c r="B46" s="15"/>
      <c r="C46" s="53" t="s">
        <v>570</v>
      </c>
      <c r="D46" s="111"/>
      <c r="E46" s="112"/>
      <c r="F46" s="113" t="s">
        <v>663</v>
      </c>
      <c r="G46" s="114"/>
      <c r="H46" s="113" t="s">
        <v>664</v>
      </c>
      <c r="I46" s="114"/>
      <c r="J46" s="113" t="s">
        <v>665</v>
      </c>
      <c r="K46" s="11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2.75" customHeight="1">
      <c r="A47" s="2"/>
      <c r="B47" s="15"/>
      <c r="C47" s="53" t="s">
        <v>666</v>
      </c>
      <c r="D47" s="111"/>
      <c r="E47" s="112"/>
      <c r="F47" s="115"/>
      <c r="G47" s="116"/>
      <c r="H47" s="115"/>
      <c r="I47" s="116"/>
      <c r="J47" s="115"/>
      <c r="K47" s="11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2.75" customHeight="1">
      <c r="A48" s="2"/>
      <c r="B48" s="15"/>
      <c r="C48" s="53" t="s">
        <v>581</v>
      </c>
      <c r="D48" s="111"/>
      <c r="E48" s="112"/>
      <c r="F48" s="117"/>
      <c r="G48" s="118"/>
      <c r="H48" s="117"/>
      <c r="I48" s="118"/>
      <c r="J48" s="117"/>
      <c r="K48" s="118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2.75" customHeight="1">
      <c r="A49" s="2"/>
      <c r="B49" s="15"/>
      <c r="C49" s="53" t="s">
        <v>586</v>
      </c>
      <c r="D49" s="111"/>
      <c r="E49" s="112"/>
      <c r="F49" s="117"/>
      <c r="G49" s="118"/>
      <c r="H49" s="117"/>
      <c r="I49" s="118"/>
      <c r="J49" s="117"/>
      <c r="K49" s="118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2.75" customHeight="1">
      <c r="A50" s="2"/>
      <c r="B50" s="119"/>
      <c r="C50" s="120" t="s">
        <v>667</v>
      </c>
      <c r="D50" s="121"/>
      <c r="E50" s="112"/>
      <c r="F50" s="122"/>
      <c r="G50" s="123"/>
      <c r="H50" s="122"/>
      <c r="I50" s="123"/>
      <c r="J50" s="122"/>
      <c r="K50" s="12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2.75" customHeight="1">
      <c r="A51" s="2"/>
      <c r="B51" s="124"/>
      <c r="C51" s="125" t="s">
        <v>668</v>
      </c>
      <c r="D51" s="35"/>
      <c r="E51" s="112"/>
      <c r="F51" s="113"/>
      <c r="G51" s="114"/>
      <c r="H51" s="113"/>
      <c r="I51" s="114"/>
      <c r="J51" s="113"/>
      <c r="K51" s="11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2.75" customHeight="1">
      <c r="A52" s="2"/>
      <c r="B52" s="15"/>
      <c r="C52" s="53" t="s">
        <v>669</v>
      </c>
      <c r="D52" s="111"/>
      <c r="E52" s="1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2.75" customHeight="1">
      <c r="A53" s="2"/>
      <c r="B53" s="15"/>
      <c r="C53" s="126" t="s">
        <v>670</v>
      </c>
      <c r="D53" s="111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2.75" customHeight="1">
      <c r="A59" s="2"/>
      <c r="B59" s="18" t="s">
        <v>537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2.75" customHeight="1">
      <c r="A60" s="2"/>
      <c r="B60" s="18" t="s">
        <v>538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2.75" customHeight="1">
      <c r="A61" s="2"/>
      <c r="B61" s="19" t="s">
        <v>539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2.75" customHeight="1">
      <c r="A62" s="2"/>
      <c r="B62" s="20" t="s">
        <v>540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2.75" customHeight="1">
      <c r="A63" s="2"/>
      <c r="B63" s="21" t="s">
        <v>541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2.75" customHeight="1">
      <c r="A64" s="2"/>
      <c r="B64" s="22" t="s">
        <v>542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2.75" customHeight="1">
      <c r="A65" s="2"/>
      <c r="B65" s="22" t="s">
        <v>543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2.75" customHeight="1">
      <c r="A66" s="127"/>
      <c r="B66" s="23" t="str">
        <f>CONCATENATE("Nama karyawan  : ",VLOOKUP(A69,Data!$I$5:$W$193,2,FALSE))</f>
        <v>Nama karyawan  : FENNY YULIASTANTO</v>
      </c>
      <c r="C66" s="24"/>
      <c r="D66" s="25"/>
      <c r="E66" s="2"/>
      <c r="F66" s="26" t="s">
        <v>1</v>
      </c>
      <c r="G66" s="27" t="s">
        <v>544</v>
      </c>
      <c r="H66" s="28"/>
      <c r="I66" s="28"/>
      <c r="J66" s="29"/>
      <c r="K66" s="26" t="s">
        <v>545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2.75" customHeight="1">
      <c r="A67" s="127"/>
      <c r="B67" s="23" t="str">
        <f>CONCATENATE("NRP                     :                                          Departemen : ",VLOOKUP(A69,Data!$I$5:$W$193,3,FALSE))</f>
        <v>NRP                     :                                          Departemen : </v>
      </c>
      <c r="C67" s="24"/>
      <c r="D67" s="25"/>
      <c r="E67" s="2"/>
      <c r="F67" s="32"/>
      <c r="G67" s="33"/>
      <c r="H67" s="34"/>
      <c r="I67" s="34"/>
      <c r="J67" s="35"/>
      <c r="K67" s="3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2.75" customHeight="1">
      <c r="A68" s="127"/>
      <c r="B68" s="36" t="s">
        <v>547</v>
      </c>
      <c r="C68" s="37"/>
      <c r="D68" s="38" t="s">
        <v>545</v>
      </c>
      <c r="E68" s="2"/>
      <c r="F68" s="39" t="s">
        <v>548</v>
      </c>
      <c r="G68" s="40"/>
      <c r="H68" s="40"/>
      <c r="I68" s="40"/>
      <c r="J68" s="40"/>
      <c r="K68" s="41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2.75" customHeight="1">
      <c r="A69" s="42">
        <f>A11+1</f>
        <v>103</v>
      </c>
      <c r="B69" s="43" t="s">
        <v>1</v>
      </c>
      <c r="C69" s="44" t="s">
        <v>544</v>
      </c>
      <c r="D69" s="45"/>
      <c r="E69" s="2"/>
      <c r="F69" s="46"/>
      <c r="G69" s="47" t="s">
        <v>549</v>
      </c>
      <c r="H69" s="47"/>
      <c r="I69" s="47"/>
      <c r="J69" s="47"/>
      <c r="K69" s="48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2.75" customHeight="1">
      <c r="A70" s="127"/>
      <c r="B70" s="49"/>
      <c r="C70" s="49"/>
      <c r="D70" s="49"/>
      <c r="E70" s="2"/>
      <c r="F70" s="45"/>
      <c r="G70" s="47" t="s">
        <v>550</v>
      </c>
      <c r="H70" s="47"/>
      <c r="I70" s="47"/>
      <c r="J70" s="47"/>
      <c r="K70" s="48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2.75" customHeight="1">
      <c r="A71" s="127"/>
      <c r="B71" s="50" t="s">
        <v>21</v>
      </c>
      <c r="C71" s="51" t="s">
        <v>551</v>
      </c>
      <c r="D71" s="25"/>
      <c r="E71" s="2"/>
      <c r="F71" s="45"/>
      <c r="G71" s="47" t="s">
        <v>552</v>
      </c>
      <c r="H71" s="47"/>
      <c r="I71" s="47"/>
      <c r="J71" s="47"/>
      <c r="K71" s="4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2.75" customHeight="1">
      <c r="A72" s="127"/>
      <c r="B72" s="45"/>
      <c r="C72" s="53" t="s">
        <v>553</v>
      </c>
      <c r="D72" s="54">
        <f>VLOOKUP(IF(VLOOKUP(A69,Data!$I$5:$W$193,14,FALSE)=0,1,VLOOKUP(A69,Data!$I$5:$W$193,14,FALSE)),$P$17:$Q$27,2,FALSE)</f>
        <v>5</v>
      </c>
      <c r="E72" s="2"/>
      <c r="F72" s="45"/>
      <c r="G72" s="47" t="s">
        <v>554</v>
      </c>
      <c r="H72" s="47"/>
      <c r="I72" s="47"/>
      <c r="J72" s="47"/>
      <c r="K72" s="4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2.75" customHeight="1">
      <c r="A73" s="127"/>
      <c r="B73" s="45"/>
      <c r="C73" s="56" t="s">
        <v>555</v>
      </c>
      <c r="D73" s="25"/>
      <c r="E73" s="2"/>
      <c r="F73" s="45"/>
      <c r="G73" s="57" t="s">
        <v>556</v>
      </c>
      <c r="H73" s="58"/>
      <c r="I73" s="58"/>
      <c r="J73" s="58"/>
      <c r="K73" s="4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2.75" customHeight="1">
      <c r="A74" s="127"/>
      <c r="B74" s="45"/>
      <c r="C74" s="53" t="s">
        <v>558</v>
      </c>
      <c r="D74" s="64">
        <f>VLOOKUP(IF(VLOOKUP(A69,Data!$I$5:$W$193,13,FALSE)=0,1,VLOOKUP(A69,Data!$I$5:$W$193,13,FALSE)),$T$18:$U$23,2,FALSE)</f>
        <v>5</v>
      </c>
      <c r="E74" s="2"/>
      <c r="F74" s="49"/>
      <c r="G74" s="65" t="s">
        <v>559</v>
      </c>
      <c r="H74" s="66"/>
      <c r="I74" s="66"/>
      <c r="J74" s="66"/>
      <c r="K74" s="6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2.75" customHeight="1">
      <c r="A75" s="127"/>
      <c r="B75" s="45"/>
      <c r="C75" s="53" t="s">
        <v>562</v>
      </c>
      <c r="D75" s="64">
        <f>VLOOKUP(IF(VLOOKUP(A69,Data!$I$5:$W$193,8,FALSE)=0,1,VLOOKUP(A69,Data!$I$5:$W$193,8,FALSE)),$X$18:$Y$23,2,TRUE)</f>
        <v>4</v>
      </c>
      <c r="E75" s="2"/>
      <c r="F75" s="39" t="s">
        <v>563</v>
      </c>
      <c r="G75" s="40"/>
      <c r="H75" s="40"/>
      <c r="I75" s="40"/>
      <c r="J75" s="40"/>
      <c r="K75" s="41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2.75" customHeight="1">
      <c r="A76" s="127"/>
      <c r="B76" s="49"/>
      <c r="C76" s="53" t="s">
        <v>569</v>
      </c>
      <c r="D76" s="64"/>
      <c r="E76" s="2"/>
      <c r="F76" s="46"/>
      <c r="G76" s="47" t="s">
        <v>570</v>
      </c>
      <c r="H76" s="58"/>
      <c r="I76" s="58"/>
      <c r="J76" s="58"/>
      <c r="K76" s="48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2.75" customHeight="1">
      <c r="A77" s="2"/>
      <c r="B77" s="50" t="s">
        <v>574</v>
      </c>
      <c r="C77" s="51" t="s">
        <v>575</v>
      </c>
      <c r="D77" s="25"/>
      <c r="E77" s="2"/>
      <c r="F77" s="77"/>
      <c r="G77" s="47" t="s">
        <v>576</v>
      </c>
      <c r="H77" s="58"/>
      <c r="I77" s="58"/>
      <c r="J77" s="58"/>
      <c r="K77" s="48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2.75" customHeight="1">
      <c r="A78" s="2"/>
      <c r="B78" s="45"/>
      <c r="C78" s="53" t="s">
        <v>580</v>
      </c>
      <c r="D78" s="64"/>
      <c r="E78" s="2"/>
      <c r="F78" s="77"/>
      <c r="G78" s="47" t="s">
        <v>581</v>
      </c>
      <c r="H78" s="58"/>
      <c r="I78" s="58"/>
      <c r="J78" s="58"/>
      <c r="K78" s="48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2.75" customHeight="1">
      <c r="A79" s="2"/>
      <c r="B79" s="45"/>
      <c r="C79" s="78" t="s">
        <v>585</v>
      </c>
      <c r="D79" s="64"/>
      <c r="E79" s="2"/>
      <c r="F79" s="77"/>
      <c r="G79" s="47" t="s">
        <v>586</v>
      </c>
      <c r="H79" s="58"/>
      <c r="I79" s="58"/>
      <c r="J79" s="58"/>
      <c r="K79" s="48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2.75" customHeight="1">
      <c r="A80" s="2"/>
      <c r="B80" s="49"/>
      <c r="C80" s="53" t="s">
        <v>590</v>
      </c>
      <c r="D80" s="64"/>
      <c r="E80" s="2"/>
      <c r="F80" s="79"/>
      <c r="G80" s="58" t="s">
        <v>556</v>
      </c>
      <c r="H80" s="58"/>
      <c r="I80" s="58"/>
      <c r="J80" s="47"/>
      <c r="K80" s="80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2.75" customHeight="1">
      <c r="A81" s="2"/>
      <c r="B81" s="50" t="s">
        <v>594</v>
      </c>
      <c r="C81" s="81" t="s">
        <v>595</v>
      </c>
      <c r="D81" s="25"/>
      <c r="E81" s="2"/>
      <c r="F81" s="2"/>
      <c r="G81" s="82"/>
      <c r="H81" s="82"/>
      <c r="I81" s="82"/>
      <c r="J81" s="83" t="s">
        <v>596</v>
      </c>
      <c r="K81" s="83">
        <f>D72+D74+D75+D76+D78+D79+D80+D82+D83+D84+D86+D87+D88+D90+D91+D95+D96+D97+D99+D100+D102+D104+D105+D106+D107+D108+D110+D111+K69+K70+K71+K72+K73+K74+K76+K77+K78+K79+K80</f>
        <v>14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2.75" customHeight="1">
      <c r="A82" s="2"/>
      <c r="B82" s="45"/>
      <c r="C82" s="53" t="s">
        <v>600</v>
      </c>
      <c r="D82" s="85"/>
      <c r="E82" s="2"/>
      <c r="F82" s="86" t="s">
        <v>601</v>
      </c>
      <c r="G82" s="28"/>
      <c r="H82" s="28"/>
      <c r="I82" s="28"/>
      <c r="J82" s="28"/>
      <c r="K82" s="29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2.75" customHeight="1">
      <c r="A83" s="2"/>
      <c r="B83" s="45"/>
      <c r="C83" s="53" t="s">
        <v>603</v>
      </c>
      <c r="D83" s="85"/>
      <c r="E83" s="2"/>
      <c r="F83" s="87"/>
      <c r="K83" s="88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2.75" customHeight="1">
      <c r="A84" s="89"/>
      <c r="B84" s="49"/>
      <c r="C84" s="53" t="s">
        <v>605</v>
      </c>
      <c r="D84" s="85"/>
      <c r="E84" s="89"/>
      <c r="F84" s="87"/>
      <c r="K84" s="88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2.75" customHeight="1">
      <c r="A85" s="89"/>
      <c r="B85" s="50" t="s">
        <v>607</v>
      </c>
      <c r="C85" s="90" t="s">
        <v>608</v>
      </c>
      <c r="D85" s="25"/>
      <c r="E85" s="89"/>
      <c r="F85" s="87"/>
      <c r="K85" s="88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2.75" customHeight="1">
      <c r="A86" s="89"/>
      <c r="B86" s="45"/>
      <c r="C86" s="53" t="s">
        <v>610</v>
      </c>
      <c r="D86" s="64"/>
      <c r="E86" s="89"/>
      <c r="F86" s="87"/>
      <c r="K86" s="88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2.75" customHeight="1">
      <c r="A87" s="89"/>
      <c r="B87" s="45"/>
      <c r="C87" s="53" t="s">
        <v>671</v>
      </c>
      <c r="D87" s="64"/>
      <c r="E87" s="89"/>
      <c r="F87" s="33"/>
      <c r="G87" s="34"/>
      <c r="H87" s="34"/>
      <c r="I87" s="34"/>
      <c r="J87" s="34"/>
      <c r="K87" s="35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2.75" customHeight="1">
      <c r="A88" s="2"/>
      <c r="B88" s="45"/>
      <c r="C88" s="93" t="s">
        <v>612</v>
      </c>
      <c r="D88" s="50"/>
      <c r="E88" s="2"/>
      <c r="F88" s="94" t="s">
        <v>613</v>
      </c>
      <c r="G88" s="25"/>
      <c r="H88" s="95" t="s">
        <v>614</v>
      </c>
      <c r="I88" s="95" t="s">
        <v>615</v>
      </c>
      <c r="J88" s="95" t="s">
        <v>563</v>
      </c>
      <c r="K88" s="95" t="s">
        <v>616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2.75" customHeight="1">
      <c r="A89" s="2"/>
      <c r="B89" s="45"/>
      <c r="C89" s="96" t="s">
        <v>617</v>
      </c>
      <c r="D89" s="49"/>
      <c r="E89" s="2"/>
      <c r="F89" s="97" t="s">
        <v>618</v>
      </c>
      <c r="G89" s="25"/>
      <c r="H89" s="64" t="s">
        <v>236</v>
      </c>
      <c r="I89" s="64" t="s">
        <v>619</v>
      </c>
      <c r="J89" s="64" t="s">
        <v>620</v>
      </c>
      <c r="K89" s="64" t="s">
        <v>621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2.75" customHeight="1">
      <c r="A90" s="2"/>
      <c r="B90" s="45"/>
      <c r="C90" s="53" t="s">
        <v>672</v>
      </c>
      <c r="D90" s="64"/>
      <c r="E90" s="2"/>
      <c r="F90" s="97" t="s">
        <v>623</v>
      </c>
      <c r="G90" s="98"/>
      <c r="H90" s="64" t="s">
        <v>624</v>
      </c>
      <c r="I90" s="64" t="s">
        <v>625</v>
      </c>
      <c r="J90" s="64" t="s">
        <v>626</v>
      </c>
      <c r="K90" s="64" t="s">
        <v>627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2.75" customHeight="1">
      <c r="A91" s="89"/>
      <c r="B91" s="45"/>
      <c r="C91" s="93" t="s">
        <v>628</v>
      </c>
      <c r="D91" s="50"/>
      <c r="E91" s="2"/>
      <c r="F91" s="97" t="s">
        <v>629</v>
      </c>
      <c r="G91" s="98"/>
      <c r="H91" s="64" t="s">
        <v>22</v>
      </c>
      <c r="I91" s="64" t="s">
        <v>630</v>
      </c>
      <c r="J91" s="64" t="s">
        <v>631</v>
      </c>
      <c r="K91" s="64" t="s">
        <v>632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2.75" customHeight="1">
      <c r="A92" s="89"/>
      <c r="B92" s="49"/>
      <c r="C92" s="96" t="s">
        <v>633</v>
      </c>
      <c r="D92" s="49"/>
      <c r="E92" s="2"/>
      <c r="F92" s="99" t="s">
        <v>634</v>
      </c>
      <c r="G92" s="100"/>
      <c r="H92" s="74" t="s">
        <v>635</v>
      </c>
      <c r="I92" s="74" t="s">
        <v>636</v>
      </c>
      <c r="J92" s="74" t="s">
        <v>637</v>
      </c>
      <c r="K92" s="74" t="s">
        <v>638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2.75" customHeight="1">
      <c r="A93" s="89"/>
      <c r="B93" s="50" t="s">
        <v>639</v>
      </c>
      <c r="C93" s="51" t="s">
        <v>640</v>
      </c>
      <c r="D93" s="25"/>
      <c r="E93" s="2"/>
      <c r="F93" s="101" t="s">
        <v>641</v>
      </c>
      <c r="G93" s="2"/>
      <c r="H93" s="2"/>
      <c r="I93" s="2"/>
      <c r="J93" s="102"/>
      <c r="K93" s="10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2.75" customHeight="1">
      <c r="A94" s="2"/>
      <c r="B94" s="45"/>
      <c r="C94" s="56" t="s">
        <v>642</v>
      </c>
      <c r="D94" s="25"/>
      <c r="E94" s="2"/>
      <c r="F94" s="104" t="s">
        <v>643</v>
      </c>
      <c r="G94" s="105"/>
      <c r="H94" s="105"/>
      <c r="I94" s="105"/>
      <c r="J94" s="105"/>
      <c r="K94" s="105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2.75" customHeight="1">
      <c r="A95" s="2"/>
      <c r="B95" s="45"/>
      <c r="C95" s="53" t="s">
        <v>644</v>
      </c>
      <c r="D95" s="64"/>
      <c r="E95" s="2"/>
      <c r="F95" s="22" t="s">
        <v>645</v>
      </c>
      <c r="G95" s="22"/>
      <c r="H95" s="22"/>
      <c r="I95" s="22"/>
      <c r="J95" s="22"/>
      <c r="K95" s="2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2.75" customHeight="1">
      <c r="A96" s="2"/>
      <c r="B96" s="45"/>
      <c r="C96" s="53" t="s">
        <v>646</v>
      </c>
      <c r="D96" s="64"/>
      <c r="E96" s="2"/>
      <c r="F96" s="2" t="s">
        <v>673</v>
      </c>
      <c r="G96" s="2"/>
      <c r="H96" s="2"/>
      <c r="I96" s="2"/>
      <c r="J96" s="2"/>
      <c r="K96" s="10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2.75" customHeight="1">
      <c r="A97" s="2"/>
      <c r="B97" s="49"/>
      <c r="C97" s="106" t="s">
        <v>674</v>
      </c>
      <c r="D97" s="64"/>
      <c r="E97" s="2"/>
      <c r="F97" s="2" t="s">
        <v>649</v>
      </c>
      <c r="G97" s="2"/>
      <c r="H97" s="2"/>
      <c r="I97" s="2"/>
      <c r="J97" s="22"/>
      <c r="K97" s="10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2.75" customHeight="1">
      <c r="A98" s="2"/>
      <c r="B98" s="50" t="s">
        <v>650</v>
      </c>
      <c r="C98" s="81" t="s">
        <v>651</v>
      </c>
      <c r="D98" s="25"/>
      <c r="E98" s="2"/>
      <c r="F98" s="22" t="s">
        <v>652</v>
      </c>
      <c r="G98" s="22"/>
      <c r="H98" s="22"/>
      <c r="I98" s="2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2.75" customHeight="1">
      <c r="A99" s="2"/>
      <c r="B99" s="45"/>
      <c r="C99" s="53" t="s">
        <v>653</v>
      </c>
      <c r="D99" s="64"/>
      <c r="E99" s="2"/>
      <c r="F99" s="107"/>
      <c r="G99" s="2" t="s">
        <v>654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2.75" customHeight="1">
      <c r="A100" s="2"/>
      <c r="B100" s="49"/>
      <c r="C100" s="53" t="s">
        <v>655</v>
      </c>
      <c r="D100" s="64"/>
      <c r="E100" s="2"/>
      <c r="F100" s="107"/>
      <c r="G100" s="2" t="s">
        <v>656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2.75" customHeight="1">
      <c r="A101" s="2"/>
      <c r="B101" s="50" t="s">
        <v>657</v>
      </c>
      <c r="C101" s="108" t="s">
        <v>658</v>
      </c>
      <c r="D101" s="25"/>
      <c r="E101" s="2"/>
      <c r="F101" s="107"/>
      <c r="G101" s="2" t="s">
        <v>659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2.75" customHeight="1">
      <c r="A102" s="2"/>
      <c r="B102" s="49"/>
      <c r="C102" s="53" t="s">
        <v>660</v>
      </c>
      <c r="D102" s="64"/>
      <c r="E102" s="2"/>
      <c r="F102" s="107"/>
      <c r="G102" s="2" t="s">
        <v>661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2.75" customHeight="1">
      <c r="A103" s="2"/>
      <c r="B103" s="109" t="s">
        <v>662</v>
      </c>
      <c r="C103" s="24"/>
      <c r="D103" s="25"/>
      <c r="E103" s="2"/>
      <c r="F103" s="110"/>
      <c r="G103" s="21"/>
      <c r="H103" s="21"/>
      <c r="I103" s="21"/>
      <c r="J103" s="21"/>
      <c r="K103" s="21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2.75" customHeight="1">
      <c r="A104" s="2"/>
      <c r="B104" s="15"/>
      <c r="C104" s="53" t="s">
        <v>570</v>
      </c>
      <c r="D104" s="111"/>
      <c r="E104" s="112"/>
      <c r="F104" s="113" t="s">
        <v>663</v>
      </c>
      <c r="G104" s="114"/>
      <c r="H104" s="113" t="s">
        <v>675</v>
      </c>
      <c r="I104" s="114"/>
      <c r="J104" s="113" t="s">
        <v>665</v>
      </c>
      <c r="K104" s="11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2.75" customHeight="1">
      <c r="A105" s="2"/>
      <c r="B105" s="15"/>
      <c r="C105" s="53" t="s">
        <v>666</v>
      </c>
      <c r="D105" s="111"/>
      <c r="E105" s="112"/>
      <c r="F105" s="115"/>
      <c r="G105" s="116"/>
      <c r="H105" s="115"/>
      <c r="I105" s="116"/>
      <c r="J105" s="115"/>
      <c r="K105" s="116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2.75" customHeight="1">
      <c r="A106" s="2"/>
      <c r="B106" s="15"/>
      <c r="C106" s="53" t="s">
        <v>581</v>
      </c>
      <c r="D106" s="111"/>
      <c r="E106" s="112"/>
      <c r="F106" s="117"/>
      <c r="G106" s="118"/>
      <c r="H106" s="117"/>
      <c r="I106" s="118"/>
      <c r="J106" s="117"/>
      <c r="K106" s="118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2.75" customHeight="1">
      <c r="A107" s="2"/>
      <c r="B107" s="15"/>
      <c r="C107" s="53" t="s">
        <v>586</v>
      </c>
      <c r="D107" s="111"/>
      <c r="E107" s="112"/>
      <c r="F107" s="117"/>
      <c r="G107" s="118"/>
      <c r="H107" s="117"/>
      <c r="I107" s="118"/>
      <c r="J107" s="117"/>
      <c r="K107" s="118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2.75" customHeight="1">
      <c r="A108" s="2"/>
      <c r="B108" s="119"/>
      <c r="C108" s="120" t="s">
        <v>667</v>
      </c>
      <c r="D108" s="121"/>
      <c r="E108" s="112"/>
      <c r="F108" s="122"/>
      <c r="G108" s="123"/>
      <c r="H108" s="122"/>
      <c r="I108" s="123"/>
      <c r="J108" s="122"/>
      <c r="K108" s="12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2.75" customHeight="1">
      <c r="A109" s="2"/>
      <c r="B109" s="124"/>
      <c r="C109" s="125" t="s">
        <v>668</v>
      </c>
      <c r="D109" s="35"/>
      <c r="E109" s="112"/>
      <c r="F109" s="113"/>
      <c r="G109" s="114"/>
      <c r="H109" s="113"/>
      <c r="I109" s="114"/>
      <c r="J109" s="113"/>
      <c r="K109" s="11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2.75" customHeight="1">
      <c r="A110" s="2"/>
      <c r="B110" s="15"/>
      <c r="C110" s="53" t="s">
        <v>669</v>
      </c>
      <c r="D110" s="111"/>
      <c r="E110" s="1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2.75" customHeight="1">
      <c r="A111" s="2"/>
      <c r="B111" s="15"/>
      <c r="C111" s="126" t="s">
        <v>670</v>
      </c>
      <c r="D111" s="111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09">
    <mergeCell ref="B1:K1"/>
    <mergeCell ref="B2:K2"/>
    <mergeCell ref="B3:K3"/>
    <mergeCell ref="B4:K4"/>
    <mergeCell ref="B5:K5"/>
    <mergeCell ref="B6:K6"/>
    <mergeCell ref="B7:K7"/>
    <mergeCell ref="B10:C10"/>
    <mergeCell ref="F10:K10"/>
    <mergeCell ref="B8:D8"/>
    <mergeCell ref="F8:F9"/>
    <mergeCell ref="G8:J9"/>
    <mergeCell ref="K8:K9"/>
    <mergeCell ref="O8:W12"/>
    <mergeCell ref="B9:D9"/>
    <mergeCell ref="D10:D12"/>
    <mergeCell ref="Z19:AA19"/>
    <mergeCell ref="Z20:AA20"/>
    <mergeCell ref="Z21:AA21"/>
    <mergeCell ref="Z22:AA22"/>
    <mergeCell ref="Z23:AA23"/>
    <mergeCell ref="B11:B12"/>
    <mergeCell ref="C11:C12"/>
    <mergeCell ref="F11:F16"/>
    <mergeCell ref="C13:D13"/>
    <mergeCell ref="C15:D15"/>
    <mergeCell ref="F17:K17"/>
    <mergeCell ref="Z18:AA18"/>
    <mergeCell ref="F30:G30"/>
    <mergeCell ref="F31:G31"/>
    <mergeCell ref="B13:B18"/>
    <mergeCell ref="B19:B22"/>
    <mergeCell ref="C19:D19"/>
    <mergeCell ref="B23:B26"/>
    <mergeCell ref="C23:D23"/>
    <mergeCell ref="F24:K29"/>
    <mergeCell ref="B27:B34"/>
    <mergeCell ref="D33:D34"/>
    <mergeCell ref="F69:F74"/>
    <mergeCell ref="F75:K75"/>
    <mergeCell ref="B68:C68"/>
    <mergeCell ref="D68:D70"/>
    <mergeCell ref="B69:B70"/>
    <mergeCell ref="C69:C70"/>
    <mergeCell ref="C71:D71"/>
    <mergeCell ref="C73:D73"/>
    <mergeCell ref="F66:F67"/>
    <mergeCell ref="G66:J67"/>
    <mergeCell ref="K66:K67"/>
    <mergeCell ref="F68:K68"/>
    <mergeCell ref="B66:D66"/>
    <mergeCell ref="B67:D67"/>
    <mergeCell ref="B77:B80"/>
    <mergeCell ref="C77:D77"/>
    <mergeCell ref="B81:B84"/>
    <mergeCell ref="C81:D81"/>
    <mergeCell ref="F82:K87"/>
    <mergeCell ref="B85:B92"/>
    <mergeCell ref="D91:D92"/>
    <mergeCell ref="B71:B76"/>
    <mergeCell ref="C85:D85"/>
    <mergeCell ref="D88:D89"/>
    <mergeCell ref="B93:B97"/>
    <mergeCell ref="C93:D93"/>
    <mergeCell ref="C94:D94"/>
    <mergeCell ref="B98:B100"/>
    <mergeCell ref="C98:D98"/>
    <mergeCell ref="H105:I108"/>
    <mergeCell ref="J105:K108"/>
    <mergeCell ref="F105:G108"/>
    <mergeCell ref="F109:G109"/>
    <mergeCell ref="H109:I109"/>
    <mergeCell ref="J109:K109"/>
    <mergeCell ref="B101:B102"/>
    <mergeCell ref="C101:D101"/>
    <mergeCell ref="B103:D103"/>
    <mergeCell ref="F104:G104"/>
    <mergeCell ref="H104:I104"/>
    <mergeCell ref="J104:K104"/>
    <mergeCell ref="D108:D109"/>
    <mergeCell ref="C27:D27"/>
    <mergeCell ref="D30:D31"/>
    <mergeCell ref="B35:B39"/>
    <mergeCell ref="C35:D35"/>
    <mergeCell ref="C36:D36"/>
    <mergeCell ref="B40:B42"/>
    <mergeCell ref="C40:D40"/>
    <mergeCell ref="H47:I50"/>
    <mergeCell ref="J47:K50"/>
    <mergeCell ref="F47:G50"/>
    <mergeCell ref="F51:G51"/>
    <mergeCell ref="H51:I51"/>
    <mergeCell ref="J51:K51"/>
    <mergeCell ref="B43:B44"/>
    <mergeCell ref="C43:D43"/>
    <mergeCell ref="B45:D45"/>
    <mergeCell ref="F46:G46"/>
    <mergeCell ref="H46:I46"/>
    <mergeCell ref="J46:K46"/>
    <mergeCell ref="D50:D51"/>
    <mergeCell ref="B59:K59"/>
    <mergeCell ref="B60:K60"/>
    <mergeCell ref="B61:K61"/>
    <mergeCell ref="B62:K62"/>
    <mergeCell ref="B63:K63"/>
    <mergeCell ref="B64:K64"/>
    <mergeCell ref="B65:K65"/>
    <mergeCell ref="F88:G88"/>
    <mergeCell ref="F89:G89"/>
  </mergeCells>
  <conditionalFormatting sqref="D18 D76">
    <cfRule type="cellIs" dxfId="0" priority="1" operator="lessThan">
      <formula>0</formula>
    </cfRule>
  </conditionalFormatting>
  <conditionalFormatting sqref="D18 D76">
    <cfRule type="cellIs" dxfId="0" priority="2" operator="greaterThan">
      <formula>5</formula>
    </cfRule>
  </conditionalFormatting>
  <conditionalFormatting sqref="D18 D76">
    <cfRule type="cellIs" dxfId="1" priority="3" operator="between">
      <formula>0</formula>
      <formula>5</formula>
    </cfRule>
  </conditionalFormatting>
  <conditionalFormatting sqref="D20:D22">
    <cfRule type="cellIs" dxfId="0" priority="4" operator="lessThan">
      <formula>0</formula>
    </cfRule>
  </conditionalFormatting>
  <conditionalFormatting sqref="D20:D22">
    <cfRule type="cellIs" dxfId="1" priority="5" operator="lessThan">
      <formula>0</formula>
    </cfRule>
  </conditionalFormatting>
  <conditionalFormatting sqref="D20:D22">
    <cfRule type="cellIs" dxfId="0" priority="6" operator="greaterThan">
      <formula>5</formula>
    </cfRule>
  </conditionalFormatting>
  <conditionalFormatting sqref="D20:D22">
    <cfRule type="cellIs" dxfId="1" priority="7" operator="between">
      <formula>0</formula>
      <formula>5</formula>
    </cfRule>
  </conditionalFormatting>
  <conditionalFormatting sqref="D24">
    <cfRule type="cellIs" dxfId="0" priority="8" operator="lessThan">
      <formula>0</formula>
    </cfRule>
  </conditionalFormatting>
  <conditionalFormatting sqref="D24">
    <cfRule type="cellIs" dxfId="0" priority="9" operator="greaterThan">
      <formula>5</formula>
    </cfRule>
  </conditionalFormatting>
  <conditionalFormatting sqref="D24">
    <cfRule type="cellIs" dxfId="1" priority="10" operator="between">
      <formula>0</formula>
      <formula>5</formula>
    </cfRule>
  </conditionalFormatting>
  <conditionalFormatting sqref="D25">
    <cfRule type="cellIs" dxfId="0" priority="11" operator="greaterThan">
      <formula>3</formula>
    </cfRule>
  </conditionalFormatting>
  <conditionalFormatting sqref="D25">
    <cfRule type="cellIs" dxfId="0" priority="12" operator="lessThan">
      <formula>-3</formula>
    </cfRule>
  </conditionalFormatting>
  <conditionalFormatting sqref="D25">
    <cfRule type="cellIs" dxfId="1" priority="13" operator="between">
      <formula>-3</formula>
      <formula>3</formula>
    </cfRule>
  </conditionalFormatting>
  <conditionalFormatting sqref="D26">
    <cfRule type="cellIs" dxfId="0" priority="14" operator="greaterThan">
      <formula>5</formula>
    </cfRule>
  </conditionalFormatting>
  <conditionalFormatting sqref="D26">
    <cfRule type="cellIs" dxfId="0" priority="15" operator="lessThan">
      <formula>-5</formula>
    </cfRule>
  </conditionalFormatting>
  <conditionalFormatting sqref="D26">
    <cfRule type="cellIs" dxfId="1" priority="16" operator="between">
      <formula>-5</formula>
      <formula>5</formula>
    </cfRule>
  </conditionalFormatting>
  <conditionalFormatting sqref="D28:D29">
    <cfRule type="cellIs" dxfId="0" priority="17" operator="greaterThan">
      <formula>5</formula>
    </cfRule>
  </conditionalFormatting>
  <conditionalFormatting sqref="D28:D29">
    <cfRule type="cellIs" dxfId="0" priority="18" operator="lessThan">
      <formula>0</formula>
    </cfRule>
  </conditionalFormatting>
  <conditionalFormatting sqref="D28:D29">
    <cfRule type="cellIs" dxfId="1" priority="19" operator="between">
      <formula>0</formula>
      <formula>5</formula>
    </cfRule>
  </conditionalFormatting>
  <conditionalFormatting sqref="D30">
    <cfRule type="cellIs" dxfId="0" priority="20" operator="greaterThan">
      <formula>5</formula>
    </cfRule>
  </conditionalFormatting>
  <conditionalFormatting sqref="D30">
    <cfRule type="cellIs" dxfId="1" priority="21" operator="greaterThan">
      <formula>5</formula>
    </cfRule>
  </conditionalFormatting>
  <conditionalFormatting sqref="D30">
    <cfRule type="cellIs" dxfId="0" priority="22" operator="lessThan">
      <formula>-3</formula>
    </cfRule>
  </conditionalFormatting>
  <conditionalFormatting sqref="D30">
    <cfRule type="cellIs" dxfId="1" priority="23" operator="between">
      <formula>-3</formula>
      <formula>5</formula>
    </cfRule>
  </conditionalFormatting>
  <conditionalFormatting sqref="D32">
    <cfRule type="cellIs" dxfId="0" priority="24" operator="greaterThan">
      <formula>5</formula>
    </cfRule>
  </conditionalFormatting>
  <conditionalFormatting sqref="D32">
    <cfRule type="cellIs" dxfId="0" priority="25" operator="lessThan">
      <formula>-3</formula>
    </cfRule>
  </conditionalFormatting>
  <conditionalFormatting sqref="D32">
    <cfRule type="cellIs" dxfId="1" priority="26" operator="between">
      <formula>-3</formula>
      <formula>5</formula>
    </cfRule>
  </conditionalFormatting>
  <conditionalFormatting sqref="D33">
    <cfRule type="cellIs" dxfId="0" priority="27" operator="greaterThan">
      <formula>5</formula>
    </cfRule>
  </conditionalFormatting>
  <conditionalFormatting sqref="D33">
    <cfRule type="cellIs" dxfId="0" priority="28" operator="lessThan">
      <formula>0</formula>
    </cfRule>
  </conditionalFormatting>
  <conditionalFormatting sqref="D33">
    <cfRule type="cellIs" dxfId="1" priority="29" operator="between">
      <formula>0</formula>
      <formula>5</formula>
    </cfRule>
  </conditionalFormatting>
  <conditionalFormatting sqref="D37">
    <cfRule type="cellIs" dxfId="0" priority="30" operator="greaterThan">
      <formula>5</formula>
    </cfRule>
  </conditionalFormatting>
  <conditionalFormatting sqref="D37">
    <cfRule type="cellIs" dxfId="0" priority="31" operator="lessThan">
      <formula>0</formula>
    </cfRule>
  </conditionalFormatting>
  <conditionalFormatting sqref="D37">
    <cfRule type="cellIs" dxfId="1" priority="32" operator="between">
      <formula>0</formula>
      <formula>5</formula>
    </cfRule>
  </conditionalFormatting>
  <conditionalFormatting sqref="D38">
    <cfRule type="cellIs" dxfId="0" priority="33" operator="greaterThan">
      <formula>5</formula>
    </cfRule>
  </conditionalFormatting>
  <conditionalFormatting sqref="D38">
    <cfRule type="cellIs" dxfId="0" priority="34" operator="lessThan">
      <formula>0</formula>
    </cfRule>
  </conditionalFormatting>
  <conditionalFormatting sqref="D38">
    <cfRule type="cellIs" dxfId="1" priority="35" operator="between">
      <formula>0</formula>
      <formula>5</formula>
    </cfRule>
  </conditionalFormatting>
  <conditionalFormatting sqref="D39">
    <cfRule type="cellIs" dxfId="0" priority="36" operator="greaterThan">
      <formula>5</formula>
    </cfRule>
  </conditionalFormatting>
  <conditionalFormatting sqref="D39">
    <cfRule type="cellIs" dxfId="0" priority="37" operator="lessThan">
      <formula>-3</formula>
    </cfRule>
  </conditionalFormatting>
  <conditionalFormatting sqref="D39">
    <cfRule type="cellIs" dxfId="1" priority="38" operator="between">
      <formula>-3</formula>
      <formula>5</formula>
    </cfRule>
  </conditionalFormatting>
  <conditionalFormatting sqref="D41">
    <cfRule type="cellIs" dxfId="0" priority="39" operator="between">
      <formula>3</formula>
      <formula>4</formula>
    </cfRule>
  </conditionalFormatting>
  <conditionalFormatting sqref="D41">
    <cfRule type="cellIs" dxfId="0" priority="40" operator="equal">
      <formula>1</formula>
    </cfRule>
  </conditionalFormatting>
  <conditionalFormatting sqref="D41">
    <cfRule type="cellIs" dxfId="0" priority="41" operator="between">
      <formula>-4</formula>
      <formula>-1</formula>
    </cfRule>
  </conditionalFormatting>
  <conditionalFormatting sqref="D41">
    <cfRule type="cellIs" dxfId="0" priority="42" operator="greaterThan">
      <formula>5</formula>
    </cfRule>
  </conditionalFormatting>
  <conditionalFormatting sqref="D41">
    <cfRule type="cellIs" dxfId="0" priority="43" operator="lessThan">
      <formula>-5</formula>
    </cfRule>
  </conditionalFormatting>
  <conditionalFormatting sqref="D41">
    <cfRule type="cellIs" dxfId="1" priority="44" operator="between">
      <formula>-5</formula>
      <formula>5</formula>
    </cfRule>
  </conditionalFormatting>
  <conditionalFormatting sqref="D42">
    <cfRule type="cellIs" dxfId="0" priority="45" operator="equal">
      <formula>4</formula>
    </cfRule>
  </conditionalFormatting>
  <conditionalFormatting sqref="D42">
    <cfRule type="cellIs" dxfId="0" priority="46" operator="equal">
      <formula>2</formula>
    </cfRule>
  </conditionalFormatting>
  <conditionalFormatting sqref="D42">
    <cfRule type="cellIs" dxfId="0" priority="47" operator="between">
      <formula>-2</formula>
      <formula>-1</formula>
    </cfRule>
  </conditionalFormatting>
  <conditionalFormatting sqref="D42">
    <cfRule type="cellIs" dxfId="0" priority="48" operator="equal">
      <formula>-4</formula>
    </cfRule>
  </conditionalFormatting>
  <conditionalFormatting sqref="D42">
    <cfRule type="cellIs" dxfId="0" priority="49" operator="greaterThan">
      <formula>5</formula>
    </cfRule>
  </conditionalFormatting>
  <conditionalFormatting sqref="D42">
    <cfRule type="cellIs" dxfId="0" priority="50" operator="lessThan">
      <formula>-5</formula>
    </cfRule>
  </conditionalFormatting>
  <conditionalFormatting sqref="D42">
    <cfRule type="cellIs" dxfId="1" priority="51" operator="between">
      <formula>-5</formula>
      <formula>5</formula>
    </cfRule>
  </conditionalFormatting>
  <conditionalFormatting sqref="D44">
    <cfRule type="cellIs" dxfId="0" priority="52" operator="greaterThan">
      <formula>5</formula>
    </cfRule>
  </conditionalFormatting>
  <conditionalFormatting sqref="D44">
    <cfRule type="cellIs" dxfId="0" priority="53" operator="lessThan">
      <formula>0</formula>
    </cfRule>
  </conditionalFormatting>
  <conditionalFormatting sqref="D44">
    <cfRule type="cellIs" dxfId="1" priority="54" operator="between">
      <formula>0</formula>
      <formula>5</formula>
    </cfRule>
  </conditionalFormatting>
  <conditionalFormatting sqref="D46">
    <cfRule type="cellIs" dxfId="0" priority="55" operator="greaterThan">
      <formula>5</formula>
    </cfRule>
  </conditionalFormatting>
  <conditionalFormatting sqref="D46">
    <cfRule type="cellIs" dxfId="0" priority="56" operator="lessThan">
      <formula>-1</formula>
    </cfRule>
  </conditionalFormatting>
  <conditionalFormatting sqref="D46">
    <cfRule type="cellIs" dxfId="1" priority="57" operator="between">
      <formula>-1</formula>
      <formula>5</formula>
    </cfRule>
  </conditionalFormatting>
  <conditionalFormatting sqref="D47">
    <cfRule type="cellIs" dxfId="0" priority="58" operator="greaterThan">
      <formula>5</formula>
    </cfRule>
  </conditionalFormatting>
  <conditionalFormatting sqref="D47">
    <cfRule type="cellIs" dxfId="0" priority="59" operator="lessThan">
      <formula>-1</formula>
    </cfRule>
  </conditionalFormatting>
  <conditionalFormatting sqref="D47">
    <cfRule type="cellIs" dxfId="1" priority="60" operator="between">
      <formula>-1</formula>
      <formula>5</formula>
    </cfRule>
  </conditionalFormatting>
  <conditionalFormatting sqref="D48:D49">
    <cfRule type="cellIs" dxfId="0" priority="61" operator="greaterThan">
      <formula>5</formula>
    </cfRule>
  </conditionalFormatting>
  <conditionalFormatting sqref="D48:D49">
    <cfRule type="cellIs" dxfId="0" priority="62" operator="lessThan">
      <formula>0</formula>
    </cfRule>
  </conditionalFormatting>
  <conditionalFormatting sqref="D48:D49">
    <cfRule type="cellIs" dxfId="1" priority="63" operator="between">
      <formula>0</formula>
      <formula>5</formula>
    </cfRule>
  </conditionalFormatting>
  <conditionalFormatting sqref="D50 D52">
    <cfRule type="cellIs" dxfId="0" priority="64" operator="greaterThan">
      <formula>5</formula>
    </cfRule>
  </conditionalFormatting>
  <conditionalFormatting sqref="D50 D52">
    <cfRule type="cellIs" dxfId="0" priority="65" operator="lessThan">
      <formula>0</formula>
    </cfRule>
  </conditionalFormatting>
  <conditionalFormatting sqref="D50 D52">
    <cfRule type="cellIs" dxfId="1" priority="66" operator="between">
      <formula>0</formula>
      <formula>5</formula>
    </cfRule>
  </conditionalFormatting>
  <conditionalFormatting sqref="K11:K13">
    <cfRule type="cellIs" dxfId="0" priority="67" operator="greaterThan">
      <formula>5</formula>
    </cfRule>
  </conditionalFormatting>
  <conditionalFormatting sqref="K11:K13">
    <cfRule type="cellIs" dxfId="0" priority="68" operator="lessThan">
      <formula>0</formula>
    </cfRule>
  </conditionalFormatting>
  <conditionalFormatting sqref="K11:K13">
    <cfRule type="cellIs" dxfId="1" priority="69" operator="between">
      <formula>0</formula>
      <formula>5</formula>
    </cfRule>
  </conditionalFormatting>
  <conditionalFormatting sqref="K14">
    <cfRule type="cellIs" dxfId="0" priority="70" operator="greaterThan">
      <formula>5</formula>
    </cfRule>
  </conditionalFormatting>
  <conditionalFormatting sqref="K14">
    <cfRule type="cellIs" dxfId="0" priority="71" operator="lessThan">
      <formula>0</formula>
    </cfRule>
  </conditionalFormatting>
  <conditionalFormatting sqref="K14">
    <cfRule type="cellIs" dxfId="1" priority="72" operator="between">
      <formula>0</formula>
      <formula>5</formula>
    </cfRule>
  </conditionalFormatting>
  <conditionalFormatting sqref="K15:K16">
    <cfRule type="cellIs" dxfId="0" priority="73" operator="greaterThan">
      <formula>5</formula>
    </cfRule>
  </conditionalFormatting>
  <conditionalFormatting sqref="K15:K16">
    <cfRule type="cellIs" dxfId="0" priority="74" operator="lessThan">
      <formula>-1</formula>
    </cfRule>
  </conditionalFormatting>
  <conditionalFormatting sqref="K15:K16">
    <cfRule type="cellIs" dxfId="1" priority="75" operator="between">
      <formula>-1</formula>
      <formula>5</formula>
    </cfRule>
  </conditionalFormatting>
  <conditionalFormatting sqref="K18:K22">
    <cfRule type="cellIs" dxfId="0" priority="76" operator="greaterThan">
      <formula>5</formula>
    </cfRule>
  </conditionalFormatting>
  <conditionalFormatting sqref="K18:K22">
    <cfRule type="cellIs" dxfId="0" priority="77" operator="lessThan">
      <formula>0</formula>
    </cfRule>
  </conditionalFormatting>
  <conditionalFormatting sqref="K18:K22">
    <cfRule type="cellIs" dxfId="1" priority="78" operator="between">
      <formula>0</formula>
      <formula>5</formula>
    </cfRule>
  </conditionalFormatting>
  <conditionalFormatting sqref="D72">
    <cfRule type="cellIs" dxfId="2" priority="79" operator="greaterThan">
      <formula>5</formula>
    </cfRule>
  </conditionalFormatting>
  <conditionalFormatting sqref="D72">
    <cfRule type="cellIs" dxfId="1" priority="80" operator="between">
      <formula>-5</formula>
      <formula>5</formula>
    </cfRule>
  </conditionalFormatting>
  <conditionalFormatting sqref="D72">
    <cfRule type="cellIs" dxfId="1" priority="81" operator="between">
      <formula>0</formula>
      <formula>5</formula>
    </cfRule>
  </conditionalFormatting>
  <conditionalFormatting sqref="D72">
    <cfRule type="cellIs" dxfId="3" priority="82" operator="greaterThan">
      <formula>5</formula>
    </cfRule>
  </conditionalFormatting>
  <conditionalFormatting sqref="D72">
    <cfRule type="cellIs" dxfId="4" priority="83" operator="between">
      <formula>0</formula>
      <formula>5</formula>
    </cfRule>
  </conditionalFormatting>
  <conditionalFormatting sqref="D72">
    <cfRule type="cellIs" dxfId="3" priority="84" operator="between">
      <formula>0</formula>
      <formula>5</formula>
    </cfRule>
  </conditionalFormatting>
  <conditionalFormatting sqref="D74">
    <cfRule type="cellIs" dxfId="0" priority="85" operator="greaterThan">
      <formula>5</formula>
    </cfRule>
  </conditionalFormatting>
  <conditionalFormatting sqref="D74">
    <cfRule type="cellIs" dxfId="1" priority="86" operator="greaterThan">
      <formula>5</formula>
    </cfRule>
  </conditionalFormatting>
  <conditionalFormatting sqref="D74">
    <cfRule type="cellIs" dxfId="1" priority="87" operator="between">
      <formula>-6</formula>
      <formula>5</formula>
    </cfRule>
  </conditionalFormatting>
  <conditionalFormatting sqref="D75">
    <cfRule type="cellIs" dxfId="0" priority="88" operator="lessThan">
      <formula>0</formula>
    </cfRule>
  </conditionalFormatting>
  <conditionalFormatting sqref="D75">
    <cfRule type="cellIs" dxfId="0" priority="89" operator="greaterThan">
      <formula>5</formula>
    </cfRule>
  </conditionalFormatting>
  <conditionalFormatting sqref="D75">
    <cfRule type="cellIs" dxfId="1" priority="90" operator="between">
      <formula>0</formula>
      <formula>5</formula>
    </cfRule>
  </conditionalFormatting>
  <conditionalFormatting sqref="D76">
    <cfRule type="cellIs" dxfId="0" priority="91" operator="lessThan">
      <formula>0</formula>
    </cfRule>
  </conditionalFormatting>
  <conditionalFormatting sqref="D76">
    <cfRule type="cellIs" dxfId="0" priority="92" operator="greaterThan">
      <formula>5</formula>
    </cfRule>
  </conditionalFormatting>
  <conditionalFormatting sqref="D76">
    <cfRule type="cellIs" dxfId="1" priority="93" operator="between">
      <formula>0</formula>
      <formula>5</formula>
    </cfRule>
  </conditionalFormatting>
  <conditionalFormatting sqref="D78:D80">
    <cfRule type="cellIs" dxfId="0" priority="94" operator="lessThan">
      <formula>0</formula>
    </cfRule>
  </conditionalFormatting>
  <conditionalFormatting sqref="D78:D80">
    <cfRule type="cellIs" dxfId="1" priority="95" operator="lessThan">
      <formula>0</formula>
    </cfRule>
  </conditionalFormatting>
  <conditionalFormatting sqref="D78:D80">
    <cfRule type="cellIs" dxfId="0" priority="96" operator="greaterThan">
      <formula>5</formula>
    </cfRule>
  </conditionalFormatting>
  <conditionalFormatting sqref="D78:D80">
    <cfRule type="cellIs" dxfId="1" priority="97" operator="between">
      <formula>0</formula>
      <formula>5</formula>
    </cfRule>
  </conditionalFormatting>
  <conditionalFormatting sqref="D82">
    <cfRule type="cellIs" dxfId="0" priority="98" operator="lessThan">
      <formula>0</formula>
    </cfRule>
  </conditionalFormatting>
  <conditionalFormatting sqref="D82">
    <cfRule type="cellIs" dxfId="0" priority="99" operator="greaterThan">
      <formula>5</formula>
    </cfRule>
  </conditionalFormatting>
  <conditionalFormatting sqref="D82">
    <cfRule type="cellIs" dxfId="1" priority="100" operator="between">
      <formula>0</formula>
      <formula>5</formula>
    </cfRule>
  </conditionalFormatting>
  <conditionalFormatting sqref="D83">
    <cfRule type="cellIs" dxfId="0" priority="101" operator="greaterThan">
      <formula>3</formula>
    </cfRule>
  </conditionalFormatting>
  <conditionalFormatting sqref="D83">
    <cfRule type="cellIs" dxfId="0" priority="102" operator="lessThan">
      <formula>-3</formula>
    </cfRule>
  </conditionalFormatting>
  <conditionalFormatting sqref="D83">
    <cfRule type="cellIs" dxfId="1" priority="103" operator="between">
      <formula>-3</formula>
      <formula>3</formula>
    </cfRule>
  </conditionalFormatting>
  <conditionalFormatting sqref="D84">
    <cfRule type="cellIs" dxfId="0" priority="104" operator="greaterThan">
      <formula>5</formula>
    </cfRule>
  </conditionalFormatting>
  <conditionalFormatting sqref="D84">
    <cfRule type="cellIs" dxfId="0" priority="105" operator="lessThan">
      <formula>-5</formula>
    </cfRule>
  </conditionalFormatting>
  <conditionalFormatting sqref="D84">
    <cfRule type="cellIs" dxfId="1" priority="106" operator="between">
      <formula>-5</formula>
      <formula>5</formula>
    </cfRule>
  </conditionalFormatting>
  <conditionalFormatting sqref="D86:D87">
    <cfRule type="cellIs" dxfId="0" priority="107" operator="greaterThan">
      <formula>5</formula>
    </cfRule>
  </conditionalFormatting>
  <conditionalFormatting sqref="D86:D87">
    <cfRule type="cellIs" dxfId="0" priority="108" operator="lessThan">
      <formula>0</formula>
    </cfRule>
  </conditionalFormatting>
  <conditionalFormatting sqref="D86:D87">
    <cfRule type="cellIs" dxfId="1" priority="109" operator="between">
      <formula>0</formula>
      <formula>5</formula>
    </cfRule>
  </conditionalFormatting>
  <conditionalFormatting sqref="D88">
    <cfRule type="cellIs" dxfId="0" priority="110" operator="greaterThan">
      <formula>5</formula>
    </cfRule>
  </conditionalFormatting>
  <conditionalFormatting sqref="D88">
    <cfRule type="cellIs" dxfId="1" priority="111" operator="greaterThan">
      <formula>5</formula>
    </cfRule>
  </conditionalFormatting>
  <conditionalFormatting sqref="D88">
    <cfRule type="cellIs" dxfId="0" priority="112" operator="lessThan">
      <formula>-3</formula>
    </cfRule>
  </conditionalFormatting>
  <conditionalFormatting sqref="D88">
    <cfRule type="cellIs" dxfId="1" priority="113" operator="between">
      <formula>-3</formula>
      <formula>5</formula>
    </cfRule>
  </conditionalFormatting>
  <conditionalFormatting sqref="D90">
    <cfRule type="cellIs" dxfId="0" priority="114" operator="greaterThan">
      <formula>5</formula>
    </cfRule>
  </conditionalFormatting>
  <conditionalFormatting sqref="D90">
    <cfRule type="cellIs" dxfId="0" priority="115" operator="lessThan">
      <formula>-3</formula>
    </cfRule>
  </conditionalFormatting>
  <conditionalFormatting sqref="D90">
    <cfRule type="cellIs" dxfId="1" priority="116" operator="between">
      <formula>-3</formula>
      <formula>5</formula>
    </cfRule>
  </conditionalFormatting>
  <conditionalFormatting sqref="D91">
    <cfRule type="cellIs" dxfId="0" priority="117" operator="greaterThan">
      <formula>5</formula>
    </cfRule>
  </conditionalFormatting>
  <conditionalFormatting sqref="D91">
    <cfRule type="cellIs" dxfId="0" priority="118" operator="lessThan">
      <formula>0</formula>
    </cfRule>
  </conditionalFormatting>
  <conditionalFormatting sqref="D91">
    <cfRule type="cellIs" dxfId="1" priority="119" operator="between">
      <formula>0</formula>
      <formula>5</formula>
    </cfRule>
  </conditionalFormatting>
  <conditionalFormatting sqref="D95">
    <cfRule type="cellIs" dxfId="0" priority="120" operator="greaterThan">
      <formula>5</formula>
    </cfRule>
  </conditionalFormatting>
  <conditionalFormatting sqref="D95">
    <cfRule type="cellIs" dxfId="0" priority="121" operator="lessThan">
      <formula>0</formula>
    </cfRule>
  </conditionalFormatting>
  <conditionalFormatting sqref="D95">
    <cfRule type="cellIs" dxfId="1" priority="122" operator="between">
      <formula>0</formula>
      <formula>5</formula>
    </cfRule>
  </conditionalFormatting>
  <conditionalFormatting sqref="D96">
    <cfRule type="cellIs" dxfId="0" priority="123" operator="greaterThan">
      <formula>5</formula>
    </cfRule>
  </conditionalFormatting>
  <conditionalFormatting sqref="D96">
    <cfRule type="cellIs" dxfId="0" priority="124" operator="lessThan">
      <formula>0</formula>
    </cfRule>
  </conditionalFormatting>
  <conditionalFormatting sqref="D96">
    <cfRule type="cellIs" dxfId="1" priority="125" operator="between">
      <formula>0</formula>
      <formula>5</formula>
    </cfRule>
  </conditionalFormatting>
  <conditionalFormatting sqref="D97">
    <cfRule type="cellIs" dxfId="0" priority="126" operator="greaterThan">
      <formula>5</formula>
    </cfRule>
  </conditionalFormatting>
  <conditionalFormatting sqref="D97">
    <cfRule type="cellIs" dxfId="0" priority="127" operator="lessThan">
      <formula>-3</formula>
    </cfRule>
  </conditionalFormatting>
  <conditionalFormatting sqref="D97">
    <cfRule type="cellIs" dxfId="1" priority="128" operator="between">
      <formula>-3</formula>
      <formula>5</formula>
    </cfRule>
  </conditionalFormatting>
  <conditionalFormatting sqref="D99">
    <cfRule type="cellIs" dxfId="0" priority="129" operator="between">
      <formula>3</formula>
      <formula>4</formula>
    </cfRule>
  </conditionalFormatting>
  <conditionalFormatting sqref="D99">
    <cfRule type="cellIs" dxfId="0" priority="130" operator="equal">
      <formula>1</formula>
    </cfRule>
  </conditionalFormatting>
  <conditionalFormatting sqref="D99">
    <cfRule type="cellIs" dxfId="0" priority="131" operator="between">
      <formula>-4</formula>
      <formula>-1</formula>
    </cfRule>
  </conditionalFormatting>
  <conditionalFormatting sqref="D99">
    <cfRule type="cellIs" dxfId="0" priority="132" operator="greaterThan">
      <formula>5</formula>
    </cfRule>
  </conditionalFormatting>
  <conditionalFormatting sqref="D99">
    <cfRule type="cellIs" dxfId="0" priority="133" operator="lessThan">
      <formula>-5</formula>
    </cfRule>
  </conditionalFormatting>
  <conditionalFormatting sqref="D99">
    <cfRule type="cellIs" dxfId="1" priority="134" operator="between">
      <formula>-5</formula>
      <formula>5</formula>
    </cfRule>
  </conditionalFormatting>
  <conditionalFormatting sqref="D100">
    <cfRule type="cellIs" dxfId="0" priority="135" operator="equal">
      <formula>4</formula>
    </cfRule>
  </conditionalFormatting>
  <conditionalFormatting sqref="D100">
    <cfRule type="cellIs" dxfId="0" priority="136" operator="equal">
      <formula>2</formula>
    </cfRule>
  </conditionalFormatting>
  <conditionalFormatting sqref="D100">
    <cfRule type="cellIs" dxfId="0" priority="137" operator="between">
      <formula>-2</formula>
      <formula>-1</formula>
    </cfRule>
  </conditionalFormatting>
  <conditionalFormatting sqref="D100">
    <cfRule type="cellIs" dxfId="0" priority="138" operator="equal">
      <formula>-4</formula>
    </cfRule>
  </conditionalFormatting>
  <conditionalFormatting sqref="D100">
    <cfRule type="cellIs" dxfId="0" priority="139" operator="greaterThan">
      <formula>5</formula>
    </cfRule>
  </conditionalFormatting>
  <conditionalFormatting sqref="D100">
    <cfRule type="cellIs" dxfId="0" priority="140" operator="lessThan">
      <formula>-5</formula>
    </cfRule>
  </conditionalFormatting>
  <conditionalFormatting sqref="D100">
    <cfRule type="cellIs" dxfId="1" priority="141" operator="between">
      <formula>-5</formula>
      <formula>5</formula>
    </cfRule>
  </conditionalFormatting>
  <conditionalFormatting sqref="D102">
    <cfRule type="cellIs" dxfId="0" priority="142" operator="greaterThan">
      <formula>5</formula>
    </cfRule>
  </conditionalFormatting>
  <conditionalFormatting sqref="D102">
    <cfRule type="cellIs" dxfId="0" priority="143" operator="lessThan">
      <formula>0</formula>
    </cfRule>
  </conditionalFormatting>
  <conditionalFormatting sqref="D102">
    <cfRule type="cellIs" dxfId="1" priority="144" operator="between">
      <formula>0</formula>
      <formula>5</formula>
    </cfRule>
  </conditionalFormatting>
  <conditionalFormatting sqref="D104">
    <cfRule type="cellIs" dxfId="0" priority="145" operator="greaterThan">
      <formula>5</formula>
    </cfRule>
  </conditionalFormatting>
  <conditionalFormatting sqref="D104">
    <cfRule type="cellIs" dxfId="0" priority="146" operator="lessThan">
      <formula>-1</formula>
    </cfRule>
  </conditionalFormatting>
  <conditionalFormatting sqref="D104">
    <cfRule type="cellIs" dxfId="1" priority="147" operator="between">
      <formula>-1</formula>
      <formula>5</formula>
    </cfRule>
  </conditionalFormatting>
  <conditionalFormatting sqref="D105">
    <cfRule type="cellIs" dxfId="0" priority="148" operator="greaterThan">
      <formula>5</formula>
    </cfRule>
  </conditionalFormatting>
  <conditionalFormatting sqref="D105">
    <cfRule type="cellIs" dxfId="0" priority="149" operator="lessThan">
      <formula>-1</formula>
    </cfRule>
  </conditionalFormatting>
  <conditionalFormatting sqref="D105">
    <cfRule type="cellIs" dxfId="1" priority="150" operator="between">
      <formula>-1</formula>
      <formula>5</formula>
    </cfRule>
  </conditionalFormatting>
  <conditionalFormatting sqref="D106:D107">
    <cfRule type="cellIs" dxfId="0" priority="151" operator="greaterThan">
      <formula>5</formula>
    </cfRule>
  </conditionalFormatting>
  <conditionalFormatting sqref="D106:D107">
    <cfRule type="cellIs" dxfId="0" priority="152" operator="lessThan">
      <formula>0</formula>
    </cfRule>
  </conditionalFormatting>
  <conditionalFormatting sqref="D106:D107">
    <cfRule type="cellIs" dxfId="1" priority="153" operator="between">
      <formula>0</formula>
      <formula>5</formula>
    </cfRule>
  </conditionalFormatting>
  <conditionalFormatting sqref="D108 D110">
    <cfRule type="cellIs" dxfId="0" priority="154" operator="greaterThan">
      <formula>5</formula>
    </cfRule>
  </conditionalFormatting>
  <conditionalFormatting sqref="D108 D110">
    <cfRule type="cellIs" dxfId="0" priority="155" operator="lessThan">
      <formula>0</formula>
    </cfRule>
  </conditionalFormatting>
  <conditionalFormatting sqref="D108 D110">
    <cfRule type="cellIs" dxfId="1" priority="156" operator="between">
      <formula>0</formula>
      <formula>5</formula>
    </cfRule>
  </conditionalFormatting>
  <conditionalFormatting sqref="K69:K71">
    <cfRule type="cellIs" dxfId="0" priority="157" operator="greaterThan">
      <formula>5</formula>
    </cfRule>
  </conditionalFormatting>
  <conditionalFormatting sqref="K69:K71">
    <cfRule type="cellIs" dxfId="0" priority="158" operator="lessThan">
      <formula>0</formula>
    </cfRule>
  </conditionalFormatting>
  <conditionalFormatting sqref="K69:K71">
    <cfRule type="cellIs" dxfId="1" priority="159" operator="between">
      <formula>0</formula>
      <formula>5</formula>
    </cfRule>
  </conditionalFormatting>
  <conditionalFormatting sqref="K72">
    <cfRule type="cellIs" dxfId="0" priority="160" operator="greaterThan">
      <formula>5</formula>
    </cfRule>
  </conditionalFormatting>
  <conditionalFormatting sqref="K72">
    <cfRule type="cellIs" dxfId="0" priority="161" operator="lessThan">
      <formula>0</formula>
    </cfRule>
  </conditionalFormatting>
  <conditionalFormatting sqref="K72">
    <cfRule type="cellIs" dxfId="1" priority="162" operator="between">
      <formula>0</formula>
      <formula>5</formula>
    </cfRule>
  </conditionalFormatting>
  <conditionalFormatting sqref="K73:K74">
    <cfRule type="cellIs" dxfId="0" priority="163" operator="greaterThan">
      <formula>5</formula>
    </cfRule>
  </conditionalFormatting>
  <conditionalFormatting sqref="K73:K74">
    <cfRule type="cellIs" dxfId="0" priority="164" operator="lessThan">
      <formula>-1</formula>
    </cfRule>
  </conditionalFormatting>
  <conditionalFormatting sqref="K73:K74">
    <cfRule type="cellIs" dxfId="1" priority="165" operator="between">
      <formula>-1</formula>
      <formula>5</formula>
    </cfRule>
  </conditionalFormatting>
  <conditionalFormatting sqref="K76:K80">
    <cfRule type="cellIs" dxfId="0" priority="166" operator="greaterThan">
      <formula>5</formula>
    </cfRule>
  </conditionalFormatting>
  <conditionalFormatting sqref="K76:K80">
    <cfRule type="cellIs" dxfId="0" priority="167" operator="lessThan">
      <formula>0</formula>
    </cfRule>
  </conditionalFormatting>
  <conditionalFormatting sqref="K76:K80">
    <cfRule type="cellIs" dxfId="1" priority="168" operator="between">
      <formula>0</formula>
      <formula>5</formula>
    </cfRule>
  </conditionalFormatting>
  <conditionalFormatting sqref="D14 D72">
    <cfRule type="cellIs" dxfId="2" priority="169" operator="greaterThan">
      <formula>5</formula>
    </cfRule>
  </conditionalFormatting>
  <conditionalFormatting sqref="D14 D72">
    <cfRule type="cellIs" dxfId="1" priority="170" operator="between">
      <formula>-5</formula>
      <formula>5</formula>
    </cfRule>
  </conditionalFormatting>
  <conditionalFormatting sqref="D14 D72">
    <cfRule type="cellIs" dxfId="1" priority="171" operator="between">
      <formula>0</formula>
      <formula>5</formula>
    </cfRule>
  </conditionalFormatting>
  <conditionalFormatting sqref="D14 D72">
    <cfRule type="cellIs" dxfId="3" priority="172" operator="greaterThan">
      <formula>5</formula>
    </cfRule>
  </conditionalFormatting>
  <conditionalFormatting sqref="D14 D72">
    <cfRule type="cellIs" dxfId="4" priority="173" operator="between">
      <formula>0</formula>
      <formula>5</formula>
    </cfRule>
  </conditionalFormatting>
  <conditionalFormatting sqref="D14 D72">
    <cfRule type="cellIs" dxfId="3" priority="174" operator="between">
      <formula>0</formula>
      <formula>5</formula>
    </cfRule>
  </conditionalFormatting>
  <conditionalFormatting sqref="D16 D74">
    <cfRule type="cellIs" dxfId="0" priority="175" operator="greaterThan">
      <formula>5</formula>
    </cfRule>
  </conditionalFormatting>
  <conditionalFormatting sqref="D16 D74">
    <cfRule type="cellIs" dxfId="1" priority="176" operator="greaterThan">
      <formula>5</formula>
    </cfRule>
  </conditionalFormatting>
  <conditionalFormatting sqref="D16 D74">
    <cfRule type="cellIs" dxfId="1" priority="177" operator="between">
      <formula>-6</formula>
      <formula>5</formula>
    </cfRule>
  </conditionalFormatting>
  <conditionalFormatting sqref="D17 D75">
    <cfRule type="cellIs" dxfId="0" priority="178" operator="lessThan">
      <formula>0</formula>
    </cfRule>
  </conditionalFormatting>
  <conditionalFormatting sqref="D17 D75">
    <cfRule type="cellIs" dxfId="0" priority="179" operator="greaterThan">
      <formula>5</formula>
    </cfRule>
  </conditionalFormatting>
  <conditionalFormatting sqref="D17 D75">
    <cfRule type="cellIs" dxfId="1" priority="180" operator="between">
      <formula>0</formula>
      <formula>5</formula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