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8895" activeTab="2"/>
  </bookViews>
  <sheets>
    <sheet name="home_prices" sheetId="3" r:id="rId1"/>
    <sheet name="altruism_happiness" sheetId="2" r:id="rId2"/>
    <sheet name="ITNS-Ch12-Ex3" sheetId="1" r:id="rId3"/>
    <sheet name="ITNS-Ch12-Ex4-Updated" sheetId="5" r:id="rId4"/>
    <sheet name="home_prices_holdout" sheetId="4" r:id="rId5"/>
  </sheets>
  <definedNames>
    <definedName name="_xlnm._FilterDatabase" localSheetId="1" hidden="1">altruism_happiness!$A$1:$H$51</definedName>
    <definedName name="_xlnm._FilterDatabase" localSheetId="0" hidden="1">home_prices!$A$1:$G$301</definedName>
    <definedName name="_xlnm._FilterDatabase" localSheetId="4" hidden="1">home_prices_holdout!$A$1:$I$11</definedName>
    <definedName name="_xlnm._FilterDatabase" localSheetId="2" hidden="1">'ITNS-Ch12-Ex3'!$A$1:$B$211</definedName>
    <definedName name="_xlnm._FilterDatabase" localSheetId="3" hidden="1">'ITNS-Ch12-Ex4-Updated'!$A$1:$J$5</definedName>
  </definedNames>
  <calcPr calcId="145621"/>
</workbook>
</file>

<file path=xl/calcChain.xml><?xml version="1.0" encoding="utf-8"?>
<calcChain xmlns="http://schemas.openxmlformats.org/spreadsheetml/2006/main">
  <c r="T30" i="3" l="1"/>
  <c r="T31" i="3"/>
  <c r="T32" i="3"/>
  <c r="T33" i="3"/>
  <c r="T34" i="3"/>
  <c r="T35" i="3"/>
  <c r="T36" i="3"/>
  <c r="T37" i="3"/>
  <c r="T38" i="3"/>
  <c r="T29" i="3"/>
  <c r="L2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2" i="2"/>
  <c r="H2" i="2" s="1"/>
  <c r="H3" i="5"/>
  <c r="I3" i="5"/>
  <c r="J3" i="5"/>
  <c r="H4" i="5"/>
  <c r="I4" i="5"/>
  <c r="J4" i="5"/>
  <c r="H5" i="5"/>
  <c r="I5" i="5"/>
  <c r="J5" i="5"/>
  <c r="I2" i="5"/>
  <c r="J2" i="5"/>
  <c r="H2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V25" i="1"/>
  <c r="V26" i="1"/>
  <c r="V27" i="1"/>
  <c r="V28" i="1"/>
  <c r="V29" i="1"/>
  <c r="V30" i="1"/>
  <c r="V31" i="1"/>
  <c r="V32" i="1"/>
  <c r="V33" i="1"/>
  <c r="V34" i="1"/>
  <c r="V35" i="1"/>
  <c r="V36" i="1"/>
  <c r="V24" i="1"/>
  <c r="V37" i="1" s="1"/>
  <c r="V38" i="1" s="1"/>
  <c r="V39" i="1" s="1"/>
  <c r="U37" i="1"/>
  <c r="V8" i="1"/>
  <c r="V9" i="1"/>
  <c r="V10" i="1"/>
  <c r="V11" i="1"/>
  <c r="V12" i="1"/>
  <c r="V13" i="1"/>
  <c r="V14" i="1"/>
  <c r="V15" i="1"/>
  <c r="V16" i="1"/>
  <c r="V17" i="1"/>
  <c r="V18" i="1"/>
  <c r="V19" i="1"/>
  <c r="V7" i="1"/>
  <c r="V20" i="1" s="1"/>
  <c r="V21" i="1" s="1"/>
  <c r="V22" i="1" s="1"/>
  <c r="U20" i="1"/>
  <c r="G3" i="4"/>
  <c r="G4" i="4"/>
  <c r="G5" i="4"/>
  <c r="G6" i="4"/>
  <c r="G7" i="4"/>
  <c r="G8" i="4"/>
  <c r="G9" i="4"/>
  <c r="G10" i="4"/>
  <c r="G11" i="4"/>
  <c r="G2" i="4"/>
  <c r="O25" i="3"/>
  <c r="O26" i="3" s="1"/>
  <c r="P29" i="3" s="1"/>
  <c r="L35" i="3"/>
  <c r="M25" i="3"/>
  <c r="M29" i="3" s="1"/>
  <c r="M26" i="3"/>
  <c r="M30" i="3"/>
  <c r="H4" i="4"/>
  <c r="I4" i="4" s="1"/>
  <c r="H6" i="4"/>
  <c r="I6" i="4" s="1"/>
  <c r="H2" i="4"/>
  <c r="I2" i="4" s="1"/>
  <c r="H3" i="4"/>
  <c r="I3" i="4" s="1"/>
  <c r="H5" i="4"/>
  <c r="I5" i="4" s="1"/>
  <c r="H7" i="4"/>
  <c r="I7" i="4" s="1"/>
  <c r="H8" i="4"/>
  <c r="I8" i="4" s="1"/>
  <c r="H9" i="4"/>
  <c r="I9" i="4" s="1"/>
  <c r="H10" i="4"/>
  <c r="I10" i="4" s="1"/>
  <c r="H11" i="4"/>
  <c r="I11" i="4" s="1"/>
  <c r="I13" i="4" l="1"/>
  <c r="H13" i="4"/>
</calcChain>
</file>

<file path=xl/comments1.xml><?xml version="1.0" encoding="utf-8"?>
<comments xmlns="http://schemas.openxmlformats.org/spreadsheetml/2006/main">
  <authors>
    <author>Geoff Cumming</author>
  </authors>
  <commentList>
    <comment ref="D2" author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2" author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2" authorId="0">
      <text>
        <r>
          <rPr>
            <b/>
            <sz val="9"/>
            <color indexed="81"/>
            <rFont val="Tahoma"/>
          </rPr>
          <t>Geoff Cumming:</t>
        </r>
        <r>
          <rPr>
            <sz val="9"/>
            <color indexed="81"/>
            <rFont val="Tahoma"/>
          </rPr>
          <t xml:space="preserve">
Formula changed to judge whether asking price (Y), not predicted (Y-hat) lies within PI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3" author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D11" author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11" author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</commentList>
</comments>
</file>

<file path=xl/sharedStrings.xml><?xml version="1.0" encoding="utf-8"?>
<sst xmlns="http://schemas.openxmlformats.org/spreadsheetml/2006/main" count="749" uniqueCount="165">
  <si>
    <t>Motor Skill</t>
  </si>
  <si>
    <t>Age</t>
  </si>
  <si>
    <t>State</t>
  </si>
  <si>
    <t>Abbreviation</t>
  </si>
  <si>
    <t>Kidney_Rate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</si>
  <si>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</si>
  <si>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</si>
  <si>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</si>
  <si>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</si>
  <si>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</si>
  <si>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</si>
  <si>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</si>
  <si>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</si>
  <si>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</si>
  <si>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</si>
  <si>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</si>
  <si>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</si>
  <si>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</si>
  <si>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</si>
  <si>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</si>
  <si>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</si>
  <si>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</si>
  <si>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</si>
  <si>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</si>
  <si>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</si>
  <si>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</si>
  <si>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</si>
  <si>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</si>
  <si>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</si>
  <si>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</si>
  <si>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</si>
  <si>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</si>
  <si>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</si>
  <si>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</si>
  <si>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</si>
  <si>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</si>
  <si>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</si>
  <si>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</si>
  <si>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</si>
  <si>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</si>
  <si>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</si>
  <si>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</si>
  <si>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</si>
  <si>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</si>
  <si>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</si>
  <si>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</si>
  <si>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</si>
  <si>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</si>
  <si>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</si>
  <si>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</si>
  <si>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</si>
  <si>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</si>
  <si>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</si>
  <si>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</si>
  <si>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</si>
  <si>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</si>
  <si>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</si>
  <si>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</si>
  <si>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</si>
  <si>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</si>
  <si>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</si>
  <si>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</si>
  <si>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</si>
  <si>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</si>
  <si>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</si>
  <si>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</si>
  <si>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</si>
  <si>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</si>
  <si>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</si>
  <si>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</si>
  <si>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</si>
  <si>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</si>
  <si>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</si>
  <si>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</si>
  <si>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</si>
  <si>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</si>
  <si>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</si>
  <si>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</si>
  <si>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</si>
  <si>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</si>
  <si>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</si>
  <si>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</si>
  <si>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</si>
  <si>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</si>
  <si>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</si>
  <si>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</si>
  <si>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</si>
  <si>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</si>
  <si>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</si>
  <si>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</si>
  <si>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</si>
  <si>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</si>
  <si>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</si>
  <si>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</si>
  <si>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</si>
  <si>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</si>
  <si>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</si>
  <si>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</si>
  <si>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</si>
  <si>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</si>
  <si>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</si>
  <si>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</si>
  <si>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</si>
  <si>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</si>
  <si>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</si>
  <si>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Well_Being_2010</t>
  </si>
  <si>
    <t>Well_Being_2013</t>
  </si>
  <si>
    <t>MLS</t>
  </si>
  <si>
    <t>Location</t>
  </si>
  <si>
    <t>Price</t>
  </si>
  <si>
    <t>Bedrooms</t>
  </si>
  <si>
    <t>Bathrooms</t>
  </si>
  <si>
    <t>Status</t>
  </si>
  <si>
    <t>Arroyo Grande</t>
  </si>
  <si>
    <t>Short Sale</t>
  </si>
  <si>
    <t>Paso Robles</t>
  </si>
  <si>
    <t>Morro Bay</t>
  </si>
  <si>
    <t>Santa Maria-Orcutt</t>
  </si>
  <si>
    <t>Oceano</t>
  </si>
  <si>
    <t>Atascadero</t>
  </si>
  <si>
    <t>Los Alamos</t>
  </si>
  <si>
    <t>San Miguel</t>
  </si>
  <si>
    <t>San Luis Obispo</t>
  </si>
  <si>
    <t>Cayucos</t>
  </si>
  <si>
    <t>Pismo Beach</t>
  </si>
  <si>
    <t>Nipomo</t>
  </si>
  <si>
    <t>Guadalupe</t>
  </si>
  <si>
    <t>Los Osos</t>
  </si>
  <si>
    <t>Templeton</t>
  </si>
  <si>
    <t>Grover Beach</t>
  </si>
  <si>
    <t>Foreclosure</t>
  </si>
  <si>
    <t>Cambria</t>
  </si>
  <si>
    <t>Solvang</t>
  </si>
  <si>
    <t>Bradley</t>
  </si>
  <si>
    <t>Avila Beach</t>
  </si>
  <si>
    <t>Santa Ynez</t>
  </si>
  <si>
    <t>King City</t>
  </si>
  <si>
    <t>Creston</t>
  </si>
  <si>
    <t>Lompoc</t>
  </si>
  <si>
    <t>Coalinga</t>
  </si>
  <si>
    <t>Buellton</t>
  </si>
  <si>
    <t>Lockwood</t>
  </si>
  <si>
    <t>New Case</t>
  </si>
  <si>
    <t>Ŷ</t>
  </si>
  <si>
    <t>95% PI</t>
  </si>
  <si>
    <t>Actual Asking Price ($)</t>
  </si>
  <si>
    <t>Within PI</t>
  </si>
  <si>
    <t>Residual</t>
  </si>
  <si>
    <t>Avg</t>
  </si>
  <si>
    <t>ResS</t>
  </si>
  <si>
    <t>Column1</t>
  </si>
  <si>
    <r>
      <t>Size (m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</t>
    </r>
  </si>
  <si>
    <r>
      <t>Size 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</si>
  <si>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x</t>
  </si>
  <si>
    <t>y</t>
  </si>
  <si>
    <t>b</t>
  </si>
  <si>
    <t>a</t>
  </si>
  <si>
    <t>Kidney_Rate, per 1,000,000 population, rounded</t>
  </si>
  <si>
    <t>WB 2010 rounded</t>
  </si>
  <si>
    <t>95% PI lower</t>
  </si>
  <si>
    <t>95% PI high</t>
  </si>
  <si>
    <t>95% PI lower3</t>
  </si>
  <si>
    <t>95% PI high4</t>
  </si>
  <si>
    <r>
      <t xml:space="preserve">Ŷ </t>
    </r>
    <r>
      <rPr>
        <b/>
        <sz val="12"/>
        <color indexed="8"/>
        <rFont val="Times New Roman"/>
        <family val="1"/>
      </rPr>
      <t>per million</t>
    </r>
  </si>
  <si>
    <t>WB Change 2013-2010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</si>
</sst>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0_);_(* \(#,##0.000000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  <charset val="204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i/>
      <sz val="12"/>
      <color indexed="8"/>
      <name val="Times New Roman"/>
      <family val="1"/>
    </font>
    <font>
      <vertAlign val="superscript"/>
      <sz val="11"/>
      <color indexed="9"/>
      <name val="Calibri"/>
      <family val="2"/>
    </font>
    <font>
      <sz val="11"/>
      <color indexed="9"/>
      <name val="Calibri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b/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2" fillId="0" borderId="0" xfId="3"/>
    <xf numFmtId="0" fontId="3" fillId="0" borderId="0" xfId="3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6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10" fillId="0" borderId="0" xfId="1" applyNumberFormat="1" applyFont="1"/>
    <xf numFmtId="0" fontId="0" fillId="2" borderId="0" xfId="0" applyFill="1"/>
    <xf numFmtId="0" fontId="11" fillId="0" borderId="0" xfId="0" applyFont="1"/>
    <xf numFmtId="2" fontId="0" fillId="0" borderId="0" xfId="0" applyNumberFormat="1"/>
    <xf numFmtId="0" fontId="15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7" fillId="0" borderId="2" xfId="0" applyFont="1" applyBorder="1" applyAlignment="1">
      <alignment horizontal="center"/>
    </xf>
    <xf numFmtId="3" fontId="17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0000_);_(* \(#,##0.00000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indexed="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171449</xdr:rowOff>
    </xdr:from>
    <xdr:to>
      <xdr:col>17</xdr:col>
      <xdr:colOff>9524</xdr:colOff>
      <xdr:row>20</xdr:row>
      <xdr:rowOff>38100</xdr:rowOff>
    </xdr:to>
    <xdr:sp macro="" textlink="">
      <xdr:nvSpPr>
        <xdr:cNvPr id="2" name="TextBox 1"/>
        <xdr:cNvSpPr txBox="1"/>
      </xdr:nvSpPr>
      <xdr:spPr>
        <a:xfrm>
          <a:off x="5829299" y="171449"/>
          <a:ext cx="5800725" cy="3676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From: https://wiki.csc.calpoly.edu/datasets/wiki/Houses</a:t>
          </a:r>
        </a:p>
        <a:p>
          <a:endParaRPr lang="en-US" b="1"/>
        </a:p>
        <a:p>
          <a:r>
            <a:rPr lang="en-US" b="1"/>
            <a:t>HOUSES Dataset</a:t>
          </a:r>
        </a:p>
        <a:p>
          <a:r>
            <a:rPr lang="en-US"/>
            <a:t>The </a:t>
          </a:r>
          <a:r>
            <a:rPr lang="en-US" b="1"/>
            <a:t>HOUSES</a:t>
          </a:r>
          <a:r>
            <a:rPr lang="en-US"/>
            <a:t> dataset contains a collection of recent real estate listings in San Luis Obispo county and around it. The dataset is provided in two formats: as a </a:t>
          </a:r>
          <a:r>
            <a:rPr lang="en-US" b="1"/>
            <a:t>CSV</a:t>
          </a:r>
          <a:r>
            <a:rPr lang="en-US"/>
            <a:t> file and as a </a:t>
          </a:r>
          <a:r>
            <a:rPr lang="en-US" b="1"/>
            <a:t>Microsoft Excel</a:t>
          </a:r>
          <a:r>
            <a:rPr lang="en-US"/>
            <a:t> (1997-2003) spreadsheet. </a:t>
          </a:r>
        </a:p>
        <a:p>
          <a:r>
            <a:rPr lang="en-US"/>
            <a:t>The dataset contains the following fields: </a:t>
          </a:r>
        </a:p>
        <a:p>
          <a:r>
            <a:rPr lang="en-US" b="1"/>
            <a:t>MLS</a:t>
          </a:r>
          <a:r>
            <a:rPr lang="en-US"/>
            <a:t>: Multiple listing service number for the house (unique ID). </a:t>
          </a:r>
        </a:p>
        <a:p>
          <a:r>
            <a:rPr lang="en-US" b="1"/>
            <a:t>Location</a:t>
          </a:r>
          <a:r>
            <a:rPr lang="en-US"/>
            <a:t>: city/town where the house is located. Most locations are in San Luis Obispo county and northern Santa Barbara county (Santa Maria-Orcutt, Lompoc, Guadelupe, Los Alamos), but there some out of area locations as well. </a:t>
          </a:r>
        </a:p>
        <a:p>
          <a:r>
            <a:rPr lang="en-US" b="1"/>
            <a:t>Price</a:t>
          </a:r>
          <a:r>
            <a:rPr lang="en-US"/>
            <a:t>: the most recent listing price of the house (in dollars). </a:t>
          </a:r>
        </a:p>
        <a:p>
          <a:r>
            <a:rPr lang="en-US" b="1"/>
            <a:t>Bedrooms</a:t>
          </a:r>
          <a:r>
            <a:rPr lang="en-US"/>
            <a:t>: number of bedrooms. </a:t>
          </a:r>
        </a:p>
        <a:p>
          <a:r>
            <a:rPr lang="en-US" b="1"/>
            <a:t>Bathrooms</a:t>
          </a:r>
          <a:r>
            <a:rPr lang="en-US"/>
            <a:t>: number of bathrooms. </a:t>
          </a:r>
        </a:p>
        <a:p>
          <a:r>
            <a:rPr lang="en-US" b="1"/>
            <a:t>Size</a:t>
          </a:r>
          <a:r>
            <a:rPr lang="en-US"/>
            <a:t>: size of the house in square feet. </a:t>
          </a:r>
        </a:p>
        <a:p>
          <a:r>
            <a:rPr lang="en-US" b="1"/>
            <a:t>Price/SQ.ft</a:t>
          </a:r>
          <a:r>
            <a:rPr lang="en-US"/>
            <a:t>: price of the house per square foot. </a:t>
          </a:r>
        </a:p>
        <a:p>
          <a:r>
            <a:rPr lang="en-US" b="1"/>
            <a:t>Status</a:t>
          </a:r>
          <a:r>
            <a:rPr lang="en-US"/>
            <a:t>: type of sale. Thee types are represented in the dataset: </a:t>
          </a:r>
          <a:r>
            <a:rPr lang="en-US" b="1" i="1"/>
            <a:t>Short Sale</a:t>
          </a:r>
          <a:r>
            <a:rPr lang="en-US"/>
            <a:t>, </a:t>
          </a:r>
          <a:r>
            <a:rPr lang="en-US" b="1" i="1"/>
            <a:t>Foreclosure</a:t>
          </a:r>
          <a:r>
            <a:rPr lang="en-US"/>
            <a:t> and </a:t>
          </a:r>
          <a:r>
            <a:rPr lang="en-US" b="1" i="1"/>
            <a:t>Regular</a:t>
          </a:r>
          <a:r>
            <a:rPr lang="en-US"/>
            <a:t>. </a:t>
          </a:r>
        </a:p>
        <a:p>
          <a:endParaRPr lang="en-US"/>
        </a:p>
        <a:p>
          <a:r>
            <a:rPr lang="en-US"/>
            <a:t>This is a subset of just the first 300 cases from the original dataset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123825</xdr:rowOff>
    </xdr:from>
    <xdr:to>
      <xdr:col>22</xdr:col>
      <xdr:colOff>219075</xdr:colOff>
      <xdr:row>21</xdr:row>
      <xdr:rowOff>133350</xdr:rowOff>
    </xdr:to>
    <xdr:sp macro="" textlink="">
      <xdr:nvSpPr>
        <xdr:cNvPr id="2" name="TextBox 1"/>
        <xdr:cNvSpPr txBox="1"/>
      </xdr:nvSpPr>
      <xdr:spPr>
        <a:xfrm>
          <a:off x="5800725" y="95250"/>
          <a:ext cx="7429500" cy="3438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from: </a:t>
          </a:r>
          <a:r>
            <a:rPr lang="en-US"/>
            <a:t> </a:t>
          </a:r>
        </a:p>
        <a:p>
          <a:pPr lvl="1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Brethel-Haurwitz, K. M., &amp; Marsh, A. a. (2014). Geographical differences in subjective well-being predict extraordinary altruism.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Psychological Science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(3), 762–71. doi:10.1177/0956797613516148</a:t>
          </a:r>
          <a:r>
            <a:rPr lang="en-US"/>
            <a:t> </a:t>
          </a:r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Data extracted from Figure 1 using: http://arohatgi.info/WebPlotDigitizer/app/</a:t>
          </a:r>
          <a:r>
            <a:rPr lang="en-US"/>
            <a:t> </a:t>
          </a:r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Well_Being_2010: From Gallup Poll, 2010, Ranges from 0-100</a:t>
          </a:r>
          <a:r>
            <a:rPr lang="en-US"/>
            <a:t> (I think)</a:t>
          </a: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Kidney_Rate: Rate of non-directed kidney donation (# donations/total state population) from 1999-2010</a:t>
          </a:r>
          <a:r>
            <a:rPr lang="en-US"/>
            <a:t> </a:t>
          </a:r>
        </a:p>
        <a:p>
          <a:pPr lvl="0"/>
          <a:endParaRPr lang="en-US" sz="1100"/>
        </a:p>
        <a:p>
          <a:pPr lvl="0"/>
          <a:r>
            <a:rPr lang="en-US" sz="1100"/>
            <a:t>Well_Being_2013:</a:t>
          </a:r>
          <a:r>
            <a:rPr lang="en-US" sz="1100" baseline="0"/>
            <a:t> From Gallup Poll, 2013, Pulled from Gallup Website, not part of original paper</a:t>
          </a:r>
        </a:p>
        <a:p>
          <a:pPr lvl="0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66675</xdr:rowOff>
    </xdr:from>
    <xdr:to>
      <xdr:col>14</xdr:col>
      <xdr:colOff>504825</xdr:colOff>
      <xdr:row>15</xdr:row>
      <xdr:rowOff>152400</xdr:rowOff>
    </xdr:to>
    <xdr:sp macro="" textlink="">
      <xdr:nvSpPr>
        <xdr:cNvPr id="2" name="TextBox 1"/>
        <xdr:cNvSpPr txBox="1"/>
      </xdr:nvSpPr>
      <xdr:spPr>
        <a:xfrm>
          <a:off x="2524125" y="257175"/>
          <a:ext cx="6515100" cy="275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Cusack et al. (2015)--</a:t>
          </a:r>
        </a:p>
        <a:p>
          <a:endParaRPr lang="en-US" sz="1100"/>
        </a:p>
        <a:p>
          <a:r>
            <a:rPr lang="en-US" sz="1100"/>
            <a:t>Large</a:t>
          </a:r>
          <a:r>
            <a:rPr lang="en-US" sz="1100" baseline="0"/>
            <a:t> online study with MTurk Participants.</a:t>
          </a:r>
        </a:p>
        <a:p>
          <a:r>
            <a:rPr lang="en-US" sz="1100" baseline="0"/>
            <a:t>Motor skill -- participants completed 3 mirror tracing trials; score is average from all 3 trials.  In each trial, score is 0-1 representing proportion of tracing within the line of the target.</a:t>
          </a:r>
        </a:p>
        <a:p>
          <a:r>
            <a:rPr lang="en-US" sz="1100" baseline="0"/>
            <a:t>Age - self-reported</a:t>
          </a:r>
        </a:p>
        <a:p>
          <a:endParaRPr lang="en-US" sz="1100" baseline="0"/>
        </a:p>
        <a:p>
          <a:r>
            <a:rPr lang="en-US" sz="1100" baseline="0"/>
            <a:t>Prediction set is actual age and scores from follow-up study using exactly the same task and participant service.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Cusack, M., Vezenkova, N., Gottschalk, C., &amp; Calin-Jageman, R. J. (2015). Direct and Conceptual Replications of Burgmer &amp; Englich (2012): Power May Have Little to No Effect on Motor Performance. </a:t>
          </a:r>
          <a:r>
            <a:rPr lang="en-US" i="1">
              <a:effectLst/>
            </a:rPr>
            <a:t>PLOS ONE</a:t>
          </a:r>
          <a:r>
            <a:rPr lang="en-US">
              <a:effectLst/>
            </a:rPr>
            <a:t>, </a:t>
          </a:r>
          <a:r>
            <a:rPr lang="en-US" i="1">
              <a:effectLst/>
            </a:rPr>
            <a:t>10</a:t>
          </a:r>
          <a:r>
            <a:rPr lang="en-US">
              <a:effectLst/>
            </a:rPr>
            <a:t>(11), e0140806. doi:10.1371/journal.pone.0140806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590550</xdr:colOff>
      <xdr:row>16</xdr:row>
      <xdr:rowOff>19050</xdr:rowOff>
    </xdr:from>
    <xdr:to>
      <xdr:col>14</xdr:col>
      <xdr:colOff>533400</xdr:colOff>
      <xdr:row>37</xdr:row>
      <xdr:rowOff>152400</xdr:rowOff>
    </xdr:to>
    <xdr:pic>
      <xdr:nvPicPr>
        <xdr:cNvPr id="614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47950" y="3067050"/>
          <a:ext cx="6648450" cy="413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419100</xdr:colOff>
      <xdr:row>11</xdr:row>
      <xdr:rowOff>9525</xdr:rowOff>
    </xdr:from>
    <xdr:to>
      <xdr:col>18</xdr:col>
      <xdr:colOff>495300</xdr:colOff>
      <xdr:row>38</xdr:row>
      <xdr:rowOff>152400</xdr:rowOff>
    </xdr:to>
    <xdr:pic>
      <xdr:nvPicPr>
        <xdr:cNvPr id="6147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68410"/>
        <a:stretch>
          <a:fillRect/>
        </a:stretch>
      </xdr:blipFill>
      <xdr:spPr bwMode="auto">
        <a:xfrm>
          <a:off x="9791700" y="2105025"/>
          <a:ext cx="1905000" cy="528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142875</xdr:rowOff>
    </xdr:from>
    <xdr:to>
      <xdr:col>19</xdr:col>
      <xdr:colOff>352425</xdr:colOff>
      <xdr:row>19</xdr:row>
      <xdr:rowOff>171451</xdr:rowOff>
    </xdr:to>
    <xdr:sp macro="" textlink="">
      <xdr:nvSpPr>
        <xdr:cNvPr id="2" name="TextBox 1"/>
        <xdr:cNvSpPr txBox="1"/>
      </xdr:nvSpPr>
      <xdr:spPr>
        <a:xfrm>
          <a:off x="8667750" y="142875"/>
          <a:ext cx="5800725" cy="3676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/>
            <a:t>This is a holdout sample of an additional 10 cases from the HOUSES</a:t>
          </a:r>
          <a:r>
            <a:rPr lang="en-US" b="0" baseline="0"/>
            <a:t> dataset from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https://wiki.csc.calpoly.edu/datasets/wiki/Houses</a:t>
          </a:r>
          <a:endParaRPr lang="en-US" b="0">
            <a:effectLst/>
          </a:endParaRPr>
        </a:p>
        <a:p>
          <a:endParaRPr lang="en-US" b="0"/>
        </a:p>
        <a:p>
          <a:r>
            <a:rPr lang="en-US" b="0"/>
            <a:t>In</a:t>
          </a:r>
          <a:r>
            <a:rPr lang="en-US" b="0" baseline="0"/>
            <a:t> addition, this table shows asking price predicted from size based on the regression equation from the initial dataset (first tab), residual of prediction, and square of the residual of prediction.</a:t>
          </a:r>
          <a:endParaRPr lang="en-US" b="0"/>
        </a:p>
        <a:p>
          <a:endParaRPr lang="en-US" sz="1100" b="1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G301" insertRowShift="1" totalsRowShown="0" headerRowCellStyle="Normal 2" dataCellStyle="Normal 2">
  <autoFilter ref="A1:G301"/>
  <tableColumns count="7">
    <tableColumn id="1" name="MLS" dataCellStyle="Normal 2"/>
    <tableColumn id="2" name="Location" dataCellStyle="Normal 2"/>
    <tableColumn id="3" name="Price" dataDxfId="15" dataCellStyle="Currency"/>
    <tableColumn id="4" name="Bedrooms" dataCellStyle="Normal 2"/>
    <tableColumn id="5" name="Bathrooms" dataCellStyle="Normal 2"/>
    <tableColumn id="6" name="Size (m2)" dataDxfId="14" dataCellStyle="Comma"/>
    <tableColumn id="7" name="Status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51" insertRowShift="1" totalsRowShown="0" headerRowDxfId="5">
  <autoFilter ref="A1:H51"/>
  <sortState ref="A2:F51">
    <sortCondition ref="B1:B51"/>
  </sortState>
  <tableColumns count="8">
    <tableColumn id="1" name="State"/>
    <tableColumn id="2" name="Abbreviation"/>
    <tableColumn id="3" name="Well_Being_2010"/>
    <tableColumn id="4" name="Kidney_Rate"/>
    <tableColumn id="5" name="Well_Being_2013"/>
    <tableColumn id="7" name="WB 2010 rounded">
      <calculatedColumnFormula>ROUND(C2,2)</calculatedColumnFormula>
    </tableColumn>
    <tableColumn id="6" name="Kidney_Rate, per 1,000,000 population, rounded" dataDxfId="4">
      <calculatedColumnFormula>ROUND(D2*1000000,2)</calculatedColumnFormula>
    </tableColumn>
    <tableColumn id="8" name="WB Change 2013-2010">
      <calculatedColumnFormula>E2-F2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11" totalsRowShown="0">
  <autoFilter ref="A1:B211"/>
  <tableColumns count="2">
    <tableColumn id="1" name="Age"/>
    <tableColumn id="2" name="Motor Skil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5" insertRowShift="1" totalsRowShown="0" headerRowDxfId="3">
  <autoFilter ref="A1:J5"/>
  <tableColumns count="10">
    <tableColumn id="1" name="State"/>
    <tableColumn id="2" name="Abbreviation"/>
    <tableColumn id="10" name="Well_Being_2010"/>
    <tableColumn id="3" name="Well_Being_2013"/>
    <tableColumn id="4" name="Ŷ" dataDxfId="2" dataCellStyle="Comma"/>
    <tableColumn id="5" name="95% PI lower" dataDxfId="1" dataCellStyle="Comma"/>
    <tableColumn id="6" name="95% PI high" dataDxfId="0" dataCellStyle="Comma"/>
    <tableColumn id="7" name="Ŷ per million">
      <calculatedColumnFormula>ROUND(E2*1000000,2)</calculatedColumnFormula>
    </tableColumn>
    <tableColumn id="8" name="95% PI lower3">
      <calculatedColumnFormula>ROUND(F2*1000000,2)</calculatedColumnFormula>
    </tableColumn>
    <tableColumn id="9" name="95% PI high4">
      <calculatedColumnFormula>ROUND(G2*1000000,2)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I11" totalsRowShown="0" dataDxfId="13" dataCellStyle="Currency">
  <autoFilter ref="A1:I11"/>
  <tableColumns count="9">
    <tableColumn id="1" name="New Case"/>
    <tableColumn id="2" name="Size (m2)" dataDxfId="12" dataCellStyle="Comma"/>
    <tableColumn id="3" name="Ŷ" dataDxfId="11" dataCellStyle="Currency"/>
    <tableColumn id="4" name="95% PI" dataDxfId="10" dataCellStyle="Currency"/>
    <tableColumn id="5" name="Column1" dataDxfId="9" dataCellStyle="Currency"/>
    <tableColumn id="6" name="Actual Asking Price ($)" dataDxfId="8" dataCellStyle="Currency"/>
    <tableColumn id="7" name="Within PI" dataDxfId="7">
      <calculatedColumnFormula>IF(F2&gt;D2, IF(F2&lt;E2, "Y", "N"), "N")</calculatedColumnFormula>
    </tableColumn>
    <tableColumn id="8" name="Residual" dataDxfId="6" dataCellStyle="Currency">
      <calculatedColumnFormula>F2-C2</calculatedColumnFormula>
    </tableColumn>
    <tableColumn id="9" name="ResS">
      <calculatedColumnFormula>H2^2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2"/>
  <sheetViews>
    <sheetView workbookViewId="0">
      <selection activeCell="B15" sqref="B15"/>
    </sheetView>
  </sheetViews>
  <sheetFormatPr defaultRowHeight="15" x14ac:dyDescent="0.25"/>
  <cols>
    <col min="2" max="2" width="10" customWidth="1"/>
    <col min="3" max="3" width="14" style="4" bestFit="1" customWidth="1"/>
    <col min="4" max="4" width="11.42578125" customWidth="1"/>
    <col min="5" max="5" width="12" customWidth="1"/>
    <col min="6" max="6" width="11.85546875" style="7" customWidth="1"/>
    <col min="7" max="7" width="14.42578125" customWidth="1"/>
  </cols>
  <sheetData>
    <row r="1" spans="1:7" x14ac:dyDescent="0.25">
      <c r="A1" s="2" t="s">
        <v>107</v>
      </c>
      <c r="B1" s="1" t="s">
        <v>108</v>
      </c>
      <c r="C1" s="3" t="s">
        <v>109</v>
      </c>
      <c r="D1" s="1" t="s">
        <v>110</v>
      </c>
      <c r="E1" s="1" t="s">
        <v>111</v>
      </c>
      <c r="F1" s="9" t="s">
        <v>152</v>
      </c>
      <c r="G1" s="1" t="s">
        <v>112</v>
      </c>
    </row>
    <row r="2" spans="1:7" x14ac:dyDescent="0.25">
      <c r="A2" s="1">
        <v>132842</v>
      </c>
      <c r="B2" s="1" t="s">
        <v>113</v>
      </c>
      <c r="C2" s="3">
        <v>795000</v>
      </c>
      <c r="D2" s="1">
        <v>3</v>
      </c>
      <c r="E2" s="1">
        <v>3</v>
      </c>
      <c r="F2" s="8">
        <v>220.27301299999999</v>
      </c>
      <c r="G2" s="1" t="s">
        <v>114</v>
      </c>
    </row>
    <row r="3" spans="1:7" x14ac:dyDescent="0.25">
      <c r="A3" s="1">
        <v>134364</v>
      </c>
      <c r="B3" s="1" t="s">
        <v>115</v>
      </c>
      <c r="C3" s="3">
        <v>399000</v>
      </c>
      <c r="D3" s="1">
        <v>4</v>
      </c>
      <c r="E3" s="1">
        <v>3</v>
      </c>
      <c r="F3" s="8">
        <v>261.80065400000001</v>
      </c>
      <c r="G3" s="1" t="s">
        <v>114</v>
      </c>
    </row>
    <row r="4" spans="1:7" x14ac:dyDescent="0.25">
      <c r="A4" s="1">
        <v>135141</v>
      </c>
      <c r="B4" s="1" t="s">
        <v>115</v>
      </c>
      <c r="C4" s="3">
        <v>545000</v>
      </c>
      <c r="D4" s="1">
        <v>4</v>
      </c>
      <c r="E4" s="1">
        <v>3</v>
      </c>
      <c r="F4" s="8">
        <v>281.68189599999999</v>
      </c>
      <c r="G4" s="1" t="s">
        <v>114</v>
      </c>
    </row>
    <row r="5" spans="1:7" x14ac:dyDescent="0.25">
      <c r="A5" s="1">
        <v>135712</v>
      </c>
      <c r="B5" s="1" t="s">
        <v>116</v>
      </c>
      <c r="C5" s="3">
        <v>909000</v>
      </c>
      <c r="D5" s="1">
        <v>4</v>
      </c>
      <c r="E5" s="1">
        <v>4</v>
      </c>
      <c r="F5" s="8">
        <v>328.87662</v>
      </c>
      <c r="G5" s="1" t="s">
        <v>114</v>
      </c>
    </row>
    <row r="6" spans="1:7" x14ac:dyDescent="0.25">
      <c r="A6" s="1">
        <v>136282</v>
      </c>
      <c r="B6" s="1" t="s">
        <v>117</v>
      </c>
      <c r="C6" s="3">
        <v>109900</v>
      </c>
      <c r="D6" s="1">
        <v>3</v>
      </c>
      <c r="E6" s="1">
        <v>1</v>
      </c>
      <c r="F6" s="8">
        <v>116.035847</v>
      </c>
      <c r="G6" s="1" t="s">
        <v>114</v>
      </c>
    </row>
    <row r="7" spans="1:7" x14ac:dyDescent="0.25">
      <c r="A7" s="1">
        <v>136431</v>
      </c>
      <c r="B7" s="1" t="s">
        <v>118</v>
      </c>
      <c r="C7" s="3">
        <v>324900</v>
      </c>
      <c r="D7" s="1">
        <v>3</v>
      </c>
      <c r="E7" s="1">
        <v>3</v>
      </c>
      <c r="F7" s="8">
        <v>167.22540000000001</v>
      </c>
      <c r="G7" s="1" t="s">
        <v>114</v>
      </c>
    </row>
    <row r="8" spans="1:7" x14ac:dyDescent="0.25">
      <c r="A8" s="1">
        <v>137036</v>
      </c>
      <c r="B8" s="1" t="s">
        <v>117</v>
      </c>
      <c r="C8" s="3">
        <v>192900</v>
      </c>
      <c r="D8" s="1">
        <v>4</v>
      </c>
      <c r="E8" s="1">
        <v>2</v>
      </c>
      <c r="F8" s="8">
        <v>148.923509</v>
      </c>
      <c r="G8" s="1" t="s">
        <v>114</v>
      </c>
    </row>
    <row r="9" spans="1:7" x14ac:dyDescent="0.25">
      <c r="A9" s="1">
        <v>137090</v>
      </c>
      <c r="B9" s="1" t="s">
        <v>117</v>
      </c>
      <c r="C9" s="3">
        <v>215000</v>
      </c>
      <c r="D9" s="1">
        <v>3</v>
      </c>
      <c r="E9" s="1">
        <v>2</v>
      </c>
      <c r="F9" s="8">
        <v>134.70935</v>
      </c>
      <c r="G9" s="1" t="s">
        <v>114</v>
      </c>
    </row>
    <row r="10" spans="1:7" x14ac:dyDescent="0.25">
      <c r="A10" s="1">
        <v>137159</v>
      </c>
      <c r="B10" s="1" t="s">
        <v>116</v>
      </c>
      <c r="C10" s="3">
        <v>999000</v>
      </c>
      <c r="D10" s="1">
        <v>4</v>
      </c>
      <c r="E10" s="1">
        <v>3</v>
      </c>
      <c r="F10" s="8">
        <v>312.15408000000002</v>
      </c>
      <c r="G10" s="1" t="s">
        <v>114</v>
      </c>
    </row>
    <row r="11" spans="1:7" x14ac:dyDescent="0.25">
      <c r="A11" s="1">
        <v>137570</v>
      </c>
      <c r="B11" s="1" t="s">
        <v>119</v>
      </c>
      <c r="C11" s="3">
        <v>319000</v>
      </c>
      <c r="D11" s="1">
        <v>3</v>
      </c>
      <c r="E11" s="1">
        <v>2</v>
      </c>
      <c r="F11" s="8">
        <v>122.910669</v>
      </c>
      <c r="G11" s="1" t="s">
        <v>114</v>
      </c>
    </row>
    <row r="12" spans="1:7" x14ac:dyDescent="0.25">
      <c r="A12" s="1">
        <v>138053</v>
      </c>
      <c r="B12" s="1" t="s">
        <v>117</v>
      </c>
      <c r="C12" s="3">
        <v>350000</v>
      </c>
      <c r="D12" s="1">
        <v>3</v>
      </c>
      <c r="E12" s="1">
        <v>2</v>
      </c>
      <c r="F12" s="8">
        <v>162.58025000000001</v>
      </c>
      <c r="G12" s="1" t="s">
        <v>114</v>
      </c>
    </row>
    <row r="13" spans="1:7" x14ac:dyDescent="0.25">
      <c r="A13" s="1">
        <v>138730</v>
      </c>
      <c r="B13" s="1" t="s">
        <v>117</v>
      </c>
      <c r="C13" s="3">
        <v>249000</v>
      </c>
      <c r="D13" s="1">
        <v>3</v>
      </c>
      <c r="E13" s="1">
        <v>2</v>
      </c>
      <c r="F13" s="8">
        <v>130.0642</v>
      </c>
      <c r="G13" s="1" t="s">
        <v>114</v>
      </c>
    </row>
    <row r="14" spans="1:7" x14ac:dyDescent="0.25">
      <c r="A14" s="1">
        <v>139291</v>
      </c>
      <c r="B14" s="1" t="s">
        <v>113</v>
      </c>
      <c r="C14" s="3">
        <v>299000</v>
      </c>
      <c r="D14" s="1">
        <v>2</v>
      </c>
      <c r="E14" s="1">
        <v>2</v>
      </c>
      <c r="F14" s="8">
        <v>116.779071</v>
      </c>
      <c r="G14" s="1" t="s">
        <v>114</v>
      </c>
    </row>
    <row r="15" spans="1:7" x14ac:dyDescent="0.25">
      <c r="A15" s="1">
        <v>139427</v>
      </c>
      <c r="B15" s="1" t="s">
        <v>117</v>
      </c>
      <c r="C15" s="3">
        <v>235900</v>
      </c>
      <c r="D15" s="1">
        <v>3</v>
      </c>
      <c r="E15" s="1">
        <v>2</v>
      </c>
      <c r="F15" s="8">
        <v>130.0642</v>
      </c>
      <c r="G15" s="1" t="s">
        <v>114</v>
      </c>
    </row>
    <row r="16" spans="1:7" x14ac:dyDescent="0.25">
      <c r="A16" s="1">
        <v>139461</v>
      </c>
      <c r="B16" s="1" t="s">
        <v>117</v>
      </c>
      <c r="C16" s="3">
        <v>348000</v>
      </c>
      <c r="D16" s="1">
        <v>3</v>
      </c>
      <c r="E16" s="1">
        <v>2</v>
      </c>
      <c r="F16" s="8">
        <v>148.6448</v>
      </c>
      <c r="G16" s="1" t="s">
        <v>114</v>
      </c>
    </row>
    <row r="17" spans="1:20" x14ac:dyDescent="0.25">
      <c r="A17" s="1">
        <v>139661</v>
      </c>
      <c r="B17" s="1" t="s">
        <v>115</v>
      </c>
      <c r="C17" s="3">
        <v>314000</v>
      </c>
      <c r="D17" s="1">
        <v>4</v>
      </c>
      <c r="E17" s="1">
        <v>3</v>
      </c>
      <c r="F17" s="8">
        <v>166.66798199999999</v>
      </c>
      <c r="G17" s="1" t="s">
        <v>114</v>
      </c>
    </row>
    <row r="18" spans="1:20" x14ac:dyDescent="0.25">
      <c r="A18" s="1">
        <v>139918</v>
      </c>
      <c r="B18" s="1" t="s">
        <v>120</v>
      </c>
      <c r="C18" s="3">
        <v>399000</v>
      </c>
      <c r="D18" s="1">
        <v>4</v>
      </c>
      <c r="E18" s="1">
        <v>2</v>
      </c>
      <c r="F18" s="8">
        <v>171.87055000000001</v>
      </c>
      <c r="G18" s="1" t="s">
        <v>114</v>
      </c>
    </row>
    <row r="19" spans="1:20" x14ac:dyDescent="0.25">
      <c r="A19" s="1">
        <v>139932</v>
      </c>
      <c r="B19" s="1" t="s">
        <v>121</v>
      </c>
      <c r="C19" s="3">
        <v>599000</v>
      </c>
      <c r="D19" s="1">
        <v>3</v>
      </c>
      <c r="E19" s="1">
        <v>3</v>
      </c>
      <c r="F19" s="8">
        <v>274.06385</v>
      </c>
      <c r="G19" s="1" t="s">
        <v>114</v>
      </c>
    </row>
    <row r="20" spans="1:20" x14ac:dyDescent="0.25">
      <c r="A20" s="1">
        <v>140044</v>
      </c>
      <c r="B20" s="1" t="s">
        <v>115</v>
      </c>
      <c r="C20" s="3">
        <v>299000</v>
      </c>
      <c r="D20" s="1">
        <v>3</v>
      </c>
      <c r="E20" s="1">
        <v>2</v>
      </c>
      <c r="F20" s="8">
        <v>159.70025699999999</v>
      </c>
      <c r="G20" s="1" t="s">
        <v>114</v>
      </c>
    </row>
    <row r="21" spans="1:20" x14ac:dyDescent="0.25">
      <c r="A21" s="1">
        <v>140073</v>
      </c>
      <c r="B21" s="1" t="s">
        <v>122</v>
      </c>
      <c r="C21" s="3">
        <v>425000</v>
      </c>
      <c r="D21" s="1">
        <v>3</v>
      </c>
      <c r="E21" s="1">
        <v>3</v>
      </c>
      <c r="F21" s="8">
        <v>136.75321600000001</v>
      </c>
      <c r="G21" s="1" t="s">
        <v>114</v>
      </c>
    </row>
    <row r="22" spans="1:20" x14ac:dyDescent="0.25">
      <c r="A22" s="1">
        <v>140077</v>
      </c>
      <c r="B22" s="1" t="s">
        <v>116</v>
      </c>
      <c r="C22" s="3">
        <v>1100000</v>
      </c>
      <c r="D22" s="1">
        <v>4</v>
      </c>
      <c r="E22" s="1">
        <v>3</v>
      </c>
      <c r="F22" s="8">
        <v>387.21970399999998</v>
      </c>
      <c r="G22" s="1" t="s">
        <v>114</v>
      </c>
    </row>
    <row r="23" spans="1:20" x14ac:dyDescent="0.25">
      <c r="A23" s="1">
        <v>140080</v>
      </c>
      <c r="B23" s="1" t="s">
        <v>123</v>
      </c>
      <c r="C23" s="3">
        <v>1500000</v>
      </c>
      <c r="D23" s="1">
        <v>3</v>
      </c>
      <c r="E23" s="1">
        <v>3</v>
      </c>
      <c r="F23" s="8">
        <v>360.46364</v>
      </c>
      <c r="G23" s="1" t="s">
        <v>114</v>
      </c>
    </row>
    <row r="24" spans="1:20" x14ac:dyDescent="0.25">
      <c r="A24" s="1">
        <v>140113</v>
      </c>
      <c r="B24" s="1" t="s">
        <v>117</v>
      </c>
      <c r="C24" s="3">
        <v>110000</v>
      </c>
      <c r="D24" s="1">
        <v>2</v>
      </c>
      <c r="E24" s="1">
        <v>1</v>
      </c>
      <c r="F24" s="8">
        <v>92.903000000000006</v>
      </c>
      <c r="G24" s="1" t="s">
        <v>114</v>
      </c>
    </row>
    <row r="25" spans="1:20" x14ac:dyDescent="0.25">
      <c r="A25" s="1">
        <v>140395</v>
      </c>
      <c r="B25" s="1" t="s">
        <v>117</v>
      </c>
      <c r="C25" s="3">
        <v>200000</v>
      </c>
      <c r="D25" s="1">
        <v>3</v>
      </c>
      <c r="E25" s="1">
        <v>2</v>
      </c>
      <c r="F25" s="8">
        <v>105.816517</v>
      </c>
      <c r="G25" s="1" t="s">
        <v>114</v>
      </c>
      <c r="L25" t="s">
        <v>156</v>
      </c>
      <c r="M25">
        <f>8.33-0.34*(6.27/0.43)*3.58</f>
        <v>-9.4184744186046512</v>
      </c>
      <c r="O25">
        <f>0.34*0.43/6.27</f>
        <v>2.3317384370015948E-2</v>
      </c>
    </row>
    <row r="26" spans="1:20" x14ac:dyDescent="0.25">
      <c r="A26" s="1">
        <v>140460</v>
      </c>
      <c r="B26" s="1" t="s">
        <v>117</v>
      </c>
      <c r="C26" s="3">
        <v>134900</v>
      </c>
      <c r="D26" s="1">
        <v>3</v>
      </c>
      <c r="E26" s="1">
        <v>1</v>
      </c>
      <c r="F26" s="8">
        <v>100.33524</v>
      </c>
      <c r="G26" s="1" t="s">
        <v>114</v>
      </c>
      <c r="L26" t="s">
        <v>155</v>
      </c>
      <c r="M26">
        <f>0.34*6.27/0.43</f>
        <v>4.9576744186046513</v>
      </c>
      <c r="O26">
        <f>3.58-8.33*O25</f>
        <v>3.3857661881977674</v>
      </c>
    </row>
    <row r="27" spans="1:20" x14ac:dyDescent="0.25">
      <c r="A27" s="1">
        <v>140703</v>
      </c>
      <c r="B27" s="1" t="s">
        <v>117</v>
      </c>
      <c r="C27" s="3">
        <v>250000</v>
      </c>
      <c r="D27" s="1">
        <v>4</v>
      </c>
      <c r="E27" s="1">
        <v>3</v>
      </c>
      <c r="F27" s="8">
        <v>185.80600000000001</v>
      </c>
      <c r="G27" s="1" t="s">
        <v>114</v>
      </c>
    </row>
    <row r="28" spans="1:20" ht="15.75" thickBot="1" x14ac:dyDescent="0.3">
      <c r="A28" s="1">
        <v>140720</v>
      </c>
      <c r="B28" s="1" t="s">
        <v>124</v>
      </c>
      <c r="C28" s="3">
        <v>950000</v>
      </c>
      <c r="D28" s="1">
        <v>3</v>
      </c>
      <c r="E28" s="1">
        <v>4</v>
      </c>
      <c r="F28" s="8">
        <v>178.37376</v>
      </c>
      <c r="G28" s="1" t="s">
        <v>114</v>
      </c>
      <c r="L28" t="s">
        <v>153</v>
      </c>
      <c r="M28" t="s">
        <v>154</v>
      </c>
    </row>
    <row r="29" spans="1:20" ht="15.75" x14ac:dyDescent="0.25">
      <c r="A29" s="1">
        <v>140731</v>
      </c>
      <c r="B29" s="1" t="s">
        <v>117</v>
      </c>
      <c r="C29" s="3">
        <v>239950</v>
      </c>
      <c r="D29" s="1">
        <v>4</v>
      </c>
      <c r="E29" s="1">
        <v>2</v>
      </c>
      <c r="F29" s="8">
        <v>125.233244</v>
      </c>
      <c r="G29" s="1" t="s">
        <v>114</v>
      </c>
      <c r="L29">
        <v>2</v>
      </c>
      <c r="M29">
        <f>$M$25+$M$26*L29</f>
        <v>0.49687441860465142</v>
      </c>
      <c r="O29">
        <v>300</v>
      </c>
      <c r="P29">
        <f>$O$26+$O$25*O29</f>
        <v>10.380981499202552</v>
      </c>
      <c r="R29" s="14">
        <v>149</v>
      </c>
      <c r="S29" s="14">
        <v>297</v>
      </c>
      <c r="T29">
        <f>R29-S29</f>
        <v>-148</v>
      </c>
    </row>
    <row r="30" spans="1:20" ht="15.75" x14ac:dyDescent="0.25">
      <c r="A30" s="1">
        <v>141188</v>
      </c>
      <c r="B30" s="1" t="s">
        <v>117</v>
      </c>
      <c r="C30" s="3">
        <v>170000</v>
      </c>
      <c r="D30" s="1">
        <v>3</v>
      </c>
      <c r="E30" s="1">
        <v>2</v>
      </c>
      <c r="F30" s="8">
        <v>118.91584</v>
      </c>
      <c r="G30" s="1" t="s">
        <v>114</v>
      </c>
      <c r="L30">
        <v>5</v>
      </c>
      <c r="M30">
        <f>$M$25+$M$26*L30</f>
        <v>15.369897674418604</v>
      </c>
      <c r="R30" s="15">
        <v>549</v>
      </c>
      <c r="S30" s="15">
        <v>362</v>
      </c>
      <c r="T30">
        <f t="shared" ref="T30:T38" si="0">R30-S30</f>
        <v>187</v>
      </c>
    </row>
    <row r="31" spans="1:20" ht="15.75" x14ac:dyDescent="0.25">
      <c r="A31" s="1">
        <v>141212</v>
      </c>
      <c r="B31" s="1" t="s">
        <v>117</v>
      </c>
      <c r="C31" s="3">
        <v>285000</v>
      </c>
      <c r="D31" s="1">
        <v>3</v>
      </c>
      <c r="E31" s="1">
        <v>2</v>
      </c>
      <c r="F31" s="8">
        <v>222.96719999999999</v>
      </c>
      <c r="G31" s="1" t="s">
        <v>114</v>
      </c>
      <c r="R31" s="16">
        <v>435</v>
      </c>
      <c r="S31" s="16">
        <v>321</v>
      </c>
      <c r="T31">
        <f t="shared" si="0"/>
        <v>114</v>
      </c>
    </row>
    <row r="32" spans="1:20" ht="15.75" x14ac:dyDescent="0.25">
      <c r="A32" s="1">
        <v>141232</v>
      </c>
      <c r="B32" s="1" t="s">
        <v>117</v>
      </c>
      <c r="C32" s="3">
        <v>279000</v>
      </c>
      <c r="D32" s="1">
        <v>3</v>
      </c>
      <c r="E32" s="1">
        <v>3</v>
      </c>
      <c r="F32" s="8">
        <v>157.93510000000001</v>
      </c>
      <c r="G32" s="1" t="s">
        <v>114</v>
      </c>
      <c r="R32" s="15">
        <v>299</v>
      </c>
      <c r="S32" s="15">
        <v>264</v>
      </c>
      <c r="T32">
        <f t="shared" si="0"/>
        <v>35</v>
      </c>
    </row>
    <row r="33" spans="1:20" ht="15.75" x14ac:dyDescent="0.25">
      <c r="A33" s="1">
        <v>141529</v>
      </c>
      <c r="B33" s="1" t="s">
        <v>117</v>
      </c>
      <c r="C33" s="3">
        <v>219000</v>
      </c>
      <c r="D33" s="1">
        <v>3</v>
      </c>
      <c r="E33" s="1">
        <v>2</v>
      </c>
      <c r="F33" s="8">
        <v>148.6448</v>
      </c>
      <c r="G33" s="1" t="s">
        <v>114</v>
      </c>
      <c r="R33" s="15">
        <v>625</v>
      </c>
      <c r="S33" s="15">
        <v>485</v>
      </c>
      <c r="T33">
        <f t="shared" si="0"/>
        <v>140</v>
      </c>
    </row>
    <row r="34" spans="1:20" ht="15.75" x14ac:dyDescent="0.25">
      <c r="A34" s="1">
        <v>141541</v>
      </c>
      <c r="B34" s="1" t="s">
        <v>117</v>
      </c>
      <c r="C34" s="3">
        <v>155000</v>
      </c>
      <c r="D34" s="1">
        <v>3</v>
      </c>
      <c r="E34" s="1">
        <v>2</v>
      </c>
      <c r="F34" s="8">
        <v>97.548149999999993</v>
      </c>
      <c r="G34" s="1" t="s">
        <v>114</v>
      </c>
      <c r="R34" s="15">
        <v>399</v>
      </c>
      <c r="S34" s="15">
        <v>463</v>
      </c>
      <c r="T34">
        <f t="shared" si="0"/>
        <v>-64</v>
      </c>
    </row>
    <row r="35" spans="1:20" ht="15.75" x14ac:dyDescent="0.25">
      <c r="A35" s="1">
        <v>141737</v>
      </c>
      <c r="B35" s="1" t="s">
        <v>119</v>
      </c>
      <c r="C35" s="3">
        <v>389000</v>
      </c>
      <c r="D35" s="1">
        <v>3</v>
      </c>
      <c r="E35" s="1">
        <v>2</v>
      </c>
      <c r="F35" s="8">
        <v>131.45774499999999</v>
      </c>
      <c r="G35" s="1" t="s">
        <v>114</v>
      </c>
      <c r="L35">
        <f>(300-8.33)/6.27</f>
        <v>46.518341307815</v>
      </c>
      <c r="R35" s="15">
        <v>187</v>
      </c>
      <c r="S35" s="15">
        <v>315</v>
      </c>
      <c r="T35">
        <f t="shared" si="0"/>
        <v>-128</v>
      </c>
    </row>
    <row r="36" spans="1:20" ht="15.75" x14ac:dyDescent="0.25">
      <c r="A36" s="1">
        <v>141847</v>
      </c>
      <c r="B36" s="1" t="s">
        <v>125</v>
      </c>
      <c r="C36" s="3">
        <v>340000</v>
      </c>
      <c r="D36" s="1">
        <v>3</v>
      </c>
      <c r="E36" s="1">
        <v>1</v>
      </c>
      <c r="F36" s="8">
        <v>103.12233000000001</v>
      </c>
      <c r="G36" s="1" t="s">
        <v>114</v>
      </c>
      <c r="R36" s="18">
        <v>1290</v>
      </c>
      <c r="S36" s="15">
        <v>471</v>
      </c>
      <c r="T36">
        <f t="shared" si="0"/>
        <v>819</v>
      </c>
    </row>
    <row r="37" spans="1:20" ht="15.75" x14ac:dyDescent="0.25">
      <c r="A37" s="1">
        <v>141869</v>
      </c>
      <c r="B37" s="1" t="s">
        <v>126</v>
      </c>
      <c r="C37" s="3">
        <v>95000</v>
      </c>
      <c r="D37" s="1">
        <v>2</v>
      </c>
      <c r="E37" s="1">
        <v>1</v>
      </c>
      <c r="F37" s="8">
        <v>74.043690999999995</v>
      </c>
      <c r="G37" s="1" t="s">
        <v>114</v>
      </c>
      <c r="R37" s="15">
        <v>265</v>
      </c>
      <c r="S37" s="15">
        <v>287</v>
      </c>
      <c r="T37">
        <f t="shared" si="0"/>
        <v>-22</v>
      </c>
    </row>
    <row r="38" spans="1:20" ht="16.5" thickBot="1" x14ac:dyDescent="0.3">
      <c r="A38" s="1">
        <v>142216</v>
      </c>
      <c r="B38" s="1" t="s">
        <v>117</v>
      </c>
      <c r="C38" s="3">
        <v>140000</v>
      </c>
      <c r="D38" s="1">
        <v>2</v>
      </c>
      <c r="E38" s="1">
        <v>2</v>
      </c>
      <c r="F38" s="8">
        <v>102.19329999999999</v>
      </c>
      <c r="G38" s="1" t="s">
        <v>114</v>
      </c>
      <c r="R38" s="17">
        <v>199</v>
      </c>
      <c r="S38" s="17">
        <v>243</v>
      </c>
      <c r="T38">
        <f t="shared" si="0"/>
        <v>-44</v>
      </c>
    </row>
    <row r="39" spans="1:20" x14ac:dyDescent="0.25">
      <c r="A39" s="1">
        <v>142340</v>
      </c>
      <c r="B39" s="1" t="s">
        <v>124</v>
      </c>
      <c r="C39" s="3">
        <v>1100000</v>
      </c>
      <c r="D39" s="1">
        <v>3</v>
      </c>
      <c r="E39" s="1">
        <v>3</v>
      </c>
      <c r="F39" s="8">
        <v>241.73360600000001</v>
      </c>
      <c r="G39" s="1" t="s">
        <v>114</v>
      </c>
    </row>
    <row r="40" spans="1:20" x14ac:dyDescent="0.25">
      <c r="A40" s="1">
        <v>142442</v>
      </c>
      <c r="B40" s="1" t="s">
        <v>117</v>
      </c>
      <c r="C40" s="3">
        <v>360000</v>
      </c>
      <c r="D40" s="1">
        <v>4</v>
      </c>
      <c r="E40" s="1">
        <v>3</v>
      </c>
      <c r="F40" s="8">
        <v>218.414953</v>
      </c>
      <c r="G40" s="1" t="s">
        <v>114</v>
      </c>
    </row>
    <row r="41" spans="1:20" x14ac:dyDescent="0.25">
      <c r="A41" s="1">
        <v>142528</v>
      </c>
      <c r="B41" s="1" t="s">
        <v>116</v>
      </c>
      <c r="C41" s="3">
        <v>415000</v>
      </c>
      <c r="D41" s="1">
        <v>3</v>
      </c>
      <c r="E41" s="1">
        <v>3</v>
      </c>
      <c r="F41" s="8">
        <v>125.41905</v>
      </c>
      <c r="G41" s="1" t="s">
        <v>114</v>
      </c>
    </row>
    <row r="42" spans="1:20" x14ac:dyDescent="0.25">
      <c r="A42" s="1">
        <v>142539</v>
      </c>
      <c r="B42" s="1" t="s">
        <v>117</v>
      </c>
      <c r="C42" s="3">
        <v>250000</v>
      </c>
      <c r="D42" s="1">
        <v>4</v>
      </c>
      <c r="E42" s="1">
        <v>2</v>
      </c>
      <c r="F42" s="8">
        <v>112.04101799999999</v>
      </c>
      <c r="G42" s="1" t="s">
        <v>114</v>
      </c>
    </row>
    <row r="43" spans="1:20" x14ac:dyDescent="0.25">
      <c r="A43" s="1">
        <v>142585</v>
      </c>
      <c r="B43" s="1" t="s">
        <v>117</v>
      </c>
      <c r="C43" s="3">
        <v>559000</v>
      </c>
      <c r="D43" s="1">
        <v>3</v>
      </c>
      <c r="E43" s="1">
        <v>3</v>
      </c>
      <c r="F43" s="8">
        <v>244.14908399999999</v>
      </c>
      <c r="G43" s="1" t="s">
        <v>114</v>
      </c>
    </row>
    <row r="44" spans="1:20" x14ac:dyDescent="0.25">
      <c r="A44" s="1">
        <v>142818</v>
      </c>
      <c r="B44" s="1" t="s">
        <v>125</v>
      </c>
      <c r="C44" s="3">
        <v>525000</v>
      </c>
      <c r="D44" s="1">
        <v>3</v>
      </c>
      <c r="E44" s="1">
        <v>3</v>
      </c>
      <c r="F44" s="8">
        <v>219.71559500000001</v>
      </c>
      <c r="G44" s="1" t="s">
        <v>114</v>
      </c>
    </row>
    <row r="45" spans="1:20" x14ac:dyDescent="0.25">
      <c r="A45" s="1">
        <v>142829</v>
      </c>
      <c r="B45" s="1" t="s">
        <v>127</v>
      </c>
      <c r="C45" s="3">
        <v>779000</v>
      </c>
      <c r="D45" s="1">
        <v>3</v>
      </c>
      <c r="E45" s="1">
        <v>3</v>
      </c>
      <c r="F45" s="8">
        <v>277.77996999999999</v>
      </c>
      <c r="G45" s="1" t="s">
        <v>114</v>
      </c>
    </row>
    <row r="46" spans="1:20" x14ac:dyDescent="0.25">
      <c r="A46" s="1">
        <v>142870</v>
      </c>
      <c r="B46" s="1" t="s">
        <v>113</v>
      </c>
      <c r="C46" s="3">
        <v>595000</v>
      </c>
      <c r="D46" s="1">
        <v>3</v>
      </c>
      <c r="E46" s="1">
        <v>2</v>
      </c>
      <c r="F46" s="8">
        <v>162.58025000000001</v>
      </c>
      <c r="G46" s="1" t="s">
        <v>114</v>
      </c>
    </row>
    <row r="47" spans="1:20" x14ac:dyDescent="0.25">
      <c r="A47" s="1">
        <v>142977</v>
      </c>
      <c r="B47" s="1" t="s">
        <v>128</v>
      </c>
      <c r="C47" s="3">
        <v>1150000</v>
      </c>
      <c r="D47" s="1">
        <v>4</v>
      </c>
      <c r="E47" s="1">
        <v>5</v>
      </c>
      <c r="F47" s="8">
        <v>510.9665</v>
      </c>
      <c r="G47" s="1" t="s">
        <v>114</v>
      </c>
    </row>
    <row r="48" spans="1:20" x14ac:dyDescent="0.25">
      <c r="A48" s="1">
        <v>143037</v>
      </c>
      <c r="B48" s="1" t="s">
        <v>128</v>
      </c>
      <c r="C48" s="3">
        <v>550000</v>
      </c>
      <c r="D48" s="1">
        <v>3</v>
      </c>
      <c r="E48" s="1">
        <v>2</v>
      </c>
      <c r="F48" s="8">
        <v>172.05635599999999</v>
      </c>
      <c r="G48" s="1" t="s">
        <v>114</v>
      </c>
    </row>
    <row r="49" spans="1:7" x14ac:dyDescent="0.25">
      <c r="A49" s="1">
        <v>143155</v>
      </c>
      <c r="B49" s="1" t="s">
        <v>129</v>
      </c>
      <c r="C49" s="3">
        <v>500000</v>
      </c>
      <c r="D49" s="1">
        <v>3</v>
      </c>
      <c r="E49" s="1">
        <v>2</v>
      </c>
      <c r="F49" s="8">
        <v>195.09629999999999</v>
      </c>
      <c r="G49" s="1" t="s">
        <v>114</v>
      </c>
    </row>
    <row r="50" spans="1:7" x14ac:dyDescent="0.25">
      <c r="A50" s="1">
        <v>143170</v>
      </c>
      <c r="B50" s="1" t="s">
        <v>117</v>
      </c>
      <c r="C50" s="3">
        <v>279000</v>
      </c>
      <c r="D50" s="1">
        <v>4</v>
      </c>
      <c r="E50" s="1">
        <v>3</v>
      </c>
      <c r="F50" s="8">
        <v>239.68974</v>
      </c>
      <c r="G50" s="1" t="s">
        <v>114</v>
      </c>
    </row>
    <row r="51" spans="1:7" x14ac:dyDescent="0.25">
      <c r="A51" s="1">
        <v>143178</v>
      </c>
      <c r="B51" s="1" t="s">
        <v>117</v>
      </c>
      <c r="C51" s="3">
        <v>375000</v>
      </c>
      <c r="D51" s="1">
        <v>4</v>
      </c>
      <c r="E51" s="1">
        <v>2</v>
      </c>
      <c r="F51" s="8">
        <v>182.36858899999999</v>
      </c>
      <c r="G51" s="1" t="s">
        <v>114</v>
      </c>
    </row>
    <row r="52" spans="1:7" x14ac:dyDescent="0.25">
      <c r="A52" s="1">
        <v>143217</v>
      </c>
      <c r="B52" s="1" t="s">
        <v>117</v>
      </c>
      <c r="C52" s="3">
        <v>330000</v>
      </c>
      <c r="D52" s="1">
        <v>3</v>
      </c>
      <c r="E52" s="1">
        <v>3</v>
      </c>
      <c r="F52" s="8">
        <v>176.51570000000001</v>
      </c>
      <c r="G52" s="1" t="s">
        <v>114</v>
      </c>
    </row>
    <row r="53" spans="1:7" x14ac:dyDescent="0.25">
      <c r="A53" s="1">
        <v>143252</v>
      </c>
      <c r="B53" s="1" t="s">
        <v>117</v>
      </c>
      <c r="C53" s="3">
        <v>199000</v>
      </c>
      <c r="D53" s="1">
        <v>3</v>
      </c>
      <c r="E53" s="1">
        <v>3</v>
      </c>
      <c r="F53" s="8">
        <v>134.70935</v>
      </c>
      <c r="G53" s="1" t="s">
        <v>114</v>
      </c>
    </row>
    <row r="54" spans="1:7" x14ac:dyDescent="0.25">
      <c r="A54" s="1">
        <v>143255</v>
      </c>
      <c r="B54" s="1" t="s">
        <v>117</v>
      </c>
      <c r="C54" s="3">
        <v>165000</v>
      </c>
      <c r="D54" s="1">
        <v>2</v>
      </c>
      <c r="E54" s="1">
        <v>2</v>
      </c>
      <c r="F54" s="8">
        <v>92.903000000000006</v>
      </c>
      <c r="G54" s="1" t="s">
        <v>114</v>
      </c>
    </row>
    <row r="55" spans="1:7" x14ac:dyDescent="0.25">
      <c r="A55" s="1">
        <v>143436</v>
      </c>
      <c r="B55" s="1" t="s">
        <v>128</v>
      </c>
      <c r="C55" s="3">
        <v>1399000</v>
      </c>
      <c r="D55" s="1">
        <v>4</v>
      </c>
      <c r="E55" s="1">
        <v>3</v>
      </c>
      <c r="F55" s="8">
        <v>603.86950000000002</v>
      </c>
      <c r="G55" s="1" t="s">
        <v>130</v>
      </c>
    </row>
    <row r="56" spans="1:7" x14ac:dyDescent="0.25">
      <c r="A56" s="1">
        <v>143507</v>
      </c>
      <c r="B56" s="1" t="s">
        <v>117</v>
      </c>
      <c r="C56" s="3">
        <v>255000</v>
      </c>
      <c r="D56" s="1">
        <v>3</v>
      </c>
      <c r="E56" s="1">
        <v>2</v>
      </c>
      <c r="F56" s="8">
        <v>113.15585400000001</v>
      </c>
      <c r="G56" s="1" t="s">
        <v>114</v>
      </c>
    </row>
    <row r="57" spans="1:7" x14ac:dyDescent="0.25">
      <c r="A57" s="1">
        <v>143524</v>
      </c>
      <c r="B57" s="1" t="s">
        <v>131</v>
      </c>
      <c r="C57" s="3">
        <v>325000</v>
      </c>
      <c r="D57" s="1">
        <v>2</v>
      </c>
      <c r="E57" s="1">
        <v>2</v>
      </c>
      <c r="F57" s="8">
        <v>82.962378999999999</v>
      </c>
      <c r="G57" s="1" t="s">
        <v>114</v>
      </c>
    </row>
    <row r="58" spans="1:7" x14ac:dyDescent="0.25">
      <c r="A58" s="1">
        <v>143534</v>
      </c>
      <c r="B58" s="1" t="s">
        <v>116</v>
      </c>
      <c r="C58" s="3">
        <v>789000</v>
      </c>
      <c r="D58" s="1">
        <v>3</v>
      </c>
      <c r="E58" s="1">
        <v>3</v>
      </c>
      <c r="F58" s="8">
        <v>195.09629999999999</v>
      </c>
      <c r="G58" s="1" t="s">
        <v>130</v>
      </c>
    </row>
    <row r="59" spans="1:7" x14ac:dyDescent="0.25">
      <c r="A59" s="1">
        <v>143540</v>
      </c>
      <c r="B59" s="1" t="s">
        <v>125</v>
      </c>
      <c r="C59" s="3">
        <v>498000</v>
      </c>
      <c r="D59" s="1">
        <v>4</v>
      </c>
      <c r="E59" s="1">
        <v>3</v>
      </c>
      <c r="F59" s="8">
        <v>217.48592299999999</v>
      </c>
      <c r="G59" s="1" t="s">
        <v>114</v>
      </c>
    </row>
    <row r="60" spans="1:7" x14ac:dyDescent="0.25">
      <c r="A60" s="1">
        <v>143884</v>
      </c>
      <c r="B60" s="1" t="s">
        <v>125</v>
      </c>
      <c r="C60" s="3">
        <v>430000</v>
      </c>
      <c r="D60" s="1">
        <v>4</v>
      </c>
      <c r="E60" s="1">
        <v>2</v>
      </c>
      <c r="F60" s="8">
        <v>201.413704</v>
      </c>
      <c r="G60" s="1" t="s">
        <v>114</v>
      </c>
    </row>
    <row r="61" spans="1:7" x14ac:dyDescent="0.25">
      <c r="A61" s="1">
        <v>143946</v>
      </c>
      <c r="B61" s="1" t="s">
        <v>115</v>
      </c>
      <c r="C61" s="3">
        <v>539900</v>
      </c>
      <c r="D61" s="1">
        <v>4</v>
      </c>
      <c r="E61" s="1">
        <v>3</v>
      </c>
      <c r="F61" s="8">
        <v>281.68189599999999</v>
      </c>
      <c r="G61" s="1" t="s">
        <v>114</v>
      </c>
    </row>
    <row r="62" spans="1:7" x14ac:dyDescent="0.25">
      <c r="A62" s="1">
        <v>144204</v>
      </c>
      <c r="B62" s="1" t="s">
        <v>124</v>
      </c>
      <c r="C62" s="3">
        <v>499000</v>
      </c>
      <c r="D62" s="1">
        <v>3</v>
      </c>
      <c r="E62" s="1">
        <v>2</v>
      </c>
      <c r="F62" s="8">
        <v>120.12357899999999</v>
      </c>
      <c r="G62" s="1" t="s">
        <v>114</v>
      </c>
    </row>
    <row r="63" spans="1:7" x14ac:dyDescent="0.25">
      <c r="A63" s="1">
        <v>144238</v>
      </c>
      <c r="B63" s="1" t="s">
        <v>127</v>
      </c>
      <c r="C63" s="3">
        <v>275000</v>
      </c>
      <c r="D63" s="1">
        <v>3</v>
      </c>
      <c r="E63" s="1">
        <v>2</v>
      </c>
      <c r="F63" s="8">
        <v>111.4836</v>
      </c>
      <c r="G63" s="1" t="s">
        <v>114</v>
      </c>
    </row>
    <row r="64" spans="1:7" x14ac:dyDescent="0.25">
      <c r="A64" s="1">
        <v>144312</v>
      </c>
      <c r="B64" s="1" t="s">
        <v>117</v>
      </c>
      <c r="C64" s="3">
        <v>499000</v>
      </c>
      <c r="D64" s="1">
        <v>3</v>
      </c>
      <c r="E64" s="1">
        <v>4</v>
      </c>
      <c r="F64" s="8">
        <v>209.03174999999999</v>
      </c>
      <c r="G64" s="1" t="s">
        <v>114</v>
      </c>
    </row>
    <row r="65" spans="1:7" x14ac:dyDescent="0.25">
      <c r="A65" s="1">
        <v>144314</v>
      </c>
      <c r="B65" s="1" t="s">
        <v>116</v>
      </c>
      <c r="C65" s="3">
        <v>899000</v>
      </c>
      <c r="D65" s="1">
        <v>3</v>
      </c>
      <c r="E65" s="1">
        <v>3</v>
      </c>
      <c r="F65" s="8">
        <v>225.75429</v>
      </c>
      <c r="G65" s="1" t="s">
        <v>130</v>
      </c>
    </row>
    <row r="66" spans="1:7" x14ac:dyDescent="0.25">
      <c r="A66" s="1">
        <v>144316</v>
      </c>
      <c r="B66" s="1" t="s">
        <v>116</v>
      </c>
      <c r="C66" s="3">
        <v>1045000</v>
      </c>
      <c r="D66" s="1">
        <v>3</v>
      </c>
      <c r="E66" s="1">
        <v>3</v>
      </c>
      <c r="F66" s="8">
        <v>195.09629999999999</v>
      </c>
      <c r="G66" s="1" t="s">
        <v>130</v>
      </c>
    </row>
    <row r="67" spans="1:7" x14ac:dyDescent="0.25">
      <c r="A67" s="1">
        <v>144318</v>
      </c>
      <c r="B67" s="1" t="s">
        <v>116</v>
      </c>
      <c r="C67" s="3">
        <v>774000</v>
      </c>
      <c r="D67" s="1">
        <v>2</v>
      </c>
      <c r="E67" s="1">
        <v>2</v>
      </c>
      <c r="F67" s="8">
        <v>143.99965</v>
      </c>
      <c r="G67" s="1" t="s">
        <v>130</v>
      </c>
    </row>
    <row r="68" spans="1:7" x14ac:dyDescent="0.25">
      <c r="A68" s="1">
        <v>144370</v>
      </c>
      <c r="B68" s="1" t="s">
        <v>117</v>
      </c>
      <c r="C68" s="3">
        <v>239000</v>
      </c>
      <c r="D68" s="1">
        <v>3</v>
      </c>
      <c r="E68" s="1">
        <v>3</v>
      </c>
      <c r="F68" s="8">
        <v>167.22540000000001</v>
      </c>
      <c r="G68" s="1" t="s">
        <v>114</v>
      </c>
    </row>
    <row r="69" spans="1:7" x14ac:dyDescent="0.25">
      <c r="A69" s="1">
        <v>144380</v>
      </c>
      <c r="B69" s="1" t="s">
        <v>117</v>
      </c>
      <c r="C69" s="3">
        <v>195000</v>
      </c>
      <c r="D69" s="1">
        <v>3</v>
      </c>
      <c r="E69" s="1">
        <v>2</v>
      </c>
      <c r="F69" s="8">
        <v>113.15585400000001</v>
      </c>
      <c r="G69" s="1" t="s">
        <v>114</v>
      </c>
    </row>
    <row r="70" spans="1:7" x14ac:dyDescent="0.25">
      <c r="A70" s="1">
        <v>144788</v>
      </c>
      <c r="B70" s="1" t="s">
        <v>129</v>
      </c>
      <c r="C70" s="3">
        <v>325000</v>
      </c>
      <c r="D70" s="1">
        <v>2</v>
      </c>
      <c r="E70" s="1">
        <v>1</v>
      </c>
      <c r="F70" s="8">
        <v>71.349503999999996</v>
      </c>
      <c r="G70" s="1" t="s">
        <v>114</v>
      </c>
    </row>
    <row r="71" spans="1:7" x14ac:dyDescent="0.25">
      <c r="A71" s="1">
        <v>144815</v>
      </c>
      <c r="B71" s="1" t="s">
        <v>125</v>
      </c>
      <c r="C71" s="3">
        <v>320000</v>
      </c>
      <c r="D71" s="1">
        <v>4</v>
      </c>
      <c r="E71" s="1">
        <v>2</v>
      </c>
      <c r="F71" s="8">
        <v>179.20988700000001</v>
      </c>
      <c r="G71" s="1" t="s">
        <v>114</v>
      </c>
    </row>
    <row r="72" spans="1:7" x14ac:dyDescent="0.25">
      <c r="A72" s="1">
        <v>144896</v>
      </c>
      <c r="B72" s="1" t="s">
        <v>117</v>
      </c>
      <c r="C72" s="3">
        <v>275000</v>
      </c>
      <c r="D72" s="1">
        <v>4</v>
      </c>
      <c r="E72" s="1">
        <v>3</v>
      </c>
      <c r="F72" s="8">
        <v>174.37893099999999</v>
      </c>
      <c r="G72" s="1" t="s">
        <v>114</v>
      </c>
    </row>
    <row r="73" spans="1:7" x14ac:dyDescent="0.25">
      <c r="A73" s="1">
        <v>145087</v>
      </c>
      <c r="B73" s="1" t="s">
        <v>115</v>
      </c>
      <c r="C73" s="3">
        <v>329000</v>
      </c>
      <c r="D73" s="1">
        <v>3</v>
      </c>
      <c r="E73" s="1">
        <v>2</v>
      </c>
      <c r="F73" s="8">
        <v>157.93510000000001</v>
      </c>
      <c r="G73" s="1" t="s">
        <v>114</v>
      </c>
    </row>
    <row r="74" spans="1:7" x14ac:dyDescent="0.25">
      <c r="A74" s="1">
        <v>145138</v>
      </c>
      <c r="B74" s="1" t="s">
        <v>117</v>
      </c>
      <c r="C74" s="3">
        <v>140000</v>
      </c>
      <c r="D74" s="1">
        <v>3</v>
      </c>
      <c r="E74" s="1">
        <v>2</v>
      </c>
      <c r="F74" s="8">
        <v>100.33524</v>
      </c>
      <c r="G74" s="1" t="s">
        <v>114</v>
      </c>
    </row>
    <row r="75" spans="1:7" x14ac:dyDescent="0.25">
      <c r="A75" s="1">
        <v>145309</v>
      </c>
      <c r="B75" s="1" t="s">
        <v>115</v>
      </c>
      <c r="C75" s="3">
        <v>409000</v>
      </c>
      <c r="D75" s="1">
        <v>4</v>
      </c>
      <c r="E75" s="1">
        <v>3</v>
      </c>
      <c r="F75" s="8">
        <v>203.64337599999999</v>
      </c>
      <c r="G75" s="1" t="s">
        <v>114</v>
      </c>
    </row>
    <row r="76" spans="1:7" x14ac:dyDescent="0.25">
      <c r="A76" s="1">
        <v>145448</v>
      </c>
      <c r="B76" s="1" t="s">
        <v>117</v>
      </c>
      <c r="C76" s="3">
        <v>167900</v>
      </c>
      <c r="D76" s="1">
        <v>3</v>
      </c>
      <c r="E76" s="1">
        <v>2</v>
      </c>
      <c r="F76" s="8">
        <v>120.402288</v>
      </c>
      <c r="G76" s="1" t="s">
        <v>130</v>
      </c>
    </row>
    <row r="77" spans="1:7" x14ac:dyDescent="0.25">
      <c r="A77" s="1">
        <v>145471</v>
      </c>
      <c r="B77" s="1" t="s">
        <v>125</v>
      </c>
      <c r="C77" s="3">
        <v>325000</v>
      </c>
      <c r="D77" s="1">
        <v>7</v>
      </c>
      <c r="E77" s="1">
        <v>5</v>
      </c>
      <c r="F77" s="8">
        <v>249.723264</v>
      </c>
      <c r="G77" s="1" t="s">
        <v>114</v>
      </c>
    </row>
    <row r="78" spans="1:7" x14ac:dyDescent="0.25">
      <c r="A78" s="1">
        <v>145726</v>
      </c>
      <c r="B78" s="1" t="s">
        <v>117</v>
      </c>
      <c r="C78" s="3">
        <v>119000</v>
      </c>
      <c r="D78" s="1">
        <v>1</v>
      </c>
      <c r="E78" s="1">
        <v>1</v>
      </c>
      <c r="F78" s="8">
        <v>83.612700000000004</v>
      </c>
      <c r="G78" s="1" t="s">
        <v>114</v>
      </c>
    </row>
    <row r="79" spans="1:7" x14ac:dyDescent="0.25">
      <c r="A79" s="1">
        <v>145745</v>
      </c>
      <c r="B79" s="1" t="s">
        <v>117</v>
      </c>
      <c r="C79" s="3">
        <v>245000</v>
      </c>
      <c r="D79" s="1">
        <v>4</v>
      </c>
      <c r="E79" s="1">
        <v>2</v>
      </c>
      <c r="F79" s="8">
        <v>137.68224599999999</v>
      </c>
      <c r="G79" s="1" t="s">
        <v>114</v>
      </c>
    </row>
    <row r="80" spans="1:7" x14ac:dyDescent="0.25">
      <c r="A80" s="1">
        <v>145789</v>
      </c>
      <c r="B80" s="1" t="s">
        <v>117</v>
      </c>
      <c r="C80" s="3">
        <v>259900</v>
      </c>
      <c r="D80" s="1">
        <v>3</v>
      </c>
      <c r="E80" s="1">
        <v>2</v>
      </c>
      <c r="F80" s="8">
        <v>160.35057800000001</v>
      </c>
      <c r="G80" s="1" t="s">
        <v>114</v>
      </c>
    </row>
    <row r="81" spans="1:7" x14ac:dyDescent="0.25">
      <c r="A81" s="1">
        <v>145850</v>
      </c>
      <c r="B81" s="1" t="s">
        <v>113</v>
      </c>
      <c r="C81" s="3">
        <v>495000</v>
      </c>
      <c r="D81" s="1">
        <v>3</v>
      </c>
      <c r="E81" s="1">
        <v>2</v>
      </c>
      <c r="F81" s="8">
        <v>138.05385799999999</v>
      </c>
      <c r="G81" s="1" t="s">
        <v>114</v>
      </c>
    </row>
    <row r="82" spans="1:7" x14ac:dyDescent="0.25">
      <c r="A82" s="1">
        <v>145952</v>
      </c>
      <c r="B82" s="1" t="s">
        <v>122</v>
      </c>
      <c r="C82" s="3">
        <v>399000</v>
      </c>
      <c r="D82" s="1">
        <v>4</v>
      </c>
      <c r="E82" s="1">
        <v>2</v>
      </c>
      <c r="F82" s="8">
        <v>143.34932900000001</v>
      </c>
      <c r="G82" s="1" t="s">
        <v>114</v>
      </c>
    </row>
    <row r="83" spans="1:7" x14ac:dyDescent="0.25">
      <c r="A83" s="1">
        <v>146040</v>
      </c>
      <c r="B83" s="1" t="s">
        <v>117</v>
      </c>
      <c r="C83" s="3">
        <v>329700</v>
      </c>
      <c r="D83" s="1">
        <v>4</v>
      </c>
      <c r="E83" s="1">
        <v>2</v>
      </c>
      <c r="F83" s="8">
        <v>126.998401</v>
      </c>
      <c r="G83" s="1" t="s">
        <v>114</v>
      </c>
    </row>
    <row r="84" spans="1:7" x14ac:dyDescent="0.25">
      <c r="A84" s="1">
        <v>146110</v>
      </c>
      <c r="B84" s="1" t="s">
        <v>119</v>
      </c>
      <c r="C84" s="3">
        <v>199000</v>
      </c>
      <c r="D84" s="1">
        <v>1</v>
      </c>
      <c r="E84" s="1">
        <v>1</v>
      </c>
      <c r="F84" s="8">
        <v>66.146935999999997</v>
      </c>
      <c r="G84" s="1" t="s">
        <v>114</v>
      </c>
    </row>
    <row r="85" spans="1:7" x14ac:dyDescent="0.25">
      <c r="A85" s="1">
        <v>146130</v>
      </c>
      <c r="B85" s="1" t="s">
        <v>117</v>
      </c>
      <c r="C85" s="3">
        <v>149000</v>
      </c>
      <c r="D85" s="1">
        <v>3</v>
      </c>
      <c r="E85" s="1">
        <v>2</v>
      </c>
      <c r="F85" s="8">
        <v>96.619119999999995</v>
      </c>
      <c r="G85" s="1" t="s">
        <v>114</v>
      </c>
    </row>
    <row r="86" spans="1:7" x14ac:dyDescent="0.25">
      <c r="A86" s="1">
        <v>146144</v>
      </c>
      <c r="B86" s="1" t="s">
        <v>115</v>
      </c>
      <c r="C86" s="3">
        <v>225000</v>
      </c>
      <c r="D86" s="1">
        <v>3</v>
      </c>
      <c r="E86" s="1">
        <v>2</v>
      </c>
      <c r="F86" s="8">
        <v>135.26676800000001</v>
      </c>
      <c r="G86" s="1" t="s">
        <v>114</v>
      </c>
    </row>
    <row r="87" spans="1:7" x14ac:dyDescent="0.25">
      <c r="A87" s="1">
        <v>146149</v>
      </c>
      <c r="B87" s="1" t="s">
        <v>117</v>
      </c>
      <c r="C87" s="3">
        <v>195000</v>
      </c>
      <c r="D87" s="1">
        <v>2</v>
      </c>
      <c r="E87" s="1">
        <v>1</v>
      </c>
      <c r="F87" s="8">
        <v>75.344333000000006</v>
      </c>
      <c r="G87" s="1" t="s">
        <v>114</v>
      </c>
    </row>
    <row r="88" spans="1:7" x14ac:dyDescent="0.25">
      <c r="A88" s="1">
        <v>146212</v>
      </c>
      <c r="B88" s="1" t="s">
        <v>115</v>
      </c>
      <c r="C88" s="3">
        <v>359900</v>
      </c>
      <c r="D88" s="1">
        <v>3</v>
      </c>
      <c r="E88" s="1">
        <v>3</v>
      </c>
      <c r="F88" s="8">
        <v>181.25375299999999</v>
      </c>
      <c r="G88" s="1" t="s">
        <v>114</v>
      </c>
    </row>
    <row r="89" spans="1:7" x14ac:dyDescent="0.25">
      <c r="A89" s="1">
        <v>146223</v>
      </c>
      <c r="B89" s="1" t="s">
        <v>128</v>
      </c>
      <c r="C89" s="3">
        <v>799000</v>
      </c>
      <c r="D89" s="1">
        <v>4</v>
      </c>
      <c r="E89" s="1">
        <v>4</v>
      </c>
      <c r="F89" s="8">
        <v>287.99930000000001</v>
      </c>
      <c r="G89" s="1" t="s">
        <v>114</v>
      </c>
    </row>
    <row r="90" spans="1:7" x14ac:dyDescent="0.25">
      <c r="A90" s="1">
        <v>146282</v>
      </c>
      <c r="B90" s="1" t="s">
        <v>122</v>
      </c>
      <c r="C90" s="3">
        <v>595000</v>
      </c>
      <c r="D90" s="1">
        <v>3</v>
      </c>
      <c r="E90" s="1">
        <v>2</v>
      </c>
      <c r="F90" s="8">
        <v>196.67565099999999</v>
      </c>
      <c r="G90" s="1" t="s">
        <v>114</v>
      </c>
    </row>
    <row r="91" spans="1:7" x14ac:dyDescent="0.25">
      <c r="A91" s="1">
        <v>146302</v>
      </c>
      <c r="B91" s="1" t="s">
        <v>115</v>
      </c>
      <c r="C91" s="3">
        <v>89000</v>
      </c>
      <c r="D91" s="1">
        <v>3</v>
      </c>
      <c r="E91" s="1">
        <v>2</v>
      </c>
      <c r="F91" s="8">
        <v>144.92867999999999</v>
      </c>
      <c r="G91" s="1" t="s">
        <v>114</v>
      </c>
    </row>
    <row r="92" spans="1:7" x14ac:dyDescent="0.25">
      <c r="A92" s="1">
        <v>146310</v>
      </c>
      <c r="B92" s="1" t="s">
        <v>117</v>
      </c>
      <c r="C92" s="3">
        <v>129900</v>
      </c>
      <c r="D92" s="1">
        <v>3</v>
      </c>
      <c r="E92" s="1">
        <v>1</v>
      </c>
      <c r="F92" s="8">
        <v>96.804925999999995</v>
      </c>
      <c r="G92" s="1" t="s">
        <v>114</v>
      </c>
    </row>
    <row r="93" spans="1:7" x14ac:dyDescent="0.25">
      <c r="A93" s="1">
        <v>146320</v>
      </c>
      <c r="B93" s="1" t="s">
        <v>127</v>
      </c>
      <c r="C93" s="3">
        <v>375000</v>
      </c>
      <c r="D93" s="1">
        <v>3</v>
      </c>
      <c r="E93" s="1">
        <v>3</v>
      </c>
      <c r="F93" s="8">
        <v>141.11965699999999</v>
      </c>
      <c r="G93" s="1" t="s">
        <v>114</v>
      </c>
    </row>
    <row r="94" spans="1:7" x14ac:dyDescent="0.25">
      <c r="A94" s="1">
        <v>146423</v>
      </c>
      <c r="B94" s="1" t="s">
        <v>119</v>
      </c>
      <c r="C94" s="3">
        <v>599000</v>
      </c>
      <c r="D94" s="1">
        <v>3</v>
      </c>
      <c r="E94" s="1">
        <v>2</v>
      </c>
      <c r="F94" s="8">
        <v>257.71292199999999</v>
      </c>
      <c r="G94" s="1" t="s">
        <v>114</v>
      </c>
    </row>
    <row r="95" spans="1:7" x14ac:dyDescent="0.25">
      <c r="A95" s="1">
        <v>146496</v>
      </c>
      <c r="B95" s="1" t="s">
        <v>115</v>
      </c>
      <c r="C95" s="3">
        <v>235000</v>
      </c>
      <c r="D95" s="1">
        <v>3</v>
      </c>
      <c r="E95" s="1">
        <v>2</v>
      </c>
      <c r="F95" s="8">
        <v>124.49002</v>
      </c>
      <c r="G95" s="1" t="s">
        <v>114</v>
      </c>
    </row>
    <row r="96" spans="1:7" x14ac:dyDescent="0.25">
      <c r="A96" s="1">
        <v>146537</v>
      </c>
      <c r="B96" s="1" t="s">
        <v>117</v>
      </c>
      <c r="C96" s="3">
        <v>255900</v>
      </c>
      <c r="D96" s="1">
        <v>3</v>
      </c>
      <c r="E96" s="1">
        <v>2</v>
      </c>
      <c r="F96" s="8">
        <v>133.78031999999999</v>
      </c>
      <c r="G96" s="1" t="s">
        <v>130</v>
      </c>
    </row>
    <row r="97" spans="1:7" x14ac:dyDescent="0.25">
      <c r="A97" s="1">
        <v>146544</v>
      </c>
      <c r="B97" s="1" t="s">
        <v>117</v>
      </c>
      <c r="C97" s="3">
        <v>148900</v>
      </c>
      <c r="D97" s="1">
        <v>5</v>
      </c>
      <c r="E97" s="1">
        <v>2</v>
      </c>
      <c r="F97" s="8">
        <v>98.848792000000003</v>
      </c>
      <c r="G97" s="1" t="s">
        <v>114</v>
      </c>
    </row>
    <row r="98" spans="1:7" x14ac:dyDescent="0.25">
      <c r="A98" s="1">
        <v>146581</v>
      </c>
      <c r="B98" s="1" t="s">
        <v>113</v>
      </c>
      <c r="C98" s="3">
        <v>749000</v>
      </c>
      <c r="D98" s="1">
        <v>3</v>
      </c>
      <c r="E98" s="1">
        <v>2</v>
      </c>
      <c r="F98" s="8">
        <v>199.27693500000001</v>
      </c>
      <c r="G98" s="1" t="s">
        <v>114</v>
      </c>
    </row>
    <row r="99" spans="1:7" x14ac:dyDescent="0.25">
      <c r="A99" s="1">
        <v>146597</v>
      </c>
      <c r="B99" s="1" t="s">
        <v>117</v>
      </c>
      <c r="C99" s="3">
        <v>189900</v>
      </c>
      <c r="D99" s="1">
        <v>3</v>
      </c>
      <c r="E99" s="1">
        <v>2</v>
      </c>
      <c r="F99" s="8">
        <v>136.75321600000001</v>
      </c>
      <c r="G99" s="1" t="s">
        <v>130</v>
      </c>
    </row>
    <row r="100" spans="1:7" x14ac:dyDescent="0.25">
      <c r="A100" s="1">
        <v>146649</v>
      </c>
      <c r="B100" s="1" t="s">
        <v>115</v>
      </c>
      <c r="C100" s="3">
        <v>183000</v>
      </c>
      <c r="D100" s="1">
        <v>3</v>
      </c>
      <c r="E100" s="1">
        <v>1</v>
      </c>
      <c r="F100" s="8">
        <v>82.497863999999993</v>
      </c>
      <c r="G100" s="1" t="s">
        <v>114</v>
      </c>
    </row>
    <row r="101" spans="1:7" x14ac:dyDescent="0.25">
      <c r="A101" s="1">
        <v>146667</v>
      </c>
      <c r="B101" s="1" t="s">
        <v>117</v>
      </c>
      <c r="C101" s="3">
        <v>232600</v>
      </c>
      <c r="D101" s="1">
        <v>3</v>
      </c>
      <c r="E101" s="1">
        <v>3</v>
      </c>
      <c r="F101" s="8">
        <v>146.97254599999999</v>
      </c>
      <c r="G101" s="1" t="s">
        <v>114</v>
      </c>
    </row>
    <row r="102" spans="1:7" x14ac:dyDescent="0.25">
      <c r="A102" s="1">
        <v>146773</v>
      </c>
      <c r="B102" s="1" t="s">
        <v>131</v>
      </c>
      <c r="C102" s="3">
        <v>520000</v>
      </c>
      <c r="D102" s="1">
        <v>3</v>
      </c>
      <c r="E102" s="1">
        <v>2</v>
      </c>
      <c r="F102" s="8">
        <v>156.07704000000001</v>
      </c>
      <c r="G102" s="1" t="s">
        <v>114</v>
      </c>
    </row>
    <row r="103" spans="1:7" x14ac:dyDescent="0.25">
      <c r="A103" s="1">
        <v>146790</v>
      </c>
      <c r="B103" s="1" t="s">
        <v>132</v>
      </c>
      <c r="C103" s="3">
        <v>355000</v>
      </c>
      <c r="D103" s="1">
        <v>3</v>
      </c>
      <c r="E103" s="1">
        <v>3</v>
      </c>
      <c r="F103" s="8">
        <v>158.12090599999999</v>
      </c>
      <c r="G103" s="1" t="s">
        <v>130</v>
      </c>
    </row>
    <row r="104" spans="1:7" x14ac:dyDescent="0.25">
      <c r="A104" s="1">
        <v>146797</v>
      </c>
      <c r="B104" s="1" t="s">
        <v>124</v>
      </c>
      <c r="C104" s="3">
        <v>275000</v>
      </c>
      <c r="D104" s="1">
        <v>0</v>
      </c>
      <c r="E104" s="1">
        <v>1</v>
      </c>
      <c r="F104" s="8">
        <v>36.975394000000001</v>
      </c>
      <c r="G104" s="1" t="s">
        <v>114</v>
      </c>
    </row>
    <row r="105" spans="1:7" x14ac:dyDescent="0.25">
      <c r="A105" s="1">
        <v>146888</v>
      </c>
      <c r="B105" s="1" t="s">
        <v>117</v>
      </c>
      <c r="C105" s="3">
        <v>225000</v>
      </c>
      <c r="D105" s="1">
        <v>4</v>
      </c>
      <c r="E105" s="1">
        <v>3</v>
      </c>
      <c r="F105" s="8">
        <v>180.23182</v>
      </c>
      <c r="G105" s="1" t="s">
        <v>114</v>
      </c>
    </row>
    <row r="106" spans="1:7" x14ac:dyDescent="0.25">
      <c r="A106" s="1">
        <v>146986</v>
      </c>
      <c r="B106" s="1" t="s">
        <v>117</v>
      </c>
      <c r="C106" s="3">
        <v>161900</v>
      </c>
      <c r="D106" s="1">
        <v>3</v>
      </c>
      <c r="E106" s="1">
        <v>2</v>
      </c>
      <c r="F106" s="8">
        <v>111.4836</v>
      </c>
      <c r="G106" s="1" t="s">
        <v>114</v>
      </c>
    </row>
    <row r="107" spans="1:7" x14ac:dyDescent="0.25">
      <c r="A107" s="1">
        <v>147094</v>
      </c>
      <c r="B107" s="1" t="s">
        <v>117</v>
      </c>
      <c r="C107" s="3">
        <v>249999</v>
      </c>
      <c r="D107" s="1">
        <v>3</v>
      </c>
      <c r="E107" s="1">
        <v>3</v>
      </c>
      <c r="F107" s="8">
        <v>187.01373899999999</v>
      </c>
      <c r="G107" s="1" t="s">
        <v>114</v>
      </c>
    </row>
    <row r="108" spans="1:7" x14ac:dyDescent="0.25">
      <c r="A108" s="1">
        <v>147167</v>
      </c>
      <c r="B108" s="1" t="s">
        <v>117</v>
      </c>
      <c r="C108" s="3">
        <v>208000</v>
      </c>
      <c r="D108" s="1">
        <v>2</v>
      </c>
      <c r="E108" s="1">
        <v>1</v>
      </c>
      <c r="F108" s="8">
        <v>117.708101</v>
      </c>
      <c r="G108" s="1" t="s">
        <v>114</v>
      </c>
    </row>
    <row r="109" spans="1:7" x14ac:dyDescent="0.25">
      <c r="A109" s="1">
        <v>147214</v>
      </c>
      <c r="B109" s="1" t="s">
        <v>126</v>
      </c>
      <c r="C109" s="3">
        <v>135000</v>
      </c>
      <c r="D109" s="1">
        <v>3</v>
      </c>
      <c r="E109" s="1">
        <v>1</v>
      </c>
      <c r="F109" s="8">
        <v>102.19329999999999</v>
      </c>
      <c r="G109" s="1" t="s">
        <v>114</v>
      </c>
    </row>
    <row r="110" spans="1:7" x14ac:dyDescent="0.25">
      <c r="A110" s="1">
        <v>147216</v>
      </c>
      <c r="B110" s="1" t="s">
        <v>122</v>
      </c>
      <c r="C110" s="3">
        <v>385000</v>
      </c>
      <c r="D110" s="1">
        <v>2</v>
      </c>
      <c r="E110" s="1">
        <v>3</v>
      </c>
      <c r="F110" s="8">
        <v>129.04226700000001</v>
      </c>
      <c r="G110" s="1" t="s">
        <v>114</v>
      </c>
    </row>
    <row r="111" spans="1:7" x14ac:dyDescent="0.25">
      <c r="A111" s="1">
        <v>147240</v>
      </c>
      <c r="B111" s="1" t="s">
        <v>119</v>
      </c>
      <c r="C111" s="3">
        <v>750000</v>
      </c>
      <c r="D111" s="1">
        <v>4</v>
      </c>
      <c r="E111" s="1">
        <v>4</v>
      </c>
      <c r="F111" s="8">
        <v>314.66246100000001</v>
      </c>
      <c r="G111" s="1" t="s">
        <v>130</v>
      </c>
    </row>
    <row r="112" spans="1:7" x14ac:dyDescent="0.25">
      <c r="A112" s="1">
        <v>147241</v>
      </c>
      <c r="B112" s="1" t="s">
        <v>119</v>
      </c>
      <c r="C112" s="3">
        <v>810000</v>
      </c>
      <c r="D112" s="1">
        <v>4</v>
      </c>
      <c r="E112" s="1">
        <v>3</v>
      </c>
      <c r="F112" s="8">
        <v>307.04441500000001</v>
      </c>
      <c r="G112" s="1" t="s">
        <v>130</v>
      </c>
    </row>
    <row r="113" spans="1:7" x14ac:dyDescent="0.25">
      <c r="A113" s="1">
        <v>147249</v>
      </c>
      <c r="B113" s="1" t="s">
        <v>119</v>
      </c>
      <c r="C113" s="3">
        <v>890000</v>
      </c>
      <c r="D113" s="1">
        <v>4</v>
      </c>
      <c r="E113" s="1">
        <v>5</v>
      </c>
      <c r="F113" s="8">
        <v>392.88678699999997</v>
      </c>
      <c r="G113" s="1" t="s">
        <v>130</v>
      </c>
    </row>
    <row r="114" spans="1:7" x14ac:dyDescent="0.25">
      <c r="A114" s="1">
        <v>147253</v>
      </c>
      <c r="B114" s="1" t="s">
        <v>119</v>
      </c>
      <c r="C114" s="3">
        <v>895000</v>
      </c>
      <c r="D114" s="1">
        <v>4</v>
      </c>
      <c r="E114" s="1">
        <v>3</v>
      </c>
      <c r="F114" s="8">
        <v>341.51142800000002</v>
      </c>
      <c r="G114" s="1" t="s">
        <v>130</v>
      </c>
    </row>
    <row r="115" spans="1:7" x14ac:dyDescent="0.25">
      <c r="A115" s="1">
        <v>147374</v>
      </c>
      <c r="B115" s="1" t="s">
        <v>121</v>
      </c>
      <c r="C115" s="3">
        <v>229900</v>
      </c>
      <c r="D115" s="1">
        <v>3</v>
      </c>
      <c r="E115" s="1">
        <v>2</v>
      </c>
      <c r="F115" s="8">
        <v>135.452574</v>
      </c>
      <c r="G115" s="1" t="s">
        <v>114</v>
      </c>
    </row>
    <row r="116" spans="1:7" x14ac:dyDescent="0.25">
      <c r="A116" s="1">
        <v>147440</v>
      </c>
      <c r="B116" s="1" t="s">
        <v>129</v>
      </c>
      <c r="C116" s="3">
        <v>240000</v>
      </c>
      <c r="D116" s="1">
        <v>2</v>
      </c>
      <c r="E116" s="1">
        <v>2</v>
      </c>
      <c r="F116" s="8">
        <v>94.761060000000001</v>
      </c>
      <c r="G116" s="1" t="s">
        <v>114</v>
      </c>
    </row>
    <row r="117" spans="1:7" x14ac:dyDescent="0.25">
      <c r="A117" s="1">
        <v>147450</v>
      </c>
      <c r="B117" s="1" t="s">
        <v>119</v>
      </c>
      <c r="C117" s="3">
        <v>429000</v>
      </c>
      <c r="D117" s="1">
        <v>4</v>
      </c>
      <c r="E117" s="1">
        <v>3</v>
      </c>
      <c r="F117" s="8">
        <v>233.465239</v>
      </c>
      <c r="G117" s="1" t="s">
        <v>130</v>
      </c>
    </row>
    <row r="118" spans="1:7" x14ac:dyDescent="0.25">
      <c r="A118" s="1">
        <v>147570</v>
      </c>
      <c r="B118" s="1" t="s">
        <v>117</v>
      </c>
      <c r="C118" s="3">
        <v>399000</v>
      </c>
      <c r="D118" s="1">
        <v>4</v>
      </c>
      <c r="E118" s="1">
        <v>3</v>
      </c>
      <c r="F118" s="8">
        <v>260.1284</v>
      </c>
      <c r="G118" s="1" t="s">
        <v>114</v>
      </c>
    </row>
    <row r="119" spans="1:7" x14ac:dyDescent="0.25">
      <c r="A119" s="1">
        <v>147586</v>
      </c>
      <c r="B119" s="1" t="s">
        <v>117</v>
      </c>
      <c r="C119" s="3">
        <v>385000</v>
      </c>
      <c r="D119" s="1">
        <v>3</v>
      </c>
      <c r="E119" s="1">
        <v>2</v>
      </c>
      <c r="F119" s="8">
        <v>185.80600000000001</v>
      </c>
      <c r="G119" s="1" t="s">
        <v>114</v>
      </c>
    </row>
    <row r="120" spans="1:7" x14ac:dyDescent="0.25">
      <c r="A120" s="1">
        <v>147603</v>
      </c>
      <c r="B120" s="1" t="s">
        <v>115</v>
      </c>
      <c r="C120" s="3">
        <v>294900</v>
      </c>
      <c r="D120" s="1">
        <v>3</v>
      </c>
      <c r="E120" s="1">
        <v>2</v>
      </c>
      <c r="F120" s="8">
        <v>122.26034799999999</v>
      </c>
      <c r="G120" s="1" t="s">
        <v>130</v>
      </c>
    </row>
    <row r="121" spans="1:7" x14ac:dyDescent="0.25">
      <c r="A121" s="1">
        <v>147611</v>
      </c>
      <c r="B121" s="1" t="s">
        <v>115</v>
      </c>
      <c r="C121" s="3">
        <v>399000</v>
      </c>
      <c r="D121" s="1">
        <v>3</v>
      </c>
      <c r="E121" s="1">
        <v>2</v>
      </c>
      <c r="F121" s="8">
        <v>113.34166</v>
      </c>
      <c r="G121" s="1" t="s">
        <v>114</v>
      </c>
    </row>
    <row r="122" spans="1:7" x14ac:dyDescent="0.25">
      <c r="A122" s="1">
        <v>147620</v>
      </c>
      <c r="B122" s="1" t="s">
        <v>117</v>
      </c>
      <c r="C122" s="3">
        <v>269000</v>
      </c>
      <c r="D122" s="1">
        <v>3</v>
      </c>
      <c r="E122" s="1">
        <v>3</v>
      </c>
      <c r="F122" s="8">
        <v>165.36734000000001</v>
      </c>
      <c r="G122" s="1" t="s">
        <v>114</v>
      </c>
    </row>
    <row r="123" spans="1:7" x14ac:dyDescent="0.25">
      <c r="A123" s="1">
        <v>147654</v>
      </c>
      <c r="B123" s="1" t="s">
        <v>131</v>
      </c>
      <c r="C123" s="3">
        <v>449000</v>
      </c>
      <c r="D123" s="1">
        <v>3</v>
      </c>
      <c r="E123" s="1">
        <v>3</v>
      </c>
      <c r="F123" s="8">
        <v>196.95436000000001</v>
      </c>
      <c r="G123" s="1" t="s">
        <v>114</v>
      </c>
    </row>
    <row r="124" spans="1:7" x14ac:dyDescent="0.25">
      <c r="A124" s="1">
        <v>147761</v>
      </c>
      <c r="B124" s="1" t="s">
        <v>113</v>
      </c>
      <c r="C124" s="3">
        <v>555900</v>
      </c>
      <c r="D124" s="1">
        <v>5</v>
      </c>
      <c r="E124" s="1">
        <v>3</v>
      </c>
      <c r="F124" s="8">
        <v>273.78514100000001</v>
      </c>
      <c r="G124" s="1" t="s">
        <v>130</v>
      </c>
    </row>
    <row r="125" spans="1:7" x14ac:dyDescent="0.25">
      <c r="A125" s="1">
        <v>147767</v>
      </c>
      <c r="B125" s="1" t="s">
        <v>115</v>
      </c>
      <c r="C125" s="3">
        <v>319900</v>
      </c>
      <c r="D125" s="1">
        <v>4</v>
      </c>
      <c r="E125" s="1">
        <v>2</v>
      </c>
      <c r="F125" s="8">
        <v>198.347905</v>
      </c>
      <c r="G125" s="1" t="s">
        <v>130</v>
      </c>
    </row>
    <row r="126" spans="1:7" x14ac:dyDescent="0.25">
      <c r="A126" s="1">
        <v>147819</v>
      </c>
      <c r="B126" s="1" t="s">
        <v>131</v>
      </c>
      <c r="C126" s="3">
        <v>332000</v>
      </c>
      <c r="D126" s="1">
        <v>4</v>
      </c>
      <c r="E126" s="1">
        <v>4</v>
      </c>
      <c r="F126" s="8">
        <v>173.91441599999999</v>
      </c>
      <c r="G126" s="1" t="s">
        <v>130</v>
      </c>
    </row>
    <row r="127" spans="1:7" x14ac:dyDescent="0.25">
      <c r="A127" s="1">
        <v>147876</v>
      </c>
      <c r="B127" s="1" t="s">
        <v>133</v>
      </c>
      <c r="C127" s="3">
        <v>499000</v>
      </c>
      <c r="D127" s="1">
        <v>4</v>
      </c>
      <c r="E127" s="1">
        <v>5</v>
      </c>
      <c r="F127" s="8">
        <v>315.87020000000001</v>
      </c>
      <c r="G127" s="1" t="s">
        <v>114</v>
      </c>
    </row>
    <row r="128" spans="1:7" x14ac:dyDescent="0.25">
      <c r="A128" s="1">
        <v>147948</v>
      </c>
      <c r="B128" s="1" t="s">
        <v>115</v>
      </c>
      <c r="C128" s="3">
        <v>432000</v>
      </c>
      <c r="D128" s="1">
        <v>4</v>
      </c>
      <c r="E128" s="1">
        <v>3</v>
      </c>
      <c r="F128" s="8">
        <v>289.20703900000001</v>
      </c>
      <c r="G128" s="1" t="s">
        <v>114</v>
      </c>
    </row>
    <row r="129" spans="1:7" x14ac:dyDescent="0.25">
      <c r="A129" s="1">
        <v>148070</v>
      </c>
      <c r="B129" s="1" t="s">
        <v>113</v>
      </c>
      <c r="C129" s="3">
        <v>199000</v>
      </c>
      <c r="D129" s="1">
        <v>2</v>
      </c>
      <c r="E129" s="1">
        <v>1</v>
      </c>
      <c r="F129" s="8">
        <v>76.830781000000002</v>
      </c>
      <c r="G129" s="1" t="s">
        <v>114</v>
      </c>
    </row>
    <row r="130" spans="1:7" x14ac:dyDescent="0.25">
      <c r="A130" s="1">
        <v>148168</v>
      </c>
      <c r="B130" s="1" t="s">
        <v>117</v>
      </c>
      <c r="C130" s="3">
        <v>29000</v>
      </c>
      <c r="D130" s="1">
        <v>2</v>
      </c>
      <c r="E130" s="1">
        <v>2</v>
      </c>
      <c r="F130" s="8">
        <v>139.3545</v>
      </c>
      <c r="G130" s="1" t="s">
        <v>130</v>
      </c>
    </row>
    <row r="131" spans="1:7" x14ac:dyDescent="0.25">
      <c r="A131" s="1">
        <v>148195</v>
      </c>
      <c r="B131" s="1" t="s">
        <v>119</v>
      </c>
      <c r="C131" s="3">
        <v>299000</v>
      </c>
      <c r="D131" s="1">
        <v>3</v>
      </c>
      <c r="E131" s="1">
        <v>2</v>
      </c>
      <c r="F131" s="8">
        <v>117.98681000000001</v>
      </c>
      <c r="G131" s="1" t="s">
        <v>114</v>
      </c>
    </row>
    <row r="132" spans="1:7" x14ac:dyDescent="0.25">
      <c r="A132" s="1">
        <v>148289</v>
      </c>
      <c r="B132" s="1" t="s">
        <v>117</v>
      </c>
      <c r="C132" s="3">
        <v>259000</v>
      </c>
      <c r="D132" s="1">
        <v>4</v>
      </c>
      <c r="E132" s="1">
        <v>3</v>
      </c>
      <c r="F132" s="8">
        <v>172.520871</v>
      </c>
      <c r="G132" s="1" t="s">
        <v>114</v>
      </c>
    </row>
    <row r="133" spans="1:7" x14ac:dyDescent="0.25">
      <c r="A133" s="1">
        <v>148318</v>
      </c>
      <c r="B133" s="1" t="s">
        <v>127</v>
      </c>
      <c r="C133" s="3">
        <v>99000</v>
      </c>
      <c r="D133" s="1">
        <v>1</v>
      </c>
      <c r="E133" s="1">
        <v>1</v>
      </c>
      <c r="F133" s="8">
        <v>49.981814</v>
      </c>
      <c r="G133" s="1" t="s">
        <v>114</v>
      </c>
    </row>
    <row r="134" spans="1:7" x14ac:dyDescent="0.25">
      <c r="A134" s="1">
        <v>148324</v>
      </c>
      <c r="B134" s="1" t="s">
        <v>134</v>
      </c>
      <c r="C134" s="3">
        <v>779000</v>
      </c>
      <c r="D134" s="1">
        <v>2</v>
      </c>
      <c r="E134" s="1">
        <v>2</v>
      </c>
      <c r="F134" s="8">
        <v>113.620369</v>
      </c>
      <c r="G134" s="1" t="s">
        <v>130</v>
      </c>
    </row>
    <row r="135" spans="1:7" x14ac:dyDescent="0.25">
      <c r="A135" s="1">
        <v>148325</v>
      </c>
      <c r="B135" s="1" t="s">
        <v>134</v>
      </c>
      <c r="C135" s="3">
        <v>839000</v>
      </c>
      <c r="D135" s="1">
        <v>2</v>
      </c>
      <c r="E135" s="1">
        <v>2</v>
      </c>
      <c r="F135" s="8">
        <v>113.620369</v>
      </c>
      <c r="G135" s="1" t="s">
        <v>130</v>
      </c>
    </row>
    <row r="136" spans="1:7" x14ac:dyDescent="0.25">
      <c r="A136" s="1">
        <v>148384</v>
      </c>
      <c r="B136" s="1" t="s">
        <v>135</v>
      </c>
      <c r="C136" s="3">
        <v>525000</v>
      </c>
      <c r="D136" s="1">
        <v>3</v>
      </c>
      <c r="E136" s="1">
        <v>2</v>
      </c>
      <c r="F136" s="8">
        <v>162.20863800000001</v>
      </c>
      <c r="G136" s="1" t="s">
        <v>114</v>
      </c>
    </row>
    <row r="137" spans="1:7" x14ac:dyDescent="0.25">
      <c r="A137" s="1">
        <v>148399</v>
      </c>
      <c r="B137" s="1" t="s">
        <v>135</v>
      </c>
      <c r="C137" s="3">
        <v>795000</v>
      </c>
      <c r="D137" s="1">
        <v>3</v>
      </c>
      <c r="E137" s="1">
        <v>2</v>
      </c>
      <c r="F137" s="8">
        <v>194.35307599999999</v>
      </c>
      <c r="G137" s="1" t="s">
        <v>114</v>
      </c>
    </row>
    <row r="138" spans="1:7" x14ac:dyDescent="0.25">
      <c r="A138" s="1">
        <v>148472</v>
      </c>
      <c r="B138" s="1" t="s">
        <v>117</v>
      </c>
      <c r="C138" s="3">
        <v>337000</v>
      </c>
      <c r="D138" s="1">
        <v>4</v>
      </c>
      <c r="E138" s="1">
        <v>2</v>
      </c>
      <c r="F138" s="8">
        <v>185.80600000000001</v>
      </c>
      <c r="G138" s="1" t="s">
        <v>114</v>
      </c>
    </row>
    <row r="139" spans="1:7" x14ac:dyDescent="0.25">
      <c r="A139" s="1">
        <v>148519</v>
      </c>
      <c r="B139" s="1" t="s">
        <v>118</v>
      </c>
      <c r="C139" s="3">
        <v>164900</v>
      </c>
      <c r="D139" s="1">
        <v>2</v>
      </c>
      <c r="E139" s="1">
        <v>1</v>
      </c>
      <c r="F139" s="8">
        <v>69.677250000000001</v>
      </c>
      <c r="G139" s="1" t="s">
        <v>130</v>
      </c>
    </row>
    <row r="140" spans="1:7" x14ac:dyDescent="0.25">
      <c r="A140" s="1">
        <v>148622</v>
      </c>
      <c r="B140" s="1" t="s">
        <v>122</v>
      </c>
      <c r="C140" s="3">
        <v>449000</v>
      </c>
      <c r="D140" s="1">
        <v>2</v>
      </c>
      <c r="E140" s="1">
        <v>3</v>
      </c>
      <c r="F140" s="8">
        <v>153.28995</v>
      </c>
      <c r="G140" s="1" t="s">
        <v>114</v>
      </c>
    </row>
    <row r="141" spans="1:7" x14ac:dyDescent="0.25">
      <c r="A141" s="1">
        <v>148624</v>
      </c>
      <c r="B141" s="1" t="s">
        <v>126</v>
      </c>
      <c r="C141" s="3">
        <v>94000</v>
      </c>
      <c r="D141" s="1">
        <v>2</v>
      </c>
      <c r="E141" s="1">
        <v>2</v>
      </c>
      <c r="F141" s="8">
        <v>74.043690999999995</v>
      </c>
      <c r="G141" s="1" t="s">
        <v>130</v>
      </c>
    </row>
    <row r="142" spans="1:7" x14ac:dyDescent="0.25">
      <c r="A142" s="1">
        <v>148638</v>
      </c>
      <c r="B142" s="1" t="s">
        <v>124</v>
      </c>
      <c r="C142" s="3">
        <v>899000</v>
      </c>
      <c r="D142" s="1">
        <v>3</v>
      </c>
      <c r="E142" s="1">
        <v>3</v>
      </c>
      <c r="F142" s="8">
        <v>210.51819800000001</v>
      </c>
      <c r="G142" s="1" t="s">
        <v>114</v>
      </c>
    </row>
    <row r="143" spans="1:7" x14ac:dyDescent="0.25">
      <c r="A143" s="1">
        <v>148736</v>
      </c>
      <c r="B143" s="1" t="s">
        <v>117</v>
      </c>
      <c r="C143" s="3">
        <v>180000</v>
      </c>
      <c r="D143" s="1">
        <v>3</v>
      </c>
      <c r="E143" s="1">
        <v>2</v>
      </c>
      <c r="F143" s="8">
        <v>118.91584</v>
      </c>
      <c r="G143" s="1" t="s">
        <v>114</v>
      </c>
    </row>
    <row r="144" spans="1:7" x14ac:dyDescent="0.25">
      <c r="A144" s="1">
        <v>148744</v>
      </c>
      <c r="B144" s="1" t="s">
        <v>133</v>
      </c>
      <c r="C144" s="3">
        <v>194900</v>
      </c>
      <c r="D144" s="1">
        <v>3</v>
      </c>
      <c r="E144" s="1">
        <v>2</v>
      </c>
      <c r="F144" s="8">
        <v>101.450076</v>
      </c>
      <c r="G144" s="1" t="s">
        <v>130</v>
      </c>
    </row>
    <row r="145" spans="1:7" x14ac:dyDescent="0.25">
      <c r="A145" s="1">
        <v>148757</v>
      </c>
      <c r="B145" s="1" t="s">
        <v>127</v>
      </c>
      <c r="C145" s="3">
        <v>350000</v>
      </c>
      <c r="D145" s="1">
        <v>3</v>
      </c>
      <c r="E145" s="1">
        <v>2</v>
      </c>
      <c r="F145" s="8">
        <v>140.19062700000001</v>
      </c>
      <c r="G145" s="1" t="s">
        <v>114</v>
      </c>
    </row>
    <row r="146" spans="1:7" x14ac:dyDescent="0.25">
      <c r="A146" s="1">
        <v>148806</v>
      </c>
      <c r="B146" s="1" t="s">
        <v>136</v>
      </c>
      <c r="C146" s="3">
        <v>167770</v>
      </c>
      <c r="D146" s="1">
        <v>3</v>
      </c>
      <c r="E146" s="1">
        <v>3</v>
      </c>
      <c r="F146" s="8">
        <v>166.57507899999999</v>
      </c>
      <c r="G146" s="1" t="s">
        <v>130</v>
      </c>
    </row>
    <row r="147" spans="1:7" x14ac:dyDescent="0.25">
      <c r="A147" s="1">
        <v>148842</v>
      </c>
      <c r="B147" s="1" t="s">
        <v>137</v>
      </c>
      <c r="C147" s="3">
        <v>309900</v>
      </c>
      <c r="D147" s="1">
        <v>3</v>
      </c>
      <c r="E147" s="1">
        <v>2</v>
      </c>
      <c r="F147" s="8">
        <v>158.39961500000001</v>
      </c>
      <c r="G147" s="1" t="s">
        <v>130</v>
      </c>
    </row>
    <row r="148" spans="1:7" x14ac:dyDescent="0.25">
      <c r="A148" s="1">
        <v>148881</v>
      </c>
      <c r="B148" s="1" t="s">
        <v>128</v>
      </c>
      <c r="C148" s="3">
        <v>479000</v>
      </c>
      <c r="D148" s="1">
        <v>2</v>
      </c>
      <c r="E148" s="1">
        <v>3</v>
      </c>
      <c r="F148" s="8">
        <v>195.09629999999999</v>
      </c>
      <c r="G148" s="1" t="s">
        <v>114</v>
      </c>
    </row>
    <row r="149" spans="1:7" x14ac:dyDescent="0.25">
      <c r="A149" s="1">
        <v>148961</v>
      </c>
      <c r="B149" s="1" t="s">
        <v>120</v>
      </c>
      <c r="C149" s="3">
        <v>350000</v>
      </c>
      <c r="D149" s="1">
        <v>3</v>
      </c>
      <c r="E149" s="1">
        <v>2</v>
      </c>
      <c r="F149" s="8">
        <v>146.97254599999999</v>
      </c>
      <c r="G149" s="1" t="s">
        <v>114</v>
      </c>
    </row>
    <row r="150" spans="1:7" x14ac:dyDescent="0.25">
      <c r="A150" s="1">
        <v>149001</v>
      </c>
      <c r="B150" s="1" t="s">
        <v>129</v>
      </c>
      <c r="C150" s="3">
        <v>350000</v>
      </c>
      <c r="D150" s="1">
        <v>3</v>
      </c>
      <c r="E150" s="1">
        <v>2</v>
      </c>
      <c r="F150" s="8">
        <v>136.56741</v>
      </c>
      <c r="G150" s="1" t="s">
        <v>114</v>
      </c>
    </row>
    <row r="151" spans="1:7" x14ac:dyDescent="0.25">
      <c r="A151" s="1">
        <v>149024</v>
      </c>
      <c r="B151" s="1" t="s">
        <v>117</v>
      </c>
      <c r="C151" s="3">
        <v>275000</v>
      </c>
      <c r="D151" s="1">
        <v>3</v>
      </c>
      <c r="E151" s="1">
        <v>2</v>
      </c>
      <c r="F151" s="8">
        <v>132.29387199999999</v>
      </c>
      <c r="G151" s="1" t="s">
        <v>114</v>
      </c>
    </row>
    <row r="152" spans="1:7" x14ac:dyDescent="0.25">
      <c r="A152" s="1">
        <v>149039</v>
      </c>
      <c r="B152" s="1" t="s">
        <v>115</v>
      </c>
      <c r="C152" s="3">
        <v>379000</v>
      </c>
      <c r="D152" s="1">
        <v>4</v>
      </c>
      <c r="E152" s="1">
        <v>3</v>
      </c>
      <c r="F152" s="8">
        <v>211.540131</v>
      </c>
      <c r="G152" s="1" t="s">
        <v>114</v>
      </c>
    </row>
    <row r="153" spans="1:7" x14ac:dyDescent="0.25">
      <c r="A153" s="1">
        <v>149069</v>
      </c>
      <c r="B153" s="1" t="s">
        <v>136</v>
      </c>
      <c r="C153" s="3">
        <v>155900</v>
      </c>
      <c r="D153" s="1">
        <v>4</v>
      </c>
      <c r="E153" s="1">
        <v>2</v>
      </c>
      <c r="F153" s="8">
        <v>312.89730400000002</v>
      </c>
      <c r="G153" s="1" t="s">
        <v>130</v>
      </c>
    </row>
    <row r="154" spans="1:7" x14ac:dyDescent="0.25">
      <c r="A154" s="1">
        <v>149105</v>
      </c>
      <c r="B154" s="1" t="s">
        <v>121</v>
      </c>
      <c r="C154" s="3">
        <v>229000</v>
      </c>
      <c r="D154" s="1">
        <v>3</v>
      </c>
      <c r="E154" s="1">
        <v>2</v>
      </c>
      <c r="F154" s="8">
        <v>135.452574</v>
      </c>
      <c r="G154" s="1" t="s">
        <v>114</v>
      </c>
    </row>
    <row r="155" spans="1:7" x14ac:dyDescent="0.25">
      <c r="A155" s="1">
        <v>149193</v>
      </c>
      <c r="B155" s="1" t="s">
        <v>124</v>
      </c>
      <c r="C155" s="3">
        <v>604995</v>
      </c>
      <c r="D155" s="1">
        <v>2</v>
      </c>
      <c r="E155" s="1">
        <v>3</v>
      </c>
      <c r="F155" s="8">
        <v>162.487347</v>
      </c>
      <c r="G155" s="1" t="s">
        <v>130</v>
      </c>
    </row>
    <row r="156" spans="1:7" x14ac:dyDescent="0.25">
      <c r="A156" s="1">
        <v>149207</v>
      </c>
      <c r="B156" s="1" t="s">
        <v>124</v>
      </c>
      <c r="C156" s="3">
        <v>599000</v>
      </c>
      <c r="D156" s="1">
        <v>3</v>
      </c>
      <c r="E156" s="1">
        <v>3</v>
      </c>
      <c r="F156" s="8">
        <v>185.43438800000001</v>
      </c>
      <c r="G156" s="1" t="s">
        <v>114</v>
      </c>
    </row>
    <row r="157" spans="1:7" x14ac:dyDescent="0.25">
      <c r="A157" s="1">
        <v>149230</v>
      </c>
      <c r="B157" s="1" t="s">
        <v>116</v>
      </c>
      <c r="C157" s="3">
        <v>359000</v>
      </c>
      <c r="D157" s="1">
        <v>3</v>
      </c>
      <c r="E157" s="1">
        <v>2</v>
      </c>
      <c r="F157" s="8">
        <v>93.646224000000004</v>
      </c>
      <c r="G157" s="1" t="s">
        <v>114</v>
      </c>
    </row>
    <row r="158" spans="1:7" x14ac:dyDescent="0.25">
      <c r="A158" s="1">
        <v>149275</v>
      </c>
      <c r="B158" s="1" t="s">
        <v>138</v>
      </c>
      <c r="C158" s="3">
        <v>199000</v>
      </c>
      <c r="D158" s="1">
        <v>4</v>
      </c>
      <c r="E158" s="1">
        <v>2</v>
      </c>
      <c r="F158" s="8">
        <v>141.86288099999999</v>
      </c>
      <c r="G158" s="1" t="s">
        <v>130</v>
      </c>
    </row>
    <row r="159" spans="1:7" x14ac:dyDescent="0.25">
      <c r="A159" s="1">
        <v>149287</v>
      </c>
      <c r="B159" s="1" t="s">
        <v>115</v>
      </c>
      <c r="C159" s="3">
        <v>164900</v>
      </c>
      <c r="D159" s="1">
        <v>3</v>
      </c>
      <c r="E159" s="1">
        <v>2</v>
      </c>
      <c r="F159" s="8">
        <v>133.78031999999999</v>
      </c>
      <c r="G159" s="1" t="s">
        <v>114</v>
      </c>
    </row>
    <row r="160" spans="1:7" x14ac:dyDescent="0.25">
      <c r="A160" s="1">
        <v>149307</v>
      </c>
      <c r="B160" s="1" t="s">
        <v>139</v>
      </c>
      <c r="C160" s="3">
        <v>179000</v>
      </c>
      <c r="D160" s="1">
        <v>3</v>
      </c>
      <c r="E160" s="1">
        <v>2</v>
      </c>
      <c r="F160" s="8">
        <v>168.618945</v>
      </c>
      <c r="G160" s="1" t="s">
        <v>114</v>
      </c>
    </row>
    <row r="161" spans="1:7" x14ac:dyDescent="0.25">
      <c r="A161" s="1">
        <v>149317</v>
      </c>
      <c r="B161" s="1" t="s">
        <v>115</v>
      </c>
      <c r="C161" s="3">
        <v>370000</v>
      </c>
      <c r="D161" s="1">
        <v>4</v>
      </c>
      <c r="E161" s="1">
        <v>2</v>
      </c>
      <c r="F161" s="8">
        <v>191.75179199999999</v>
      </c>
      <c r="G161" s="1" t="s">
        <v>114</v>
      </c>
    </row>
    <row r="162" spans="1:7" x14ac:dyDescent="0.25">
      <c r="A162" s="1">
        <v>149324</v>
      </c>
      <c r="B162" s="1" t="s">
        <v>135</v>
      </c>
      <c r="C162" s="3">
        <v>999000</v>
      </c>
      <c r="D162" s="1">
        <v>5</v>
      </c>
      <c r="E162" s="1">
        <v>4</v>
      </c>
      <c r="F162" s="8">
        <v>223.153006</v>
      </c>
      <c r="G162" s="1" t="s">
        <v>114</v>
      </c>
    </row>
    <row r="163" spans="1:7" x14ac:dyDescent="0.25">
      <c r="A163" s="1">
        <v>149369</v>
      </c>
      <c r="B163" s="1" t="s">
        <v>115</v>
      </c>
      <c r="C163" s="3">
        <v>365000</v>
      </c>
      <c r="D163" s="1">
        <v>3</v>
      </c>
      <c r="E163" s="1">
        <v>3</v>
      </c>
      <c r="F163" s="8">
        <v>198.440808</v>
      </c>
      <c r="G163" s="1" t="s">
        <v>114</v>
      </c>
    </row>
    <row r="164" spans="1:7" x14ac:dyDescent="0.25">
      <c r="A164" s="1">
        <v>149401</v>
      </c>
      <c r="B164" s="1" t="s">
        <v>121</v>
      </c>
      <c r="C164" s="3">
        <v>345000</v>
      </c>
      <c r="D164" s="1">
        <v>3</v>
      </c>
      <c r="E164" s="1">
        <v>2</v>
      </c>
      <c r="F164" s="8">
        <v>139.16869399999999</v>
      </c>
      <c r="G164" s="1" t="s">
        <v>114</v>
      </c>
    </row>
    <row r="165" spans="1:7" x14ac:dyDescent="0.25">
      <c r="A165" s="1">
        <v>149412</v>
      </c>
      <c r="B165" s="1" t="s">
        <v>115</v>
      </c>
      <c r="C165" s="3">
        <v>299000</v>
      </c>
      <c r="D165" s="1">
        <v>2</v>
      </c>
      <c r="E165" s="1">
        <v>1</v>
      </c>
      <c r="F165" s="8">
        <v>99.220404000000002</v>
      </c>
      <c r="G165" s="1" t="s">
        <v>114</v>
      </c>
    </row>
    <row r="166" spans="1:7" x14ac:dyDescent="0.25">
      <c r="A166" s="1">
        <v>149439</v>
      </c>
      <c r="B166" s="1" t="s">
        <v>124</v>
      </c>
      <c r="C166" s="3">
        <v>519500</v>
      </c>
      <c r="D166" s="1">
        <v>2</v>
      </c>
      <c r="E166" s="1">
        <v>1</v>
      </c>
      <c r="F166" s="8">
        <v>58.900502000000003</v>
      </c>
      <c r="G166" s="1" t="s">
        <v>114</v>
      </c>
    </row>
    <row r="167" spans="1:7" x14ac:dyDescent="0.25">
      <c r="A167" s="1">
        <v>149470</v>
      </c>
      <c r="B167" s="1" t="s">
        <v>140</v>
      </c>
      <c r="C167" s="3">
        <v>645000</v>
      </c>
      <c r="D167" s="1">
        <v>4</v>
      </c>
      <c r="E167" s="1">
        <v>4</v>
      </c>
      <c r="F167" s="8">
        <v>278.709</v>
      </c>
      <c r="G167" s="1" t="s">
        <v>114</v>
      </c>
    </row>
    <row r="168" spans="1:7" x14ac:dyDescent="0.25">
      <c r="A168" s="1">
        <v>149482</v>
      </c>
      <c r="B168" s="1" t="s">
        <v>117</v>
      </c>
      <c r="C168" s="3">
        <v>242500</v>
      </c>
      <c r="D168" s="1">
        <v>3</v>
      </c>
      <c r="E168" s="1">
        <v>2</v>
      </c>
      <c r="F168" s="8">
        <v>113.15585400000001</v>
      </c>
      <c r="G168" s="1" t="s">
        <v>130</v>
      </c>
    </row>
    <row r="169" spans="1:7" x14ac:dyDescent="0.25">
      <c r="A169" s="1">
        <v>149514</v>
      </c>
      <c r="B169" s="1" t="s">
        <v>117</v>
      </c>
      <c r="C169" s="3">
        <v>259900</v>
      </c>
      <c r="D169" s="1">
        <v>3</v>
      </c>
      <c r="E169" s="1">
        <v>3</v>
      </c>
      <c r="F169" s="8">
        <v>120.7739</v>
      </c>
      <c r="G169" s="1" t="s">
        <v>114</v>
      </c>
    </row>
    <row r="170" spans="1:7" x14ac:dyDescent="0.25">
      <c r="A170" s="1">
        <v>149604</v>
      </c>
      <c r="B170" s="1" t="s">
        <v>117</v>
      </c>
      <c r="C170" s="3">
        <v>310000</v>
      </c>
      <c r="D170" s="1">
        <v>4</v>
      </c>
      <c r="E170" s="1">
        <v>3</v>
      </c>
      <c r="F170" s="8">
        <v>187.10664199999999</v>
      </c>
      <c r="G170" s="1" t="s">
        <v>114</v>
      </c>
    </row>
    <row r="171" spans="1:7" x14ac:dyDescent="0.25">
      <c r="A171" s="1">
        <v>149612</v>
      </c>
      <c r="B171" s="1" t="s">
        <v>119</v>
      </c>
      <c r="C171" s="3">
        <v>450000</v>
      </c>
      <c r="D171" s="1">
        <v>2</v>
      </c>
      <c r="E171" s="1">
        <v>2</v>
      </c>
      <c r="F171" s="8">
        <v>135.917089</v>
      </c>
      <c r="G171" s="1" t="s">
        <v>114</v>
      </c>
    </row>
    <row r="172" spans="1:7" x14ac:dyDescent="0.25">
      <c r="A172" s="1">
        <v>149615</v>
      </c>
      <c r="B172" s="1" t="s">
        <v>117</v>
      </c>
      <c r="C172" s="3">
        <v>220000</v>
      </c>
      <c r="D172" s="1">
        <v>2</v>
      </c>
      <c r="E172" s="1">
        <v>2</v>
      </c>
      <c r="F172" s="8">
        <v>143.163523</v>
      </c>
      <c r="G172" s="1" t="s">
        <v>114</v>
      </c>
    </row>
    <row r="173" spans="1:7" x14ac:dyDescent="0.25">
      <c r="A173" s="1">
        <v>149616</v>
      </c>
      <c r="B173" s="1" t="s">
        <v>122</v>
      </c>
      <c r="C173" s="3">
        <v>585000</v>
      </c>
      <c r="D173" s="1">
        <v>3</v>
      </c>
      <c r="E173" s="1">
        <v>2</v>
      </c>
      <c r="F173" s="8">
        <v>117.80100400000001</v>
      </c>
      <c r="G173" s="1" t="s">
        <v>114</v>
      </c>
    </row>
    <row r="174" spans="1:7" x14ac:dyDescent="0.25">
      <c r="A174" s="1">
        <v>149633</v>
      </c>
      <c r="B174" s="1" t="s">
        <v>117</v>
      </c>
      <c r="C174" s="3">
        <v>324000</v>
      </c>
      <c r="D174" s="1">
        <v>5</v>
      </c>
      <c r="E174" s="1">
        <v>4</v>
      </c>
      <c r="F174" s="8">
        <v>222.96719999999999</v>
      </c>
      <c r="G174" s="1" t="s">
        <v>114</v>
      </c>
    </row>
    <row r="175" spans="1:7" x14ac:dyDescent="0.25">
      <c r="A175" s="1">
        <v>149666</v>
      </c>
      <c r="B175" s="1" t="s">
        <v>131</v>
      </c>
      <c r="C175" s="3">
        <v>375000</v>
      </c>
      <c r="D175" s="1">
        <v>1</v>
      </c>
      <c r="E175" s="1">
        <v>1</v>
      </c>
      <c r="F175" s="8">
        <v>51.189552999999997</v>
      </c>
      <c r="G175" s="1" t="s">
        <v>114</v>
      </c>
    </row>
    <row r="176" spans="1:7" x14ac:dyDescent="0.25">
      <c r="A176" s="1">
        <v>149700</v>
      </c>
      <c r="B176" s="1" t="s">
        <v>115</v>
      </c>
      <c r="C176" s="3">
        <v>329000</v>
      </c>
      <c r="D176" s="1">
        <v>3</v>
      </c>
      <c r="E176" s="1">
        <v>2</v>
      </c>
      <c r="F176" s="8">
        <v>131.92225999999999</v>
      </c>
      <c r="G176" s="1" t="s">
        <v>114</v>
      </c>
    </row>
    <row r="177" spans="1:7" x14ac:dyDescent="0.25">
      <c r="A177" s="1">
        <v>149752</v>
      </c>
      <c r="B177" s="1" t="s">
        <v>115</v>
      </c>
      <c r="C177" s="3">
        <v>599900</v>
      </c>
      <c r="D177" s="1">
        <v>5</v>
      </c>
      <c r="E177" s="1">
        <v>3</v>
      </c>
      <c r="F177" s="8">
        <v>256.78389199999998</v>
      </c>
      <c r="G177" s="1" t="s">
        <v>130</v>
      </c>
    </row>
    <row r="178" spans="1:7" x14ac:dyDescent="0.25">
      <c r="A178" s="1">
        <v>149791</v>
      </c>
      <c r="B178" s="1" t="s">
        <v>117</v>
      </c>
      <c r="C178" s="3">
        <v>74900</v>
      </c>
      <c r="D178" s="1">
        <v>2</v>
      </c>
      <c r="E178" s="1">
        <v>2</v>
      </c>
      <c r="F178" s="8">
        <v>94.203642000000002</v>
      </c>
      <c r="G178" s="1" t="s">
        <v>114</v>
      </c>
    </row>
    <row r="179" spans="1:7" x14ac:dyDescent="0.25">
      <c r="A179" s="1">
        <v>149797</v>
      </c>
      <c r="B179" s="1" t="s">
        <v>127</v>
      </c>
      <c r="C179" s="3">
        <v>285000</v>
      </c>
      <c r="D179" s="1">
        <v>3</v>
      </c>
      <c r="E179" s="1">
        <v>2</v>
      </c>
      <c r="F179" s="8">
        <v>104.05136</v>
      </c>
      <c r="G179" s="1" t="s">
        <v>114</v>
      </c>
    </row>
    <row r="180" spans="1:7" x14ac:dyDescent="0.25">
      <c r="A180" s="1">
        <v>149813</v>
      </c>
      <c r="B180" s="1" t="s">
        <v>117</v>
      </c>
      <c r="C180" s="3">
        <v>751900</v>
      </c>
      <c r="D180" s="1">
        <v>3</v>
      </c>
      <c r="E180" s="1">
        <v>3</v>
      </c>
      <c r="F180" s="8">
        <v>315.87020000000001</v>
      </c>
      <c r="G180" s="1" t="s">
        <v>130</v>
      </c>
    </row>
    <row r="181" spans="1:7" x14ac:dyDescent="0.25">
      <c r="A181" s="1">
        <v>149829</v>
      </c>
      <c r="B181" s="1" t="s">
        <v>117</v>
      </c>
      <c r="C181" s="3">
        <v>295000</v>
      </c>
      <c r="D181" s="1">
        <v>3</v>
      </c>
      <c r="E181" s="1">
        <v>2</v>
      </c>
      <c r="F181" s="8">
        <v>128.76355799999999</v>
      </c>
      <c r="G181" s="1" t="s">
        <v>114</v>
      </c>
    </row>
    <row r="182" spans="1:7" x14ac:dyDescent="0.25">
      <c r="A182" s="1">
        <v>149839</v>
      </c>
      <c r="B182" s="1" t="s">
        <v>139</v>
      </c>
      <c r="C182" s="3">
        <v>170000</v>
      </c>
      <c r="D182" s="1">
        <v>3</v>
      </c>
      <c r="E182" s="1">
        <v>2</v>
      </c>
      <c r="F182" s="8">
        <v>122.63195999999999</v>
      </c>
      <c r="G182" s="1" t="s">
        <v>114</v>
      </c>
    </row>
    <row r="183" spans="1:7" x14ac:dyDescent="0.25">
      <c r="A183" s="1">
        <v>149841</v>
      </c>
      <c r="B183" s="1" t="s">
        <v>117</v>
      </c>
      <c r="C183" s="3">
        <v>197000</v>
      </c>
      <c r="D183" s="1">
        <v>3</v>
      </c>
      <c r="E183" s="1">
        <v>2</v>
      </c>
      <c r="F183" s="8">
        <v>127.83452800000001</v>
      </c>
      <c r="G183" s="1" t="s">
        <v>114</v>
      </c>
    </row>
    <row r="184" spans="1:7" x14ac:dyDescent="0.25">
      <c r="A184" s="1">
        <v>149860</v>
      </c>
      <c r="B184" s="1" t="s">
        <v>118</v>
      </c>
      <c r="C184" s="3">
        <v>1250000</v>
      </c>
      <c r="D184" s="1">
        <v>3</v>
      </c>
      <c r="E184" s="1">
        <v>3</v>
      </c>
      <c r="F184" s="8">
        <v>240.24715799999998</v>
      </c>
      <c r="G184" s="1" t="s">
        <v>114</v>
      </c>
    </row>
    <row r="185" spans="1:7" x14ac:dyDescent="0.25">
      <c r="A185" s="1">
        <v>149864</v>
      </c>
      <c r="B185" s="1" t="s">
        <v>115</v>
      </c>
      <c r="C185" s="3">
        <v>249000</v>
      </c>
      <c r="D185" s="1">
        <v>3</v>
      </c>
      <c r="E185" s="1">
        <v>2</v>
      </c>
      <c r="F185" s="8">
        <v>154.404786</v>
      </c>
      <c r="G185" s="1" t="s">
        <v>114</v>
      </c>
    </row>
    <row r="186" spans="1:7" x14ac:dyDescent="0.25">
      <c r="A186" s="1">
        <v>149869</v>
      </c>
      <c r="B186" s="1" t="s">
        <v>125</v>
      </c>
      <c r="C186" s="3">
        <v>179000</v>
      </c>
      <c r="D186" s="1">
        <v>2</v>
      </c>
      <c r="E186" s="1">
        <v>2</v>
      </c>
      <c r="F186" s="8">
        <v>95.968799000000004</v>
      </c>
      <c r="G186" s="1" t="s">
        <v>114</v>
      </c>
    </row>
    <row r="187" spans="1:7" x14ac:dyDescent="0.25">
      <c r="A187" s="1">
        <v>149877</v>
      </c>
      <c r="B187" s="1" t="s">
        <v>117</v>
      </c>
      <c r="C187" s="3">
        <v>132000</v>
      </c>
      <c r="D187" s="1">
        <v>3</v>
      </c>
      <c r="E187" s="1">
        <v>1</v>
      </c>
      <c r="F187" s="8">
        <v>97.548149999999993</v>
      </c>
      <c r="G187" s="1" t="s">
        <v>114</v>
      </c>
    </row>
    <row r="188" spans="1:7" x14ac:dyDescent="0.25">
      <c r="A188" s="1">
        <v>149882</v>
      </c>
      <c r="B188" s="1" t="s">
        <v>141</v>
      </c>
      <c r="C188" s="3">
        <v>425000</v>
      </c>
      <c r="D188" s="1">
        <v>3</v>
      </c>
      <c r="E188" s="1">
        <v>2</v>
      </c>
      <c r="F188" s="8">
        <v>139.3545</v>
      </c>
      <c r="G188" s="1" t="s">
        <v>114</v>
      </c>
    </row>
    <row r="189" spans="1:7" x14ac:dyDescent="0.25">
      <c r="A189" s="1">
        <v>149890</v>
      </c>
      <c r="B189" s="1" t="s">
        <v>117</v>
      </c>
      <c r="C189" s="3">
        <v>290000</v>
      </c>
      <c r="D189" s="1">
        <v>5</v>
      </c>
      <c r="E189" s="1">
        <v>3</v>
      </c>
      <c r="F189" s="8">
        <v>232.25749999999999</v>
      </c>
      <c r="G189" s="1" t="s">
        <v>114</v>
      </c>
    </row>
    <row r="190" spans="1:7" x14ac:dyDescent="0.25">
      <c r="A190" s="1">
        <v>149909</v>
      </c>
      <c r="B190" s="1" t="s">
        <v>127</v>
      </c>
      <c r="C190" s="3">
        <v>150000</v>
      </c>
      <c r="D190" s="1">
        <v>2</v>
      </c>
      <c r="E190" s="1">
        <v>2</v>
      </c>
      <c r="F190" s="8">
        <v>83.241088000000005</v>
      </c>
      <c r="G190" s="1" t="s">
        <v>114</v>
      </c>
    </row>
    <row r="191" spans="1:7" x14ac:dyDescent="0.25">
      <c r="A191" s="1">
        <v>149911</v>
      </c>
      <c r="B191" s="1" t="s">
        <v>127</v>
      </c>
      <c r="C191" s="3">
        <v>150000</v>
      </c>
      <c r="D191" s="1">
        <v>2</v>
      </c>
      <c r="E191" s="1">
        <v>2</v>
      </c>
      <c r="F191" s="8">
        <v>83.241088000000005</v>
      </c>
      <c r="G191" s="1" t="s">
        <v>114</v>
      </c>
    </row>
    <row r="192" spans="1:7" x14ac:dyDescent="0.25">
      <c r="A192" s="1">
        <v>149914</v>
      </c>
      <c r="B192" s="1" t="s">
        <v>127</v>
      </c>
      <c r="C192" s="3">
        <v>150000</v>
      </c>
      <c r="D192" s="1">
        <v>2</v>
      </c>
      <c r="E192" s="1">
        <v>2</v>
      </c>
      <c r="F192" s="8">
        <v>83.241088000000005</v>
      </c>
      <c r="G192" s="1" t="s">
        <v>114</v>
      </c>
    </row>
    <row r="193" spans="1:7" x14ac:dyDescent="0.25">
      <c r="A193" s="1">
        <v>149915</v>
      </c>
      <c r="B193" s="1" t="s">
        <v>127</v>
      </c>
      <c r="C193" s="3">
        <v>150000</v>
      </c>
      <c r="D193" s="1">
        <v>2</v>
      </c>
      <c r="E193" s="1">
        <v>2</v>
      </c>
      <c r="F193" s="8">
        <v>83.241088000000005</v>
      </c>
      <c r="G193" s="1" t="s">
        <v>114</v>
      </c>
    </row>
    <row r="194" spans="1:7" x14ac:dyDescent="0.25">
      <c r="A194" s="1">
        <v>149916</v>
      </c>
      <c r="B194" s="1" t="s">
        <v>127</v>
      </c>
      <c r="C194" s="3">
        <v>150000</v>
      </c>
      <c r="D194" s="1">
        <v>2</v>
      </c>
      <c r="E194" s="1">
        <v>2</v>
      </c>
      <c r="F194" s="8">
        <v>83.241088000000005</v>
      </c>
      <c r="G194" s="1" t="s">
        <v>114</v>
      </c>
    </row>
    <row r="195" spans="1:7" x14ac:dyDescent="0.25">
      <c r="A195" s="1">
        <v>149917</v>
      </c>
      <c r="B195" s="1" t="s">
        <v>127</v>
      </c>
      <c r="C195" s="3">
        <v>205000</v>
      </c>
      <c r="D195" s="1">
        <v>2</v>
      </c>
      <c r="E195" s="1">
        <v>2</v>
      </c>
      <c r="F195" s="8">
        <v>128.949364</v>
      </c>
      <c r="G195" s="1" t="s">
        <v>114</v>
      </c>
    </row>
    <row r="196" spans="1:7" x14ac:dyDescent="0.25">
      <c r="A196" s="1">
        <v>149919</v>
      </c>
      <c r="B196" s="1" t="s">
        <v>119</v>
      </c>
      <c r="C196" s="3">
        <v>599000</v>
      </c>
      <c r="D196" s="1">
        <v>4</v>
      </c>
      <c r="E196" s="1">
        <v>3</v>
      </c>
      <c r="F196" s="8">
        <v>289.85735999999997</v>
      </c>
      <c r="G196" s="1" t="s">
        <v>114</v>
      </c>
    </row>
    <row r="197" spans="1:7" x14ac:dyDescent="0.25">
      <c r="A197" s="1">
        <v>149922</v>
      </c>
      <c r="B197" s="1" t="s">
        <v>115</v>
      </c>
      <c r="C197" s="3">
        <v>269000</v>
      </c>
      <c r="D197" s="1">
        <v>3</v>
      </c>
      <c r="E197" s="1">
        <v>3</v>
      </c>
      <c r="F197" s="8">
        <v>125.604856</v>
      </c>
      <c r="G197" s="1" t="s">
        <v>114</v>
      </c>
    </row>
    <row r="198" spans="1:7" x14ac:dyDescent="0.25">
      <c r="A198" s="1">
        <v>149948</v>
      </c>
      <c r="B198" s="1" t="s">
        <v>117</v>
      </c>
      <c r="C198" s="3">
        <v>249000</v>
      </c>
      <c r="D198" s="1">
        <v>4</v>
      </c>
      <c r="E198" s="1">
        <v>3</v>
      </c>
      <c r="F198" s="8">
        <v>182.36858899999999</v>
      </c>
      <c r="G198" s="1" t="s">
        <v>114</v>
      </c>
    </row>
    <row r="199" spans="1:7" x14ac:dyDescent="0.25">
      <c r="A199" s="1">
        <v>149956</v>
      </c>
      <c r="B199" s="1" t="s">
        <v>117</v>
      </c>
      <c r="C199" s="3">
        <v>235000</v>
      </c>
      <c r="D199" s="1">
        <v>3</v>
      </c>
      <c r="E199" s="1">
        <v>3</v>
      </c>
      <c r="F199" s="8">
        <v>143.163523</v>
      </c>
      <c r="G199" s="1" t="s">
        <v>114</v>
      </c>
    </row>
    <row r="200" spans="1:7" x14ac:dyDescent="0.25">
      <c r="A200" s="1">
        <v>149961</v>
      </c>
      <c r="B200" s="1" t="s">
        <v>129</v>
      </c>
      <c r="C200" s="3">
        <v>469000</v>
      </c>
      <c r="D200" s="1">
        <v>4</v>
      </c>
      <c r="E200" s="1">
        <v>3</v>
      </c>
      <c r="F200" s="8">
        <v>227.51944699999999</v>
      </c>
      <c r="G200" s="1" t="s">
        <v>130</v>
      </c>
    </row>
    <row r="201" spans="1:7" x14ac:dyDescent="0.25">
      <c r="A201" s="1">
        <v>149989</v>
      </c>
      <c r="B201" s="1" t="s">
        <v>125</v>
      </c>
      <c r="C201" s="3">
        <v>159000</v>
      </c>
      <c r="D201" s="1">
        <v>4</v>
      </c>
      <c r="E201" s="1">
        <v>2</v>
      </c>
      <c r="F201" s="8">
        <v>154.21897999999999</v>
      </c>
      <c r="G201" s="1" t="s">
        <v>114</v>
      </c>
    </row>
    <row r="202" spans="1:7" x14ac:dyDescent="0.25">
      <c r="A202" s="1">
        <v>149994</v>
      </c>
      <c r="B202" s="1" t="s">
        <v>136</v>
      </c>
      <c r="C202" s="3">
        <v>69900</v>
      </c>
      <c r="D202" s="1">
        <v>3</v>
      </c>
      <c r="E202" s="1">
        <v>1</v>
      </c>
      <c r="F202" s="8">
        <v>86.957207999999994</v>
      </c>
      <c r="G202" s="1" t="s">
        <v>130</v>
      </c>
    </row>
    <row r="203" spans="1:7" x14ac:dyDescent="0.25">
      <c r="A203" s="1">
        <v>150143</v>
      </c>
      <c r="B203" s="1" t="s">
        <v>113</v>
      </c>
      <c r="C203" s="3">
        <v>1499000</v>
      </c>
      <c r="D203" s="1">
        <v>5</v>
      </c>
      <c r="E203" s="1">
        <v>7</v>
      </c>
      <c r="F203" s="8">
        <v>631.74040000000002</v>
      </c>
      <c r="G203" s="1" t="s">
        <v>114</v>
      </c>
    </row>
    <row r="204" spans="1:7" x14ac:dyDescent="0.25">
      <c r="A204" s="1">
        <v>150194</v>
      </c>
      <c r="B204" s="1" t="s">
        <v>119</v>
      </c>
      <c r="C204" s="3">
        <v>239000</v>
      </c>
      <c r="D204" s="1">
        <v>3</v>
      </c>
      <c r="E204" s="1">
        <v>2</v>
      </c>
      <c r="F204" s="8">
        <v>94.946866</v>
      </c>
      <c r="G204" s="1" t="s">
        <v>114</v>
      </c>
    </row>
    <row r="205" spans="1:7" x14ac:dyDescent="0.25">
      <c r="A205" s="1">
        <v>150199</v>
      </c>
      <c r="B205" s="1" t="s">
        <v>119</v>
      </c>
      <c r="C205" s="3">
        <v>399500</v>
      </c>
      <c r="D205" s="1">
        <v>3</v>
      </c>
      <c r="E205" s="1">
        <v>2</v>
      </c>
      <c r="F205" s="8">
        <v>154.68349499999999</v>
      </c>
      <c r="G205" s="1" t="s">
        <v>114</v>
      </c>
    </row>
    <row r="206" spans="1:7" x14ac:dyDescent="0.25">
      <c r="A206" s="1">
        <v>150240</v>
      </c>
      <c r="B206" s="1" t="s">
        <v>115</v>
      </c>
      <c r="C206" s="3">
        <v>299900</v>
      </c>
      <c r="D206" s="1">
        <v>3</v>
      </c>
      <c r="E206" s="1">
        <v>2</v>
      </c>
      <c r="F206" s="8">
        <v>112.319727</v>
      </c>
      <c r="G206" s="1" t="s">
        <v>130</v>
      </c>
    </row>
    <row r="207" spans="1:7" x14ac:dyDescent="0.25">
      <c r="A207" s="1">
        <v>150256</v>
      </c>
      <c r="B207" s="1" t="s">
        <v>138</v>
      </c>
      <c r="C207" s="3">
        <v>275000</v>
      </c>
      <c r="D207" s="1">
        <v>3</v>
      </c>
      <c r="E207" s="1">
        <v>2</v>
      </c>
      <c r="F207" s="8">
        <v>157.93510000000001</v>
      </c>
      <c r="G207" s="1" t="s">
        <v>114</v>
      </c>
    </row>
    <row r="208" spans="1:7" x14ac:dyDescent="0.25">
      <c r="A208" s="1">
        <v>150262</v>
      </c>
      <c r="B208" s="1" t="s">
        <v>116</v>
      </c>
      <c r="C208" s="3">
        <v>395000</v>
      </c>
      <c r="D208" s="1">
        <v>4</v>
      </c>
      <c r="E208" s="1">
        <v>2</v>
      </c>
      <c r="F208" s="8">
        <v>161.279608</v>
      </c>
      <c r="G208" s="1" t="s">
        <v>114</v>
      </c>
    </row>
    <row r="209" spans="1:7" x14ac:dyDescent="0.25">
      <c r="A209" s="1">
        <v>150283</v>
      </c>
      <c r="B209" s="1" t="s">
        <v>117</v>
      </c>
      <c r="C209" s="3">
        <v>105000</v>
      </c>
      <c r="D209" s="1">
        <v>1</v>
      </c>
      <c r="E209" s="1">
        <v>1</v>
      </c>
      <c r="F209" s="8">
        <v>67.912092999999999</v>
      </c>
      <c r="G209" s="1" t="s">
        <v>114</v>
      </c>
    </row>
    <row r="210" spans="1:7" x14ac:dyDescent="0.25">
      <c r="A210" s="1">
        <v>150290</v>
      </c>
      <c r="B210" s="1" t="s">
        <v>117</v>
      </c>
      <c r="C210" s="3">
        <v>179999</v>
      </c>
      <c r="D210" s="1">
        <v>3</v>
      </c>
      <c r="E210" s="1">
        <v>2</v>
      </c>
      <c r="F210" s="8">
        <v>100.892658</v>
      </c>
      <c r="G210" s="1" t="s">
        <v>114</v>
      </c>
    </row>
    <row r="211" spans="1:7" x14ac:dyDescent="0.25">
      <c r="A211" s="1">
        <v>150294</v>
      </c>
      <c r="B211" s="1" t="s">
        <v>117</v>
      </c>
      <c r="C211" s="3">
        <v>219000</v>
      </c>
      <c r="D211" s="1">
        <v>3</v>
      </c>
      <c r="E211" s="1">
        <v>2</v>
      </c>
      <c r="F211" s="8">
        <v>105.07329299999999</v>
      </c>
      <c r="G211" s="1" t="s">
        <v>114</v>
      </c>
    </row>
    <row r="212" spans="1:7" x14ac:dyDescent="0.25">
      <c r="A212" s="1">
        <v>150308</v>
      </c>
      <c r="B212" s="1" t="s">
        <v>132</v>
      </c>
      <c r="C212" s="3">
        <v>325000</v>
      </c>
      <c r="D212" s="1">
        <v>3</v>
      </c>
      <c r="E212" s="1">
        <v>3</v>
      </c>
      <c r="F212" s="8">
        <v>139.3545</v>
      </c>
      <c r="G212" s="1" t="s">
        <v>114</v>
      </c>
    </row>
    <row r="213" spans="1:7" x14ac:dyDescent="0.25">
      <c r="A213" s="1">
        <v>150317</v>
      </c>
      <c r="B213" s="1" t="s">
        <v>119</v>
      </c>
      <c r="C213" s="3">
        <v>829900</v>
      </c>
      <c r="D213" s="1">
        <v>4</v>
      </c>
      <c r="E213" s="1">
        <v>3</v>
      </c>
      <c r="F213" s="8">
        <v>355.539781</v>
      </c>
      <c r="G213" s="1" t="s">
        <v>114</v>
      </c>
    </row>
    <row r="214" spans="1:7" x14ac:dyDescent="0.25">
      <c r="A214" s="1">
        <v>150335</v>
      </c>
      <c r="B214" s="1" t="s">
        <v>117</v>
      </c>
      <c r="C214" s="3">
        <v>165000</v>
      </c>
      <c r="D214" s="1">
        <v>2</v>
      </c>
      <c r="E214" s="1">
        <v>1</v>
      </c>
      <c r="F214" s="8">
        <v>102.19329999999999</v>
      </c>
      <c r="G214" s="1" t="s">
        <v>114</v>
      </c>
    </row>
    <row r="215" spans="1:7" x14ac:dyDescent="0.25">
      <c r="A215" s="1">
        <v>150360</v>
      </c>
      <c r="B215" s="1" t="s">
        <v>117</v>
      </c>
      <c r="C215" s="3">
        <v>179000</v>
      </c>
      <c r="D215" s="1">
        <v>3</v>
      </c>
      <c r="E215" s="1">
        <v>2</v>
      </c>
      <c r="F215" s="8">
        <v>129.87839399999999</v>
      </c>
      <c r="G215" s="1" t="s">
        <v>114</v>
      </c>
    </row>
    <row r="216" spans="1:7" x14ac:dyDescent="0.25">
      <c r="A216" s="1">
        <v>150390</v>
      </c>
      <c r="B216" s="1" t="s">
        <v>115</v>
      </c>
      <c r="C216" s="3">
        <v>279000</v>
      </c>
      <c r="D216" s="1">
        <v>3</v>
      </c>
      <c r="E216" s="1">
        <v>2</v>
      </c>
      <c r="F216" s="8">
        <v>128.29904300000001</v>
      </c>
      <c r="G216" s="1" t="s">
        <v>114</v>
      </c>
    </row>
    <row r="217" spans="1:7" x14ac:dyDescent="0.25">
      <c r="A217" s="1">
        <v>150392</v>
      </c>
      <c r="B217" s="1" t="s">
        <v>119</v>
      </c>
      <c r="C217" s="3">
        <v>820000</v>
      </c>
      <c r="D217" s="1">
        <v>4</v>
      </c>
      <c r="E217" s="1">
        <v>4</v>
      </c>
      <c r="F217" s="8">
        <v>314.66246100000001</v>
      </c>
      <c r="G217" s="1" t="s">
        <v>130</v>
      </c>
    </row>
    <row r="218" spans="1:7" x14ac:dyDescent="0.25">
      <c r="A218" s="1">
        <v>150394</v>
      </c>
      <c r="B218" s="1" t="s">
        <v>115</v>
      </c>
      <c r="C218" s="3">
        <v>399000</v>
      </c>
      <c r="D218" s="1">
        <v>2</v>
      </c>
      <c r="E218" s="1">
        <v>1</v>
      </c>
      <c r="F218" s="8">
        <v>116.12875</v>
      </c>
      <c r="G218" s="1" t="s">
        <v>114</v>
      </c>
    </row>
    <row r="219" spans="1:7" x14ac:dyDescent="0.25">
      <c r="A219" s="1">
        <v>150407</v>
      </c>
      <c r="B219" s="1" t="s">
        <v>121</v>
      </c>
      <c r="C219" s="3">
        <v>164900</v>
      </c>
      <c r="D219" s="1">
        <v>3</v>
      </c>
      <c r="E219" s="1">
        <v>1</v>
      </c>
      <c r="F219" s="8">
        <v>89.651394999999994</v>
      </c>
      <c r="G219" s="1" t="s">
        <v>114</v>
      </c>
    </row>
    <row r="220" spans="1:7" x14ac:dyDescent="0.25">
      <c r="A220" s="1">
        <v>150424</v>
      </c>
      <c r="B220" s="1" t="s">
        <v>117</v>
      </c>
      <c r="C220" s="3">
        <v>235000</v>
      </c>
      <c r="D220" s="1">
        <v>4</v>
      </c>
      <c r="E220" s="1">
        <v>2</v>
      </c>
      <c r="F220" s="8">
        <v>172.79957999999999</v>
      </c>
      <c r="G220" s="1" t="s">
        <v>114</v>
      </c>
    </row>
    <row r="221" spans="1:7" x14ac:dyDescent="0.25">
      <c r="A221" s="1">
        <v>150439</v>
      </c>
      <c r="B221" s="1" t="s">
        <v>113</v>
      </c>
      <c r="C221" s="3">
        <v>1900000</v>
      </c>
      <c r="D221" s="1">
        <v>4</v>
      </c>
      <c r="E221" s="1">
        <v>5</v>
      </c>
      <c r="F221" s="8">
        <v>502.69813299999998</v>
      </c>
      <c r="G221" s="1" t="s">
        <v>114</v>
      </c>
    </row>
    <row r="222" spans="1:7" x14ac:dyDescent="0.25">
      <c r="A222" s="1">
        <v>150455</v>
      </c>
      <c r="B222" s="1" t="s">
        <v>125</v>
      </c>
      <c r="C222" s="3">
        <v>289000</v>
      </c>
      <c r="D222" s="1">
        <v>3</v>
      </c>
      <c r="E222" s="1">
        <v>2</v>
      </c>
      <c r="F222" s="8">
        <v>126.998401</v>
      </c>
      <c r="G222" s="1" t="s">
        <v>114</v>
      </c>
    </row>
    <row r="223" spans="1:7" x14ac:dyDescent="0.25">
      <c r="A223" s="1">
        <v>150470</v>
      </c>
      <c r="B223" s="1" t="s">
        <v>115</v>
      </c>
      <c r="C223" s="3">
        <v>355000</v>
      </c>
      <c r="D223" s="1">
        <v>3</v>
      </c>
      <c r="E223" s="1">
        <v>2</v>
      </c>
      <c r="F223" s="8">
        <v>152.36091999999999</v>
      </c>
      <c r="G223" s="1" t="s">
        <v>114</v>
      </c>
    </row>
    <row r="224" spans="1:7" x14ac:dyDescent="0.25">
      <c r="A224" s="1">
        <v>150477</v>
      </c>
      <c r="B224" s="1" t="s">
        <v>117</v>
      </c>
      <c r="C224" s="3">
        <v>199000</v>
      </c>
      <c r="D224" s="1">
        <v>3</v>
      </c>
      <c r="E224" s="1">
        <v>2</v>
      </c>
      <c r="F224" s="8">
        <v>117.893907</v>
      </c>
      <c r="G224" s="1" t="s">
        <v>114</v>
      </c>
    </row>
    <row r="225" spans="1:7" x14ac:dyDescent="0.25">
      <c r="A225" s="1">
        <v>150482</v>
      </c>
      <c r="B225" s="1" t="s">
        <v>117</v>
      </c>
      <c r="C225" s="3">
        <v>209000</v>
      </c>
      <c r="D225" s="1">
        <v>3</v>
      </c>
      <c r="E225" s="1">
        <v>2</v>
      </c>
      <c r="F225" s="8">
        <v>118.451325</v>
      </c>
      <c r="G225" s="1" t="s">
        <v>114</v>
      </c>
    </row>
    <row r="226" spans="1:7" x14ac:dyDescent="0.25">
      <c r="A226" s="1">
        <v>150493</v>
      </c>
      <c r="B226" s="1" t="s">
        <v>138</v>
      </c>
      <c r="C226" s="3">
        <v>186900</v>
      </c>
      <c r="D226" s="1">
        <v>3</v>
      </c>
      <c r="E226" s="1">
        <v>1</v>
      </c>
      <c r="F226" s="8">
        <v>84.727536000000001</v>
      </c>
      <c r="G226" s="1" t="s">
        <v>130</v>
      </c>
    </row>
    <row r="227" spans="1:7" x14ac:dyDescent="0.25">
      <c r="A227" s="1">
        <v>150501</v>
      </c>
      <c r="B227" s="1" t="s">
        <v>117</v>
      </c>
      <c r="C227" s="3">
        <v>240000</v>
      </c>
      <c r="D227" s="1">
        <v>4</v>
      </c>
      <c r="E227" s="1">
        <v>2</v>
      </c>
      <c r="F227" s="8">
        <v>135.63838000000001</v>
      </c>
      <c r="G227" s="1" t="s">
        <v>114</v>
      </c>
    </row>
    <row r="228" spans="1:7" x14ac:dyDescent="0.25">
      <c r="A228" s="1">
        <v>150513</v>
      </c>
      <c r="B228" s="1" t="s">
        <v>125</v>
      </c>
      <c r="C228" s="3">
        <v>515000</v>
      </c>
      <c r="D228" s="1">
        <v>2</v>
      </c>
      <c r="E228" s="1">
        <v>2</v>
      </c>
      <c r="F228" s="8">
        <v>185.80600000000001</v>
      </c>
      <c r="G228" s="1" t="s">
        <v>114</v>
      </c>
    </row>
    <row r="229" spans="1:7" x14ac:dyDescent="0.25">
      <c r="A229" s="1">
        <v>150543</v>
      </c>
      <c r="B229" s="1" t="s">
        <v>117</v>
      </c>
      <c r="C229" s="3">
        <v>215000</v>
      </c>
      <c r="D229" s="1">
        <v>4</v>
      </c>
      <c r="E229" s="1">
        <v>2</v>
      </c>
      <c r="F229" s="8">
        <v>162.58025000000001</v>
      </c>
      <c r="G229" s="1" t="s">
        <v>114</v>
      </c>
    </row>
    <row r="230" spans="1:7" x14ac:dyDescent="0.25">
      <c r="A230" s="1">
        <v>150556</v>
      </c>
      <c r="B230" s="1" t="s">
        <v>117</v>
      </c>
      <c r="C230" s="3">
        <v>399900</v>
      </c>
      <c r="D230" s="1">
        <v>4</v>
      </c>
      <c r="E230" s="1">
        <v>4</v>
      </c>
      <c r="F230" s="8">
        <v>283.35415</v>
      </c>
      <c r="G230" s="1" t="s">
        <v>114</v>
      </c>
    </row>
    <row r="231" spans="1:7" x14ac:dyDescent="0.25">
      <c r="A231" s="1">
        <v>150571</v>
      </c>
      <c r="B231" s="1" t="s">
        <v>115</v>
      </c>
      <c r="C231" s="3">
        <v>369000</v>
      </c>
      <c r="D231" s="1">
        <v>4</v>
      </c>
      <c r="E231" s="1">
        <v>3</v>
      </c>
      <c r="F231" s="8">
        <v>220.27301299999999</v>
      </c>
      <c r="G231" s="1" t="s">
        <v>114</v>
      </c>
    </row>
    <row r="232" spans="1:7" x14ac:dyDescent="0.25">
      <c r="A232" s="1">
        <v>150572</v>
      </c>
      <c r="B232" s="1" t="s">
        <v>115</v>
      </c>
      <c r="C232" s="3">
        <v>250000</v>
      </c>
      <c r="D232" s="1">
        <v>2</v>
      </c>
      <c r="E232" s="1">
        <v>2</v>
      </c>
      <c r="F232" s="8">
        <v>120.030676</v>
      </c>
      <c r="G232" s="1" t="s">
        <v>114</v>
      </c>
    </row>
    <row r="233" spans="1:7" x14ac:dyDescent="0.25">
      <c r="A233" s="1">
        <v>150588</v>
      </c>
      <c r="B233" s="1" t="s">
        <v>115</v>
      </c>
      <c r="C233" s="3">
        <v>259000</v>
      </c>
      <c r="D233" s="1">
        <v>3</v>
      </c>
      <c r="E233" s="1">
        <v>2</v>
      </c>
      <c r="F233" s="8">
        <v>152.36091999999999</v>
      </c>
      <c r="G233" s="1" t="s">
        <v>114</v>
      </c>
    </row>
    <row r="234" spans="1:7" x14ac:dyDescent="0.25">
      <c r="A234" s="1">
        <v>150611</v>
      </c>
      <c r="B234" s="1" t="s">
        <v>117</v>
      </c>
      <c r="C234" s="3">
        <v>180000</v>
      </c>
      <c r="D234" s="1">
        <v>2</v>
      </c>
      <c r="E234" s="1">
        <v>2</v>
      </c>
      <c r="F234" s="8">
        <v>100.521046</v>
      </c>
      <c r="G234" s="1" t="s">
        <v>114</v>
      </c>
    </row>
    <row r="235" spans="1:7" x14ac:dyDescent="0.25">
      <c r="A235" s="1">
        <v>150636</v>
      </c>
      <c r="B235" s="1" t="s">
        <v>132</v>
      </c>
      <c r="C235" s="3">
        <v>399900</v>
      </c>
      <c r="D235" s="1">
        <v>3</v>
      </c>
      <c r="E235" s="1">
        <v>2</v>
      </c>
      <c r="F235" s="8">
        <v>141.39836600000001</v>
      </c>
      <c r="G235" s="1" t="s">
        <v>114</v>
      </c>
    </row>
    <row r="236" spans="1:7" x14ac:dyDescent="0.25">
      <c r="A236" s="1">
        <v>150638</v>
      </c>
      <c r="B236" s="1" t="s">
        <v>113</v>
      </c>
      <c r="C236" s="3">
        <v>385000</v>
      </c>
      <c r="D236" s="1">
        <v>3</v>
      </c>
      <c r="E236" s="1">
        <v>2</v>
      </c>
      <c r="F236" s="8">
        <v>142.60610499999999</v>
      </c>
      <c r="G236" s="1" t="s">
        <v>114</v>
      </c>
    </row>
    <row r="237" spans="1:7" x14ac:dyDescent="0.25">
      <c r="A237" s="1">
        <v>150669</v>
      </c>
      <c r="B237" s="1" t="s">
        <v>117</v>
      </c>
      <c r="C237" s="3">
        <v>154000</v>
      </c>
      <c r="D237" s="1">
        <v>2</v>
      </c>
      <c r="E237" s="1">
        <v>2</v>
      </c>
      <c r="F237" s="8">
        <v>102.19329999999999</v>
      </c>
      <c r="G237" s="1" t="s">
        <v>114</v>
      </c>
    </row>
    <row r="238" spans="1:7" x14ac:dyDescent="0.25">
      <c r="A238" s="1">
        <v>150732</v>
      </c>
      <c r="B238" s="1" t="s">
        <v>122</v>
      </c>
      <c r="C238" s="3">
        <v>254900</v>
      </c>
      <c r="D238" s="1">
        <v>2</v>
      </c>
      <c r="E238" s="1">
        <v>2</v>
      </c>
      <c r="F238" s="8">
        <v>89.744298000000001</v>
      </c>
      <c r="G238" s="1" t="s">
        <v>130</v>
      </c>
    </row>
    <row r="239" spans="1:7" x14ac:dyDescent="0.25">
      <c r="A239" s="1">
        <v>150744</v>
      </c>
      <c r="B239" s="1" t="s">
        <v>115</v>
      </c>
      <c r="C239" s="3">
        <v>315000</v>
      </c>
      <c r="D239" s="1">
        <v>4</v>
      </c>
      <c r="E239" s="1">
        <v>2</v>
      </c>
      <c r="F239" s="8">
        <v>153.568659</v>
      </c>
      <c r="G239" s="1" t="s">
        <v>114</v>
      </c>
    </row>
    <row r="240" spans="1:7" x14ac:dyDescent="0.25">
      <c r="A240" s="1">
        <v>150746</v>
      </c>
      <c r="B240" s="1" t="s">
        <v>117</v>
      </c>
      <c r="C240" s="3">
        <v>437500</v>
      </c>
      <c r="D240" s="1">
        <v>3</v>
      </c>
      <c r="E240" s="1">
        <v>3</v>
      </c>
      <c r="F240" s="8">
        <v>234.39426900000001</v>
      </c>
      <c r="G240" s="1" t="s">
        <v>114</v>
      </c>
    </row>
    <row r="241" spans="1:7" x14ac:dyDescent="0.25">
      <c r="A241" s="1">
        <v>150751</v>
      </c>
      <c r="B241" s="1" t="s">
        <v>117</v>
      </c>
      <c r="C241" s="3">
        <v>299900</v>
      </c>
      <c r="D241" s="1">
        <v>3</v>
      </c>
      <c r="E241" s="1">
        <v>3</v>
      </c>
      <c r="F241" s="8">
        <v>233.27943300000001</v>
      </c>
      <c r="G241" s="1" t="s">
        <v>114</v>
      </c>
    </row>
    <row r="242" spans="1:7" x14ac:dyDescent="0.25">
      <c r="A242" s="1">
        <v>150773</v>
      </c>
      <c r="B242" s="1" t="s">
        <v>113</v>
      </c>
      <c r="C242" s="3">
        <v>399000</v>
      </c>
      <c r="D242" s="1">
        <v>3</v>
      </c>
      <c r="E242" s="1">
        <v>3</v>
      </c>
      <c r="F242" s="8">
        <v>164.62411599999999</v>
      </c>
      <c r="G242" s="1" t="s">
        <v>114</v>
      </c>
    </row>
    <row r="243" spans="1:7" x14ac:dyDescent="0.25">
      <c r="A243" s="1">
        <v>150823</v>
      </c>
      <c r="B243" s="1" t="s">
        <v>115</v>
      </c>
      <c r="C243" s="3">
        <v>330000</v>
      </c>
      <c r="D243" s="1">
        <v>3</v>
      </c>
      <c r="E243" s="1">
        <v>3</v>
      </c>
      <c r="F243" s="8">
        <v>175.49376699999999</v>
      </c>
      <c r="G243" s="1" t="s">
        <v>114</v>
      </c>
    </row>
    <row r="244" spans="1:7" x14ac:dyDescent="0.25">
      <c r="A244" s="1">
        <v>150827</v>
      </c>
      <c r="B244" s="1" t="s">
        <v>113</v>
      </c>
      <c r="C244" s="3">
        <v>279000</v>
      </c>
      <c r="D244" s="1">
        <v>2</v>
      </c>
      <c r="E244" s="1">
        <v>2</v>
      </c>
      <c r="F244" s="8">
        <v>81.754639999999995</v>
      </c>
      <c r="G244" s="1" t="s">
        <v>114</v>
      </c>
    </row>
    <row r="245" spans="1:7" x14ac:dyDescent="0.25">
      <c r="A245" s="1">
        <v>150844</v>
      </c>
      <c r="B245" s="1" t="s">
        <v>117</v>
      </c>
      <c r="C245" s="3">
        <v>248000</v>
      </c>
      <c r="D245" s="1">
        <v>3</v>
      </c>
      <c r="E245" s="1">
        <v>2</v>
      </c>
      <c r="F245" s="8">
        <v>130.0642</v>
      </c>
      <c r="G245" s="1" t="s">
        <v>114</v>
      </c>
    </row>
    <row r="246" spans="1:7" x14ac:dyDescent="0.25">
      <c r="A246" s="1">
        <v>150857</v>
      </c>
      <c r="B246" s="1" t="s">
        <v>117</v>
      </c>
      <c r="C246" s="3">
        <v>209000</v>
      </c>
      <c r="D246" s="1">
        <v>3</v>
      </c>
      <c r="E246" s="1">
        <v>3</v>
      </c>
      <c r="F246" s="8">
        <v>138.79708199999999</v>
      </c>
      <c r="G246" s="1" t="s">
        <v>114</v>
      </c>
    </row>
    <row r="247" spans="1:7" x14ac:dyDescent="0.25">
      <c r="A247" s="1">
        <v>150879</v>
      </c>
      <c r="B247" s="1" t="s">
        <v>127</v>
      </c>
      <c r="C247" s="3">
        <v>729000</v>
      </c>
      <c r="D247" s="1">
        <v>3</v>
      </c>
      <c r="E247" s="1">
        <v>2</v>
      </c>
      <c r="F247" s="8">
        <v>171.313132</v>
      </c>
      <c r="G247" s="1" t="s">
        <v>114</v>
      </c>
    </row>
    <row r="248" spans="1:7" x14ac:dyDescent="0.25">
      <c r="A248" s="1">
        <v>150903</v>
      </c>
      <c r="B248" s="1" t="s">
        <v>119</v>
      </c>
      <c r="C248" s="3">
        <v>454500</v>
      </c>
      <c r="D248" s="1">
        <v>4</v>
      </c>
      <c r="E248" s="1">
        <v>3</v>
      </c>
      <c r="F248" s="8">
        <v>176.51570000000001</v>
      </c>
      <c r="G248" s="1" t="s">
        <v>130</v>
      </c>
    </row>
    <row r="249" spans="1:7" x14ac:dyDescent="0.25">
      <c r="A249" s="1">
        <v>150929</v>
      </c>
      <c r="B249" s="1" t="s">
        <v>115</v>
      </c>
      <c r="C249" s="3">
        <v>249000</v>
      </c>
      <c r="D249" s="1">
        <v>3</v>
      </c>
      <c r="E249" s="1">
        <v>2</v>
      </c>
      <c r="F249" s="8">
        <v>109.253928</v>
      </c>
      <c r="G249" s="1" t="s">
        <v>114</v>
      </c>
    </row>
    <row r="250" spans="1:7" x14ac:dyDescent="0.25">
      <c r="A250" s="1">
        <v>150949</v>
      </c>
      <c r="B250" s="1" t="s">
        <v>125</v>
      </c>
      <c r="C250" s="3">
        <v>1700000</v>
      </c>
      <c r="D250" s="1">
        <v>3</v>
      </c>
      <c r="E250" s="1">
        <v>5</v>
      </c>
      <c r="F250" s="8">
        <v>414.62608899999998</v>
      </c>
      <c r="G250" s="1" t="s">
        <v>114</v>
      </c>
    </row>
    <row r="251" spans="1:7" x14ac:dyDescent="0.25">
      <c r="A251" s="1">
        <v>150966</v>
      </c>
      <c r="B251" s="1" t="s">
        <v>129</v>
      </c>
      <c r="C251" s="3">
        <v>349000</v>
      </c>
      <c r="D251" s="1">
        <v>3</v>
      </c>
      <c r="E251" s="1">
        <v>2</v>
      </c>
      <c r="F251" s="8">
        <v>151.89640499999999</v>
      </c>
      <c r="G251" s="1" t="s">
        <v>114</v>
      </c>
    </row>
    <row r="252" spans="1:7" x14ac:dyDescent="0.25">
      <c r="A252" s="1">
        <v>150969</v>
      </c>
      <c r="B252" s="1" t="s">
        <v>129</v>
      </c>
      <c r="C252" s="3">
        <v>575000</v>
      </c>
      <c r="D252" s="1">
        <v>3</v>
      </c>
      <c r="E252" s="1">
        <v>3</v>
      </c>
      <c r="F252" s="8">
        <v>194.63178500000001</v>
      </c>
      <c r="G252" s="1" t="s">
        <v>114</v>
      </c>
    </row>
    <row r="253" spans="1:7" x14ac:dyDescent="0.25">
      <c r="A253" s="1">
        <v>150980</v>
      </c>
      <c r="B253" s="1" t="s">
        <v>117</v>
      </c>
      <c r="C253" s="3">
        <v>185000</v>
      </c>
      <c r="D253" s="1">
        <v>3</v>
      </c>
      <c r="E253" s="1">
        <v>2</v>
      </c>
      <c r="F253" s="8">
        <v>120.7739</v>
      </c>
      <c r="G253" s="1" t="s">
        <v>114</v>
      </c>
    </row>
    <row r="254" spans="1:7" x14ac:dyDescent="0.25">
      <c r="A254" s="1">
        <v>150981</v>
      </c>
      <c r="B254" s="1" t="s">
        <v>117</v>
      </c>
      <c r="C254" s="3">
        <v>165000</v>
      </c>
      <c r="D254" s="1">
        <v>3</v>
      </c>
      <c r="E254" s="1">
        <v>2</v>
      </c>
      <c r="F254" s="8">
        <v>111.4836</v>
      </c>
      <c r="G254" s="1" t="s">
        <v>114</v>
      </c>
    </row>
    <row r="255" spans="1:7" x14ac:dyDescent="0.25">
      <c r="A255" s="1">
        <v>150987</v>
      </c>
      <c r="B255" s="1" t="s">
        <v>116</v>
      </c>
      <c r="C255" s="3">
        <v>311900</v>
      </c>
      <c r="D255" s="1">
        <v>0</v>
      </c>
      <c r="E255" s="1">
        <v>1</v>
      </c>
      <c r="F255" s="8">
        <v>84.541730000000001</v>
      </c>
      <c r="G255" s="1" t="s">
        <v>130</v>
      </c>
    </row>
    <row r="256" spans="1:7" x14ac:dyDescent="0.25">
      <c r="A256" s="1">
        <v>151000</v>
      </c>
      <c r="B256" s="1" t="s">
        <v>117</v>
      </c>
      <c r="C256" s="3">
        <v>175000</v>
      </c>
      <c r="D256" s="1">
        <v>3</v>
      </c>
      <c r="E256" s="1">
        <v>2</v>
      </c>
      <c r="F256" s="8">
        <v>148.6448</v>
      </c>
      <c r="G256" s="1" t="s">
        <v>114</v>
      </c>
    </row>
    <row r="257" spans="1:7" x14ac:dyDescent="0.25">
      <c r="A257" s="1">
        <v>151005</v>
      </c>
      <c r="B257" s="1" t="s">
        <v>138</v>
      </c>
      <c r="C257" s="3">
        <v>180000</v>
      </c>
      <c r="D257" s="1">
        <v>4</v>
      </c>
      <c r="E257" s="1">
        <v>2</v>
      </c>
      <c r="F257" s="8">
        <v>123.746796</v>
      </c>
      <c r="G257" s="1" t="s">
        <v>114</v>
      </c>
    </row>
    <row r="258" spans="1:7" x14ac:dyDescent="0.25">
      <c r="A258" s="1">
        <v>151009</v>
      </c>
      <c r="B258" s="1" t="s">
        <v>117</v>
      </c>
      <c r="C258" s="3">
        <v>78000</v>
      </c>
      <c r="D258" s="1">
        <v>2</v>
      </c>
      <c r="E258" s="1">
        <v>2</v>
      </c>
      <c r="F258" s="8">
        <v>156.07704000000001</v>
      </c>
      <c r="G258" s="1" t="s">
        <v>114</v>
      </c>
    </row>
    <row r="259" spans="1:7" x14ac:dyDescent="0.25">
      <c r="A259" s="1">
        <v>151021</v>
      </c>
      <c r="B259" s="1" t="s">
        <v>118</v>
      </c>
      <c r="C259" s="3">
        <v>142900</v>
      </c>
      <c r="D259" s="1">
        <v>2</v>
      </c>
      <c r="E259" s="1">
        <v>1</v>
      </c>
      <c r="F259" s="8">
        <v>121.981639</v>
      </c>
      <c r="G259" s="1" t="s">
        <v>130</v>
      </c>
    </row>
    <row r="260" spans="1:7" x14ac:dyDescent="0.25">
      <c r="A260" s="1">
        <v>151071</v>
      </c>
      <c r="B260" s="1" t="s">
        <v>119</v>
      </c>
      <c r="C260" s="3">
        <v>850000</v>
      </c>
      <c r="D260" s="1">
        <v>4</v>
      </c>
      <c r="E260" s="1">
        <v>4</v>
      </c>
      <c r="F260" s="8">
        <v>347.82883199999998</v>
      </c>
      <c r="G260" s="1" t="s">
        <v>130</v>
      </c>
    </row>
    <row r="261" spans="1:7" x14ac:dyDescent="0.25">
      <c r="A261" s="1">
        <v>151078</v>
      </c>
      <c r="B261" s="1" t="s">
        <v>115</v>
      </c>
      <c r="C261" s="3">
        <v>389000</v>
      </c>
      <c r="D261" s="1">
        <v>3</v>
      </c>
      <c r="E261" s="1">
        <v>2</v>
      </c>
      <c r="F261" s="8">
        <v>185.620194</v>
      </c>
      <c r="G261" s="1" t="s">
        <v>114</v>
      </c>
    </row>
    <row r="262" spans="1:7" x14ac:dyDescent="0.25">
      <c r="A262" s="1">
        <v>151080</v>
      </c>
      <c r="B262" s="1" t="s">
        <v>117</v>
      </c>
      <c r="C262" s="3">
        <v>641900</v>
      </c>
      <c r="D262" s="1">
        <v>3</v>
      </c>
      <c r="E262" s="1">
        <v>3</v>
      </c>
      <c r="F262" s="8">
        <v>252.13874200000001</v>
      </c>
      <c r="G262" s="1" t="s">
        <v>130</v>
      </c>
    </row>
    <row r="263" spans="1:7" x14ac:dyDescent="0.25">
      <c r="A263" s="1">
        <v>151083</v>
      </c>
      <c r="B263" s="1" t="s">
        <v>128</v>
      </c>
      <c r="C263" s="3">
        <v>305000</v>
      </c>
      <c r="D263" s="1">
        <v>4</v>
      </c>
      <c r="E263" s="1">
        <v>2</v>
      </c>
      <c r="F263" s="8">
        <v>166.94669099999999</v>
      </c>
      <c r="G263" s="1" t="s">
        <v>114</v>
      </c>
    </row>
    <row r="264" spans="1:7" x14ac:dyDescent="0.25">
      <c r="A264" s="1">
        <v>151084</v>
      </c>
      <c r="B264" s="1" t="s">
        <v>115</v>
      </c>
      <c r="C264" s="3">
        <v>260000</v>
      </c>
      <c r="D264" s="1">
        <v>3</v>
      </c>
      <c r="E264" s="1">
        <v>3</v>
      </c>
      <c r="F264" s="8">
        <v>156.727361</v>
      </c>
      <c r="G264" s="1" t="s">
        <v>114</v>
      </c>
    </row>
    <row r="265" spans="1:7" x14ac:dyDescent="0.25">
      <c r="A265" s="1">
        <v>151085</v>
      </c>
      <c r="B265" s="1" t="s">
        <v>115</v>
      </c>
      <c r="C265" s="3">
        <v>320000</v>
      </c>
      <c r="D265" s="1">
        <v>3</v>
      </c>
      <c r="E265" s="1">
        <v>2</v>
      </c>
      <c r="F265" s="8">
        <v>154.49768900000001</v>
      </c>
      <c r="G265" s="1" t="s">
        <v>114</v>
      </c>
    </row>
    <row r="266" spans="1:7" x14ac:dyDescent="0.25">
      <c r="A266" s="1">
        <v>151097</v>
      </c>
      <c r="B266" s="1" t="s">
        <v>119</v>
      </c>
      <c r="C266" s="3">
        <v>199000</v>
      </c>
      <c r="D266" s="1">
        <v>2</v>
      </c>
      <c r="E266" s="1">
        <v>1</v>
      </c>
      <c r="F266" s="8">
        <v>73.579176000000004</v>
      </c>
      <c r="G266" s="1" t="s">
        <v>114</v>
      </c>
    </row>
    <row r="267" spans="1:7" x14ac:dyDescent="0.25">
      <c r="A267" s="1">
        <v>151107</v>
      </c>
      <c r="B267" s="1" t="s">
        <v>117</v>
      </c>
      <c r="C267" s="3">
        <v>299000</v>
      </c>
      <c r="D267" s="1">
        <v>2</v>
      </c>
      <c r="E267" s="1">
        <v>2</v>
      </c>
      <c r="F267" s="8">
        <v>130.99323000000001</v>
      </c>
      <c r="G267" s="1" t="s">
        <v>114</v>
      </c>
    </row>
    <row r="268" spans="1:7" x14ac:dyDescent="0.25">
      <c r="A268" s="1">
        <v>151114</v>
      </c>
      <c r="B268" s="1" t="s">
        <v>140</v>
      </c>
      <c r="C268" s="3">
        <v>289000</v>
      </c>
      <c r="D268" s="1">
        <v>2</v>
      </c>
      <c r="E268" s="1">
        <v>2</v>
      </c>
      <c r="F268" s="8">
        <v>100.799755</v>
      </c>
      <c r="G268" s="1" t="s">
        <v>114</v>
      </c>
    </row>
    <row r="269" spans="1:7" x14ac:dyDescent="0.25">
      <c r="A269" s="1">
        <v>151126</v>
      </c>
      <c r="B269" s="1" t="s">
        <v>117</v>
      </c>
      <c r="C269" s="3">
        <v>229900</v>
      </c>
      <c r="D269" s="1">
        <v>3</v>
      </c>
      <c r="E269" s="1">
        <v>3</v>
      </c>
      <c r="F269" s="8">
        <v>176.51570000000001</v>
      </c>
      <c r="G269" s="1" t="s">
        <v>114</v>
      </c>
    </row>
    <row r="270" spans="1:7" x14ac:dyDescent="0.25">
      <c r="A270" s="1">
        <v>151138</v>
      </c>
      <c r="B270" s="1" t="s">
        <v>119</v>
      </c>
      <c r="C270" s="3">
        <v>865000</v>
      </c>
      <c r="D270" s="1">
        <v>4</v>
      </c>
      <c r="E270" s="1">
        <v>3</v>
      </c>
      <c r="F270" s="8">
        <v>307.04441500000001</v>
      </c>
      <c r="G270" s="1" t="s">
        <v>130</v>
      </c>
    </row>
    <row r="271" spans="1:7" x14ac:dyDescent="0.25">
      <c r="A271" s="1">
        <v>151186</v>
      </c>
      <c r="B271" s="1" t="s">
        <v>119</v>
      </c>
      <c r="C271" s="3">
        <v>900000</v>
      </c>
      <c r="D271" s="1">
        <v>4</v>
      </c>
      <c r="E271" s="1">
        <v>4</v>
      </c>
      <c r="F271" s="8">
        <v>368.08168599999999</v>
      </c>
      <c r="G271" s="1" t="s">
        <v>114</v>
      </c>
    </row>
    <row r="272" spans="1:7" x14ac:dyDescent="0.25">
      <c r="A272" s="1">
        <v>151187</v>
      </c>
      <c r="B272" s="1" t="s">
        <v>119</v>
      </c>
      <c r="C272" s="3">
        <v>199000</v>
      </c>
      <c r="D272" s="1">
        <v>2</v>
      </c>
      <c r="E272" s="1">
        <v>3</v>
      </c>
      <c r="F272" s="8">
        <v>117.05777999999999</v>
      </c>
      <c r="G272" s="1" t="s">
        <v>114</v>
      </c>
    </row>
    <row r="273" spans="1:7" x14ac:dyDescent="0.25">
      <c r="A273" s="1">
        <v>151213</v>
      </c>
      <c r="B273" s="1" t="s">
        <v>117</v>
      </c>
      <c r="C273" s="3">
        <v>160000</v>
      </c>
      <c r="D273" s="1">
        <v>2</v>
      </c>
      <c r="E273" s="1">
        <v>3</v>
      </c>
      <c r="F273" s="8">
        <v>111.4836</v>
      </c>
      <c r="G273" s="1" t="s">
        <v>114</v>
      </c>
    </row>
    <row r="274" spans="1:7" x14ac:dyDescent="0.25">
      <c r="A274" s="1">
        <v>151227</v>
      </c>
      <c r="B274" s="1" t="s">
        <v>117</v>
      </c>
      <c r="C274" s="3">
        <v>299000</v>
      </c>
      <c r="D274" s="1">
        <v>3</v>
      </c>
      <c r="E274" s="1">
        <v>3</v>
      </c>
      <c r="F274" s="8">
        <v>222.96719999999999</v>
      </c>
      <c r="G274" s="1" t="s">
        <v>114</v>
      </c>
    </row>
    <row r="275" spans="1:7" x14ac:dyDescent="0.25">
      <c r="A275" s="1">
        <v>151228</v>
      </c>
      <c r="B275" s="1" t="s">
        <v>118</v>
      </c>
      <c r="C275" s="3">
        <v>300000</v>
      </c>
      <c r="D275" s="1">
        <v>3</v>
      </c>
      <c r="E275" s="1">
        <v>3</v>
      </c>
      <c r="F275" s="8">
        <v>117.522295</v>
      </c>
      <c r="G275" s="1" t="s">
        <v>114</v>
      </c>
    </row>
    <row r="276" spans="1:7" x14ac:dyDescent="0.25">
      <c r="A276" s="1">
        <v>151232</v>
      </c>
      <c r="B276" s="1" t="s">
        <v>117</v>
      </c>
      <c r="C276" s="3">
        <v>270000</v>
      </c>
      <c r="D276" s="1">
        <v>4</v>
      </c>
      <c r="E276" s="1">
        <v>2</v>
      </c>
      <c r="F276" s="8">
        <v>135.63838000000001</v>
      </c>
      <c r="G276" s="1" t="s">
        <v>114</v>
      </c>
    </row>
    <row r="277" spans="1:7" x14ac:dyDescent="0.25">
      <c r="A277" s="1">
        <v>151246</v>
      </c>
      <c r="B277" s="1" t="s">
        <v>125</v>
      </c>
      <c r="C277" s="3">
        <v>490000</v>
      </c>
      <c r="D277" s="1">
        <v>3</v>
      </c>
      <c r="E277" s="1">
        <v>3</v>
      </c>
      <c r="F277" s="8">
        <v>175.958282</v>
      </c>
      <c r="G277" s="1" t="s">
        <v>114</v>
      </c>
    </row>
    <row r="278" spans="1:7" x14ac:dyDescent="0.25">
      <c r="A278" s="1">
        <v>151249</v>
      </c>
      <c r="B278" s="1" t="s">
        <v>117</v>
      </c>
      <c r="C278" s="3">
        <v>295000</v>
      </c>
      <c r="D278" s="1">
        <v>3</v>
      </c>
      <c r="E278" s="1">
        <v>3</v>
      </c>
      <c r="F278" s="8">
        <v>167.22540000000001</v>
      </c>
      <c r="G278" s="1" t="s">
        <v>114</v>
      </c>
    </row>
    <row r="279" spans="1:7" x14ac:dyDescent="0.25">
      <c r="A279" s="1">
        <v>151257</v>
      </c>
      <c r="B279" s="1" t="s">
        <v>115</v>
      </c>
      <c r="C279" s="3">
        <v>225000</v>
      </c>
      <c r="D279" s="1">
        <v>3</v>
      </c>
      <c r="E279" s="1">
        <v>2</v>
      </c>
      <c r="F279" s="8">
        <v>143.99965</v>
      </c>
      <c r="G279" s="1" t="s">
        <v>114</v>
      </c>
    </row>
    <row r="280" spans="1:7" x14ac:dyDescent="0.25">
      <c r="A280" s="1">
        <v>151277</v>
      </c>
      <c r="B280" s="1" t="s">
        <v>119</v>
      </c>
      <c r="C280" s="3">
        <v>324900</v>
      </c>
      <c r="D280" s="1">
        <v>2</v>
      </c>
      <c r="E280" s="1">
        <v>2</v>
      </c>
      <c r="F280" s="8">
        <v>132.47967800000001</v>
      </c>
      <c r="G280" s="1" t="s">
        <v>114</v>
      </c>
    </row>
    <row r="281" spans="1:7" x14ac:dyDescent="0.25">
      <c r="A281" s="1">
        <v>151293</v>
      </c>
      <c r="B281" s="1" t="s">
        <v>117</v>
      </c>
      <c r="C281" s="3">
        <v>165000</v>
      </c>
      <c r="D281" s="1">
        <v>3</v>
      </c>
      <c r="E281" s="1">
        <v>2</v>
      </c>
      <c r="F281" s="8">
        <v>103.12233000000001</v>
      </c>
      <c r="G281" s="1" t="s">
        <v>114</v>
      </c>
    </row>
    <row r="282" spans="1:7" x14ac:dyDescent="0.25">
      <c r="A282" s="1">
        <v>151296</v>
      </c>
      <c r="B282" s="1" t="s">
        <v>117</v>
      </c>
      <c r="C282" s="3">
        <v>157900</v>
      </c>
      <c r="D282" s="1">
        <v>3</v>
      </c>
      <c r="E282" s="1">
        <v>2</v>
      </c>
      <c r="F282" s="8">
        <v>99.870724999999993</v>
      </c>
      <c r="G282" s="1" t="s">
        <v>114</v>
      </c>
    </row>
    <row r="283" spans="1:7" x14ac:dyDescent="0.25">
      <c r="A283" s="1">
        <v>151304</v>
      </c>
      <c r="B283" s="1" t="s">
        <v>125</v>
      </c>
      <c r="C283" s="3">
        <v>299000</v>
      </c>
      <c r="D283" s="1">
        <v>3</v>
      </c>
      <c r="E283" s="1">
        <v>2</v>
      </c>
      <c r="F283" s="8">
        <v>163.13766799999999</v>
      </c>
      <c r="G283" s="1" t="s">
        <v>114</v>
      </c>
    </row>
    <row r="284" spans="1:7" x14ac:dyDescent="0.25">
      <c r="A284" s="1">
        <v>151308</v>
      </c>
      <c r="B284" s="1" t="s">
        <v>115</v>
      </c>
      <c r="C284" s="3">
        <v>369000</v>
      </c>
      <c r="D284" s="1">
        <v>3</v>
      </c>
      <c r="E284" s="1">
        <v>3</v>
      </c>
      <c r="F284" s="8">
        <v>199.74144999999999</v>
      </c>
      <c r="G284" s="1" t="s">
        <v>114</v>
      </c>
    </row>
    <row r="285" spans="1:7" x14ac:dyDescent="0.25">
      <c r="A285" s="1">
        <v>151373</v>
      </c>
      <c r="B285" s="1" t="s">
        <v>117</v>
      </c>
      <c r="C285" s="3">
        <v>233000</v>
      </c>
      <c r="D285" s="1">
        <v>4</v>
      </c>
      <c r="E285" s="1">
        <v>2</v>
      </c>
      <c r="F285" s="8">
        <v>153.28995</v>
      </c>
      <c r="G285" s="1" t="s">
        <v>114</v>
      </c>
    </row>
    <row r="286" spans="1:7" x14ac:dyDescent="0.25">
      <c r="A286" s="1">
        <v>151395</v>
      </c>
      <c r="B286" s="1" t="s">
        <v>117</v>
      </c>
      <c r="C286" s="3">
        <v>109900</v>
      </c>
      <c r="D286" s="1">
        <v>2</v>
      </c>
      <c r="E286" s="1">
        <v>2</v>
      </c>
      <c r="F286" s="8">
        <v>111.4836</v>
      </c>
      <c r="G286" s="1" t="s">
        <v>130</v>
      </c>
    </row>
    <row r="287" spans="1:7" x14ac:dyDescent="0.25">
      <c r="A287" s="1">
        <v>151402</v>
      </c>
      <c r="B287" s="1" t="s">
        <v>115</v>
      </c>
      <c r="C287" s="3">
        <v>309000</v>
      </c>
      <c r="D287" s="1">
        <v>3</v>
      </c>
      <c r="E287" s="1">
        <v>2</v>
      </c>
      <c r="F287" s="8">
        <v>138.239664</v>
      </c>
      <c r="G287" s="1" t="s">
        <v>114</v>
      </c>
    </row>
    <row r="288" spans="1:7" x14ac:dyDescent="0.25">
      <c r="A288" s="1">
        <v>151419</v>
      </c>
      <c r="B288" s="1" t="s">
        <v>124</v>
      </c>
      <c r="C288" s="3">
        <v>1799000</v>
      </c>
      <c r="D288" s="1">
        <v>4</v>
      </c>
      <c r="E288" s="1">
        <v>4</v>
      </c>
      <c r="F288" s="8">
        <v>335.28692699999999</v>
      </c>
      <c r="G288" s="1" t="s">
        <v>130</v>
      </c>
    </row>
    <row r="289" spans="1:7" x14ac:dyDescent="0.25">
      <c r="A289" s="1">
        <v>151441</v>
      </c>
      <c r="B289" s="1" t="s">
        <v>117</v>
      </c>
      <c r="C289" s="3">
        <v>209900</v>
      </c>
      <c r="D289" s="1">
        <v>2</v>
      </c>
      <c r="E289" s="1">
        <v>2</v>
      </c>
      <c r="F289" s="8">
        <v>103.401039</v>
      </c>
      <c r="G289" s="1" t="s">
        <v>114</v>
      </c>
    </row>
    <row r="290" spans="1:7" x14ac:dyDescent="0.25">
      <c r="A290" s="1">
        <v>151443</v>
      </c>
      <c r="B290" s="1" t="s">
        <v>132</v>
      </c>
      <c r="C290" s="3">
        <v>499000</v>
      </c>
      <c r="D290" s="1">
        <v>3</v>
      </c>
      <c r="E290" s="1">
        <v>2</v>
      </c>
      <c r="F290" s="8">
        <v>148.6448</v>
      </c>
      <c r="G290" s="1" t="s">
        <v>114</v>
      </c>
    </row>
    <row r="291" spans="1:7" x14ac:dyDescent="0.25">
      <c r="A291" s="1">
        <v>151451</v>
      </c>
      <c r="B291" s="1" t="s">
        <v>113</v>
      </c>
      <c r="C291" s="3">
        <v>525000</v>
      </c>
      <c r="D291" s="1">
        <v>4</v>
      </c>
      <c r="E291" s="1">
        <v>2</v>
      </c>
      <c r="F291" s="8">
        <v>182.182783</v>
      </c>
      <c r="G291" s="1" t="s">
        <v>114</v>
      </c>
    </row>
    <row r="292" spans="1:7" x14ac:dyDescent="0.25">
      <c r="A292" s="1">
        <v>151454</v>
      </c>
      <c r="B292" s="1" t="s">
        <v>127</v>
      </c>
      <c r="C292" s="3">
        <v>650000</v>
      </c>
      <c r="D292" s="1">
        <v>3</v>
      </c>
      <c r="E292" s="1">
        <v>3</v>
      </c>
      <c r="F292" s="8">
        <v>301.84184699999997</v>
      </c>
      <c r="G292" s="1" t="s">
        <v>114</v>
      </c>
    </row>
    <row r="293" spans="1:7" x14ac:dyDescent="0.25">
      <c r="A293" s="1">
        <v>151470</v>
      </c>
      <c r="B293" s="1" t="s">
        <v>116</v>
      </c>
      <c r="C293" s="3">
        <v>529000</v>
      </c>
      <c r="D293" s="1">
        <v>3</v>
      </c>
      <c r="E293" s="1">
        <v>3</v>
      </c>
      <c r="F293" s="8">
        <v>140.28353000000001</v>
      </c>
      <c r="G293" s="1" t="s">
        <v>114</v>
      </c>
    </row>
    <row r="294" spans="1:7" x14ac:dyDescent="0.25">
      <c r="A294" s="1">
        <v>151498</v>
      </c>
      <c r="B294" s="1" t="s">
        <v>117</v>
      </c>
      <c r="C294" s="3">
        <v>179000</v>
      </c>
      <c r="D294" s="1">
        <v>3</v>
      </c>
      <c r="E294" s="1">
        <v>2</v>
      </c>
      <c r="F294" s="8">
        <v>120.7739</v>
      </c>
      <c r="G294" s="1" t="s">
        <v>114</v>
      </c>
    </row>
    <row r="295" spans="1:7" x14ac:dyDescent="0.25">
      <c r="A295" s="1">
        <v>151521</v>
      </c>
      <c r="B295" s="1" t="s">
        <v>138</v>
      </c>
      <c r="C295" s="3">
        <v>282000</v>
      </c>
      <c r="D295" s="1">
        <v>3</v>
      </c>
      <c r="E295" s="1">
        <v>3</v>
      </c>
      <c r="F295" s="8">
        <v>161.279608</v>
      </c>
      <c r="G295" s="1" t="s">
        <v>114</v>
      </c>
    </row>
    <row r="296" spans="1:7" x14ac:dyDescent="0.25">
      <c r="A296" s="1">
        <v>151527</v>
      </c>
      <c r="B296" s="1" t="s">
        <v>128</v>
      </c>
      <c r="C296" s="3">
        <v>899000</v>
      </c>
      <c r="D296" s="1">
        <v>4</v>
      </c>
      <c r="E296" s="1">
        <v>3</v>
      </c>
      <c r="F296" s="8">
        <v>279.452224</v>
      </c>
      <c r="G296" s="1" t="s">
        <v>114</v>
      </c>
    </row>
    <row r="297" spans="1:7" x14ac:dyDescent="0.25">
      <c r="A297" s="1">
        <v>151534</v>
      </c>
      <c r="B297" s="1" t="s">
        <v>117</v>
      </c>
      <c r="C297" s="3">
        <v>130000</v>
      </c>
      <c r="D297" s="1">
        <v>3</v>
      </c>
      <c r="E297" s="1">
        <v>2</v>
      </c>
      <c r="F297" s="8">
        <v>171.87055000000001</v>
      </c>
      <c r="G297" s="1" t="s">
        <v>114</v>
      </c>
    </row>
    <row r="298" spans="1:7" x14ac:dyDescent="0.25">
      <c r="A298" s="1">
        <v>151636</v>
      </c>
      <c r="B298" s="1" t="s">
        <v>117</v>
      </c>
      <c r="C298" s="3">
        <v>205000</v>
      </c>
      <c r="D298" s="1">
        <v>3</v>
      </c>
      <c r="E298" s="1">
        <v>2</v>
      </c>
      <c r="F298" s="8">
        <v>106.466838</v>
      </c>
      <c r="G298" s="1" t="s">
        <v>114</v>
      </c>
    </row>
    <row r="299" spans="1:7" x14ac:dyDescent="0.25">
      <c r="A299" s="1">
        <v>151640</v>
      </c>
      <c r="B299" s="1" t="s">
        <v>117</v>
      </c>
      <c r="C299" s="3">
        <v>180900</v>
      </c>
      <c r="D299" s="1">
        <v>2</v>
      </c>
      <c r="E299" s="1">
        <v>2</v>
      </c>
      <c r="F299" s="8">
        <v>102.19329999999999</v>
      </c>
      <c r="G299" s="1" t="s">
        <v>114</v>
      </c>
    </row>
    <row r="300" spans="1:7" x14ac:dyDescent="0.25">
      <c r="A300" s="1">
        <v>151647</v>
      </c>
      <c r="B300" s="1" t="s">
        <v>119</v>
      </c>
      <c r="C300" s="3">
        <v>409900</v>
      </c>
      <c r="D300" s="1">
        <v>4</v>
      </c>
      <c r="E300" s="1">
        <v>4</v>
      </c>
      <c r="F300" s="8">
        <v>198.347905</v>
      </c>
      <c r="G300" s="1" t="s">
        <v>114</v>
      </c>
    </row>
    <row r="301" spans="1:7" x14ac:dyDescent="0.25">
      <c r="A301" s="1">
        <v>151648</v>
      </c>
      <c r="B301" s="1" t="s">
        <v>119</v>
      </c>
      <c r="C301" s="3">
        <v>409900</v>
      </c>
      <c r="D301" s="1">
        <v>4</v>
      </c>
      <c r="E301" s="1">
        <v>4</v>
      </c>
      <c r="F301" s="8">
        <v>198.347905</v>
      </c>
      <c r="G301" s="1" t="s">
        <v>114</v>
      </c>
    </row>
    <row r="302" spans="1:7" x14ac:dyDescent="0.25">
      <c r="C302"/>
      <c r="F302"/>
    </row>
  </sheetData>
  <phoneticPr fontId="1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H1" sqref="H1"/>
    </sheetView>
  </sheetViews>
  <sheetFormatPr defaultRowHeight="15" x14ac:dyDescent="0.25"/>
  <cols>
    <col min="2" max="2" width="14.5703125" customWidth="1"/>
    <col min="3" max="3" width="19.140625" customWidth="1"/>
    <col min="4" max="4" width="14.140625" customWidth="1"/>
    <col min="5" max="6" width="22.28515625" customWidth="1"/>
    <col min="7" max="7" width="24.28515625" customWidth="1"/>
    <col min="8" max="8" width="21.28515625" customWidth="1"/>
  </cols>
  <sheetData>
    <row r="1" spans="1:8" x14ac:dyDescent="0.25">
      <c r="A1" t="s">
        <v>2</v>
      </c>
      <c r="B1" t="s">
        <v>3</v>
      </c>
      <c r="C1" t="s">
        <v>105</v>
      </c>
      <c r="D1" t="s">
        <v>4</v>
      </c>
      <c r="E1" t="s">
        <v>106</v>
      </c>
      <c r="F1" s="11" t="s">
        <v>158</v>
      </c>
      <c r="G1" s="11" t="s">
        <v>157</v>
      </c>
      <c r="H1" s="11" t="s">
        <v>164</v>
      </c>
    </row>
    <row r="2" spans="1:8" x14ac:dyDescent="0.25">
      <c r="A2" t="s">
        <v>7</v>
      </c>
      <c r="B2" t="s">
        <v>8</v>
      </c>
      <c r="C2">
        <v>68.302895322939804</v>
      </c>
      <c r="D2">
        <v>1.54242424242424E-5</v>
      </c>
      <c r="E2">
        <v>67.599999999999994</v>
      </c>
      <c r="F2">
        <f>ROUND(C2,2)</f>
        <v>68.3</v>
      </c>
      <c r="G2" s="12">
        <f>ROUND(D2*1000000,2)</f>
        <v>15.42</v>
      </c>
      <c r="H2">
        <f>E2-F2</f>
        <v>-0.70000000000000284</v>
      </c>
    </row>
    <row r="3" spans="1:8" x14ac:dyDescent="0.25">
      <c r="A3" t="s">
        <v>5</v>
      </c>
      <c r="B3" t="s">
        <v>6</v>
      </c>
      <c r="C3">
        <v>63.7149220489977</v>
      </c>
      <c r="D3">
        <v>1.2818181818181801E-5</v>
      </c>
      <c r="E3">
        <v>64.099999999999994</v>
      </c>
      <c r="F3">
        <f t="shared" ref="F3:F51" si="0">ROUND(C3,2)</f>
        <v>63.71</v>
      </c>
      <c r="G3" s="12">
        <f t="shared" ref="G3:G51" si="1">ROUND(D3*1000000,2)</f>
        <v>12.82</v>
      </c>
      <c r="H3">
        <f t="shared" ref="H3:H51" si="2">E3-F3</f>
        <v>0.38999999999999346</v>
      </c>
    </row>
    <row r="4" spans="1:8" x14ac:dyDescent="0.25">
      <c r="A4" t="s">
        <v>11</v>
      </c>
      <c r="B4" t="s">
        <v>12</v>
      </c>
      <c r="C4">
        <v>63.692650334075701</v>
      </c>
      <c r="D4">
        <v>1.22727272727272E-5</v>
      </c>
      <c r="E4">
        <v>64.3</v>
      </c>
      <c r="F4">
        <f t="shared" si="0"/>
        <v>63.69</v>
      </c>
      <c r="G4" s="12">
        <f t="shared" si="1"/>
        <v>12.27</v>
      </c>
      <c r="H4">
        <f t="shared" si="2"/>
        <v>0.60999999999999943</v>
      </c>
    </row>
    <row r="5" spans="1:8" x14ac:dyDescent="0.25">
      <c r="A5" t="s">
        <v>9</v>
      </c>
      <c r="B5" t="s">
        <v>10</v>
      </c>
      <c r="C5">
        <v>66.187082405345194</v>
      </c>
      <c r="D5">
        <v>1.59090909090909E-5</v>
      </c>
      <c r="E5">
        <v>67.2</v>
      </c>
      <c r="F5">
        <f t="shared" si="0"/>
        <v>66.19</v>
      </c>
      <c r="G5" s="12">
        <f t="shared" si="1"/>
        <v>15.91</v>
      </c>
      <c r="H5">
        <f t="shared" si="2"/>
        <v>1.0100000000000051</v>
      </c>
    </row>
    <row r="6" spans="1:8" x14ac:dyDescent="0.25">
      <c r="A6" t="s">
        <v>13</v>
      </c>
      <c r="B6" t="s">
        <v>14</v>
      </c>
      <c r="C6">
        <v>67.011135857460999</v>
      </c>
      <c r="D6">
        <v>1.32424242424242E-5</v>
      </c>
      <c r="E6">
        <v>67.599999999999994</v>
      </c>
      <c r="F6">
        <f t="shared" si="0"/>
        <v>67.010000000000005</v>
      </c>
      <c r="G6" s="12">
        <f t="shared" si="1"/>
        <v>13.24</v>
      </c>
      <c r="H6">
        <f t="shared" si="2"/>
        <v>0.5899999999999892</v>
      </c>
    </row>
    <row r="7" spans="1:8" x14ac:dyDescent="0.25">
      <c r="A7" t="s">
        <v>15</v>
      </c>
      <c r="B7" t="s">
        <v>16</v>
      </c>
      <c r="C7">
        <v>68.013363028953194</v>
      </c>
      <c r="D7">
        <v>1.48484848484848E-5</v>
      </c>
      <c r="E7">
        <v>68.900000000000006</v>
      </c>
      <c r="F7">
        <f t="shared" si="0"/>
        <v>68.010000000000005</v>
      </c>
      <c r="G7" s="12">
        <f t="shared" si="1"/>
        <v>14.85</v>
      </c>
      <c r="H7">
        <f t="shared" si="2"/>
        <v>0.89000000000000057</v>
      </c>
    </row>
    <row r="8" spans="1:8" x14ac:dyDescent="0.25">
      <c r="A8" t="s">
        <v>17</v>
      </c>
      <c r="B8" t="s">
        <v>18</v>
      </c>
      <c r="C8">
        <v>67.902004454342901</v>
      </c>
      <c r="D8">
        <v>1.6363636363636302E-5</v>
      </c>
      <c r="E8">
        <v>65.900000000000006</v>
      </c>
      <c r="F8">
        <f t="shared" si="0"/>
        <v>67.900000000000006</v>
      </c>
      <c r="G8" s="12">
        <f t="shared" si="1"/>
        <v>16.36</v>
      </c>
      <c r="H8" s="10">
        <f t="shared" si="2"/>
        <v>-2</v>
      </c>
    </row>
    <row r="9" spans="1:8" x14ac:dyDescent="0.25">
      <c r="A9" t="s">
        <v>19</v>
      </c>
      <c r="B9" t="s">
        <v>20</v>
      </c>
      <c r="C9">
        <v>64.204899777282805</v>
      </c>
      <c r="D9">
        <v>1.2E-5</v>
      </c>
      <c r="E9">
        <v>66.5</v>
      </c>
      <c r="F9">
        <f t="shared" si="0"/>
        <v>64.2</v>
      </c>
      <c r="G9" s="12">
        <f t="shared" si="1"/>
        <v>12</v>
      </c>
      <c r="H9" s="10">
        <f t="shared" si="2"/>
        <v>2.2999999999999972</v>
      </c>
    </row>
    <row r="10" spans="1:8" x14ac:dyDescent="0.25">
      <c r="A10" t="s">
        <v>21</v>
      </c>
      <c r="B10" t="s">
        <v>22</v>
      </c>
      <c r="C10">
        <v>65.095768374164805</v>
      </c>
      <c r="D10">
        <v>1.2696969696969599E-5</v>
      </c>
      <c r="E10">
        <v>66.2</v>
      </c>
      <c r="F10">
        <f t="shared" si="0"/>
        <v>65.099999999999994</v>
      </c>
      <c r="G10" s="12">
        <f t="shared" si="1"/>
        <v>12.7</v>
      </c>
      <c r="H10">
        <f t="shared" si="2"/>
        <v>1.1000000000000085</v>
      </c>
    </row>
    <row r="11" spans="1:8" x14ac:dyDescent="0.25">
      <c r="A11" t="s">
        <v>23</v>
      </c>
      <c r="B11" t="s">
        <v>24</v>
      </c>
      <c r="C11">
        <v>66.097995545657</v>
      </c>
      <c r="D11">
        <v>1.24848484848484E-5</v>
      </c>
      <c r="E11">
        <v>66.599999999999994</v>
      </c>
      <c r="F11">
        <f t="shared" si="0"/>
        <v>66.099999999999994</v>
      </c>
      <c r="G11" s="12">
        <f t="shared" si="1"/>
        <v>12.48</v>
      </c>
      <c r="H11">
        <f t="shared" si="2"/>
        <v>0.5</v>
      </c>
    </row>
    <row r="12" spans="1:8" x14ac:dyDescent="0.25">
      <c r="A12" t="s">
        <v>25</v>
      </c>
      <c r="B12" t="s">
        <v>26</v>
      </c>
      <c r="C12">
        <v>70.997772828507706</v>
      </c>
      <c r="D12">
        <v>1.82424242424242E-5</v>
      </c>
      <c r="E12">
        <v>68.400000000000006</v>
      </c>
      <c r="F12">
        <f t="shared" si="0"/>
        <v>71</v>
      </c>
      <c r="G12" s="12">
        <f t="shared" si="1"/>
        <v>18.239999999999998</v>
      </c>
      <c r="H12" s="10">
        <f t="shared" si="2"/>
        <v>-2.5999999999999943</v>
      </c>
    </row>
    <row r="13" spans="1:8" x14ac:dyDescent="0.25">
      <c r="A13" t="s">
        <v>33</v>
      </c>
      <c r="B13" t="s">
        <v>34</v>
      </c>
      <c r="C13">
        <v>66.922048997772805</v>
      </c>
      <c r="D13">
        <v>1.6242424242424199E-5</v>
      </c>
      <c r="E13">
        <v>68.2</v>
      </c>
      <c r="F13">
        <f t="shared" si="0"/>
        <v>66.92</v>
      </c>
      <c r="G13" s="12">
        <f t="shared" si="1"/>
        <v>16.239999999999998</v>
      </c>
      <c r="H13">
        <f t="shared" si="2"/>
        <v>1.2800000000000011</v>
      </c>
    </row>
    <row r="14" spans="1:8" x14ac:dyDescent="0.25">
      <c r="A14" t="s">
        <v>27</v>
      </c>
      <c r="B14" t="s">
        <v>28</v>
      </c>
      <c r="C14">
        <v>66.899777282850707</v>
      </c>
      <c r="D14">
        <v>1.6121212121212099E-5</v>
      </c>
      <c r="E14">
        <v>66.3</v>
      </c>
      <c r="F14">
        <f t="shared" si="0"/>
        <v>66.900000000000006</v>
      </c>
      <c r="G14" s="12">
        <f t="shared" si="1"/>
        <v>16.12</v>
      </c>
      <c r="H14">
        <f t="shared" si="2"/>
        <v>-0.60000000000000853</v>
      </c>
    </row>
    <row r="15" spans="1:8" x14ac:dyDescent="0.25">
      <c r="A15" t="s">
        <v>29</v>
      </c>
      <c r="B15" t="s">
        <v>30</v>
      </c>
      <c r="C15">
        <v>66.298440979955402</v>
      </c>
      <c r="D15">
        <v>1.47878787878787E-5</v>
      </c>
      <c r="E15">
        <v>66.900000000000006</v>
      </c>
      <c r="F15">
        <f t="shared" si="0"/>
        <v>66.3</v>
      </c>
      <c r="G15" s="12">
        <f t="shared" si="1"/>
        <v>14.79</v>
      </c>
      <c r="H15">
        <f t="shared" si="2"/>
        <v>0.60000000000000853</v>
      </c>
    </row>
    <row r="16" spans="1:8" x14ac:dyDescent="0.25">
      <c r="A16" t="s">
        <v>31</v>
      </c>
      <c r="B16" t="s">
        <v>32</v>
      </c>
      <c r="C16">
        <v>64.806236080178095</v>
      </c>
      <c r="D16">
        <v>1.3969696969696899E-5</v>
      </c>
      <c r="E16">
        <v>64.900000000000006</v>
      </c>
      <c r="F16">
        <f t="shared" si="0"/>
        <v>64.81</v>
      </c>
      <c r="G16" s="12">
        <f t="shared" si="1"/>
        <v>13.97</v>
      </c>
      <c r="H16">
        <f t="shared" si="2"/>
        <v>9.0000000000003411E-2</v>
      </c>
    </row>
    <row r="17" spans="1:12" x14ac:dyDescent="0.25">
      <c r="A17" t="s">
        <v>35</v>
      </c>
      <c r="B17" t="s">
        <v>36</v>
      </c>
      <c r="C17">
        <v>67.211581291759401</v>
      </c>
      <c r="D17">
        <v>1.48181818181818E-5</v>
      </c>
      <c r="E17">
        <v>66.900000000000006</v>
      </c>
      <c r="F17">
        <f t="shared" si="0"/>
        <v>67.209999999999994</v>
      </c>
      <c r="G17" s="12">
        <f t="shared" si="1"/>
        <v>14.82</v>
      </c>
      <c r="H17">
        <f t="shared" si="2"/>
        <v>-0.30999999999998806</v>
      </c>
    </row>
    <row r="18" spans="1:12" x14ac:dyDescent="0.25">
      <c r="A18" t="s">
        <v>37</v>
      </c>
      <c r="B18" t="s">
        <v>38</v>
      </c>
      <c r="C18">
        <v>61.910913140311798</v>
      </c>
      <c r="D18">
        <v>1.38181818181818E-5</v>
      </c>
      <c r="E18">
        <v>63</v>
      </c>
      <c r="F18">
        <f t="shared" si="0"/>
        <v>61.91</v>
      </c>
      <c r="G18" s="12">
        <f t="shared" si="1"/>
        <v>13.82</v>
      </c>
      <c r="H18">
        <f t="shared" si="2"/>
        <v>1.0900000000000034</v>
      </c>
    </row>
    <row r="19" spans="1:12" x14ac:dyDescent="0.25">
      <c r="A19" t="s">
        <v>39</v>
      </c>
      <c r="B19" t="s">
        <v>40</v>
      </c>
      <c r="C19">
        <v>64.293986636970999</v>
      </c>
      <c r="D19">
        <v>1.2515151515151501E-5</v>
      </c>
      <c r="E19">
        <v>64.900000000000006</v>
      </c>
      <c r="F19">
        <f t="shared" si="0"/>
        <v>64.290000000000006</v>
      </c>
      <c r="G19" s="12">
        <f t="shared" si="1"/>
        <v>12.52</v>
      </c>
      <c r="H19">
        <f t="shared" si="2"/>
        <v>0.60999999999999943</v>
      </c>
    </row>
    <row r="20" spans="1:12" x14ac:dyDescent="0.25">
      <c r="A20" t="s">
        <v>45</v>
      </c>
      <c r="B20" t="s">
        <v>46</v>
      </c>
      <c r="C20">
        <v>67.812917594654706</v>
      </c>
      <c r="D20">
        <v>1.6878787878787799E-5</v>
      </c>
      <c r="E20">
        <v>68</v>
      </c>
      <c r="F20">
        <f t="shared" si="0"/>
        <v>67.81</v>
      </c>
      <c r="G20" s="12">
        <f t="shared" si="1"/>
        <v>16.88</v>
      </c>
      <c r="H20">
        <f t="shared" si="2"/>
        <v>0.18999999999999773</v>
      </c>
    </row>
    <row r="21" spans="1:12" x14ac:dyDescent="0.25">
      <c r="A21" t="s">
        <v>43</v>
      </c>
      <c r="B21" t="s">
        <v>44</v>
      </c>
      <c r="C21">
        <v>67.501113585746097</v>
      </c>
      <c r="D21">
        <v>1.49696969696969E-5</v>
      </c>
      <c r="E21">
        <v>67.2</v>
      </c>
      <c r="F21">
        <f t="shared" si="0"/>
        <v>67.5</v>
      </c>
      <c r="G21" s="12">
        <f t="shared" si="1"/>
        <v>14.97</v>
      </c>
      <c r="H21">
        <f t="shared" si="2"/>
        <v>-0.29999999999999716</v>
      </c>
    </row>
    <row r="22" spans="1:12" x14ac:dyDescent="0.25">
      <c r="A22" t="s">
        <v>41</v>
      </c>
      <c r="B22" t="s">
        <v>42</v>
      </c>
      <c r="C22">
        <v>66.409799554565694</v>
      </c>
      <c r="D22">
        <v>1.7696969696969601E-5</v>
      </c>
      <c r="E22">
        <v>67.7</v>
      </c>
      <c r="F22">
        <f t="shared" si="0"/>
        <v>66.41</v>
      </c>
      <c r="G22" s="12">
        <f t="shared" si="1"/>
        <v>17.7</v>
      </c>
      <c r="H22">
        <f t="shared" si="2"/>
        <v>1.2900000000000063</v>
      </c>
    </row>
    <row r="23" spans="1:12" x14ac:dyDescent="0.25">
      <c r="A23" t="s">
        <v>47</v>
      </c>
      <c r="B23" t="s">
        <v>48</v>
      </c>
      <c r="C23">
        <v>64.605790645879694</v>
      </c>
      <c r="D23">
        <v>1.3333333333333299E-5</v>
      </c>
      <c r="E23">
        <v>65.400000000000006</v>
      </c>
      <c r="F23">
        <f t="shared" si="0"/>
        <v>64.61</v>
      </c>
      <c r="G23" s="12">
        <f t="shared" si="1"/>
        <v>13.33</v>
      </c>
      <c r="H23">
        <f t="shared" si="2"/>
        <v>0.79000000000000625</v>
      </c>
    </row>
    <row r="24" spans="1:12" x14ac:dyDescent="0.25">
      <c r="A24" t="s">
        <v>49</v>
      </c>
      <c r="B24" t="s">
        <v>50</v>
      </c>
      <c r="C24">
        <v>68.013363028953194</v>
      </c>
      <c r="D24">
        <v>2.1393939393939301E-5</v>
      </c>
      <c r="E24">
        <v>69.7</v>
      </c>
      <c r="F24">
        <f t="shared" si="0"/>
        <v>68.010000000000005</v>
      </c>
      <c r="G24" s="12">
        <f t="shared" si="1"/>
        <v>21.39</v>
      </c>
      <c r="H24">
        <f t="shared" si="2"/>
        <v>1.6899999999999977</v>
      </c>
    </row>
    <row r="25" spans="1:12" x14ac:dyDescent="0.25">
      <c r="A25" t="s">
        <v>53</v>
      </c>
      <c r="B25" t="s">
        <v>54</v>
      </c>
      <c r="C25">
        <v>65.608017817371902</v>
      </c>
      <c r="D25">
        <v>1.3969696969696899E-5</v>
      </c>
      <c r="E25">
        <v>64.5</v>
      </c>
      <c r="F25">
        <f t="shared" si="0"/>
        <v>65.61</v>
      </c>
      <c r="G25" s="12">
        <f t="shared" si="1"/>
        <v>13.97</v>
      </c>
      <c r="H25">
        <f t="shared" si="2"/>
        <v>-1.1099999999999994</v>
      </c>
      <c r="L25">
        <f>(300-8.33)/6.27</f>
        <v>46.518341307815</v>
      </c>
    </row>
    <row r="26" spans="1:12" x14ac:dyDescent="0.25">
      <c r="A26" t="s">
        <v>51</v>
      </c>
      <c r="B26" t="s">
        <v>52</v>
      </c>
      <c r="C26">
        <v>63.002227171492102</v>
      </c>
      <c r="D26">
        <v>1.2E-5</v>
      </c>
      <c r="E26">
        <v>63.7</v>
      </c>
      <c r="F26">
        <f t="shared" si="0"/>
        <v>63</v>
      </c>
      <c r="G26" s="12">
        <f t="shared" si="1"/>
        <v>12</v>
      </c>
      <c r="H26">
        <f t="shared" si="2"/>
        <v>0.70000000000000284</v>
      </c>
    </row>
    <row r="27" spans="1:12" x14ac:dyDescent="0.25">
      <c r="A27" t="s">
        <v>55</v>
      </c>
      <c r="B27" t="s">
        <v>56</v>
      </c>
      <c r="C27">
        <v>67.300668151447596</v>
      </c>
      <c r="D27">
        <v>1.59090909090909E-5</v>
      </c>
      <c r="E27">
        <v>69.3</v>
      </c>
      <c r="F27">
        <f t="shared" si="0"/>
        <v>67.3</v>
      </c>
      <c r="G27" s="12">
        <f t="shared" si="1"/>
        <v>15.91</v>
      </c>
      <c r="H27" s="10">
        <f t="shared" si="2"/>
        <v>2</v>
      </c>
    </row>
    <row r="28" spans="1:12" x14ac:dyDescent="0.25">
      <c r="A28" t="s">
        <v>69</v>
      </c>
      <c r="B28" t="s">
        <v>70</v>
      </c>
      <c r="C28">
        <v>65.095768374164805</v>
      </c>
      <c r="D28">
        <v>1.2969696969696901E-5</v>
      </c>
      <c r="E28">
        <v>65.8</v>
      </c>
      <c r="F28">
        <f t="shared" si="0"/>
        <v>65.099999999999994</v>
      </c>
      <c r="G28" s="12">
        <f t="shared" si="1"/>
        <v>12.97</v>
      </c>
      <c r="H28">
        <f t="shared" si="2"/>
        <v>0.70000000000000284</v>
      </c>
    </row>
    <row r="29" spans="1:12" x14ac:dyDescent="0.25">
      <c r="A29" t="s">
        <v>71</v>
      </c>
      <c r="B29" t="s">
        <v>72</v>
      </c>
      <c r="C29">
        <v>67.991091314031095</v>
      </c>
      <c r="D29">
        <v>1.7727272727272699E-5</v>
      </c>
      <c r="E29">
        <v>70.400000000000006</v>
      </c>
      <c r="F29">
        <f t="shared" si="0"/>
        <v>67.989999999999995</v>
      </c>
      <c r="G29" s="12">
        <f t="shared" si="1"/>
        <v>17.73</v>
      </c>
      <c r="H29" s="10">
        <f t="shared" si="2"/>
        <v>2.4100000000000108</v>
      </c>
    </row>
    <row r="30" spans="1:12" x14ac:dyDescent="0.25">
      <c r="A30" t="s">
        <v>57</v>
      </c>
      <c r="B30" t="s">
        <v>58</v>
      </c>
      <c r="C30">
        <v>67.812917594654706</v>
      </c>
      <c r="D30">
        <v>1.6363636363636302E-5</v>
      </c>
      <c r="E30">
        <v>69.7</v>
      </c>
      <c r="F30">
        <f t="shared" si="0"/>
        <v>67.81</v>
      </c>
      <c r="G30" s="12">
        <f t="shared" si="1"/>
        <v>16.36</v>
      </c>
      <c r="H30">
        <f t="shared" si="2"/>
        <v>1.8900000000000006</v>
      </c>
    </row>
    <row r="31" spans="1:12" x14ac:dyDescent="0.25">
      <c r="A31" t="s">
        <v>61</v>
      </c>
      <c r="B31" t="s">
        <v>62</v>
      </c>
      <c r="C31">
        <v>67.211581291759401</v>
      </c>
      <c r="D31">
        <v>2.19090909090909E-5</v>
      </c>
      <c r="E31">
        <v>68.2</v>
      </c>
      <c r="F31">
        <f t="shared" si="0"/>
        <v>67.209999999999994</v>
      </c>
      <c r="G31" s="12">
        <f t="shared" si="1"/>
        <v>21.91</v>
      </c>
      <c r="H31">
        <f t="shared" si="2"/>
        <v>0.99000000000000909</v>
      </c>
    </row>
    <row r="32" spans="1:12" x14ac:dyDescent="0.25">
      <c r="A32" t="s">
        <v>63</v>
      </c>
      <c r="B32" t="s">
        <v>64</v>
      </c>
      <c r="C32">
        <v>66.610244988864096</v>
      </c>
      <c r="D32">
        <v>1.49393939393939E-5</v>
      </c>
      <c r="E32">
        <v>66.900000000000006</v>
      </c>
      <c r="F32">
        <f t="shared" si="0"/>
        <v>66.61</v>
      </c>
      <c r="G32" s="12">
        <f t="shared" si="1"/>
        <v>14.94</v>
      </c>
      <c r="H32">
        <f t="shared" si="2"/>
        <v>0.29000000000000625</v>
      </c>
    </row>
    <row r="33" spans="1:8" x14ac:dyDescent="0.25">
      <c r="A33" t="s">
        <v>65</v>
      </c>
      <c r="B33" t="s">
        <v>66</v>
      </c>
      <c r="C33">
        <v>66.699331848552305</v>
      </c>
      <c r="D33">
        <v>1.27575757575757E-5</v>
      </c>
      <c r="E33">
        <v>65.7</v>
      </c>
      <c r="F33">
        <f t="shared" si="0"/>
        <v>66.7</v>
      </c>
      <c r="G33" s="12">
        <f t="shared" si="1"/>
        <v>12.76</v>
      </c>
      <c r="H33">
        <f t="shared" si="2"/>
        <v>-1</v>
      </c>
    </row>
    <row r="34" spans="1:8" x14ac:dyDescent="0.25">
      <c r="A34" t="s">
        <v>59</v>
      </c>
      <c r="B34" t="s">
        <v>60</v>
      </c>
      <c r="C34">
        <v>64.204899777282805</v>
      </c>
      <c r="D34">
        <v>1.31818181818181E-5</v>
      </c>
      <c r="E34">
        <v>66.599999999999994</v>
      </c>
      <c r="F34">
        <f t="shared" si="0"/>
        <v>64.2</v>
      </c>
      <c r="G34" s="12">
        <f t="shared" si="1"/>
        <v>13.18</v>
      </c>
      <c r="H34" s="10">
        <f t="shared" si="2"/>
        <v>2.3999999999999915</v>
      </c>
    </row>
    <row r="35" spans="1:8" x14ac:dyDescent="0.25">
      <c r="A35" t="s">
        <v>67</v>
      </c>
      <c r="B35" t="s">
        <v>68</v>
      </c>
      <c r="C35">
        <v>65.897550111358498</v>
      </c>
      <c r="D35">
        <v>1.5030303030303001E-5</v>
      </c>
      <c r="E35">
        <v>65.5</v>
      </c>
      <c r="F35">
        <f t="shared" si="0"/>
        <v>65.900000000000006</v>
      </c>
      <c r="G35" s="12">
        <f t="shared" si="1"/>
        <v>15.03</v>
      </c>
      <c r="H35">
        <f t="shared" si="2"/>
        <v>-0.40000000000000568</v>
      </c>
    </row>
    <row r="36" spans="1:8" x14ac:dyDescent="0.25">
      <c r="A36" t="s">
        <v>73</v>
      </c>
      <c r="B36" t="s">
        <v>74</v>
      </c>
      <c r="C36">
        <v>63.804008908685901</v>
      </c>
      <c r="D36">
        <v>1.41818181818181E-5</v>
      </c>
      <c r="E36">
        <v>64.2</v>
      </c>
      <c r="F36">
        <f t="shared" si="0"/>
        <v>63.8</v>
      </c>
      <c r="G36" s="12">
        <f t="shared" si="1"/>
        <v>14.18</v>
      </c>
      <c r="H36">
        <f t="shared" si="2"/>
        <v>0.40000000000000568</v>
      </c>
    </row>
    <row r="37" spans="1:8" x14ac:dyDescent="0.25">
      <c r="A37" t="s">
        <v>75</v>
      </c>
      <c r="B37" t="s">
        <v>76</v>
      </c>
      <c r="C37">
        <v>64.895322939866304</v>
      </c>
      <c r="D37">
        <v>1.24242424242424E-5</v>
      </c>
      <c r="E37">
        <v>64.7</v>
      </c>
      <c r="F37">
        <f t="shared" si="0"/>
        <v>64.900000000000006</v>
      </c>
      <c r="G37" s="12">
        <f t="shared" si="1"/>
        <v>12.42</v>
      </c>
      <c r="H37">
        <f t="shared" si="2"/>
        <v>-0.20000000000000284</v>
      </c>
    </row>
    <row r="38" spans="1:8" x14ac:dyDescent="0.25">
      <c r="A38" t="s">
        <v>77</v>
      </c>
      <c r="B38" t="s">
        <v>78</v>
      </c>
      <c r="C38">
        <v>66.298440979955402</v>
      </c>
      <c r="D38">
        <v>1.52424242424242E-5</v>
      </c>
      <c r="E38">
        <v>66.7</v>
      </c>
      <c r="F38">
        <f t="shared" si="0"/>
        <v>66.3</v>
      </c>
      <c r="G38" s="12">
        <f t="shared" si="1"/>
        <v>15.24</v>
      </c>
      <c r="H38">
        <f t="shared" si="2"/>
        <v>0.40000000000000568</v>
      </c>
    </row>
    <row r="39" spans="1:8" x14ac:dyDescent="0.25">
      <c r="A39" t="s">
        <v>79</v>
      </c>
      <c r="B39" t="s">
        <v>80</v>
      </c>
      <c r="C39">
        <v>66.120267260578999</v>
      </c>
      <c r="D39">
        <v>1.5030303030303001E-5</v>
      </c>
      <c r="E39">
        <v>65.5</v>
      </c>
      <c r="F39">
        <f t="shared" si="0"/>
        <v>66.12</v>
      </c>
      <c r="G39" s="12">
        <f t="shared" si="1"/>
        <v>15.03</v>
      </c>
      <c r="H39">
        <f t="shared" si="2"/>
        <v>-0.62000000000000455</v>
      </c>
    </row>
    <row r="40" spans="1:8" x14ac:dyDescent="0.25">
      <c r="A40" t="s">
        <v>81</v>
      </c>
      <c r="B40" t="s">
        <v>82</v>
      </c>
      <c r="C40">
        <v>65.697104677060096</v>
      </c>
      <c r="D40">
        <v>2.0727272727272701E-5</v>
      </c>
      <c r="E40">
        <v>65.2</v>
      </c>
      <c r="F40">
        <f t="shared" si="0"/>
        <v>65.7</v>
      </c>
      <c r="G40" s="12">
        <f t="shared" si="1"/>
        <v>20.73</v>
      </c>
      <c r="H40">
        <f t="shared" si="2"/>
        <v>-0.5</v>
      </c>
    </row>
    <row r="41" spans="1:8" x14ac:dyDescent="0.25">
      <c r="A41" t="s">
        <v>83</v>
      </c>
      <c r="B41" t="s">
        <v>84</v>
      </c>
      <c r="C41">
        <v>65.318485523385206</v>
      </c>
      <c r="D41">
        <v>1.3303030303030301E-5</v>
      </c>
      <c r="E41">
        <v>65.3</v>
      </c>
      <c r="F41">
        <f t="shared" si="0"/>
        <v>65.319999999999993</v>
      </c>
      <c r="G41" s="12">
        <f t="shared" si="1"/>
        <v>13.3</v>
      </c>
      <c r="H41">
        <f t="shared" si="2"/>
        <v>-1.9999999999996021E-2</v>
      </c>
    </row>
    <row r="42" spans="1:8" x14ac:dyDescent="0.25">
      <c r="A42" t="s">
        <v>85</v>
      </c>
      <c r="B42" t="s">
        <v>86</v>
      </c>
      <c r="C42">
        <v>68.414253897550097</v>
      </c>
      <c r="D42">
        <v>1.59393939393939E-5</v>
      </c>
      <c r="E42">
        <v>70</v>
      </c>
      <c r="F42">
        <f t="shared" si="0"/>
        <v>68.41</v>
      </c>
      <c r="G42" s="12">
        <f t="shared" si="1"/>
        <v>15.94</v>
      </c>
      <c r="H42">
        <f t="shared" si="2"/>
        <v>1.5900000000000034</v>
      </c>
    </row>
    <row r="43" spans="1:8" x14ac:dyDescent="0.25">
      <c r="A43" t="s">
        <v>87</v>
      </c>
      <c r="B43" t="s">
        <v>88</v>
      </c>
      <c r="C43">
        <v>64.806236080178095</v>
      </c>
      <c r="D43">
        <v>1.2333333333333301E-5</v>
      </c>
      <c r="E43">
        <v>64.3</v>
      </c>
      <c r="F43">
        <f t="shared" si="0"/>
        <v>64.81</v>
      </c>
      <c r="G43" s="12">
        <f t="shared" si="1"/>
        <v>12.33</v>
      </c>
      <c r="H43">
        <f t="shared" si="2"/>
        <v>-0.51000000000000512</v>
      </c>
    </row>
    <row r="44" spans="1:8" x14ac:dyDescent="0.25">
      <c r="A44" t="s">
        <v>89</v>
      </c>
      <c r="B44" t="s">
        <v>90</v>
      </c>
      <c r="C44">
        <v>66.298440979955402</v>
      </c>
      <c r="D44">
        <v>1.27272727272727E-5</v>
      </c>
      <c r="E44">
        <v>66.900000000000006</v>
      </c>
      <c r="F44">
        <f t="shared" si="0"/>
        <v>66.3</v>
      </c>
      <c r="G44" s="12">
        <f t="shared" si="1"/>
        <v>12.73</v>
      </c>
      <c r="H44">
        <f t="shared" si="2"/>
        <v>0.60000000000000853</v>
      </c>
    </row>
    <row r="45" spans="1:8" x14ac:dyDescent="0.25">
      <c r="A45" t="s">
        <v>91</v>
      </c>
      <c r="B45" t="s">
        <v>92</v>
      </c>
      <c r="C45">
        <v>67.924276169264999</v>
      </c>
      <c r="D45">
        <v>2.9424242424242401E-5</v>
      </c>
      <c r="E45">
        <v>68.2</v>
      </c>
      <c r="F45">
        <f t="shared" si="0"/>
        <v>67.92</v>
      </c>
      <c r="G45" s="12">
        <f t="shared" si="1"/>
        <v>29.42</v>
      </c>
      <c r="H45">
        <f t="shared" si="2"/>
        <v>0.28000000000000114</v>
      </c>
    </row>
    <row r="46" spans="1:8" x14ac:dyDescent="0.25">
      <c r="A46" t="s">
        <v>95</v>
      </c>
      <c r="B46" t="s">
        <v>96</v>
      </c>
      <c r="C46">
        <v>66.699331848552305</v>
      </c>
      <c r="D46">
        <v>1.5515151515151499E-5</v>
      </c>
      <c r="E46">
        <v>66.8</v>
      </c>
      <c r="F46">
        <f t="shared" si="0"/>
        <v>66.7</v>
      </c>
      <c r="G46" s="12">
        <f t="shared" si="1"/>
        <v>15.52</v>
      </c>
      <c r="H46">
        <f t="shared" si="2"/>
        <v>9.9999999999994316E-2</v>
      </c>
    </row>
    <row r="47" spans="1:8" x14ac:dyDescent="0.25">
      <c r="A47" t="s">
        <v>93</v>
      </c>
      <c r="B47" t="s">
        <v>94</v>
      </c>
      <c r="C47">
        <v>67.100222717149194</v>
      </c>
      <c r="D47">
        <v>1.8060606060606001E-5</v>
      </c>
      <c r="E47">
        <v>69.099999999999994</v>
      </c>
      <c r="F47">
        <f t="shared" si="0"/>
        <v>67.099999999999994</v>
      </c>
      <c r="G47" s="12">
        <f t="shared" si="1"/>
        <v>18.059999999999999</v>
      </c>
      <c r="H47" s="10">
        <f t="shared" si="2"/>
        <v>2</v>
      </c>
    </row>
    <row r="48" spans="1:8" x14ac:dyDescent="0.25">
      <c r="A48" t="s">
        <v>97</v>
      </c>
      <c r="B48" t="s">
        <v>98</v>
      </c>
      <c r="C48">
        <v>67.501113585746097</v>
      </c>
      <c r="D48">
        <v>1.8060606060606001E-5</v>
      </c>
      <c r="E48">
        <v>68.3</v>
      </c>
      <c r="F48">
        <f t="shared" si="0"/>
        <v>67.5</v>
      </c>
      <c r="G48" s="12">
        <f t="shared" si="1"/>
        <v>18.059999999999999</v>
      </c>
      <c r="H48">
        <f t="shared" si="2"/>
        <v>0.79999999999999716</v>
      </c>
    </row>
    <row r="49" spans="1:8" x14ac:dyDescent="0.25">
      <c r="A49" t="s">
        <v>101</v>
      </c>
      <c r="B49" t="s">
        <v>102</v>
      </c>
      <c r="C49">
        <v>66.699331848552305</v>
      </c>
      <c r="D49">
        <v>1.5878787878787801E-5</v>
      </c>
      <c r="E49">
        <v>67.7</v>
      </c>
      <c r="F49">
        <f t="shared" si="0"/>
        <v>66.7</v>
      </c>
      <c r="G49" s="12">
        <f t="shared" si="1"/>
        <v>15.88</v>
      </c>
      <c r="H49">
        <f t="shared" si="2"/>
        <v>1</v>
      </c>
    </row>
    <row r="50" spans="1:8" x14ac:dyDescent="0.25">
      <c r="A50" t="s">
        <v>99</v>
      </c>
      <c r="B50" t="s">
        <v>100</v>
      </c>
      <c r="C50">
        <v>61.710467706013297</v>
      </c>
      <c r="D50">
        <v>1.2818181818181801E-5</v>
      </c>
      <c r="E50">
        <v>61.4</v>
      </c>
      <c r="F50">
        <f t="shared" si="0"/>
        <v>61.71</v>
      </c>
      <c r="G50" s="12">
        <f t="shared" si="1"/>
        <v>12.82</v>
      </c>
      <c r="H50">
        <f t="shared" si="2"/>
        <v>-0.31000000000000227</v>
      </c>
    </row>
    <row r="51" spans="1:8" x14ac:dyDescent="0.25">
      <c r="A51" t="s">
        <v>103</v>
      </c>
      <c r="B51" t="s">
        <v>104</v>
      </c>
      <c r="C51">
        <v>69.193763919821805</v>
      </c>
      <c r="D51">
        <v>1.33939393939393E-5</v>
      </c>
      <c r="E51">
        <v>65.599999999999994</v>
      </c>
      <c r="F51">
        <f t="shared" si="0"/>
        <v>69.19</v>
      </c>
      <c r="G51" s="12">
        <f t="shared" si="1"/>
        <v>13.39</v>
      </c>
      <c r="H51" s="10">
        <f t="shared" si="2"/>
        <v>-3.5900000000000034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"/>
  <sheetViews>
    <sheetView tabSelected="1" workbookViewId="0">
      <selection activeCell="U37" sqref="U37"/>
    </sheetView>
  </sheetViews>
  <sheetFormatPr defaultRowHeight="15" x14ac:dyDescent="0.25"/>
  <cols>
    <col min="2" max="2" width="12.5703125" customWidth="1"/>
  </cols>
  <sheetData>
    <row r="1" spans="1:22" x14ac:dyDescent="0.25">
      <c r="A1" t="s">
        <v>1</v>
      </c>
      <c r="B1" t="s">
        <v>0</v>
      </c>
    </row>
    <row r="2" spans="1:22" x14ac:dyDescent="0.25">
      <c r="A2">
        <v>22</v>
      </c>
      <c r="B2">
        <v>0.11</v>
      </c>
    </row>
    <row r="3" spans="1:22" x14ac:dyDescent="0.25">
      <c r="A3">
        <v>32</v>
      </c>
      <c r="B3">
        <v>0.56999999999999995</v>
      </c>
    </row>
    <row r="4" spans="1:22" x14ac:dyDescent="0.25">
      <c r="A4">
        <v>56</v>
      </c>
      <c r="B4">
        <v>0.5</v>
      </c>
    </row>
    <row r="5" spans="1:22" x14ac:dyDescent="0.25">
      <c r="A5">
        <v>28</v>
      </c>
      <c r="B5">
        <v>0.56000000000000005</v>
      </c>
    </row>
    <row r="6" spans="1:22" x14ac:dyDescent="0.25">
      <c r="A6">
        <v>21</v>
      </c>
      <c r="B6">
        <v>0.69</v>
      </c>
    </row>
    <row r="7" spans="1:22" x14ac:dyDescent="0.25">
      <c r="A7">
        <v>24</v>
      </c>
      <c r="B7">
        <v>0.65</v>
      </c>
      <c r="U7">
        <v>0.13</v>
      </c>
      <c r="V7">
        <f>U7^2</f>
        <v>1.6900000000000002E-2</v>
      </c>
    </row>
    <row r="8" spans="1:22" x14ac:dyDescent="0.25">
      <c r="A8">
        <v>37</v>
      </c>
      <c r="B8">
        <v>0.49</v>
      </c>
      <c r="U8">
        <v>-0.02</v>
      </c>
      <c r="V8">
        <f t="shared" ref="V8:V19" si="0">U8^2</f>
        <v>4.0000000000000002E-4</v>
      </c>
    </row>
    <row r="9" spans="1:22" x14ac:dyDescent="0.25">
      <c r="A9">
        <v>27</v>
      </c>
      <c r="B9">
        <v>0</v>
      </c>
      <c r="U9">
        <v>0.38</v>
      </c>
      <c r="V9">
        <f t="shared" si="0"/>
        <v>0.1444</v>
      </c>
    </row>
    <row r="10" spans="1:22" x14ac:dyDescent="0.25">
      <c r="A10">
        <v>35</v>
      </c>
      <c r="B10">
        <v>0.31</v>
      </c>
      <c r="U10">
        <v>0.06</v>
      </c>
      <c r="V10">
        <f t="shared" si="0"/>
        <v>3.5999999999999999E-3</v>
      </c>
    </row>
    <row r="11" spans="1:22" x14ac:dyDescent="0.25">
      <c r="A11">
        <v>46</v>
      </c>
      <c r="B11">
        <v>0.09</v>
      </c>
      <c r="U11">
        <v>-0.1</v>
      </c>
      <c r="V11">
        <f t="shared" si="0"/>
        <v>1.0000000000000002E-2</v>
      </c>
    </row>
    <row r="12" spans="1:22" x14ac:dyDescent="0.25">
      <c r="A12">
        <v>46</v>
      </c>
      <c r="B12">
        <v>0.32</v>
      </c>
      <c r="U12">
        <v>-0.05</v>
      </c>
      <c r="V12">
        <f t="shared" si="0"/>
        <v>2.5000000000000005E-3</v>
      </c>
    </row>
    <row r="13" spans="1:22" x14ac:dyDescent="0.25">
      <c r="A13">
        <v>36</v>
      </c>
      <c r="B13">
        <v>0.67</v>
      </c>
      <c r="U13">
        <v>0.3</v>
      </c>
      <c r="V13">
        <f t="shared" si="0"/>
        <v>0.09</v>
      </c>
    </row>
    <row r="14" spans="1:22" x14ac:dyDescent="0.25">
      <c r="A14">
        <v>19</v>
      </c>
      <c r="B14">
        <v>0.81</v>
      </c>
      <c r="U14">
        <v>-0.24</v>
      </c>
      <c r="V14">
        <f t="shared" si="0"/>
        <v>5.7599999999999998E-2</v>
      </c>
    </row>
    <row r="15" spans="1:22" x14ac:dyDescent="0.25">
      <c r="A15">
        <v>24</v>
      </c>
      <c r="B15">
        <v>0.5</v>
      </c>
      <c r="U15">
        <v>-0.12</v>
      </c>
      <c r="V15">
        <f t="shared" si="0"/>
        <v>1.44E-2</v>
      </c>
    </row>
    <row r="16" spans="1:22" x14ac:dyDescent="0.25">
      <c r="A16">
        <v>49</v>
      </c>
      <c r="B16">
        <v>0.17</v>
      </c>
      <c r="U16">
        <v>0.19</v>
      </c>
      <c r="V16">
        <f t="shared" si="0"/>
        <v>3.61E-2</v>
      </c>
    </row>
    <row r="17" spans="1:22" x14ac:dyDescent="0.25">
      <c r="A17">
        <v>35</v>
      </c>
      <c r="B17">
        <v>0.61</v>
      </c>
      <c r="U17">
        <v>-0.24</v>
      </c>
      <c r="V17">
        <f t="shared" si="0"/>
        <v>5.7599999999999998E-2</v>
      </c>
    </row>
    <row r="18" spans="1:22" x14ac:dyDescent="0.25">
      <c r="A18">
        <v>45</v>
      </c>
      <c r="B18">
        <v>0.08</v>
      </c>
      <c r="U18">
        <v>-0.19</v>
      </c>
      <c r="V18">
        <f t="shared" si="0"/>
        <v>3.61E-2</v>
      </c>
    </row>
    <row r="19" spans="1:22" x14ac:dyDescent="0.25">
      <c r="A19">
        <v>30</v>
      </c>
      <c r="B19">
        <v>0.74</v>
      </c>
      <c r="U19">
        <v>0.25</v>
      </c>
      <c r="V19">
        <f t="shared" si="0"/>
        <v>6.25E-2</v>
      </c>
    </row>
    <row r="20" spans="1:22" x14ac:dyDescent="0.25">
      <c r="A20">
        <v>30</v>
      </c>
      <c r="B20">
        <v>0.37</v>
      </c>
      <c r="U20">
        <f>AVERAGE(U7:U19)</f>
        <v>2.6923076923076925E-2</v>
      </c>
      <c r="V20">
        <f>SUM(V7:V19)</f>
        <v>0.53210000000000002</v>
      </c>
    </row>
    <row r="21" spans="1:22" x14ac:dyDescent="0.25">
      <c r="A21">
        <v>45</v>
      </c>
      <c r="B21">
        <v>0.81</v>
      </c>
      <c r="V21">
        <f>V20/11</f>
        <v>4.8372727272727276E-2</v>
      </c>
    </row>
    <row r="22" spans="1:22" x14ac:dyDescent="0.25">
      <c r="A22">
        <v>27</v>
      </c>
      <c r="B22">
        <v>0.49</v>
      </c>
      <c r="V22">
        <f>SQRT(V21)</f>
        <v>0.21993800779475856</v>
      </c>
    </row>
    <row r="23" spans="1:22" x14ac:dyDescent="0.25">
      <c r="A23">
        <v>34</v>
      </c>
      <c r="B23">
        <v>0.45</v>
      </c>
    </row>
    <row r="24" spans="1:22" x14ac:dyDescent="0.25">
      <c r="A24">
        <v>47</v>
      </c>
      <c r="B24">
        <v>0.48</v>
      </c>
      <c r="U24">
        <v>0.13</v>
      </c>
      <c r="V24">
        <f>U24^2</f>
        <v>1.6900000000000002E-2</v>
      </c>
    </row>
    <row r="25" spans="1:22" x14ac:dyDescent="0.25">
      <c r="A25">
        <v>29</v>
      </c>
      <c r="B25">
        <v>0.82</v>
      </c>
      <c r="U25">
        <v>-0.02</v>
      </c>
      <c r="V25">
        <f t="shared" ref="V25:V36" si="1">U25^2</f>
        <v>4.0000000000000002E-4</v>
      </c>
    </row>
    <row r="26" spans="1:22" x14ac:dyDescent="0.25">
      <c r="A26">
        <v>23</v>
      </c>
      <c r="B26">
        <v>0.63</v>
      </c>
      <c r="U26">
        <v>0.37</v>
      </c>
      <c r="V26">
        <f t="shared" si="1"/>
        <v>0.13689999999999999</v>
      </c>
    </row>
    <row r="27" spans="1:22" x14ac:dyDescent="0.25">
      <c r="A27">
        <v>36</v>
      </c>
      <c r="B27">
        <v>0.47</v>
      </c>
      <c r="U27">
        <v>0.06</v>
      </c>
      <c r="V27">
        <f t="shared" si="1"/>
        <v>3.5999999999999999E-3</v>
      </c>
    </row>
    <row r="28" spans="1:22" x14ac:dyDescent="0.25">
      <c r="A28">
        <v>36</v>
      </c>
      <c r="B28">
        <v>0.15</v>
      </c>
      <c r="U28">
        <v>-0.1</v>
      </c>
      <c r="V28">
        <f t="shared" si="1"/>
        <v>1.0000000000000002E-2</v>
      </c>
    </row>
    <row r="29" spans="1:22" x14ac:dyDescent="0.25">
      <c r="A29">
        <v>38</v>
      </c>
      <c r="B29">
        <v>0.52</v>
      </c>
      <c r="U29">
        <v>-0.05</v>
      </c>
      <c r="V29">
        <f t="shared" si="1"/>
        <v>2.5000000000000005E-3</v>
      </c>
    </row>
    <row r="30" spans="1:22" x14ac:dyDescent="0.25">
      <c r="A30">
        <v>22</v>
      </c>
      <c r="B30">
        <v>0.23</v>
      </c>
      <c r="U30">
        <v>0.3</v>
      </c>
      <c r="V30">
        <f t="shared" si="1"/>
        <v>0.09</v>
      </c>
    </row>
    <row r="31" spans="1:22" x14ac:dyDescent="0.25">
      <c r="A31">
        <v>61</v>
      </c>
      <c r="B31">
        <v>0.21</v>
      </c>
      <c r="U31">
        <v>-0.25</v>
      </c>
      <c r="V31">
        <f t="shared" si="1"/>
        <v>6.25E-2</v>
      </c>
    </row>
    <row r="32" spans="1:22" x14ac:dyDescent="0.25">
      <c r="A32">
        <v>26</v>
      </c>
      <c r="B32">
        <v>0.53</v>
      </c>
      <c r="U32">
        <v>-0.13</v>
      </c>
      <c r="V32">
        <f t="shared" si="1"/>
        <v>1.6900000000000002E-2</v>
      </c>
    </row>
    <row r="33" spans="1:22" x14ac:dyDescent="0.25">
      <c r="A33">
        <v>34</v>
      </c>
      <c r="B33">
        <v>0.79</v>
      </c>
      <c r="U33">
        <v>0.19</v>
      </c>
      <c r="V33">
        <f t="shared" si="1"/>
        <v>3.61E-2</v>
      </c>
    </row>
    <row r="34" spans="1:22" x14ac:dyDescent="0.25">
      <c r="A34">
        <v>24</v>
      </c>
      <c r="B34">
        <v>0.26</v>
      </c>
      <c r="U34">
        <v>-0.24</v>
      </c>
      <c r="V34">
        <f t="shared" si="1"/>
        <v>5.7599999999999998E-2</v>
      </c>
    </row>
    <row r="35" spans="1:22" x14ac:dyDescent="0.25">
      <c r="A35">
        <v>54</v>
      </c>
      <c r="B35">
        <v>0.09</v>
      </c>
      <c r="U35">
        <v>-0.19</v>
      </c>
      <c r="V35">
        <f t="shared" si="1"/>
        <v>3.61E-2</v>
      </c>
    </row>
    <row r="36" spans="1:22" x14ac:dyDescent="0.25">
      <c r="A36">
        <v>48</v>
      </c>
      <c r="B36">
        <v>0.59</v>
      </c>
      <c r="U36">
        <v>0.25</v>
      </c>
      <c r="V36">
        <f t="shared" si="1"/>
        <v>6.25E-2</v>
      </c>
    </row>
    <row r="37" spans="1:22" x14ac:dyDescent="0.25">
      <c r="A37">
        <v>32</v>
      </c>
      <c r="B37">
        <v>0.69</v>
      </c>
      <c r="U37">
        <f>AVERAGE(U24:U36)</f>
        <v>2.4615384615384615E-2</v>
      </c>
      <c r="V37">
        <f>SUM(V24:V36)</f>
        <v>0.53200000000000003</v>
      </c>
    </row>
    <row r="38" spans="1:22" x14ac:dyDescent="0.25">
      <c r="A38">
        <v>26</v>
      </c>
      <c r="B38">
        <v>0.15</v>
      </c>
      <c r="V38">
        <f>V37/11</f>
        <v>4.8363636363636366E-2</v>
      </c>
    </row>
    <row r="39" spans="1:22" x14ac:dyDescent="0.25">
      <c r="A39">
        <v>47</v>
      </c>
      <c r="B39">
        <v>0.17</v>
      </c>
      <c r="V39">
        <f>SQRT(V38)</f>
        <v>0.21991733984303366</v>
      </c>
    </row>
    <row r="40" spans="1:22" x14ac:dyDescent="0.25">
      <c r="A40">
        <v>28</v>
      </c>
      <c r="B40">
        <v>0.52</v>
      </c>
    </row>
    <row r="41" spans="1:22" x14ac:dyDescent="0.25">
      <c r="A41">
        <v>41</v>
      </c>
      <c r="B41">
        <v>0.14000000000000001</v>
      </c>
    </row>
    <row r="42" spans="1:22" x14ac:dyDescent="0.25">
      <c r="A42">
        <v>37</v>
      </c>
      <c r="B42">
        <v>0.36</v>
      </c>
    </row>
    <row r="43" spans="1:22" x14ac:dyDescent="0.25">
      <c r="A43">
        <v>30</v>
      </c>
      <c r="B43">
        <v>0.36</v>
      </c>
    </row>
    <row r="44" spans="1:22" x14ac:dyDescent="0.25">
      <c r="A44">
        <v>51</v>
      </c>
      <c r="B44">
        <v>0.39</v>
      </c>
    </row>
    <row r="45" spans="1:22" x14ac:dyDescent="0.25">
      <c r="A45">
        <v>23</v>
      </c>
      <c r="B45">
        <v>0.43</v>
      </c>
    </row>
    <row r="46" spans="1:22" x14ac:dyDescent="0.25">
      <c r="A46">
        <v>26</v>
      </c>
      <c r="B46">
        <v>0.43</v>
      </c>
    </row>
    <row r="47" spans="1:22" x14ac:dyDescent="0.25">
      <c r="A47">
        <v>57</v>
      </c>
      <c r="B47">
        <v>0.71</v>
      </c>
    </row>
    <row r="48" spans="1:22" x14ac:dyDescent="0.25">
      <c r="A48">
        <v>28</v>
      </c>
      <c r="B48">
        <v>0.87</v>
      </c>
    </row>
    <row r="49" spans="1:2" x14ac:dyDescent="0.25">
      <c r="A49">
        <v>33</v>
      </c>
      <c r="B49">
        <v>0.51</v>
      </c>
    </row>
    <row r="50" spans="1:2" x14ac:dyDescent="0.25">
      <c r="A50">
        <v>50</v>
      </c>
      <c r="B50">
        <v>0.25</v>
      </c>
    </row>
    <row r="51" spans="1:2" x14ac:dyDescent="0.25">
      <c r="A51">
        <v>21</v>
      </c>
      <c r="B51">
        <v>0.5</v>
      </c>
    </row>
    <row r="52" spans="1:2" x14ac:dyDescent="0.25">
      <c r="A52">
        <v>31</v>
      </c>
      <c r="B52">
        <v>0.56000000000000005</v>
      </c>
    </row>
    <row r="53" spans="1:2" x14ac:dyDescent="0.25">
      <c r="A53">
        <v>36</v>
      </c>
      <c r="B53">
        <v>0.23</v>
      </c>
    </row>
    <row r="54" spans="1:2" x14ac:dyDescent="0.25">
      <c r="A54">
        <v>23</v>
      </c>
      <c r="B54">
        <v>0.02</v>
      </c>
    </row>
    <row r="55" spans="1:2" x14ac:dyDescent="0.25">
      <c r="A55">
        <v>34</v>
      </c>
      <c r="B55">
        <v>0.66</v>
      </c>
    </row>
    <row r="56" spans="1:2" x14ac:dyDescent="0.25">
      <c r="A56">
        <v>30</v>
      </c>
      <c r="B56">
        <v>0.24</v>
      </c>
    </row>
    <row r="57" spans="1:2" x14ac:dyDescent="0.25">
      <c r="A57">
        <v>22</v>
      </c>
      <c r="B57">
        <v>0.34</v>
      </c>
    </row>
    <row r="58" spans="1:2" x14ac:dyDescent="0.25">
      <c r="A58">
        <v>45</v>
      </c>
      <c r="B58">
        <v>0.67</v>
      </c>
    </row>
    <row r="59" spans="1:2" x14ac:dyDescent="0.25">
      <c r="A59">
        <v>51</v>
      </c>
      <c r="B59">
        <v>0.56000000000000005</v>
      </c>
    </row>
    <row r="60" spans="1:2" x14ac:dyDescent="0.25">
      <c r="A60">
        <v>73</v>
      </c>
      <c r="B60">
        <v>0.22</v>
      </c>
    </row>
    <row r="61" spans="1:2" x14ac:dyDescent="0.25">
      <c r="A61">
        <v>24</v>
      </c>
      <c r="B61">
        <v>0.66</v>
      </c>
    </row>
    <row r="62" spans="1:2" x14ac:dyDescent="0.25">
      <c r="A62">
        <v>43</v>
      </c>
      <c r="B62">
        <v>0.57999999999999996</v>
      </c>
    </row>
    <row r="63" spans="1:2" x14ac:dyDescent="0.25">
      <c r="A63">
        <v>35</v>
      </c>
      <c r="B63">
        <v>0.1</v>
      </c>
    </row>
    <row r="64" spans="1:2" x14ac:dyDescent="0.25">
      <c r="A64">
        <v>57</v>
      </c>
      <c r="B64">
        <v>0.45</v>
      </c>
    </row>
    <row r="65" spans="1:2" x14ac:dyDescent="0.25">
      <c r="A65">
        <v>27</v>
      </c>
      <c r="B65">
        <v>0.51</v>
      </c>
    </row>
    <row r="66" spans="1:2" x14ac:dyDescent="0.25">
      <c r="A66">
        <v>48</v>
      </c>
      <c r="B66">
        <v>0.7</v>
      </c>
    </row>
    <row r="67" spans="1:2" x14ac:dyDescent="0.25">
      <c r="A67">
        <v>57</v>
      </c>
      <c r="B67">
        <v>0.15</v>
      </c>
    </row>
    <row r="68" spans="1:2" x14ac:dyDescent="0.25">
      <c r="A68">
        <v>64</v>
      </c>
      <c r="B68">
        <v>0.03</v>
      </c>
    </row>
    <row r="69" spans="1:2" x14ac:dyDescent="0.25">
      <c r="A69">
        <v>23</v>
      </c>
      <c r="B69">
        <v>0.56000000000000005</v>
      </c>
    </row>
    <row r="70" spans="1:2" x14ac:dyDescent="0.25">
      <c r="A70">
        <v>33</v>
      </c>
      <c r="B70">
        <v>0.15</v>
      </c>
    </row>
    <row r="71" spans="1:2" x14ac:dyDescent="0.25">
      <c r="A71">
        <v>23</v>
      </c>
      <c r="B71">
        <v>0.59</v>
      </c>
    </row>
    <row r="72" spans="1:2" x14ac:dyDescent="0.25">
      <c r="A72">
        <v>52</v>
      </c>
      <c r="B72">
        <v>0.24</v>
      </c>
    </row>
    <row r="73" spans="1:2" x14ac:dyDescent="0.25">
      <c r="A73">
        <v>22</v>
      </c>
      <c r="B73">
        <v>0.56999999999999995</v>
      </c>
    </row>
    <row r="74" spans="1:2" x14ac:dyDescent="0.25">
      <c r="A74">
        <v>53</v>
      </c>
      <c r="B74">
        <v>0.64</v>
      </c>
    </row>
    <row r="75" spans="1:2" x14ac:dyDescent="0.25">
      <c r="A75">
        <v>34</v>
      </c>
      <c r="B75">
        <v>0.22</v>
      </c>
    </row>
    <row r="76" spans="1:2" x14ac:dyDescent="0.25">
      <c r="A76">
        <v>25</v>
      </c>
      <c r="B76">
        <v>0.57999999999999996</v>
      </c>
    </row>
    <row r="77" spans="1:2" x14ac:dyDescent="0.25">
      <c r="A77">
        <v>51</v>
      </c>
      <c r="B77">
        <v>0.4</v>
      </c>
    </row>
    <row r="78" spans="1:2" x14ac:dyDescent="0.25">
      <c r="A78">
        <v>33</v>
      </c>
      <c r="B78">
        <v>0.18</v>
      </c>
    </row>
    <row r="79" spans="1:2" x14ac:dyDescent="0.25">
      <c r="A79">
        <v>64</v>
      </c>
      <c r="B79">
        <v>0.31</v>
      </c>
    </row>
    <row r="80" spans="1:2" x14ac:dyDescent="0.25">
      <c r="A80">
        <v>34</v>
      </c>
      <c r="B80">
        <v>0.57999999999999996</v>
      </c>
    </row>
    <row r="81" spans="1:2" x14ac:dyDescent="0.25">
      <c r="A81">
        <v>39</v>
      </c>
      <c r="B81">
        <v>0.26</v>
      </c>
    </row>
    <row r="82" spans="1:2" x14ac:dyDescent="0.25">
      <c r="A82">
        <v>32</v>
      </c>
      <c r="B82">
        <v>0.62</v>
      </c>
    </row>
    <row r="83" spans="1:2" x14ac:dyDescent="0.25">
      <c r="A83">
        <v>24</v>
      </c>
      <c r="B83">
        <v>0.75</v>
      </c>
    </row>
    <row r="84" spans="1:2" x14ac:dyDescent="0.25">
      <c r="A84">
        <v>32</v>
      </c>
      <c r="B84">
        <v>0.53</v>
      </c>
    </row>
    <row r="85" spans="1:2" x14ac:dyDescent="0.25">
      <c r="A85">
        <v>30</v>
      </c>
      <c r="B85">
        <v>0.51</v>
      </c>
    </row>
    <row r="86" spans="1:2" x14ac:dyDescent="0.25">
      <c r="A86">
        <v>30</v>
      </c>
      <c r="B86">
        <v>0.71</v>
      </c>
    </row>
    <row r="87" spans="1:2" x14ac:dyDescent="0.25">
      <c r="A87">
        <v>31</v>
      </c>
      <c r="B87">
        <v>0.64</v>
      </c>
    </row>
    <row r="88" spans="1:2" x14ac:dyDescent="0.25">
      <c r="A88">
        <v>25</v>
      </c>
      <c r="B88">
        <v>0.51</v>
      </c>
    </row>
    <row r="89" spans="1:2" x14ac:dyDescent="0.25">
      <c r="A89">
        <v>29</v>
      </c>
      <c r="B89">
        <v>0.22</v>
      </c>
    </row>
    <row r="90" spans="1:2" x14ac:dyDescent="0.25">
      <c r="A90">
        <v>48</v>
      </c>
      <c r="B90">
        <v>7.0000000000000007E-2</v>
      </c>
    </row>
    <row r="91" spans="1:2" x14ac:dyDescent="0.25">
      <c r="A91">
        <v>22</v>
      </c>
      <c r="B91">
        <v>0.47</v>
      </c>
    </row>
    <row r="92" spans="1:2" x14ac:dyDescent="0.25">
      <c r="A92">
        <v>24</v>
      </c>
      <c r="B92">
        <v>0.79</v>
      </c>
    </row>
    <row r="93" spans="1:2" x14ac:dyDescent="0.25">
      <c r="A93">
        <v>28</v>
      </c>
      <c r="B93">
        <v>0.65</v>
      </c>
    </row>
    <row r="94" spans="1:2" x14ac:dyDescent="0.25">
      <c r="A94">
        <v>23</v>
      </c>
      <c r="B94">
        <v>0.56999999999999995</v>
      </c>
    </row>
    <row r="95" spans="1:2" x14ac:dyDescent="0.25">
      <c r="A95">
        <v>18</v>
      </c>
      <c r="B95">
        <v>0.59</v>
      </c>
    </row>
    <row r="96" spans="1:2" x14ac:dyDescent="0.25">
      <c r="A96">
        <v>30</v>
      </c>
      <c r="B96">
        <v>0.18</v>
      </c>
    </row>
    <row r="97" spans="1:2" x14ac:dyDescent="0.25">
      <c r="A97">
        <v>22</v>
      </c>
      <c r="B97">
        <v>0.57999999999999996</v>
      </c>
    </row>
    <row r="98" spans="1:2" x14ac:dyDescent="0.25">
      <c r="A98">
        <v>42</v>
      </c>
      <c r="B98">
        <v>0</v>
      </c>
    </row>
    <row r="99" spans="1:2" x14ac:dyDescent="0.25">
      <c r="A99">
        <v>19</v>
      </c>
      <c r="B99">
        <v>0.71</v>
      </c>
    </row>
    <row r="100" spans="1:2" x14ac:dyDescent="0.25">
      <c r="A100">
        <v>53</v>
      </c>
      <c r="B100">
        <v>0.08</v>
      </c>
    </row>
    <row r="101" spans="1:2" x14ac:dyDescent="0.25">
      <c r="A101">
        <v>52</v>
      </c>
      <c r="B101">
        <v>0.14000000000000001</v>
      </c>
    </row>
    <row r="102" spans="1:2" x14ac:dyDescent="0.25">
      <c r="A102">
        <v>24</v>
      </c>
      <c r="B102">
        <v>0.6</v>
      </c>
    </row>
    <row r="103" spans="1:2" x14ac:dyDescent="0.25">
      <c r="A103">
        <v>24</v>
      </c>
      <c r="B103">
        <v>0.21</v>
      </c>
    </row>
    <row r="104" spans="1:2" x14ac:dyDescent="0.25">
      <c r="A104">
        <v>38</v>
      </c>
      <c r="B104">
        <v>0.31</v>
      </c>
    </row>
    <row r="105" spans="1:2" x14ac:dyDescent="0.25">
      <c r="A105">
        <v>28</v>
      </c>
      <c r="B105">
        <v>0.15</v>
      </c>
    </row>
    <row r="106" spans="1:2" x14ac:dyDescent="0.25">
      <c r="A106">
        <v>27</v>
      </c>
      <c r="B106">
        <v>0.38</v>
      </c>
    </row>
    <row r="107" spans="1:2" x14ac:dyDescent="0.25">
      <c r="A107">
        <v>33</v>
      </c>
      <c r="B107">
        <v>0.69</v>
      </c>
    </row>
    <row r="108" spans="1:2" x14ac:dyDescent="0.25">
      <c r="A108">
        <v>52</v>
      </c>
      <c r="B108">
        <v>0.49</v>
      </c>
    </row>
    <row r="109" spans="1:2" x14ac:dyDescent="0.25">
      <c r="A109">
        <v>25</v>
      </c>
      <c r="B109">
        <v>0.67</v>
      </c>
    </row>
    <row r="110" spans="1:2" x14ac:dyDescent="0.25">
      <c r="A110">
        <v>25</v>
      </c>
      <c r="B110">
        <v>0.48</v>
      </c>
    </row>
    <row r="111" spans="1:2" x14ac:dyDescent="0.25">
      <c r="A111">
        <v>24</v>
      </c>
      <c r="B111">
        <v>0.4</v>
      </c>
    </row>
    <row r="112" spans="1:2" x14ac:dyDescent="0.25">
      <c r="A112">
        <v>28</v>
      </c>
      <c r="B112">
        <v>0.18</v>
      </c>
    </row>
    <row r="113" spans="1:2" x14ac:dyDescent="0.25">
      <c r="A113">
        <v>35</v>
      </c>
      <c r="B113">
        <v>0.7</v>
      </c>
    </row>
    <row r="114" spans="1:2" x14ac:dyDescent="0.25">
      <c r="A114">
        <v>52</v>
      </c>
      <c r="B114">
        <v>0.41</v>
      </c>
    </row>
    <row r="115" spans="1:2" x14ac:dyDescent="0.25">
      <c r="A115">
        <v>46</v>
      </c>
      <c r="B115">
        <v>0.67</v>
      </c>
    </row>
    <row r="116" spans="1:2" x14ac:dyDescent="0.25">
      <c r="A116">
        <v>61</v>
      </c>
      <c r="B116">
        <v>0.09</v>
      </c>
    </row>
    <row r="117" spans="1:2" x14ac:dyDescent="0.25">
      <c r="A117">
        <v>20</v>
      </c>
      <c r="B117">
        <v>0.03</v>
      </c>
    </row>
    <row r="118" spans="1:2" x14ac:dyDescent="0.25">
      <c r="A118">
        <v>27</v>
      </c>
      <c r="B118">
        <v>0.08</v>
      </c>
    </row>
    <row r="119" spans="1:2" x14ac:dyDescent="0.25">
      <c r="A119">
        <v>21</v>
      </c>
      <c r="B119">
        <v>0.71</v>
      </c>
    </row>
    <row r="120" spans="1:2" x14ac:dyDescent="0.25">
      <c r="A120">
        <v>31</v>
      </c>
      <c r="B120">
        <v>0.66</v>
      </c>
    </row>
    <row r="121" spans="1:2" x14ac:dyDescent="0.25">
      <c r="A121">
        <v>61</v>
      </c>
      <c r="B121">
        <v>0.08</v>
      </c>
    </row>
    <row r="122" spans="1:2" x14ac:dyDescent="0.25">
      <c r="A122">
        <v>31</v>
      </c>
      <c r="B122">
        <v>0.21</v>
      </c>
    </row>
    <row r="123" spans="1:2" x14ac:dyDescent="0.25">
      <c r="A123">
        <v>49</v>
      </c>
      <c r="B123">
        <v>0.44</v>
      </c>
    </row>
    <row r="124" spans="1:2" x14ac:dyDescent="0.25">
      <c r="A124">
        <v>33</v>
      </c>
      <c r="B124">
        <v>0.31</v>
      </c>
    </row>
    <row r="125" spans="1:2" x14ac:dyDescent="0.25">
      <c r="A125">
        <v>21</v>
      </c>
      <c r="B125">
        <v>0.51</v>
      </c>
    </row>
    <row r="126" spans="1:2" x14ac:dyDescent="0.25">
      <c r="A126">
        <v>39</v>
      </c>
      <c r="B126">
        <v>0.44</v>
      </c>
    </row>
    <row r="127" spans="1:2" x14ac:dyDescent="0.25">
      <c r="A127">
        <v>42</v>
      </c>
      <c r="B127">
        <v>0.05</v>
      </c>
    </row>
    <row r="128" spans="1:2" x14ac:dyDescent="0.25">
      <c r="A128">
        <v>26</v>
      </c>
      <c r="B128">
        <v>0.37</v>
      </c>
    </row>
    <row r="129" spans="1:2" x14ac:dyDescent="0.25">
      <c r="A129">
        <v>31</v>
      </c>
      <c r="B129">
        <v>0.67</v>
      </c>
    </row>
    <row r="130" spans="1:2" x14ac:dyDescent="0.25">
      <c r="A130">
        <v>25</v>
      </c>
      <c r="B130">
        <v>0.7</v>
      </c>
    </row>
    <row r="131" spans="1:2" x14ac:dyDescent="0.25">
      <c r="A131">
        <v>30</v>
      </c>
      <c r="B131">
        <v>0.75</v>
      </c>
    </row>
    <row r="132" spans="1:2" x14ac:dyDescent="0.25">
      <c r="A132">
        <v>30</v>
      </c>
      <c r="B132">
        <v>0.41</v>
      </c>
    </row>
    <row r="133" spans="1:2" x14ac:dyDescent="0.25">
      <c r="A133">
        <v>47</v>
      </c>
      <c r="B133">
        <v>0.12</v>
      </c>
    </row>
    <row r="134" spans="1:2" x14ac:dyDescent="0.25">
      <c r="A134">
        <v>36</v>
      </c>
      <c r="B134">
        <v>0.39</v>
      </c>
    </row>
    <row r="135" spans="1:2" x14ac:dyDescent="0.25">
      <c r="A135">
        <v>37</v>
      </c>
      <c r="B135">
        <v>0.76</v>
      </c>
    </row>
    <row r="136" spans="1:2" x14ac:dyDescent="0.25">
      <c r="A136">
        <v>28</v>
      </c>
      <c r="B136">
        <v>0.37</v>
      </c>
    </row>
    <row r="137" spans="1:2" x14ac:dyDescent="0.25">
      <c r="A137">
        <v>50</v>
      </c>
      <c r="B137">
        <v>0.16</v>
      </c>
    </row>
    <row r="138" spans="1:2" x14ac:dyDescent="0.25">
      <c r="A138">
        <v>37</v>
      </c>
      <c r="B138">
        <v>0.22</v>
      </c>
    </row>
    <row r="139" spans="1:2" x14ac:dyDescent="0.25">
      <c r="A139">
        <v>51</v>
      </c>
      <c r="B139">
        <v>0.53</v>
      </c>
    </row>
    <row r="140" spans="1:2" x14ac:dyDescent="0.25">
      <c r="A140">
        <v>33</v>
      </c>
      <c r="B140">
        <v>0.44</v>
      </c>
    </row>
    <row r="141" spans="1:2" x14ac:dyDescent="0.25">
      <c r="A141">
        <v>22</v>
      </c>
      <c r="B141">
        <v>0.69</v>
      </c>
    </row>
    <row r="142" spans="1:2" x14ac:dyDescent="0.25">
      <c r="A142">
        <v>18</v>
      </c>
      <c r="B142">
        <v>0.73</v>
      </c>
    </row>
    <row r="143" spans="1:2" x14ac:dyDescent="0.25">
      <c r="A143">
        <v>24</v>
      </c>
      <c r="B143">
        <v>0.59</v>
      </c>
    </row>
    <row r="144" spans="1:2" x14ac:dyDescent="0.25">
      <c r="A144">
        <v>30</v>
      </c>
      <c r="B144">
        <v>0.65</v>
      </c>
    </row>
    <row r="145" spans="1:2" x14ac:dyDescent="0.25">
      <c r="A145">
        <v>33</v>
      </c>
      <c r="B145">
        <v>0.53</v>
      </c>
    </row>
    <row r="146" spans="1:2" x14ac:dyDescent="0.25">
      <c r="A146">
        <v>20</v>
      </c>
      <c r="B146">
        <v>0.53</v>
      </c>
    </row>
    <row r="147" spans="1:2" x14ac:dyDescent="0.25">
      <c r="A147">
        <v>37</v>
      </c>
      <c r="B147">
        <v>0.34</v>
      </c>
    </row>
    <row r="148" spans="1:2" x14ac:dyDescent="0.25">
      <c r="A148">
        <v>44</v>
      </c>
      <c r="B148">
        <v>0.4</v>
      </c>
    </row>
    <row r="149" spans="1:2" x14ac:dyDescent="0.25">
      <c r="A149">
        <v>53</v>
      </c>
      <c r="B149">
        <v>0.47</v>
      </c>
    </row>
    <row r="150" spans="1:2" x14ac:dyDescent="0.25">
      <c r="A150">
        <v>18</v>
      </c>
      <c r="B150">
        <v>0.79</v>
      </c>
    </row>
    <row r="151" spans="1:2" x14ac:dyDescent="0.25">
      <c r="A151">
        <v>23</v>
      </c>
      <c r="B151">
        <v>0.01</v>
      </c>
    </row>
    <row r="152" spans="1:2" x14ac:dyDescent="0.25">
      <c r="A152">
        <v>24</v>
      </c>
      <c r="B152">
        <v>0.06</v>
      </c>
    </row>
    <row r="153" spans="1:2" x14ac:dyDescent="0.25">
      <c r="A153">
        <v>26</v>
      </c>
      <c r="B153">
        <v>0.43</v>
      </c>
    </row>
    <row r="154" spans="1:2" x14ac:dyDescent="0.25">
      <c r="A154">
        <v>21</v>
      </c>
      <c r="B154">
        <v>0.57999999999999996</v>
      </c>
    </row>
    <row r="155" spans="1:2" x14ac:dyDescent="0.25">
      <c r="A155">
        <v>57</v>
      </c>
      <c r="B155">
        <v>0.14000000000000001</v>
      </c>
    </row>
    <row r="156" spans="1:2" x14ac:dyDescent="0.25">
      <c r="A156">
        <v>43</v>
      </c>
      <c r="B156">
        <v>0.38</v>
      </c>
    </row>
    <row r="157" spans="1:2" x14ac:dyDescent="0.25">
      <c r="A157">
        <v>31</v>
      </c>
      <c r="B157">
        <v>0.62</v>
      </c>
    </row>
    <row r="158" spans="1:2" x14ac:dyDescent="0.25">
      <c r="A158">
        <v>28</v>
      </c>
      <c r="B158">
        <v>0.59</v>
      </c>
    </row>
    <row r="159" spans="1:2" x14ac:dyDescent="0.25">
      <c r="A159">
        <v>24</v>
      </c>
      <c r="B159">
        <v>0.02</v>
      </c>
    </row>
    <row r="160" spans="1:2" x14ac:dyDescent="0.25">
      <c r="A160">
        <v>24</v>
      </c>
      <c r="B160">
        <v>0.43</v>
      </c>
    </row>
    <row r="161" spans="1:2" x14ac:dyDescent="0.25">
      <c r="A161">
        <v>27</v>
      </c>
      <c r="B161">
        <v>0.27</v>
      </c>
    </row>
    <row r="162" spans="1:2" x14ac:dyDescent="0.25">
      <c r="A162">
        <v>69</v>
      </c>
      <c r="B162">
        <v>0.14000000000000001</v>
      </c>
    </row>
    <row r="163" spans="1:2" x14ac:dyDescent="0.25">
      <c r="A163">
        <v>38</v>
      </c>
      <c r="B163">
        <v>0.71</v>
      </c>
    </row>
    <row r="164" spans="1:2" x14ac:dyDescent="0.25">
      <c r="A164">
        <v>44</v>
      </c>
      <c r="B164">
        <v>0.75</v>
      </c>
    </row>
    <row r="165" spans="1:2" x14ac:dyDescent="0.25">
      <c r="A165">
        <v>30</v>
      </c>
      <c r="B165">
        <v>0.33</v>
      </c>
    </row>
    <row r="166" spans="1:2" x14ac:dyDescent="0.25">
      <c r="A166">
        <v>34</v>
      </c>
      <c r="B166">
        <v>0.24</v>
      </c>
    </row>
    <row r="167" spans="1:2" x14ac:dyDescent="0.25">
      <c r="A167">
        <v>41</v>
      </c>
      <c r="B167">
        <v>0.46</v>
      </c>
    </row>
    <row r="168" spans="1:2" x14ac:dyDescent="0.25">
      <c r="A168">
        <v>25</v>
      </c>
      <c r="B168">
        <v>0.71</v>
      </c>
    </row>
    <row r="169" spans="1:2" x14ac:dyDescent="0.25">
      <c r="A169">
        <v>20</v>
      </c>
      <c r="B169">
        <v>0.34</v>
      </c>
    </row>
    <row r="170" spans="1:2" x14ac:dyDescent="0.25">
      <c r="A170">
        <v>26</v>
      </c>
      <c r="B170">
        <v>0.13</v>
      </c>
    </row>
    <row r="171" spans="1:2" x14ac:dyDescent="0.25">
      <c r="A171">
        <v>48</v>
      </c>
      <c r="B171">
        <v>0.82</v>
      </c>
    </row>
    <row r="172" spans="1:2" x14ac:dyDescent="0.25">
      <c r="A172">
        <v>33</v>
      </c>
      <c r="B172">
        <v>0.05</v>
      </c>
    </row>
    <row r="173" spans="1:2" x14ac:dyDescent="0.25">
      <c r="A173">
        <v>22</v>
      </c>
      <c r="B173">
        <v>0.06</v>
      </c>
    </row>
    <row r="174" spans="1:2" x14ac:dyDescent="0.25">
      <c r="A174">
        <v>60</v>
      </c>
      <c r="B174">
        <v>7.0000000000000007E-2</v>
      </c>
    </row>
    <row r="175" spans="1:2" x14ac:dyDescent="0.25">
      <c r="A175">
        <v>49</v>
      </c>
      <c r="B175">
        <v>0.57999999999999996</v>
      </c>
    </row>
    <row r="176" spans="1:2" x14ac:dyDescent="0.25">
      <c r="A176">
        <v>59</v>
      </c>
      <c r="B176">
        <v>0.15</v>
      </c>
    </row>
    <row r="177" spans="1:2" x14ac:dyDescent="0.25">
      <c r="A177">
        <v>34</v>
      </c>
      <c r="B177">
        <v>0.7</v>
      </c>
    </row>
    <row r="178" spans="1:2" x14ac:dyDescent="0.25">
      <c r="A178">
        <v>58</v>
      </c>
      <c r="B178">
        <v>0.46</v>
      </c>
    </row>
    <row r="179" spans="1:2" x14ac:dyDescent="0.25">
      <c r="A179">
        <v>26</v>
      </c>
      <c r="B179">
        <v>0.68</v>
      </c>
    </row>
    <row r="180" spans="1:2" x14ac:dyDescent="0.25">
      <c r="A180">
        <v>57</v>
      </c>
      <c r="B180">
        <v>0.1</v>
      </c>
    </row>
    <row r="181" spans="1:2" x14ac:dyDescent="0.25">
      <c r="A181">
        <v>35</v>
      </c>
      <c r="B181">
        <v>0.31</v>
      </c>
    </row>
    <row r="182" spans="1:2" x14ac:dyDescent="0.25">
      <c r="A182">
        <v>19</v>
      </c>
      <c r="B182">
        <v>0.43</v>
      </c>
    </row>
    <row r="183" spans="1:2" x14ac:dyDescent="0.25">
      <c r="A183">
        <v>41</v>
      </c>
      <c r="B183">
        <v>0.19</v>
      </c>
    </row>
    <row r="184" spans="1:2" x14ac:dyDescent="0.25">
      <c r="A184">
        <v>38</v>
      </c>
      <c r="B184">
        <v>0.72</v>
      </c>
    </row>
    <row r="185" spans="1:2" x14ac:dyDescent="0.25">
      <c r="A185">
        <v>28</v>
      </c>
      <c r="B185">
        <v>0.53</v>
      </c>
    </row>
    <row r="186" spans="1:2" x14ac:dyDescent="0.25">
      <c r="A186">
        <v>29</v>
      </c>
      <c r="B186">
        <v>0.54</v>
      </c>
    </row>
    <row r="187" spans="1:2" x14ac:dyDescent="0.25">
      <c r="A187">
        <v>30</v>
      </c>
      <c r="B187">
        <v>0.21</v>
      </c>
    </row>
    <row r="188" spans="1:2" x14ac:dyDescent="0.25">
      <c r="A188">
        <v>29</v>
      </c>
      <c r="B188">
        <v>0.48</v>
      </c>
    </row>
    <row r="189" spans="1:2" x14ac:dyDescent="0.25">
      <c r="A189">
        <v>23</v>
      </c>
      <c r="B189">
        <v>0.8</v>
      </c>
    </row>
    <row r="190" spans="1:2" x14ac:dyDescent="0.25">
      <c r="A190">
        <v>21</v>
      </c>
      <c r="B190">
        <v>0.78</v>
      </c>
    </row>
    <row r="191" spans="1:2" x14ac:dyDescent="0.25">
      <c r="A191">
        <v>24</v>
      </c>
      <c r="B191">
        <v>0.23</v>
      </c>
    </row>
    <row r="192" spans="1:2" x14ac:dyDescent="0.25">
      <c r="A192">
        <v>26</v>
      </c>
      <c r="B192">
        <v>0.54</v>
      </c>
    </row>
    <row r="193" spans="1:2" x14ac:dyDescent="0.25">
      <c r="A193">
        <v>32</v>
      </c>
      <c r="B193">
        <v>0.56999999999999995</v>
      </c>
    </row>
    <row r="194" spans="1:2" x14ac:dyDescent="0.25">
      <c r="A194">
        <v>28</v>
      </c>
      <c r="B194">
        <v>0.56999999999999995</v>
      </c>
    </row>
    <row r="195" spans="1:2" x14ac:dyDescent="0.25">
      <c r="A195">
        <v>27</v>
      </c>
      <c r="B195">
        <v>0.71</v>
      </c>
    </row>
    <row r="196" spans="1:2" x14ac:dyDescent="0.25">
      <c r="A196">
        <v>30</v>
      </c>
      <c r="B196">
        <v>0.61</v>
      </c>
    </row>
    <row r="197" spans="1:2" x14ac:dyDescent="0.25">
      <c r="A197">
        <v>56</v>
      </c>
      <c r="B197">
        <v>0.66</v>
      </c>
    </row>
    <row r="198" spans="1:2" x14ac:dyDescent="0.25">
      <c r="A198">
        <v>28</v>
      </c>
      <c r="B198">
        <v>0.14000000000000001</v>
      </c>
    </row>
    <row r="199" spans="1:2" x14ac:dyDescent="0.25">
      <c r="A199">
        <v>32</v>
      </c>
      <c r="B199">
        <v>0.1</v>
      </c>
    </row>
    <row r="200" spans="1:2" x14ac:dyDescent="0.25">
      <c r="A200">
        <v>38</v>
      </c>
      <c r="B200">
        <v>0.61</v>
      </c>
    </row>
    <row r="201" spans="1:2" x14ac:dyDescent="0.25">
      <c r="A201">
        <v>53</v>
      </c>
      <c r="B201">
        <v>0.65</v>
      </c>
    </row>
    <row r="202" spans="1:2" x14ac:dyDescent="0.25">
      <c r="A202">
        <v>28</v>
      </c>
      <c r="B202">
        <v>0.06</v>
      </c>
    </row>
    <row r="203" spans="1:2" x14ac:dyDescent="0.25">
      <c r="A203">
        <v>28</v>
      </c>
      <c r="B203">
        <v>0.84</v>
      </c>
    </row>
    <row r="204" spans="1:2" x14ac:dyDescent="0.25">
      <c r="A204">
        <v>47</v>
      </c>
      <c r="B204">
        <v>0.41</v>
      </c>
    </row>
    <row r="205" spans="1:2" x14ac:dyDescent="0.25">
      <c r="A205">
        <v>28</v>
      </c>
      <c r="B205">
        <v>0.11</v>
      </c>
    </row>
    <row r="206" spans="1:2" x14ac:dyDescent="0.25">
      <c r="A206">
        <v>23</v>
      </c>
      <c r="B206">
        <v>0.52</v>
      </c>
    </row>
    <row r="207" spans="1:2" x14ac:dyDescent="0.25">
      <c r="A207">
        <v>48</v>
      </c>
      <c r="B207">
        <v>0.62</v>
      </c>
    </row>
    <row r="208" spans="1:2" x14ac:dyDescent="0.25">
      <c r="A208">
        <v>27</v>
      </c>
      <c r="B208">
        <v>0.1</v>
      </c>
    </row>
    <row r="209" spans="1:2" x14ac:dyDescent="0.25">
      <c r="A209">
        <v>35</v>
      </c>
      <c r="B209">
        <v>0.35</v>
      </c>
    </row>
    <row r="210" spans="1:2" x14ac:dyDescent="0.25">
      <c r="A210">
        <v>27</v>
      </c>
      <c r="B210">
        <v>0.51</v>
      </c>
    </row>
    <row r="211" spans="1:2" x14ac:dyDescent="0.25">
      <c r="A211">
        <v>31</v>
      </c>
      <c r="B211">
        <v>0.09</v>
      </c>
    </row>
  </sheetData>
  <phoneticPr fontId="1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26" sqref="C26"/>
    </sheetView>
  </sheetViews>
  <sheetFormatPr defaultRowHeight="15" x14ac:dyDescent="0.25"/>
  <cols>
    <col min="1" max="1" width="16.28515625" customWidth="1"/>
    <col min="2" max="2" width="15" customWidth="1"/>
    <col min="3" max="4" width="19" customWidth="1"/>
    <col min="5" max="6" width="11" bestFit="1" customWidth="1"/>
    <col min="7" max="7" width="10.85546875" customWidth="1"/>
  </cols>
  <sheetData>
    <row r="1" spans="1:10" ht="15.75" x14ac:dyDescent="0.25">
      <c r="A1" t="s">
        <v>2</v>
      </c>
      <c r="B1" t="s">
        <v>3</v>
      </c>
      <c r="C1" s="11" t="s">
        <v>105</v>
      </c>
      <c r="D1" s="11" t="s">
        <v>106</v>
      </c>
      <c r="E1" s="6" t="s">
        <v>143</v>
      </c>
      <c r="F1" s="11" t="s">
        <v>159</v>
      </c>
      <c r="G1" s="11" t="s">
        <v>160</v>
      </c>
      <c r="H1" s="13" t="s">
        <v>163</v>
      </c>
      <c r="I1" s="11" t="s">
        <v>161</v>
      </c>
      <c r="J1" s="11" t="s">
        <v>162</v>
      </c>
    </row>
    <row r="2" spans="1:10" x14ac:dyDescent="0.25">
      <c r="A2" t="s">
        <v>103</v>
      </c>
      <c r="B2" t="s">
        <v>104</v>
      </c>
      <c r="C2">
        <v>69.2</v>
      </c>
      <c r="D2">
        <v>65.599999999999994</v>
      </c>
      <c r="E2" s="5">
        <v>1.4760638971202068E-5</v>
      </c>
      <c r="F2" s="5">
        <v>9.2494790782085944E-6</v>
      </c>
      <c r="G2" s="5">
        <v>2.0271798864195542E-5</v>
      </c>
      <c r="H2">
        <f t="shared" ref="H2:J5" si="0">ROUND(E2*1000000,2)</f>
        <v>14.76</v>
      </c>
      <c r="I2">
        <f t="shared" si="0"/>
        <v>9.25</v>
      </c>
      <c r="J2">
        <f t="shared" si="0"/>
        <v>20.27</v>
      </c>
    </row>
    <row r="3" spans="1:10" x14ac:dyDescent="0.25">
      <c r="A3" t="s">
        <v>25</v>
      </c>
      <c r="B3" t="s">
        <v>26</v>
      </c>
      <c r="C3">
        <v>71</v>
      </c>
      <c r="D3">
        <v>68.400000000000006</v>
      </c>
      <c r="E3" s="5">
        <v>1.7261398314261765E-5</v>
      </c>
      <c r="F3" s="5">
        <v>1.1676269759767168E-5</v>
      </c>
      <c r="G3" s="5">
        <v>2.2846526868756361E-5</v>
      </c>
      <c r="H3">
        <f t="shared" si="0"/>
        <v>17.260000000000002</v>
      </c>
      <c r="I3">
        <f t="shared" si="0"/>
        <v>11.68</v>
      </c>
      <c r="J3">
        <f t="shared" si="0"/>
        <v>22.85</v>
      </c>
    </row>
    <row r="4" spans="1:10" x14ac:dyDescent="0.25">
      <c r="A4" t="s">
        <v>71</v>
      </c>
      <c r="B4" t="s">
        <v>72</v>
      </c>
      <c r="C4">
        <v>68</v>
      </c>
      <c r="D4">
        <v>70.400000000000006</v>
      </c>
      <c r="E4" s="5">
        <v>1.9047654987875822E-5</v>
      </c>
      <c r="F4" s="5">
        <v>1.3257064323536157E-5</v>
      </c>
      <c r="G4" s="5">
        <v>2.4838245652215487E-5</v>
      </c>
      <c r="H4">
        <f t="shared" si="0"/>
        <v>19.05</v>
      </c>
      <c r="I4">
        <f t="shared" si="0"/>
        <v>13.26</v>
      </c>
      <c r="J4">
        <f t="shared" si="0"/>
        <v>24.84</v>
      </c>
    </row>
    <row r="5" spans="1:10" x14ac:dyDescent="0.25">
      <c r="A5" t="s">
        <v>59</v>
      </c>
      <c r="B5" t="s">
        <v>60</v>
      </c>
      <c r="C5">
        <v>64.2</v>
      </c>
      <c r="D5">
        <v>66.599999999999994</v>
      </c>
      <c r="E5" s="5">
        <v>1.5653767308009097E-5</v>
      </c>
      <c r="F5" s="5">
        <v>1.0145799993901721E-5</v>
      </c>
      <c r="G5" s="5">
        <v>2.1161734622116471E-5</v>
      </c>
      <c r="H5">
        <f t="shared" si="0"/>
        <v>15.65</v>
      </c>
      <c r="I5">
        <f t="shared" si="0"/>
        <v>10.15</v>
      </c>
      <c r="J5">
        <f t="shared" si="0"/>
        <v>21.16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I27" sqref="I27"/>
    </sheetView>
  </sheetViews>
  <sheetFormatPr defaultRowHeight="15" x14ac:dyDescent="0.25"/>
  <cols>
    <col min="1" max="1" width="11.7109375" customWidth="1"/>
    <col min="2" max="2" width="10.85546875" customWidth="1"/>
    <col min="3" max="3" width="12.5703125" bestFit="1" customWidth="1"/>
    <col min="4" max="4" width="13.42578125" bestFit="1" customWidth="1"/>
    <col min="5" max="5" width="12.5703125" bestFit="1" customWidth="1"/>
    <col min="6" max="6" width="22.5703125" customWidth="1"/>
    <col min="7" max="7" width="11.140625" customWidth="1"/>
    <col min="8" max="8" width="13.42578125" bestFit="1" customWidth="1"/>
    <col min="9" max="9" width="12" bestFit="1" customWidth="1"/>
  </cols>
  <sheetData>
    <row r="1" spans="1:9" ht="17.25" x14ac:dyDescent="0.25">
      <c r="A1" t="s">
        <v>142</v>
      </c>
      <c r="B1" t="s">
        <v>151</v>
      </c>
      <c r="C1" t="s">
        <v>143</v>
      </c>
      <c r="D1" t="s">
        <v>144</v>
      </c>
      <c r="E1" t="s">
        <v>150</v>
      </c>
      <c r="F1" t="s">
        <v>145</v>
      </c>
      <c r="G1" s="10" t="s">
        <v>146</v>
      </c>
      <c r="H1" t="s">
        <v>147</v>
      </c>
      <c r="I1" t="s">
        <v>149</v>
      </c>
    </row>
    <row r="2" spans="1:9" x14ac:dyDescent="0.25">
      <c r="A2">
        <v>1</v>
      </c>
      <c r="B2" s="7">
        <v>133.78031999999999</v>
      </c>
      <c r="C2" s="4">
        <v>296971.68798807188</v>
      </c>
      <c r="D2" s="4">
        <v>-56243.421942930261</v>
      </c>
      <c r="E2" s="4">
        <v>650186.79791907407</v>
      </c>
      <c r="F2" s="4">
        <v>149000</v>
      </c>
      <c r="G2" s="10" t="str">
        <f>IF(F2&gt;D2, IF(F2&lt;E2, "Y", "N"), "N")</f>
        <v>Y</v>
      </c>
      <c r="H2" s="4">
        <f>F2-C2</f>
        <v>-147971.68798807188</v>
      </c>
      <c r="I2">
        <f>H2^2</f>
        <v>21895620446.039295</v>
      </c>
    </row>
    <row r="3" spans="1:9" x14ac:dyDescent="0.25">
      <c r="A3">
        <v>2</v>
      </c>
      <c r="B3" s="7">
        <v>158.02800300000001</v>
      </c>
      <c r="C3" s="4">
        <v>362413.30855293007</v>
      </c>
      <c r="D3" s="4">
        <v>9288.9961012493586</v>
      </c>
      <c r="E3" s="4">
        <v>715537.62100461079</v>
      </c>
      <c r="F3" s="4">
        <v>549000</v>
      </c>
      <c r="G3" s="10" t="str">
        <f t="shared" ref="G3:G11" si="0">IF(F3&gt;D3, IF(F3&lt;E3, "Y", "N"), "N")</f>
        <v>Y</v>
      </c>
      <c r="H3" s="4">
        <f t="shared" ref="H3:H11" si="1">F3-C3</f>
        <v>186586.69144706993</v>
      </c>
      <c r="I3">
        <f t="shared" ref="I3:I11" si="2">H3^2</f>
        <v>34814593425.164078</v>
      </c>
    </row>
    <row r="4" spans="1:9" x14ac:dyDescent="0.25">
      <c r="A4">
        <v>3</v>
      </c>
      <c r="B4" s="7">
        <v>142.69900799999999</v>
      </c>
      <c r="C4" s="4">
        <v>321171.41979021201</v>
      </c>
      <c r="D4" s="4">
        <v>-31998.437981033174</v>
      </c>
      <c r="E4" s="4">
        <v>674341.27756145713</v>
      </c>
      <c r="F4" s="4">
        <v>435000</v>
      </c>
      <c r="G4" s="10" t="str">
        <f t="shared" si="0"/>
        <v>Y</v>
      </c>
      <c r="H4" s="4">
        <f t="shared" si="1"/>
        <v>113828.58020978799</v>
      </c>
      <c r="I4">
        <f t="shared" si="2"/>
        <v>12956945672.576139</v>
      </c>
    </row>
    <row r="5" spans="1:9" x14ac:dyDescent="0.25">
      <c r="A5">
        <v>4</v>
      </c>
      <c r="B5" s="7">
        <v>121.70292999999999</v>
      </c>
      <c r="C5" s="4">
        <v>264201.21783934045</v>
      </c>
      <c r="D5" s="4">
        <v>-89097.001255756069</v>
      </c>
      <c r="E5" s="4">
        <v>617499.4369344369</v>
      </c>
      <c r="F5" s="4">
        <v>299000</v>
      </c>
      <c r="G5" s="10" t="str">
        <f t="shared" si="0"/>
        <v>Y</v>
      </c>
      <c r="H5" s="4">
        <f t="shared" si="1"/>
        <v>34798.782160659553</v>
      </c>
      <c r="I5">
        <f t="shared" si="2"/>
        <v>1210955239.8650377</v>
      </c>
    </row>
    <row r="6" spans="1:9" x14ac:dyDescent="0.25">
      <c r="A6">
        <v>5</v>
      </c>
      <c r="B6" s="7">
        <v>203.17886100000001</v>
      </c>
      <c r="C6" s="4">
        <v>485275.85107347468</v>
      </c>
      <c r="D6" s="4">
        <v>132051.27740301442</v>
      </c>
      <c r="E6" s="4">
        <v>838500.424743935</v>
      </c>
      <c r="F6" s="4">
        <v>625000</v>
      </c>
      <c r="G6" s="10" t="str">
        <f t="shared" si="0"/>
        <v>Y</v>
      </c>
      <c r="H6" s="4">
        <f t="shared" si="1"/>
        <v>139724.14892652532</v>
      </c>
      <c r="I6">
        <f t="shared" si="2"/>
        <v>19522837793.241825</v>
      </c>
    </row>
    <row r="7" spans="1:9" x14ac:dyDescent="0.25">
      <c r="A7">
        <v>6</v>
      </c>
      <c r="B7" s="7">
        <v>195.09629999999999</v>
      </c>
      <c r="C7" s="4">
        <v>463344.84412778524</v>
      </c>
      <c r="D7" s="4">
        <v>110164.06573356409</v>
      </c>
      <c r="E7" s="4">
        <v>816525.62252200639</v>
      </c>
      <c r="F7" s="4">
        <v>399000</v>
      </c>
      <c r="G7" s="10" t="str">
        <f t="shared" si="0"/>
        <v>Y</v>
      </c>
      <c r="H7" s="4">
        <f t="shared" si="1"/>
        <v>-64344.84412778524</v>
      </c>
      <c r="I7">
        <f t="shared" si="2"/>
        <v>4140258965.8289785</v>
      </c>
    </row>
    <row r="8" spans="1:9" x14ac:dyDescent="0.25">
      <c r="A8">
        <v>7</v>
      </c>
      <c r="B8" s="7">
        <v>140.37643299999999</v>
      </c>
      <c r="C8" s="4">
        <v>314869.40630007134</v>
      </c>
      <c r="D8" s="4">
        <v>-38310.91661392164</v>
      </c>
      <c r="E8" s="4">
        <v>668049.72921406431</v>
      </c>
      <c r="F8" s="4">
        <v>186900</v>
      </c>
      <c r="G8" s="10" t="str">
        <f t="shared" si="0"/>
        <v>Y</v>
      </c>
      <c r="H8" s="4">
        <f t="shared" si="1"/>
        <v>-127969.40630007134</v>
      </c>
      <c r="I8">
        <f t="shared" si="2"/>
        <v>16376168948.792738</v>
      </c>
    </row>
    <row r="9" spans="1:9" x14ac:dyDescent="0.25">
      <c r="A9">
        <v>8</v>
      </c>
      <c r="B9" s="7">
        <v>197.88338999999999</v>
      </c>
      <c r="C9" s="4">
        <v>470907.26031595393</v>
      </c>
      <c r="D9" s="4">
        <v>117712.65093788574</v>
      </c>
      <c r="E9" s="4">
        <v>824101.86969402211</v>
      </c>
      <c r="F9" s="4">
        <v>1290000</v>
      </c>
      <c r="G9" s="10" t="str">
        <f t="shared" si="0"/>
        <v>N</v>
      </c>
      <c r="H9" s="4">
        <f t="shared" si="1"/>
        <v>819092.73968404601</v>
      </c>
      <c r="I9">
        <f t="shared" si="2"/>
        <v>670912916203.11633</v>
      </c>
    </row>
    <row r="10" spans="1:9" x14ac:dyDescent="0.25">
      <c r="A10">
        <v>9</v>
      </c>
      <c r="B10" s="7">
        <v>130.0642</v>
      </c>
      <c r="C10" s="4">
        <v>286888.4664038468</v>
      </c>
      <c r="D10" s="4">
        <v>-66349.541259770922</v>
      </c>
      <c r="E10" s="4">
        <v>640126.47406746447</v>
      </c>
      <c r="F10" s="4">
        <v>264900</v>
      </c>
      <c r="G10" s="10" t="str">
        <f t="shared" si="0"/>
        <v>Y</v>
      </c>
      <c r="H10" s="4">
        <f t="shared" si="1"/>
        <v>-21988.466403846804</v>
      </c>
      <c r="I10">
        <f t="shared" si="2"/>
        <v>483492654.79309958</v>
      </c>
    </row>
    <row r="11" spans="1:9" x14ac:dyDescent="0.25">
      <c r="A11">
        <v>10</v>
      </c>
      <c r="B11" s="7">
        <v>113.806175</v>
      </c>
      <c r="C11" s="4">
        <v>242774.37197286222</v>
      </c>
      <c r="D11" s="4">
        <v>-110591.75899671688</v>
      </c>
      <c r="E11" s="4">
        <v>596140.50294244126</v>
      </c>
      <c r="F11" s="4">
        <v>198900</v>
      </c>
      <c r="G11" s="10" t="str">
        <f t="shared" si="0"/>
        <v>Y</v>
      </c>
      <c r="H11" s="4">
        <f t="shared" si="1"/>
        <v>-43874.371972862224</v>
      </c>
      <c r="I11">
        <f t="shared" si="2"/>
        <v>1924960516.0130782</v>
      </c>
    </row>
    <row r="13" spans="1:9" x14ac:dyDescent="0.25">
      <c r="G13" t="s">
        <v>148</v>
      </c>
      <c r="H13" s="4">
        <f>AVERAGE(H2:H11)</f>
        <v>88788.216563545138</v>
      </c>
      <c r="I13">
        <f>SQRT(AVERAGE(I2:I11))</f>
        <v>280042.63065923203</v>
      </c>
    </row>
  </sheetData>
  <phoneticPr fontId="12" type="noConversion"/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home_prices</vt:lpstr>
      <vt:lpstr>altruism_happiness</vt:lpstr>
      <vt:lpstr>ITNS-Ch12-Ex3</vt:lpstr>
      <vt:lpstr>ITNS-Ch12-Ex4-Updated</vt:lpstr>
      <vt:lpstr>home_prices_holdout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2015-06-29T14:13:46Z</dcterms:created>
  <dcterms:modified xsi:type="dcterms:W3CDTF">2016-01-27T05:01:48Z</dcterms:modified>
</cp:coreProperties>
</file>